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240" windowWidth="19215" windowHeight="2085" tabRatio="899" activeTab="1"/>
  </bookViews>
  <sheets>
    <sheet name="Metadata" sheetId="71" r:id="rId1"/>
    <sheet name="Part 1" sheetId="1" r:id="rId2"/>
    <sheet name="Part 2" sheetId="6" r:id="rId3"/>
    <sheet name="Part 3" sheetId="41" r:id="rId4"/>
    <sheet name="Part 3 DA summary" sheetId="51" r:id="rId5"/>
    <sheet name="Part 4" sheetId="23" r:id="rId6"/>
    <sheet name="Datasheet1" sheetId="65" state="hidden" r:id="rId7"/>
    <sheet name="Datasheet2" sheetId="66" state="hidden" r:id="rId8"/>
    <sheet name="Datasheet3" sheetId="67" state="hidden" r:id="rId9"/>
    <sheet name="DatasheetDA" sheetId="52" state="hidden" r:id="rId10"/>
    <sheet name="Datasheet4" sheetId="68" state="hidden" r:id="rId11"/>
  </sheets>
  <externalReferences>
    <externalReference r:id="rId12"/>
    <externalReference r:id="rId13"/>
    <externalReference r:id="rId14"/>
    <externalReference r:id="rId15"/>
    <externalReference r:id="rId16"/>
    <externalReference r:id="rId17"/>
    <externalReference r:id="rId18"/>
  </externalReferences>
  <definedNames>
    <definedName name="\R">#REF!</definedName>
    <definedName name="_CTR1" localSheetId="4">'Part 3 DA summary'!#REF!</definedName>
    <definedName name="_CTR1">#REF!</definedName>
    <definedName name="_xlnm._FilterDatabase" localSheetId="9" hidden="1">DatasheetDA!$A$3:$AF$234</definedName>
    <definedName name="_xlnm._FilterDatabase" hidden="1">#REF!</definedName>
    <definedName name="_Order1" hidden="1">255</definedName>
    <definedName name="_Order2" hidden="1">0</definedName>
    <definedName name="Adur">[1]DATA!#REF!</definedName>
    <definedName name="BRprint1">#REF!</definedName>
    <definedName name="BRprint2">#REF!</definedName>
    <definedName name="cccc">'[2]BR1 Form'!#REF!</definedName>
    <definedName name="CERDATA">'[3]Section A'!#REF!</definedName>
    <definedName name="CONTACT" localSheetId="4">'Part 3 DA summary'!#REF!</definedName>
    <definedName name="CONTACT">'Part 1'!#REF!</definedName>
    <definedName name="CTRprint1" localSheetId="4">'Part 3 DA summary'!$B$1:$J$1</definedName>
    <definedName name="CTRprint1">#REF!</definedName>
    <definedName name="CTRprint2" localSheetId="4">'Part 3 DA summary'!$B$7:$J$54</definedName>
    <definedName name="CTRprint2">#REF!</definedName>
    <definedName name="datar" localSheetId="4">#REF!</definedName>
    <definedName name="datar">#REF!</definedName>
    <definedName name="detruse" localSheetId="4">'Part 3 DA summary'!#REF!</definedName>
    <definedName name="detruse">#REF!</definedName>
    <definedName name="dtlruse">#REF!</definedName>
    <definedName name="_xlnm.Extract" localSheetId="9">DatasheetDA!#REF!</definedName>
    <definedName name="Import_AuditData">#REF!</definedName>
    <definedName name="Import_FormData">#REF!</definedName>
    <definedName name="Import_LA_Code">'Part 1'!#REF!</definedName>
    <definedName name="Import_LA_Name">'Part 1'!#REF!</definedName>
    <definedName name="Import_NotesData">#REF!</definedName>
    <definedName name="Import_ValidationData">#REF!</definedName>
    <definedName name="LAcodes">#REF!</definedName>
    <definedName name="LAlist">#REF!</definedName>
    <definedName name="LAlist2">#REF!</definedName>
    <definedName name="NNDR1">#REF!</definedName>
    <definedName name="NNDR1S">#REF!</definedName>
    <definedName name="numberhered">#REF!</definedName>
    <definedName name="Part1">#REF!</definedName>
    <definedName name="Part2">#REF!</definedName>
    <definedName name="Part3">#REF!</definedName>
    <definedName name="Part4">#REF!</definedName>
    <definedName name="_xlnm.Print_Area" localSheetId="9">DatasheetDA!$A$1:$E$234</definedName>
    <definedName name="_xlnm.Print_Area" localSheetId="1">'Part 1'!$A$1:$Z$136</definedName>
    <definedName name="_xlnm.Print_Area" localSheetId="2">'Part 2'!$A$1:$U$181</definedName>
    <definedName name="_xlnm.Print_Area" localSheetId="3">'Part 3'!$A$1:$R$67</definedName>
    <definedName name="_xlnm.Print_Area" localSheetId="4">'Part 3 DA summary'!$A$1:$Y$54</definedName>
    <definedName name="_xlnm.Print_Area" localSheetId="5">'Part 4'!$A$1:$O$62</definedName>
    <definedName name="_xlnm.Print_Area">'[3]Section A'!#REF!</definedName>
    <definedName name="_xlnm.Print_Titles" localSheetId="9">DatasheetDA!$3:$3</definedName>
    <definedName name="_xlnm.Print_Titles" localSheetId="1">'Part 1'!$1:$4</definedName>
    <definedName name="_xlnm.Print_Titles" localSheetId="2">'Part 2'!$1:$11</definedName>
    <definedName name="_xlnm.Print_Titles" localSheetId="4">'Part 3 DA summary'!$1:$4</definedName>
    <definedName name="_xlnm.Print_Titles">#N/A</definedName>
    <definedName name="QRC4R1" localSheetId="4">'[4]BR1 Form'!#REF!</definedName>
    <definedName name="QRC4R1">'[2]BR1 Form'!#REF!</definedName>
    <definedName name="QRC4R10" localSheetId="4">'[4]BR1 Form'!#REF!</definedName>
    <definedName name="QRC4R10">'[2]BR1 Form'!#REF!</definedName>
    <definedName name="QRC4R12" localSheetId="4">'[4]BR1 Form'!#REF!</definedName>
    <definedName name="QRC4R12">'[2]BR1 Form'!#REF!</definedName>
    <definedName name="QRC4R13" localSheetId="4">'[4]BR1 Form'!#REF!</definedName>
    <definedName name="QRC4R13">'[2]BR1 Form'!#REF!</definedName>
    <definedName name="QRC4R14" localSheetId="4">'[4]BR1 Form'!#REF!</definedName>
    <definedName name="QRC4R14">'[2]BR1 Form'!#REF!</definedName>
    <definedName name="QRC4R15" localSheetId="4">'[4]BR1 Form'!#REF!</definedName>
    <definedName name="QRC4R15">'[2]BR1 Form'!#REF!</definedName>
    <definedName name="QRC4R17" localSheetId="4">'[4]BR1 Form'!#REF!</definedName>
    <definedName name="QRC4R17">'[2]BR1 Form'!#REF!</definedName>
    <definedName name="QRC4R18" localSheetId="4">'[4]BR1 Form'!#REF!</definedName>
    <definedName name="QRC4R18">'[2]BR1 Form'!#REF!</definedName>
    <definedName name="QRC4R19" localSheetId="4">'[4]BR1 Form'!#REF!</definedName>
    <definedName name="QRC4R19">'[2]BR1 Form'!#REF!</definedName>
    <definedName name="QRC4R20" localSheetId="4">'[4]BR1 Form'!#REF!</definedName>
    <definedName name="QRC4R20">'[2]BR1 Form'!#REF!</definedName>
    <definedName name="QRC4R21" localSheetId="4">'[4]BR1 Form'!#REF!</definedName>
    <definedName name="QRC4R21">'[2]BR1 Form'!#REF!</definedName>
    <definedName name="QRC4R22" localSheetId="4">'[4]BR1 Form'!#REF!</definedName>
    <definedName name="QRC4R22">'[2]BR1 Form'!#REF!</definedName>
    <definedName name="QRC4R23" localSheetId="4">'[4]BR1 Form'!#REF!</definedName>
    <definedName name="QRC4R23">'[2]BR1 Form'!#REF!</definedName>
    <definedName name="QRC4R24" localSheetId="4">'[4]BR1 Form'!#REF!</definedName>
    <definedName name="QRC4R24">'[2]BR1 Form'!#REF!</definedName>
    <definedName name="QRC4R3" localSheetId="4">'[4]BR1 Form'!#REF!</definedName>
    <definedName name="QRC4R3">'[2]BR1 Form'!#REF!</definedName>
    <definedName name="QRC4R5" localSheetId="4">'[4]BR1 Form'!#REF!</definedName>
    <definedName name="QRC4R5">'[2]BR1 Form'!#REF!</definedName>
    <definedName name="QRC4R8" localSheetId="4">'[4]BR1 Form'!#REF!</definedName>
    <definedName name="QRC4R8">'[2]BR1 Form'!#REF!</definedName>
    <definedName name="QRC4R9" localSheetId="4">'[4]BR1 Form'!#REF!</definedName>
    <definedName name="QRC4R9">'[2]BR1 Form'!#REF!</definedName>
    <definedName name="s">'[2]BR1 Form'!#REF!</definedName>
    <definedName name="Table" localSheetId="4">#REF!</definedName>
    <definedName name="Table">#REF!</definedName>
    <definedName name="table1">#REF!</definedName>
    <definedName name="Table2">#REF!</definedName>
    <definedName name="TABLE4">#REF!</definedName>
    <definedName name="TABLES">'[5]Billing Table'!$A$10:$S$416</definedName>
    <definedName name="tiersplit">#REF!</definedName>
    <definedName name="Validation">#REF!</definedName>
    <definedName name="zzz">#REF!</definedName>
  </definedNames>
  <calcPr calcId="145621"/>
</workbook>
</file>

<file path=xl/calcChain.xml><?xml version="1.0" encoding="utf-8"?>
<calcChain xmlns="http://schemas.openxmlformats.org/spreadsheetml/2006/main">
  <c r="BS314" i="65" l="1"/>
  <c r="BR314" i="65"/>
  <c r="BQ314" i="65"/>
  <c r="BP314" i="65"/>
  <c r="BO314" i="65"/>
  <c r="BN314" i="65"/>
  <c r="BM314" i="65"/>
  <c r="BL314" i="65"/>
  <c r="BK314" i="65"/>
  <c r="BJ314" i="65"/>
  <c r="AC8" i="1" l="1"/>
  <c r="AB8" i="1"/>
  <c r="E3" i="51" l="1"/>
  <c r="C3" i="51" s="1"/>
  <c r="P5" i="52" l="1"/>
  <c r="R5" i="52"/>
  <c r="T5" i="52"/>
  <c r="V5" i="52"/>
  <c r="X5" i="52"/>
  <c r="P6" i="52"/>
  <c r="R6" i="52"/>
  <c r="T6" i="52"/>
  <c r="V6" i="52"/>
  <c r="X6" i="52"/>
  <c r="P7" i="52"/>
  <c r="R7" i="52"/>
  <c r="T7" i="52"/>
  <c r="V7" i="52"/>
  <c r="X7" i="52"/>
  <c r="P8" i="52"/>
  <c r="R8" i="52"/>
  <c r="T8" i="52"/>
  <c r="V8" i="52"/>
  <c r="X8" i="52"/>
  <c r="P9" i="52"/>
  <c r="R9" i="52"/>
  <c r="T9" i="52"/>
  <c r="V9" i="52"/>
  <c r="X9" i="52"/>
  <c r="P10" i="52"/>
  <c r="R10" i="52"/>
  <c r="T10" i="52"/>
  <c r="V10" i="52"/>
  <c r="X10" i="52"/>
  <c r="P11" i="52"/>
  <c r="R11" i="52"/>
  <c r="T11" i="52"/>
  <c r="V11" i="52"/>
  <c r="X11" i="52"/>
  <c r="P12" i="52"/>
  <c r="R12" i="52"/>
  <c r="T12" i="52"/>
  <c r="V12" i="52"/>
  <c r="X12" i="52"/>
  <c r="P13" i="52"/>
  <c r="R13" i="52"/>
  <c r="T13" i="52"/>
  <c r="V13" i="52"/>
  <c r="X13" i="52"/>
  <c r="P14" i="52"/>
  <c r="R14" i="52"/>
  <c r="T14" i="52"/>
  <c r="V14" i="52"/>
  <c r="X14" i="52"/>
  <c r="P15" i="52"/>
  <c r="R15" i="52"/>
  <c r="T15" i="52"/>
  <c r="V15" i="52"/>
  <c r="X15" i="52"/>
  <c r="P16" i="52"/>
  <c r="R16" i="52"/>
  <c r="T16" i="52"/>
  <c r="V16" i="52"/>
  <c r="X16" i="52"/>
  <c r="P17" i="52"/>
  <c r="R17" i="52"/>
  <c r="T17" i="52"/>
  <c r="V17" i="52"/>
  <c r="X17" i="52"/>
  <c r="P18" i="52"/>
  <c r="R18" i="52"/>
  <c r="T18" i="52"/>
  <c r="V18" i="52"/>
  <c r="X18" i="52"/>
  <c r="P19" i="52"/>
  <c r="R19" i="52"/>
  <c r="T19" i="52"/>
  <c r="V19" i="52"/>
  <c r="X19" i="52"/>
  <c r="P20" i="52"/>
  <c r="R20" i="52"/>
  <c r="T20" i="52"/>
  <c r="V20" i="52"/>
  <c r="X20" i="52"/>
  <c r="P21" i="52"/>
  <c r="R21" i="52"/>
  <c r="T21" i="52"/>
  <c r="V21" i="52"/>
  <c r="X21" i="52"/>
  <c r="P22" i="52"/>
  <c r="R22" i="52"/>
  <c r="T22" i="52"/>
  <c r="V22" i="52"/>
  <c r="X22" i="52"/>
  <c r="P23" i="52"/>
  <c r="R23" i="52"/>
  <c r="T23" i="52"/>
  <c r="V23" i="52"/>
  <c r="X23" i="52"/>
  <c r="P24" i="52"/>
  <c r="R24" i="52"/>
  <c r="T24" i="52"/>
  <c r="V24" i="52"/>
  <c r="X24" i="52"/>
  <c r="P25" i="52"/>
  <c r="R25" i="52"/>
  <c r="T25" i="52"/>
  <c r="V25" i="52"/>
  <c r="X25" i="52"/>
  <c r="P26" i="52"/>
  <c r="R26" i="52"/>
  <c r="T26" i="52"/>
  <c r="V26" i="52"/>
  <c r="X26" i="52"/>
  <c r="P27" i="52"/>
  <c r="R27" i="52"/>
  <c r="T27" i="52"/>
  <c r="V27" i="52"/>
  <c r="X27" i="52"/>
  <c r="P28" i="52"/>
  <c r="R28" i="52"/>
  <c r="T28" i="52"/>
  <c r="V28" i="52"/>
  <c r="X28" i="52"/>
  <c r="P29" i="52"/>
  <c r="R29" i="52"/>
  <c r="T29" i="52"/>
  <c r="V29" i="52"/>
  <c r="X29" i="52"/>
  <c r="P30" i="52"/>
  <c r="R30" i="52"/>
  <c r="T30" i="52"/>
  <c r="V30" i="52"/>
  <c r="X30" i="52"/>
  <c r="P31" i="52"/>
  <c r="R31" i="52"/>
  <c r="T31" i="52"/>
  <c r="V31" i="52"/>
  <c r="X31" i="52"/>
  <c r="P32" i="52"/>
  <c r="R32" i="52"/>
  <c r="T32" i="52"/>
  <c r="V32" i="52"/>
  <c r="X32" i="52"/>
  <c r="P33" i="52"/>
  <c r="R33" i="52"/>
  <c r="T33" i="52"/>
  <c r="V33" i="52"/>
  <c r="X33" i="52"/>
  <c r="P34" i="52"/>
  <c r="R34" i="52"/>
  <c r="T34" i="52"/>
  <c r="V34" i="52"/>
  <c r="X34" i="52"/>
  <c r="P35" i="52"/>
  <c r="R35" i="52"/>
  <c r="T35" i="52"/>
  <c r="V35" i="52"/>
  <c r="X35" i="52"/>
  <c r="P36" i="52"/>
  <c r="R36" i="52"/>
  <c r="T36" i="52"/>
  <c r="V36" i="52"/>
  <c r="X36" i="52"/>
  <c r="P37" i="52"/>
  <c r="R37" i="52"/>
  <c r="T37" i="52"/>
  <c r="V37" i="52"/>
  <c r="X37" i="52"/>
  <c r="P38" i="52"/>
  <c r="R38" i="52"/>
  <c r="T38" i="52"/>
  <c r="V38" i="52"/>
  <c r="X38" i="52"/>
  <c r="P39" i="52"/>
  <c r="R39" i="52"/>
  <c r="T39" i="52"/>
  <c r="V39" i="52"/>
  <c r="X39" i="52"/>
  <c r="P40" i="52"/>
  <c r="R40" i="52"/>
  <c r="T40" i="52"/>
  <c r="V40" i="52"/>
  <c r="X40" i="52"/>
  <c r="P41" i="52"/>
  <c r="R41" i="52"/>
  <c r="T41" i="52"/>
  <c r="V41" i="52"/>
  <c r="X41" i="52"/>
  <c r="P42" i="52"/>
  <c r="R42" i="52"/>
  <c r="T42" i="52"/>
  <c r="V42" i="52"/>
  <c r="X42" i="52"/>
  <c r="P43" i="52"/>
  <c r="R43" i="52"/>
  <c r="T43" i="52"/>
  <c r="V43" i="52"/>
  <c r="X43" i="52"/>
  <c r="P44" i="52"/>
  <c r="R44" i="52"/>
  <c r="T44" i="52"/>
  <c r="V44" i="52"/>
  <c r="X44" i="52"/>
  <c r="P45" i="52"/>
  <c r="R45" i="52"/>
  <c r="T45" i="52"/>
  <c r="V45" i="52"/>
  <c r="X45" i="52"/>
  <c r="P46" i="52"/>
  <c r="R46" i="52"/>
  <c r="T46" i="52"/>
  <c r="V46" i="52"/>
  <c r="X46" i="52"/>
  <c r="P47" i="52"/>
  <c r="R47" i="52"/>
  <c r="T47" i="52"/>
  <c r="V47" i="52"/>
  <c r="X47" i="52"/>
  <c r="P48" i="52"/>
  <c r="R48" i="52"/>
  <c r="T48" i="52"/>
  <c r="V48" i="52"/>
  <c r="X48" i="52"/>
  <c r="P49" i="52"/>
  <c r="R49" i="52"/>
  <c r="T49" i="52"/>
  <c r="V49" i="52"/>
  <c r="X49" i="52"/>
  <c r="P50" i="52"/>
  <c r="R50" i="52"/>
  <c r="T50" i="52"/>
  <c r="V50" i="52"/>
  <c r="X50" i="52"/>
  <c r="P51" i="52"/>
  <c r="R51" i="52"/>
  <c r="T51" i="52"/>
  <c r="V51" i="52"/>
  <c r="X51" i="52"/>
  <c r="P52" i="52"/>
  <c r="R52" i="52"/>
  <c r="T52" i="52"/>
  <c r="V52" i="52"/>
  <c r="X52" i="52"/>
  <c r="P53" i="52"/>
  <c r="R53" i="52"/>
  <c r="T53" i="52"/>
  <c r="V53" i="52"/>
  <c r="X53" i="52"/>
  <c r="P54" i="52"/>
  <c r="R54" i="52"/>
  <c r="T54" i="52"/>
  <c r="V54" i="52"/>
  <c r="X54" i="52"/>
  <c r="P55" i="52"/>
  <c r="R55" i="52"/>
  <c r="T55" i="52"/>
  <c r="V55" i="52"/>
  <c r="X55" i="52"/>
  <c r="P56" i="52"/>
  <c r="R56" i="52"/>
  <c r="T56" i="52"/>
  <c r="V56" i="52"/>
  <c r="X56" i="52"/>
  <c r="P57" i="52"/>
  <c r="R57" i="52"/>
  <c r="T57" i="52"/>
  <c r="V57" i="52"/>
  <c r="X57" i="52"/>
  <c r="P58" i="52"/>
  <c r="R58" i="52"/>
  <c r="T58" i="52"/>
  <c r="V58" i="52"/>
  <c r="X58" i="52"/>
  <c r="P60" i="52"/>
  <c r="R60" i="52"/>
  <c r="T60" i="52"/>
  <c r="V60" i="52"/>
  <c r="X60" i="52"/>
  <c r="P61" i="52"/>
  <c r="R61" i="52"/>
  <c r="T61" i="52"/>
  <c r="V61" i="52"/>
  <c r="X61" i="52"/>
  <c r="P62" i="52"/>
  <c r="R62" i="52"/>
  <c r="T62" i="52"/>
  <c r="V62" i="52"/>
  <c r="X62" i="52"/>
  <c r="P63" i="52"/>
  <c r="R63" i="52"/>
  <c r="T63" i="52"/>
  <c r="V63" i="52"/>
  <c r="X63" i="52"/>
  <c r="P64" i="52"/>
  <c r="R64" i="52"/>
  <c r="T64" i="52"/>
  <c r="V64" i="52"/>
  <c r="X64" i="52"/>
  <c r="P65" i="52"/>
  <c r="R65" i="52"/>
  <c r="T65" i="52"/>
  <c r="V65" i="52"/>
  <c r="X65" i="52"/>
  <c r="P66" i="52"/>
  <c r="R66" i="52"/>
  <c r="T66" i="52"/>
  <c r="V66" i="52"/>
  <c r="X66" i="52"/>
  <c r="P67" i="52"/>
  <c r="R67" i="52"/>
  <c r="T67" i="52"/>
  <c r="V67" i="52"/>
  <c r="X67" i="52"/>
  <c r="P68" i="52"/>
  <c r="R68" i="52"/>
  <c r="T68" i="52"/>
  <c r="V68" i="52"/>
  <c r="X68" i="52"/>
  <c r="P69" i="52"/>
  <c r="R69" i="52"/>
  <c r="T69" i="52"/>
  <c r="V69" i="52"/>
  <c r="X69" i="52"/>
  <c r="P70" i="52"/>
  <c r="R70" i="52"/>
  <c r="T70" i="52"/>
  <c r="V70" i="52"/>
  <c r="X70" i="52"/>
  <c r="P71" i="52"/>
  <c r="R71" i="52"/>
  <c r="T71" i="52"/>
  <c r="V71" i="52"/>
  <c r="X71" i="52"/>
  <c r="P72" i="52"/>
  <c r="R72" i="52"/>
  <c r="T72" i="52"/>
  <c r="V72" i="52"/>
  <c r="X72" i="52"/>
  <c r="P73" i="52"/>
  <c r="R73" i="52"/>
  <c r="T73" i="52"/>
  <c r="V73" i="52"/>
  <c r="X73" i="52"/>
  <c r="P74" i="52"/>
  <c r="R74" i="52"/>
  <c r="T74" i="52"/>
  <c r="V74" i="52"/>
  <c r="X74" i="52"/>
  <c r="P75" i="52"/>
  <c r="R75" i="52"/>
  <c r="T75" i="52"/>
  <c r="V75" i="52"/>
  <c r="X75" i="52"/>
  <c r="P76" i="52"/>
  <c r="R76" i="52"/>
  <c r="T76" i="52"/>
  <c r="V76" i="52"/>
  <c r="X76" i="52"/>
  <c r="P77" i="52"/>
  <c r="R77" i="52"/>
  <c r="T77" i="52"/>
  <c r="V77" i="52"/>
  <c r="X77" i="52"/>
  <c r="P78" i="52"/>
  <c r="R78" i="52"/>
  <c r="T78" i="52"/>
  <c r="V78" i="52"/>
  <c r="X78" i="52"/>
  <c r="P79" i="52"/>
  <c r="R79" i="52"/>
  <c r="T79" i="52"/>
  <c r="V79" i="52"/>
  <c r="X79" i="52"/>
  <c r="P80" i="52"/>
  <c r="R80" i="52"/>
  <c r="T80" i="52"/>
  <c r="V80" i="52"/>
  <c r="X80" i="52"/>
  <c r="P81" i="52"/>
  <c r="R81" i="52"/>
  <c r="T81" i="52"/>
  <c r="V81" i="52"/>
  <c r="X81" i="52"/>
  <c r="P82" i="52"/>
  <c r="R82" i="52"/>
  <c r="T82" i="52"/>
  <c r="V82" i="52"/>
  <c r="X82" i="52"/>
  <c r="P83" i="52"/>
  <c r="R83" i="52"/>
  <c r="T83" i="52"/>
  <c r="V83" i="52"/>
  <c r="X83" i="52"/>
  <c r="P84" i="52"/>
  <c r="R84" i="52"/>
  <c r="T84" i="52"/>
  <c r="V84" i="52"/>
  <c r="X84" i="52"/>
  <c r="P85" i="52"/>
  <c r="R85" i="52"/>
  <c r="T85" i="52"/>
  <c r="V85" i="52"/>
  <c r="X85" i="52"/>
  <c r="P86" i="52"/>
  <c r="R86" i="52"/>
  <c r="T86" i="52"/>
  <c r="V86" i="52"/>
  <c r="X86" i="52"/>
  <c r="P87" i="52"/>
  <c r="R87" i="52"/>
  <c r="T87" i="52"/>
  <c r="V87" i="52"/>
  <c r="X87" i="52"/>
  <c r="P88" i="52"/>
  <c r="R88" i="52"/>
  <c r="T88" i="52"/>
  <c r="V88" i="52"/>
  <c r="X88" i="52"/>
  <c r="P89" i="52"/>
  <c r="R89" i="52"/>
  <c r="T89" i="52"/>
  <c r="V89" i="52"/>
  <c r="X89" i="52"/>
  <c r="P90" i="52"/>
  <c r="R90" i="52"/>
  <c r="T90" i="52"/>
  <c r="V90" i="52"/>
  <c r="X90" i="52"/>
  <c r="P91" i="52"/>
  <c r="R91" i="52"/>
  <c r="T91" i="52"/>
  <c r="V91" i="52"/>
  <c r="X91" i="52"/>
  <c r="P92" i="52"/>
  <c r="R92" i="52"/>
  <c r="T92" i="52"/>
  <c r="V92" i="52"/>
  <c r="X92" i="52"/>
  <c r="P93" i="52"/>
  <c r="R93" i="52"/>
  <c r="T93" i="52"/>
  <c r="V93" i="52"/>
  <c r="X93" i="52"/>
  <c r="P94" i="52"/>
  <c r="R94" i="52"/>
  <c r="T94" i="52"/>
  <c r="V94" i="52"/>
  <c r="X94" i="52"/>
  <c r="P95" i="52"/>
  <c r="R95" i="52"/>
  <c r="T95" i="52"/>
  <c r="V95" i="52"/>
  <c r="X95" i="52"/>
  <c r="P96" i="52"/>
  <c r="R96" i="52"/>
  <c r="T96" i="52"/>
  <c r="V96" i="52"/>
  <c r="X96" i="52"/>
  <c r="P97" i="52"/>
  <c r="R97" i="52"/>
  <c r="T97" i="52"/>
  <c r="V97" i="52"/>
  <c r="X97" i="52"/>
  <c r="P98" i="52"/>
  <c r="R98" i="52"/>
  <c r="T98" i="52"/>
  <c r="V98" i="52"/>
  <c r="X98" i="52"/>
  <c r="P99" i="52"/>
  <c r="R99" i="52"/>
  <c r="T99" i="52"/>
  <c r="V99" i="52"/>
  <c r="X99" i="52"/>
  <c r="P100" i="52"/>
  <c r="R100" i="52"/>
  <c r="T100" i="52"/>
  <c r="V100" i="52"/>
  <c r="X100" i="52"/>
  <c r="P101" i="52"/>
  <c r="R101" i="52"/>
  <c r="T101" i="52"/>
  <c r="V101" i="52"/>
  <c r="X101" i="52"/>
  <c r="P102" i="52"/>
  <c r="R102" i="52"/>
  <c r="T102" i="52"/>
  <c r="V102" i="52"/>
  <c r="X102" i="52"/>
  <c r="P103" i="52"/>
  <c r="R103" i="52"/>
  <c r="T103" i="52"/>
  <c r="V103" i="52"/>
  <c r="X103" i="52"/>
  <c r="P104" i="52"/>
  <c r="R104" i="52"/>
  <c r="T104" i="52"/>
  <c r="V104" i="52"/>
  <c r="X104" i="52"/>
  <c r="P105" i="52"/>
  <c r="R105" i="52"/>
  <c r="T105" i="52"/>
  <c r="V105" i="52"/>
  <c r="X105" i="52"/>
  <c r="P106" i="52"/>
  <c r="R106" i="52"/>
  <c r="T106" i="52"/>
  <c r="V106" i="52"/>
  <c r="X106" i="52"/>
  <c r="P107" i="52"/>
  <c r="R107" i="52"/>
  <c r="T107" i="52"/>
  <c r="V107" i="52"/>
  <c r="X107" i="52"/>
  <c r="P108" i="52"/>
  <c r="R108" i="52"/>
  <c r="T108" i="52"/>
  <c r="V108" i="52"/>
  <c r="X108" i="52"/>
  <c r="P109" i="52"/>
  <c r="R109" i="52"/>
  <c r="T109" i="52"/>
  <c r="V109" i="52"/>
  <c r="X109" i="52"/>
  <c r="P110" i="52"/>
  <c r="R110" i="52"/>
  <c r="T110" i="52"/>
  <c r="V110" i="52"/>
  <c r="X110" i="52"/>
  <c r="P111" i="52"/>
  <c r="R111" i="52"/>
  <c r="T111" i="52"/>
  <c r="V111" i="52"/>
  <c r="X111" i="52"/>
  <c r="P112" i="52"/>
  <c r="R112" i="52"/>
  <c r="T112" i="52"/>
  <c r="V112" i="52"/>
  <c r="X112" i="52"/>
  <c r="P113" i="52"/>
  <c r="R113" i="52"/>
  <c r="T113" i="52"/>
  <c r="V113" i="52"/>
  <c r="X113" i="52"/>
  <c r="P114" i="52"/>
  <c r="R114" i="52"/>
  <c r="T114" i="52"/>
  <c r="V114" i="52"/>
  <c r="X114" i="52"/>
  <c r="P115" i="52"/>
  <c r="R115" i="52"/>
  <c r="T115" i="52"/>
  <c r="V115" i="52"/>
  <c r="X115" i="52"/>
  <c r="P116" i="52"/>
  <c r="R116" i="52"/>
  <c r="T116" i="52"/>
  <c r="V116" i="52"/>
  <c r="X116" i="52"/>
  <c r="P117" i="52"/>
  <c r="R117" i="52"/>
  <c r="T117" i="52"/>
  <c r="V117" i="52"/>
  <c r="X117" i="52"/>
  <c r="P118" i="52"/>
  <c r="R118" i="52"/>
  <c r="T118" i="52"/>
  <c r="V118" i="52"/>
  <c r="X118" i="52"/>
  <c r="P119" i="52"/>
  <c r="R119" i="52"/>
  <c r="T119" i="52"/>
  <c r="V119" i="52"/>
  <c r="X119" i="52"/>
  <c r="P120" i="52"/>
  <c r="R120" i="52"/>
  <c r="T120" i="52"/>
  <c r="V120" i="52"/>
  <c r="X120" i="52"/>
  <c r="P121" i="52"/>
  <c r="R121" i="52"/>
  <c r="T121" i="52"/>
  <c r="V121" i="52"/>
  <c r="X121" i="52"/>
  <c r="P122" i="52"/>
  <c r="R122" i="52"/>
  <c r="T122" i="52"/>
  <c r="V122" i="52"/>
  <c r="X122" i="52"/>
  <c r="P123" i="52"/>
  <c r="R123" i="52"/>
  <c r="T123" i="52"/>
  <c r="V123" i="52"/>
  <c r="X123" i="52"/>
  <c r="P124" i="52"/>
  <c r="R124" i="52"/>
  <c r="T124" i="52"/>
  <c r="V124" i="52"/>
  <c r="X124" i="52"/>
  <c r="P125" i="52"/>
  <c r="R125" i="52"/>
  <c r="T125" i="52"/>
  <c r="V125" i="52"/>
  <c r="X125" i="52"/>
  <c r="P126" i="52"/>
  <c r="R126" i="52"/>
  <c r="T126" i="52"/>
  <c r="V126" i="52"/>
  <c r="X126" i="52"/>
  <c r="P127" i="52"/>
  <c r="R127" i="52"/>
  <c r="T127" i="52"/>
  <c r="V127" i="52"/>
  <c r="X127" i="52"/>
  <c r="P128" i="52"/>
  <c r="R128" i="52"/>
  <c r="T128" i="52"/>
  <c r="V128" i="52"/>
  <c r="X128" i="52"/>
  <c r="P129" i="52"/>
  <c r="R129" i="52"/>
  <c r="T129" i="52"/>
  <c r="V129" i="52"/>
  <c r="X129" i="52"/>
  <c r="P130" i="52"/>
  <c r="R130" i="52"/>
  <c r="T130" i="52"/>
  <c r="V130" i="52"/>
  <c r="X130" i="52"/>
  <c r="P131" i="52"/>
  <c r="R131" i="52"/>
  <c r="T131" i="52"/>
  <c r="V131" i="52"/>
  <c r="X131" i="52"/>
  <c r="P132" i="52"/>
  <c r="R132" i="52"/>
  <c r="T132" i="52"/>
  <c r="V132" i="52"/>
  <c r="X132" i="52"/>
  <c r="P133" i="52"/>
  <c r="R133" i="52"/>
  <c r="T133" i="52"/>
  <c r="V133" i="52"/>
  <c r="X133" i="52"/>
  <c r="P134" i="52"/>
  <c r="R134" i="52"/>
  <c r="T134" i="52"/>
  <c r="V134" i="52"/>
  <c r="X134" i="52"/>
  <c r="P135" i="52"/>
  <c r="R135" i="52"/>
  <c r="T135" i="52"/>
  <c r="V135" i="52"/>
  <c r="X135" i="52"/>
  <c r="P136" i="52"/>
  <c r="R136" i="52"/>
  <c r="T136" i="52"/>
  <c r="V136" i="52"/>
  <c r="X136" i="52"/>
  <c r="P137" i="52"/>
  <c r="R137" i="52"/>
  <c r="T137" i="52"/>
  <c r="V137" i="52"/>
  <c r="X137" i="52"/>
  <c r="P138" i="52"/>
  <c r="R138" i="52"/>
  <c r="T138" i="52"/>
  <c r="V138" i="52"/>
  <c r="X138" i="52"/>
  <c r="P139" i="52"/>
  <c r="R139" i="52"/>
  <c r="T139" i="52"/>
  <c r="V139" i="52"/>
  <c r="X139" i="52"/>
  <c r="P140" i="52"/>
  <c r="R140" i="52"/>
  <c r="T140" i="52"/>
  <c r="V140" i="52"/>
  <c r="X140" i="52"/>
  <c r="P141" i="52"/>
  <c r="R141" i="52"/>
  <c r="T141" i="52"/>
  <c r="V141" i="52"/>
  <c r="X141" i="52"/>
  <c r="P142" i="52"/>
  <c r="R142" i="52"/>
  <c r="T142" i="52"/>
  <c r="V142" i="52"/>
  <c r="X142" i="52"/>
  <c r="P143" i="52"/>
  <c r="R143" i="52"/>
  <c r="T143" i="52"/>
  <c r="V143" i="52"/>
  <c r="X143" i="52"/>
  <c r="P144" i="52"/>
  <c r="R144" i="52"/>
  <c r="T144" i="52"/>
  <c r="V144" i="52"/>
  <c r="X144" i="52"/>
  <c r="P145" i="52"/>
  <c r="R145" i="52"/>
  <c r="T145" i="52"/>
  <c r="V145" i="52"/>
  <c r="X145" i="52"/>
  <c r="P146" i="52"/>
  <c r="R146" i="52"/>
  <c r="T146" i="52"/>
  <c r="V146" i="52"/>
  <c r="X146" i="52"/>
  <c r="P147" i="52"/>
  <c r="R147" i="52"/>
  <c r="T147" i="52"/>
  <c r="V147" i="52"/>
  <c r="X147" i="52"/>
  <c r="P148" i="52"/>
  <c r="R148" i="52"/>
  <c r="T148" i="52"/>
  <c r="V148" i="52"/>
  <c r="X148" i="52"/>
  <c r="P149" i="52"/>
  <c r="R149" i="52"/>
  <c r="T149" i="52"/>
  <c r="V149" i="52"/>
  <c r="X149" i="52"/>
  <c r="P150" i="52"/>
  <c r="R150" i="52"/>
  <c r="T150" i="52"/>
  <c r="V150" i="52"/>
  <c r="X150" i="52"/>
  <c r="P151" i="52"/>
  <c r="R151" i="52"/>
  <c r="T151" i="52"/>
  <c r="V151" i="52"/>
  <c r="X151" i="52"/>
  <c r="P152" i="52"/>
  <c r="R152" i="52"/>
  <c r="T152" i="52"/>
  <c r="V152" i="52"/>
  <c r="X152" i="52"/>
  <c r="P153" i="52"/>
  <c r="R153" i="52"/>
  <c r="T153" i="52"/>
  <c r="V153" i="52"/>
  <c r="X153" i="52"/>
  <c r="P154" i="52"/>
  <c r="R154" i="52"/>
  <c r="T154" i="52"/>
  <c r="V154" i="52"/>
  <c r="X154" i="52"/>
  <c r="P155" i="52"/>
  <c r="R155" i="52"/>
  <c r="T155" i="52"/>
  <c r="V155" i="52"/>
  <c r="X155" i="52"/>
  <c r="P156" i="52"/>
  <c r="R156" i="52"/>
  <c r="T156" i="52"/>
  <c r="V156" i="52"/>
  <c r="X156" i="52"/>
  <c r="P157" i="52"/>
  <c r="R157" i="52"/>
  <c r="T157" i="52"/>
  <c r="V157" i="52"/>
  <c r="X157" i="52"/>
  <c r="P158" i="52"/>
  <c r="R158" i="52"/>
  <c r="T158" i="52"/>
  <c r="V158" i="52"/>
  <c r="X158" i="52"/>
  <c r="P161" i="52"/>
  <c r="R161" i="52"/>
  <c r="T161" i="52"/>
  <c r="V161" i="52"/>
  <c r="X161" i="52"/>
  <c r="P162" i="52"/>
  <c r="R162" i="52"/>
  <c r="T162" i="52"/>
  <c r="V162" i="52"/>
  <c r="X162" i="52"/>
  <c r="P163" i="52"/>
  <c r="R163" i="52"/>
  <c r="T163" i="52"/>
  <c r="V163" i="52"/>
  <c r="X163" i="52"/>
  <c r="P164" i="52"/>
  <c r="R164" i="52"/>
  <c r="T164" i="52"/>
  <c r="V164" i="52"/>
  <c r="X164" i="52"/>
  <c r="P165" i="52"/>
  <c r="R165" i="52"/>
  <c r="T165" i="52"/>
  <c r="V165" i="52"/>
  <c r="X165" i="52"/>
  <c r="P166" i="52"/>
  <c r="R166" i="52"/>
  <c r="T166" i="52"/>
  <c r="V166" i="52"/>
  <c r="X166" i="52"/>
  <c r="P167" i="52"/>
  <c r="R167" i="52"/>
  <c r="T167" i="52"/>
  <c r="V167" i="52"/>
  <c r="X167" i="52"/>
  <c r="P168" i="52"/>
  <c r="R168" i="52"/>
  <c r="T168" i="52"/>
  <c r="V168" i="52"/>
  <c r="X168" i="52"/>
  <c r="P169" i="52"/>
  <c r="R169" i="52"/>
  <c r="T169" i="52"/>
  <c r="V169" i="52"/>
  <c r="X169" i="52"/>
  <c r="P170" i="52"/>
  <c r="R170" i="52"/>
  <c r="T170" i="52"/>
  <c r="V170" i="52"/>
  <c r="X170" i="52"/>
  <c r="P171" i="52"/>
  <c r="R171" i="52"/>
  <c r="T171" i="52"/>
  <c r="V171" i="52"/>
  <c r="X171" i="52"/>
  <c r="P172" i="52"/>
  <c r="R172" i="52"/>
  <c r="T172" i="52"/>
  <c r="V172" i="52"/>
  <c r="X172" i="52"/>
  <c r="P173" i="52"/>
  <c r="R173" i="52"/>
  <c r="T173" i="52"/>
  <c r="V173" i="52"/>
  <c r="X173" i="52"/>
  <c r="P174" i="52"/>
  <c r="R174" i="52"/>
  <c r="T174" i="52"/>
  <c r="V174" i="52"/>
  <c r="X174" i="52"/>
  <c r="P175" i="52"/>
  <c r="R175" i="52"/>
  <c r="T175" i="52"/>
  <c r="V175" i="52"/>
  <c r="X175" i="52"/>
  <c r="P176" i="52"/>
  <c r="R176" i="52"/>
  <c r="T176" i="52"/>
  <c r="V176" i="52"/>
  <c r="X176" i="52"/>
  <c r="P177" i="52"/>
  <c r="R177" i="52"/>
  <c r="T177" i="52"/>
  <c r="V177" i="52"/>
  <c r="X177" i="52"/>
  <c r="P178" i="52"/>
  <c r="R178" i="52"/>
  <c r="T178" i="52"/>
  <c r="V178" i="52"/>
  <c r="X178" i="52"/>
  <c r="P179" i="52"/>
  <c r="R179" i="52"/>
  <c r="T179" i="52"/>
  <c r="V179" i="52"/>
  <c r="X179" i="52"/>
  <c r="P180" i="52"/>
  <c r="R180" i="52"/>
  <c r="T180" i="52"/>
  <c r="V180" i="52"/>
  <c r="X180" i="52"/>
  <c r="P181" i="52"/>
  <c r="R181" i="52"/>
  <c r="T181" i="52"/>
  <c r="V181" i="52"/>
  <c r="X181" i="52"/>
  <c r="P182" i="52"/>
  <c r="R182" i="52"/>
  <c r="T182" i="52"/>
  <c r="V182" i="52"/>
  <c r="X182" i="52"/>
  <c r="P183" i="52"/>
  <c r="R183" i="52"/>
  <c r="T183" i="52"/>
  <c r="V183" i="52"/>
  <c r="X183" i="52"/>
  <c r="P184" i="52"/>
  <c r="R184" i="52"/>
  <c r="T184" i="52"/>
  <c r="V184" i="52"/>
  <c r="X184" i="52"/>
  <c r="P185" i="52"/>
  <c r="R185" i="52"/>
  <c r="T185" i="52"/>
  <c r="V185" i="52"/>
  <c r="X185" i="52"/>
  <c r="P186" i="52"/>
  <c r="R186" i="52"/>
  <c r="T186" i="52"/>
  <c r="V186" i="52"/>
  <c r="X186" i="52"/>
  <c r="P187" i="52"/>
  <c r="R187" i="52"/>
  <c r="T187" i="52"/>
  <c r="V187" i="52"/>
  <c r="X187" i="52"/>
  <c r="P188" i="52"/>
  <c r="R188" i="52"/>
  <c r="T188" i="52"/>
  <c r="V188" i="52"/>
  <c r="X188" i="52"/>
  <c r="P189" i="52"/>
  <c r="R189" i="52"/>
  <c r="T189" i="52"/>
  <c r="V189" i="52"/>
  <c r="X189" i="52"/>
  <c r="P190" i="52"/>
  <c r="R190" i="52"/>
  <c r="T190" i="52"/>
  <c r="V190" i="52"/>
  <c r="X190" i="52"/>
  <c r="P191" i="52"/>
  <c r="R191" i="52"/>
  <c r="T191" i="52"/>
  <c r="V191" i="52"/>
  <c r="X191" i="52"/>
  <c r="P192" i="52"/>
  <c r="R192" i="52"/>
  <c r="T192" i="52"/>
  <c r="V192" i="52"/>
  <c r="X192" i="52"/>
  <c r="P193" i="52"/>
  <c r="R193" i="52"/>
  <c r="T193" i="52"/>
  <c r="V193" i="52"/>
  <c r="X193" i="52"/>
  <c r="P194" i="52"/>
  <c r="R194" i="52"/>
  <c r="T194" i="52"/>
  <c r="V194" i="52"/>
  <c r="X194" i="52"/>
  <c r="P195" i="52"/>
  <c r="R195" i="52"/>
  <c r="T195" i="52"/>
  <c r="V195" i="52"/>
  <c r="X195" i="52"/>
  <c r="P196" i="52"/>
  <c r="R196" i="52"/>
  <c r="T196" i="52"/>
  <c r="V196" i="52"/>
  <c r="X196" i="52"/>
  <c r="P197" i="52"/>
  <c r="R197" i="52"/>
  <c r="T197" i="52"/>
  <c r="V197" i="52"/>
  <c r="X197" i="52"/>
  <c r="P198" i="52"/>
  <c r="R198" i="52"/>
  <c r="T198" i="52"/>
  <c r="V198" i="52"/>
  <c r="X198" i="52"/>
  <c r="P199" i="52"/>
  <c r="R199" i="52"/>
  <c r="T199" i="52"/>
  <c r="V199" i="52"/>
  <c r="X199" i="52"/>
  <c r="P200" i="52"/>
  <c r="R200" i="52"/>
  <c r="T200" i="52"/>
  <c r="V200" i="52"/>
  <c r="X200" i="52"/>
  <c r="P201" i="52"/>
  <c r="R201" i="52"/>
  <c r="T201" i="52"/>
  <c r="V201" i="52"/>
  <c r="X201" i="52"/>
  <c r="P202" i="52"/>
  <c r="R202" i="52"/>
  <c r="T202" i="52"/>
  <c r="V202" i="52"/>
  <c r="X202" i="52"/>
  <c r="P203" i="52"/>
  <c r="R203" i="52"/>
  <c r="T203" i="52"/>
  <c r="V203" i="52"/>
  <c r="X203" i="52"/>
  <c r="P204" i="52"/>
  <c r="R204" i="52"/>
  <c r="T204" i="52"/>
  <c r="V204" i="52"/>
  <c r="X204" i="52"/>
  <c r="P205" i="52"/>
  <c r="R205" i="52"/>
  <c r="T205" i="52"/>
  <c r="V205" i="52"/>
  <c r="X205" i="52"/>
  <c r="P206" i="52"/>
  <c r="R206" i="52"/>
  <c r="T206" i="52"/>
  <c r="V206" i="52"/>
  <c r="X206" i="52"/>
  <c r="P207" i="52"/>
  <c r="R207" i="52"/>
  <c r="T207" i="52"/>
  <c r="V207" i="52"/>
  <c r="X207" i="52"/>
  <c r="P208" i="52"/>
  <c r="R208" i="52"/>
  <c r="T208" i="52"/>
  <c r="V208" i="52"/>
  <c r="X208" i="52"/>
  <c r="P209" i="52"/>
  <c r="R209" i="52"/>
  <c r="T209" i="52"/>
  <c r="V209" i="52"/>
  <c r="X209" i="52"/>
  <c r="P210" i="52"/>
  <c r="R210" i="52"/>
  <c r="T210" i="52"/>
  <c r="V210" i="52"/>
  <c r="X210" i="52"/>
  <c r="P211" i="52"/>
  <c r="R211" i="52"/>
  <c r="T211" i="52"/>
  <c r="V211" i="52"/>
  <c r="X211" i="52"/>
  <c r="P212" i="52"/>
  <c r="R212" i="52"/>
  <c r="T212" i="52"/>
  <c r="V212" i="52"/>
  <c r="X212" i="52"/>
  <c r="P213" i="52"/>
  <c r="R213" i="52"/>
  <c r="T213" i="52"/>
  <c r="V213" i="52"/>
  <c r="X213" i="52"/>
  <c r="P214" i="52"/>
  <c r="R214" i="52"/>
  <c r="T214" i="52"/>
  <c r="V214" i="52"/>
  <c r="X214" i="52"/>
  <c r="P215" i="52"/>
  <c r="R215" i="52"/>
  <c r="T215" i="52"/>
  <c r="V215" i="52"/>
  <c r="X215" i="52"/>
  <c r="P216" i="52"/>
  <c r="R216" i="52"/>
  <c r="T216" i="52"/>
  <c r="V216" i="52"/>
  <c r="X216" i="52"/>
  <c r="P217" i="52"/>
  <c r="R217" i="52"/>
  <c r="T217" i="52"/>
  <c r="V217" i="52"/>
  <c r="X217" i="52"/>
  <c r="P218" i="52"/>
  <c r="R218" i="52"/>
  <c r="T218" i="52"/>
  <c r="V218" i="52"/>
  <c r="X218" i="52"/>
  <c r="P219" i="52"/>
  <c r="R219" i="52"/>
  <c r="T219" i="52"/>
  <c r="V219" i="52"/>
  <c r="X219" i="52"/>
  <c r="P220" i="52"/>
  <c r="R220" i="52"/>
  <c r="T220" i="52"/>
  <c r="V220" i="52"/>
  <c r="X220" i="52"/>
  <c r="P221" i="52"/>
  <c r="R221" i="52"/>
  <c r="T221" i="52"/>
  <c r="V221" i="52"/>
  <c r="X221" i="52"/>
  <c r="P222" i="52"/>
  <c r="R222" i="52"/>
  <c r="T222" i="52"/>
  <c r="V222" i="52"/>
  <c r="X222" i="52"/>
  <c r="P223" i="52"/>
  <c r="R223" i="52"/>
  <c r="T223" i="52"/>
  <c r="V223" i="52"/>
  <c r="X223" i="52"/>
  <c r="P224" i="52"/>
  <c r="R224" i="52"/>
  <c r="T224" i="52"/>
  <c r="V224" i="52"/>
  <c r="X224" i="52"/>
  <c r="P225" i="52"/>
  <c r="R225" i="52"/>
  <c r="T225" i="52"/>
  <c r="V225" i="52"/>
  <c r="X225" i="52"/>
  <c r="P227" i="52"/>
  <c r="R227" i="52"/>
  <c r="T227" i="52"/>
  <c r="V227" i="52"/>
  <c r="X227" i="52"/>
  <c r="P228" i="52"/>
  <c r="R228" i="52"/>
  <c r="T228" i="52"/>
  <c r="V228" i="52"/>
  <c r="X228" i="52"/>
  <c r="P229" i="52"/>
  <c r="R229" i="52"/>
  <c r="T229" i="52"/>
  <c r="V229" i="52"/>
  <c r="X229" i="52"/>
  <c r="P230" i="52"/>
  <c r="R230" i="52"/>
  <c r="T230" i="52"/>
  <c r="V230" i="52"/>
  <c r="X230" i="52"/>
  <c r="P231" i="52"/>
  <c r="R231" i="52"/>
  <c r="T231" i="52"/>
  <c r="V231" i="52"/>
  <c r="X231" i="52"/>
  <c r="P232" i="52"/>
  <c r="R232" i="52"/>
  <c r="T232" i="52"/>
  <c r="V232" i="52"/>
  <c r="X232" i="52"/>
  <c r="P233" i="52"/>
  <c r="R233" i="52"/>
  <c r="T233" i="52"/>
  <c r="V233" i="52"/>
  <c r="X233" i="52"/>
  <c r="P234" i="52"/>
  <c r="R234" i="52"/>
  <c r="T234" i="52"/>
  <c r="V234" i="52"/>
  <c r="X234" i="52"/>
  <c r="X4" i="52"/>
  <c r="V4" i="52"/>
  <c r="T4" i="52"/>
  <c r="R4" i="52"/>
  <c r="P4" i="52"/>
  <c r="L59" i="23" l="1"/>
  <c r="L11" i="23"/>
  <c r="I14" i="23"/>
  <c r="I16" i="23"/>
  <c r="I18" i="23"/>
  <c r="I20" i="23"/>
  <c r="I22" i="23"/>
  <c r="L24" i="23"/>
  <c r="I27" i="23"/>
  <c r="I29" i="23"/>
  <c r="I31" i="23"/>
  <c r="L33" i="23"/>
  <c r="I36" i="23"/>
  <c r="I38" i="23"/>
  <c r="I41" i="23"/>
  <c r="I44" i="23"/>
  <c r="I47" i="23"/>
  <c r="I50" i="23"/>
  <c r="I52" i="23"/>
  <c r="L54" i="23"/>
  <c r="O18" i="41" l="1"/>
  <c r="G21" i="41"/>
  <c r="O21" i="41"/>
  <c r="G26" i="41"/>
  <c r="K26" i="41"/>
  <c r="G31" i="41"/>
  <c r="G13" i="41"/>
  <c r="K13" i="41"/>
  <c r="O13" i="41"/>
  <c r="G18" i="41"/>
  <c r="K18" i="41"/>
  <c r="K21" i="41"/>
  <c r="O26" i="41"/>
  <c r="K31" i="41"/>
  <c r="O31" i="41"/>
  <c r="K33" i="41"/>
  <c r="K39" i="41"/>
  <c r="O61" i="41" l="1"/>
  <c r="O55" i="41"/>
  <c r="O49" i="41"/>
  <c r="K44" i="41"/>
  <c r="G52" i="41"/>
  <c r="G65" i="41"/>
  <c r="K65" i="41"/>
  <c r="O57" i="41"/>
  <c r="O52" i="41"/>
  <c r="G49" i="41"/>
  <c r="O39" i="41"/>
  <c r="K49" i="41"/>
  <c r="G61" i="41"/>
  <c r="K35" i="41"/>
  <c r="G55" i="41"/>
  <c r="O65" i="41"/>
  <c r="G44" i="41"/>
  <c r="O44" i="41"/>
  <c r="G57" i="41"/>
  <c r="E140" i="1" l="1"/>
  <c r="T56" i="1" s="1"/>
  <c r="T104" i="1" s="1"/>
  <c r="D140" i="1"/>
  <c r="Q56" i="1" s="1"/>
  <c r="Q104" i="1" s="1"/>
  <c r="C140" i="1"/>
  <c r="N56" i="1" s="1"/>
  <c r="N104" i="1" s="1"/>
  <c r="DE3" i="65"/>
  <c r="DF3" i="65" s="1"/>
  <c r="N19" i="6" l="1"/>
  <c r="J21" i="6"/>
  <c r="N21" i="6"/>
  <c r="J24" i="6"/>
  <c r="N24" i="6"/>
  <c r="R24" i="6"/>
  <c r="J28" i="6"/>
  <c r="N28" i="6"/>
  <c r="R28" i="6"/>
  <c r="J31" i="6"/>
  <c r="N31" i="6"/>
  <c r="R31" i="6"/>
  <c r="J35" i="6"/>
  <c r="N35" i="6"/>
  <c r="J37" i="6"/>
  <c r="N37" i="6"/>
  <c r="J41" i="6"/>
  <c r="N41" i="6"/>
  <c r="R41" i="6"/>
  <c r="J46" i="6"/>
  <c r="N46" i="6"/>
  <c r="R46" i="6"/>
  <c r="J52" i="6"/>
  <c r="N52" i="6"/>
  <c r="R52" i="6"/>
  <c r="J54" i="6"/>
  <c r="N54" i="6"/>
  <c r="R54" i="6"/>
  <c r="J57" i="6"/>
  <c r="N57" i="6"/>
  <c r="R57" i="6"/>
  <c r="J60" i="6"/>
  <c r="N60" i="6"/>
  <c r="R60" i="6"/>
  <c r="J63" i="6"/>
  <c r="N63" i="6"/>
  <c r="R63" i="6"/>
  <c r="J66" i="6"/>
  <c r="N66" i="6"/>
  <c r="R66" i="6"/>
  <c r="J69" i="6"/>
  <c r="N69" i="6"/>
  <c r="R69" i="6"/>
  <c r="J74" i="6"/>
  <c r="N74" i="6"/>
  <c r="J77" i="6"/>
  <c r="N77" i="6"/>
  <c r="J81" i="6"/>
  <c r="N81" i="6"/>
  <c r="R81" i="6"/>
  <c r="J89" i="6"/>
  <c r="N89" i="6"/>
  <c r="R89" i="6"/>
  <c r="J92" i="6"/>
  <c r="N92" i="6"/>
  <c r="R92" i="6"/>
  <c r="J96" i="6"/>
  <c r="N96" i="6"/>
  <c r="J99" i="6"/>
  <c r="N99" i="6"/>
  <c r="J103" i="6"/>
  <c r="N103" i="6"/>
  <c r="R103" i="6"/>
  <c r="J109" i="6"/>
  <c r="N109" i="6"/>
  <c r="R109" i="6"/>
  <c r="J112" i="6"/>
  <c r="N112" i="6"/>
  <c r="R112" i="6"/>
  <c r="J115" i="6"/>
  <c r="N115" i="6"/>
  <c r="R115" i="6"/>
  <c r="J118" i="6"/>
  <c r="N118" i="6"/>
  <c r="R118" i="6"/>
  <c r="J121" i="6"/>
  <c r="N121" i="6"/>
  <c r="R121" i="6"/>
  <c r="J124" i="6"/>
  <c r="N124" i="6"/>
  <c r="R124" i="6"/>
  <c r="N127" i="6"/>
  <c r="J128" i="6"/>
  <c r="J134" i="6"/>
  <c r="N134" i="6"/>
  <c r="J137" i="6"/>
  <c r="N137" i="6"/>
  <c r="J141" i="6"/>
  <c r="N141" i="6"/>
  <c r="R141" i="6"/>
  <c r="J149" i="6"/>
  <c r="N149" i="6"/>
  <c r="R149" i="6"/>
  <c r="J152" i="6"/>
  <c r="N152" i="6"/>
  <c r="R152" i="6"/>
  <c r="J155" i="6"/>
  <c r="N155" i="6"/>
  <c r="R155" i="6"/>
  <c r="J158" i="6"/>
  <c r="N158" i="6"/>
  <c r="R158" i="6"/>
  <c r="J161" i="6"/>
  <c r="N161" i="6"/>
  <c r="J165" i="6"/>
  <c r="N165" i="6"/>
  <c r="J169" i="6"/>
  <c r="N169" i="6"/>
  <c r="R169" i="6"/>
  <c r="J177" i="6"/>
  <c r="N177" i="6"/>
  <c r="R177" i="6"/>
  <c r="J19" i="6"/>
  <c r="G16" i="6"/>
  <c r="J14" i="6"/>
  <c r="N14" i="6"/>
  <c r="R14" i="6"/>
  <c r="N60" i="1" l="1"/>
  <c r="T60" i="1" l="1"/>
  <c r="Q60" i="1"/>
  <c r="W60" i="1"/>
  <c r="K60" i="1"/>
  <c r="W82" i="1"/>
  <c r="W80" i="1"/>
  <c r="Q78" i="1"/>
  <c r="N76" i="1"/>
  <c r="N72" i="1"/>
  <c r="N69" i="1"/>
  <c r="Q67" i="1"/>
  <c r="T64" i="1"/>
  <c r="K36" i="1"/>
  <c r="K26" i="1"/>
  <c r="W87" i="1"/>
  <c r="Q125" i="1"/>
  <c r="Q122" i="1"/>
  <c r="Q119" i="1"/>
  <c r="Q116" i="1"/>
  <c r="Q113" i="1"/>
  <c r="Q111" i="1"/>
  <c r="Q108" i="1"/>
  <c r="Q94" i="1"/>
  <c r="T90" i="1"/>
  <c r="W132" i="1"/>
  <c r="W128" i="1"/>
  <c r="K13" i="1"/>
  <c r="T82" i="1"/>
  <c r="N80" i="1"/>
  <c r="N78" i="1"/>
  <c r="W74" i="1"/>
  <c r="W69" i="1"/>
  <c r="K69" i="1"/>
  <c r="N67" i="1"/>
  <c r="Q64" i="1"/>
  <c r="K44" i="1"/>
  <c r="K34" i="1"/>
  <c r="K24" i="1"/>
  <c r="T87" i="1"/>
  <c r="N125" i="1"/>
  <c r="N122" i="1"/>
  <c r="N119" i="1"/>
  <c r="N116" i="1"/>
  <c r="N113" i="1"/>
  <c r="N111" i="1"/>
  <c r="N108" i="1"/>
  <c r="N94" i="1"/>
  <c r="Q90" i="1"/>
  <c r="T132" i="1"/>
  <c r="T128" i="1"/>
  <c r="W84" i="1"/>
  <c r="Q82" i="1"/>
  <c r="W78" i="1"/>
  <c r="W76" i="1"/>
  <c r="N74" i="1"/>
  <c r="T69" i="1"/>
  <c r="W67" i="1"/>
  <c r="K67" i="1"/>
  <c r="N64" i="1"/>
  <c r="K41" i="1"/>
  <c r="K31" i="1"/>
  <c r="K21" i="1"/>
  <c r="Q87" i="1"/>
  <c r="W125" i="1"/>
  <c r="W122" i="1"/>
  <c r="W119" i="1"/>
  <c r="W116" i="1"/>
  <c r="W113" i="1"/>
  <c r="W111" i="1"/>
  <c r="W108" i="1"/>
  <c r="W94" i="1"/>
  <c r="K94" i="1"/>
  <c r="N90" i="1"/>
  <c r="Q132" i="1"/>
  <c r="Q128" i="1"/>
  <c r="K87" i="1"/>
  <c r="N84" i="1"/>
  <c r="N82" i="1"/>
  <c r="T78" i="1"/>
  <c r="Q76" i="1"/>
  <c r="W72" i="1"/>
  <c r="Q69" i="1"/>
  <c r="T67" i="1"/>
  <c r="W64" i="1"/>
  <c r="K64" i="1"/>
  <c r="K39" i="1"/>
  <c r="K28" i="1"/>
  <c r="K19" i="1"/>
  <c r="N87" i="1"/>
  <c r="T125" i="1"/>
  <c r="T122" i="1"/>
  <c r="T119" i="1"/>
  <c r="T116" i="1"/>
  <c r="T113" i="1"/>
  <c r="T111" i="1"/>
  <c r="T108" i="1"/>
  <c r="T94" i="1"/>
  <c r="W90" i="1"/>
  <c r="K90" i="1"/>
  <c r="N132" i="1"/>
  <c r="N128" i="1"/>
  <c r="J53" i="6" l="1"/>
  <c r="C125" i="6"/>
  <c r="N53" i="6" l="1"/>
  <c r="J55" i="6" s="1"/>
  <c r="B15" i="51" l="1"/>
  <c r="B19" i="51"/>
  <c r="B23" i="51"/>
  <c r="B27" i="51"/>
  <c r="B31" i="51"/>
  <c r="B35" i="51"/>
  <c r="B39" i="51"/>
  <c r="B43" i="51"/>
  <c r="B47" i="51"/>
  <c r="B51" i="51"/>
  <c r="B20" i="51"/>
  <c r="B36" i="51"/>
  <c r="B44" i="51"/>
  <c r="B52" i="51"/>
  <c r="B17" i="51"/>
  <c r="B21" i="51"/>
  <c r="B25" i="51"/>
  <c r="B29" i="51"/>
  <c r="B33" i="51"/>
  <c r="B37" i="51"/>
  <c r="B41" i="51"/>
  <c r="B45" i="51"/>
  <c r="B49" i="51"/>
  <c r="B53" i="51"/>
  <c r="B14" i="51"/>
  <c r="B18" i="51"/>
  <c r="B22" i="51"/>
  <c r="B26" i="51"/>
  <c r="B30" i="51"/>
  <c r="B34" i="51"/>
  <c r="B38" i="51"/>
  <c r="B42" i="51"/>
  <c r="B46" i="51"/>
  <c r="B50" i="51"/>
  <c r="B13" i="51"/>
  <c r="B16" i="51"/>
  <c r="B24" i="51"/>
  <c r="B28" i="51"/>
  <c r="B32" i="51"/>
  <c r="B40" i="51"/>
  <c r="B48" i="51"/>
  <c r="C55" i="41"/>
  <c r="C52" i="41"/>
  <c r="C57" i="41"/>
  <c r="U32" i="51" l="1"/>
  <c r="M32" i="51"/>
  <c r="W32" i="51"/>
  <c r="S32" i="51"/>
  <c r="I32" i="51"/>
  <c r="G32" i="51"/>
  <c r="Q32" i="51"/>
  <c r="E32" i="51"/>
  <c r="K32" i="51"/>
  <c r="O32" i="51"/>
  <c r="W38" i="51"/>
  <c r="Q38" i="51"/>
  <c r="S38" i="51"/>
  <c r="M38" i="51"/>
  <c r="U38" i="51"/>
  <c r="O38" i="51"/>
  <c r="K38" i="51"/>
  <c r="G38" i="51"/>
  <c r="E38" i="51"/>
  <c r="I38" i="51"/>
  <c r="S49" i="51"/>
  <c r="K49" i="51"/>
  <c r="M49" i="51"/>
  <c r="G49" i="51"/>
  <c r="E49" i="51"/>
  <c r="U49" i="51"/>
  <c r="O49" i="51"/>
  <c r="I49" i="51"/>
  <c r="W49" i="51"/>
  <c r="Q49" i="51"/>
  <c r="S17" i="51"/>
  <c r="K17" i="51"/>
  <c r="M17" i="51"/>
  <c r="G17" i="51"/>
  <c r="E17" i="51"/>
  <c r="U17" i="51"/>
  <c r="O17" i="51"/>
  <c r="W17" i="51"/>
  <c r="Q17" i="51"/>
  <c r="I17" i="51"/>
  <c r="O39" i="51"/>
  <c r="U39" i="51"/>
  <c r="I39" i="51"/>
  <c r="W39" i="51"/>
  <c r="M39" i="51"/>
  <c r="Q39" i="51"/>
  <c r="G39" i="51"/>
  <c r="K39" i="51"/>
  <c r="E39" i="51"/>
  <c r="S39" i="51"/>
  <c r="U28" i="51"/>
  <c r="M28" i="51"/>
  <c r="I28" i="51"/>
  <c r="O28" i="51"/>
  <c r="G28" i="51"/>
  <c r="W28" i="51"/>
  <c r="Q28" i="51"/>
  <c r="S28" i="51"/>
  <c r="K28" i="51"/>
  <c r="E28" i="51"/>
  <c r="W34" i="51"/>
  <c r="Q34" i="51"/>
  <c r="U34" i="51"/>
  <c r="O34" i="51"/>
  <c r="S34" i="51"/>
  <c r="K34" i="51"/>
  <c r="I34" i="51"/>
  <c r="M34" i="51"/>
  <c r="G34" i="51"/>
  <c r="E34" i="51"/>
  <c r="S45" i="51"/>
  <c r="K45" i="51"/>
  <c r="U45" i="51"/>
  <c r="O45" i="51"/>
  <c r="I45" i="51"/>
  <c r="G45" i="51"/>
  <c r="E45" i="51"/>
  <c r="Q45" i="51"/>
  <c r="W45" i="51"/>
  <c r="M45" i="51"/>
  <c r="U52" i="51"/>
  <c r="M52" i="51"/>
  <c r="Q52" i="51"/>
  <c r="K52" i="51"/>
  <c r="W52" i="51"/>
  <c r="S52" i="51"/>
  <c r="G52" i="51"/>
  <c r="O52" i="51"/>
  <c r="E52" i="51"/>
  <c r="I52" i="51"/>
  <c r="O35" i="51"/>
  <c r="Q35" i="51"/>
  <c r="K35" i="51"/>
  <c r="I35" i="51"/>
  <c r="U35" i="51"/>
  <c r="W35" i="51"/>
  <c r="M35" i="51"/>
  <c r="G35" i="51"/>
  <c r="S35" i="51"/>
  <c r="E35" i="51"/>
  <c r="U24" i="51"/>
  <c r="M24" i="51"/>
  <c r="O24" i="51"/>
  <c r="I24" i="51"/>
  <c r="Q24" i="51"/>
  <c r="K24" i="51"/>
  <c r="G24" i="51"/>
  <c r="W24" i="51"/>
  <c r="S24" i="51"/>
  <c r="E24" i="51"/>
  <c r="W46" i="51"/>
  <c r="Q46" i="51"/>
  <c r="I46" i="51"/>
  <c r="K46" i="51"/>
  <c r="U46" i="51"/>
  <c r="G46" i="51"/>
  <c r="M46" i="51"/>
  <c r="O46" i="51"/>
  <c r="S46" i="51"/>
  <c r="E46" i="51"/>
  <c r="W30" i="51"/>
  <c r="Q30" i="51"/>
  <c r="K30" i="51"/>
  <c r="O30" i="51"/>
  <c r="G30" i="51"/>
  <c r="S30" i="51"/>
  <c r="U30" i="51"/>
  <c r="E30" i="51"/>
  <c r="M30" i="51"/>
  <c r="I30" i="51"/>
  <c r="W14" i="51"/>
  <c r="Q14" i="51"/>
  <c r="K14" i="51"/>
  <c r="U14" i="51"/>
  <c r="M14" i="51"/>
  <c r="O14" i="51"/>
  <c r="G14" i="51"/>
  <c r="S14" i="51"/>
  <c r="I14" i="51"/>
  <c r="E14" i="51"/>
  <c r="S41" i="51"/>
  <c r="K41" i="51"/>
  <c r="Q41" i="51"/>
  <c r="G41" i="51"/>
  <c r="E41" i="51"/>
  <c r="W41" i="51"/>
  <c r="O41" i="51"/>
  <c r="I41" i="51"/>
  <c r="M41" i="51"/>
  <c r="U41" i="51"/>
  <c r="S25" i="51"/>
  <c r="K25" i="51"/>
  <c r="Q25" i="51"/>
  <c r="G25" i="51"/>
  <c r="E25" i="51"/>
  <c r="W25" i="51"/>
  <c r="U25" i="51"/>
  <c r="M25" i="51"/>
  <c r="O25" i="51"/>
  <c r="I25" i="51"/>
  <c r="U44" i="51"/>
  <c r="M44" i="51"/>
  <c r="O44" i="51"/>
  <c r="I44" i="51"/>
  <c r="G44" i="51"/>
  <c r="S44" i="51"/>
  <c r="K44" i="51"/>
  <c r="E44" i="51"/>
  <c r="Q44" i="51"/>
  <c r="W44" i="51"/>
  <c r="O47" i="51"/>
  <c r="Q47" i="51"/>
  <c r="K47" i="51"/>
  <c r="W47" i="51"/>
  <c r="S47" i="51"/>
  <c r="M47" i="51"/>
  <c r="I47" i="51"/>
  <c r="U47" i="51"/>
  <c r="G47" i="51"/>
  <c r="E47" i="51"/>
  <c r="O31" i="51"/>
  <c r="Q31" i="51"/>
  <c r="K31" i="51"/>
  <c r="W31" i="51"/>
  <c r="S31" i="51"/>
  <c r="M31" i="51"/>
  <c r="I31" i="51"/>
  <c r="U31" i="51"/>
  <c r="E31" i="51"/>
  <c r="G31" i="51"/>
  <c r="O15" i="51"/>
  <c r="M15" i="51"/>
  <c r="Q15" i="51"/>
  <c r="K15" i="51"/>
  <c r="W15" i="51"/>
  <c r="S15" i="51"/>
  <c r="I15" i="51"/>
  <c r="G15" i="51"/>
  <c r="E15" i="51"/>
  <c r="U15" i="51"/>
  <c r="S13" i="51"/>
  <c r="K13" i="51"/>
  <c r="U13" i="51"/>
  <c r="O13" i="51"/>
  <c r="G13" i="51"/>
  <c r="Q13" i="51"/>
  <c r="I13" i="51"/>
  <c r="E13" i="51"/>
  <c r="W13" i="51"/>
  <c r="M13" i="51"/>
  <c r="W22" i="51"/>
  <c r="Q22" i="51"/>
  <c r="S22" i="51"/>
  <c r="M22" i="51"/>
  <c r="U22" i="51"/>
  <c r="O22" i="51"/>
  <c r="G22" i="51"/>
  <c r="E22" i="51"/>
  <c r="K22" i="51"/>
  <c r="I22" i="51"/>
  <c r="S33" i="51"/>
  <c r="K33" i="51"/>
  <c r="M33" i="51"/>
  <c r="G33" i="51"/>
  <c r="E33" i="51"/>
  <c r="U33" i="51"/>
  <c r="O33" i="51"/>
  <c r="W33" i="51"/>
  <c r="I33" i="51"/>
  <c r="Q33" i="51"/>
  <c r="U20" i="51"/>
  <c r="M20" i="51"/>
  <c r="Q20" i="51"/>
  <c r="K20" i="51"/>
  <c r="I20" i="51"/>
  <c r="W20" i="51"/>
  <c r="S20" i="51"/>
  <c r="G20" i="51"/>
  <c r="O20" i="51"/>
  <c r="E20" i="51"/>
  <c r="O23" i="51"/>
  <c r="U23" i="51"/>
  <c r="I23" i="51"/>
  <c r="S23" i="51"/>
  <c r="K23" i="51"/>
  <c r="M23" i="51"/>
  <c r="E23" i="51"/>
  <c r="Q23" i="51"/>
  <c r="W23" i="51"/>
  <c r="G23" i="51"/>
  <c r="W50" i="51"/>
  <c r="Q50" i="51"/>
  <c r="I50" i="51"/>
  <c r="U50" i="51"/>
  <c r="O50" i="51"/>
  <c r="M50" i="51"/>
  <c r="S50" i="51"/>
  <c r="G50" i="51"/>
  <c r="K50" i="51"/>
  <c r="E50" i="51"/>
  <c r="W18" i="51"/>
  <c r="Q18" i="51"/>
  <c r="U18" i="51"/>
  <c r="O18" i="51"/>
  <c r="M18" i="51"/>
  <c r="I18" i="51"/>
  <c r="G18" i="51"/>
  <c r="K18" i="51"/>
  <c r="E18" i="51"/>
  <c r="S18" i="51"/>
  <c r="S29" i="51"/>
  <c r="K29" i="51"/>
  <c r="U29" i="51"/>
  <c r="O29" i="51"/>
  <c r="G29" i="51"/>
  <c r="E29" i="51"/>
  <c r="Q29" i="51"/>
  <c r="M29" i="51"/>
  <c r="I29" i="51"/>
  <c r="W29" i="51"/>
  <c r="O51" i="51"/>
  <c r="I51" i="51"/>
  <c r="Q51" i="51"/>
  <c r="K51" i="51"/>
  <c r="S51" i="51"/>
  <c r="G51" i="51"/>
  <c r="M51" i="51"/>
  <c r="U51" i="51"/>
  <c r="E51" i="51"/>
  <c r="W51" i="51"/>
  <c r="O19" i="51"/>
  <c r="Q19" i="51"/>
  <c r="K19" i="51"/>
  <c r="I19" i="51"/>
  <c r="S19" i="51"/>
  <c r="M19" i="51"/>
  <c r="U19" i="51"/>
  <c r="E19" i="51"/>
  <c r="W19" i="51"/>
  <c r="G19" i="51"/>
  <c r="U48" i="51"/>
  <c r="M48" i="51"/>
  <c r="W48" i="51"/>
  <c r="S48" i="51"/>
  <c r="G48" i="51"/>
  <c r="K48" i="51"/>
  <c r="E48" i="51"/>
  <c r="O48" i="51"/>
  <c r="Q48" i="51"/>
  <c r="I48" i="51"/>
  <c r="U40" i="51"/>
  <c r="M40" i="51"/>
  <c r="O40" i="51"/>
  <c r="I40" i="51"/>
  <c r="Q40" i="51"/>
  <c r="K40" i="51"/>
  <c r="G40" i="51"/>
  <c r="S40" i="51"/>
  <c r="E40" i="51"/>
  <c r="W40" i="51"/>
  <c r="U16" i="51"/>
  <c r="M16" i="51"/>
  <c r="W16" i="51"/>
  <c r="S16" i="51"/>
  <c r="I16" i="51"/>
  <c r="K16" i="51"/>
  <c r="E16" i="51"/>
  <c r="O16" i="51"/>
  <c r="G16" i="51"/>
  <c r="Q16" i="51"/>
  <c r="W42" i="51"/>
  <c r="Q42" i="51"/>
  <c r="I42" i="51"/>
  <c r="K42" i="51"/>
  <c r="S42" i="51"/>
  <c r="M42" i="51"/>
  <c r="U42" i="51"/>
  <c r="O42" i="51"/>
  <c r="G42" i="51"/>
  <c r="E42" i="51"/>
  <c r="W26" i="51"/>
  <c r="Q26" i="51"/>
  <c r="K26" i="51"/>
  <c r="S26" i="51"/>
  <c r="M26" i="51"/>
  <c r="O26" i="51"/>
  <c r="I26" i="51"/>
  <c r="U26" i="51"/>
  <c r="G26" i="51"/>
  <c r="E26" i="51"/>
  <c r="W53" i="51"/>
  <c r="S53" i="51"/>
  <c r="K53" i="51"/>
  <c r="G53" i="51"/>
  <c r="E53" i="51"/>
  <c r="M53" i="51"/>
  <c r="Q53" i="51"/>
  <c r="U53" i="51"/>
  <c r="I53" i="51"/>
  <c r="O53" i="51"/>
  <c r="S37" i="51"/>
  <c r="K37" i="51"/>
  <c r="W37" i="51"/>
  <c r="G37" i="51"/>
  <c r="E37" i="51"/>
  <c r="M37" i="51"/>
  <c r="I37" i="51"/>
  <c r="O37" i="51"/>
  <c r="Q37" i="51"/>
  <c r="U37" i="51"/>
  <c r="S21" i="51"/>
  <c r="K21" i="51"/>
  <c r="W21" i="51"/>
  <c r="G21" i="51"/>
  <c r="E21" i="51"/>
  <c r="M21" i="51"/>
  <c r="Q21" i="51"/>
  <c r="I21" i="51"/>
  <c r="U21" i="51"/>
  <c r="O21" i="51"/>
  <c r="U36" i="51"/>
  <c r="M36" i="51"/>
  <c r="Q36" i="51"/>
  <c r="K36" i="51"/>
  <c r="I36" i="51"/>
  <c r="W36" i="51"/>
  <c r="S36" i="51"/>
  <c r="G36" i="51"/>
  <c r="E36" i="51"/>
  <c r="O36" i="51"/>
  <c r="O43" i="51"/>
  <c r="W43" i="51"/>
  <c r="S43" i="51"/>
  <c r="M43" i="51"/>
  <c r="U43" i="51"/>
  <c r="Q43" i="51"/>
  <c r="E43" i="51"/>
  <c r="I43" i="51"/>
  <c r="K43" i="51"/>
  <c r="G43" i="51"/>
  <c r="O27" i="51"/>
  <c r="W27" i="51"/>
  <c r="S27" i="51"/>
  <c r="M27" i="51"/>
  <c r="U27" i="51"/>
  <c r="I27" i="51"/>
  <c r="K27" i="51"/>
  <c r="E27" i="51"/>
  <c r="Q27" i="51"/>
  <c r="G27" i="51"/>
  <c r="I6" i="51" l="1"/>
  <c r="U6" i="51"/>
  <c r="O6" i="51"/>
  <c r="M6" i="51"/>
  <c r="E6" i="51"/>
  <c r="G6" i="51"/>
  <c r="Q6" i="51" l="1"/>
  <c r="C46" i="51" l="1"/>
  <c r="C21" i="51"/>
  <c r="C15" i="51" l="1"/>
  <c r="C34" i="51"/>
  <c r="C17" i="51"/>
  <c r="C36" i="51"/>
  <c r="C48" i="51"/>
  <c r="C28" i="51"/>
  <c r="C31" i="51"/>
  <c r="C45" i="51"/>
  <c r="C53" i="51"/>
  <c r="C19" i="51"/>
  <c r="C47" i="51"/>
  <c r="C27" i="51"/>
  <c r="C33" i="51"/>
  <c r="C14" i="51"/>
  <c r="C23" i="51"/>
  <c r="C26" i="51"/>
  <c r="C44" i="51"/>
  <c r="C24" i="51"/>
  <c r="C30" i="51"/>
  <c r="C25" i="51"/>
  <c r="C22" i="51"/>
  <c r="C20" i="51"/>
  <c r="C32" i="51"/>
  <c r="C18" i="51"/>
  <c r="C50" i="51"/>
  <c r="C16" i="51"/>
  <c r="C41" i="51"/>
  <c r="C42" i="51"/>
  <c r="C52" i="51"/>
  <c r="C13" i="51"/>
  <c r="C37" i="51"/>
  <c r="C49" i="51"/>
  <c r="C29" i="51"/>
  <c r="C39" i="51"/>
  <c r="C40" i="51"/>
  <c r="C38" i="51"/>
  <c r="C51" i="51"/>
  <c r="C43" i="51"/>
  <c r="C35" i="51"/>
  <c r="S6" i="51" l="1"/>
  <c r="K6" i="51"/>
  <c r="W6" i="51"/>
</calcChain>
</file>

<file path=xl/sharedStrings.xml><?xml version="1.0" encoding="utf-8"?>
<sst xmlns="http://schemas.openxmlformats.org/spreadsheetml/2006/main" count="7966" uniqueCount="1528">
  <si>
    <t>E5010</t>
  </si>
  <si>
    <t>Colchester</t>
  </si>
  <si>
    <t>E1536</t>
  </si>
  <si>
    <t>Copeland</t>
  </si>
  <si>
    <t>E0934</t>
  </si>
  <si>
    <t>Corby</t>
  </si>
  <si>
    <t>E2831</t>
  </si>
  <si>
    <t>Cornwall UA</t>
  </si>
  <si>
    <t>E0801</t>
  </si>
  <si>
    <t>Cotswold</t>
  </si>
  <si>
    <t>E1632</t>
  </si>
  <si>
    <t>Coventry</t>
  </si>
  <si>
    <t>E4602</t>
  </si>
  <si>
    <t>Craven</t>
  </si>
  <si>
    <t>E2731</t>
  </si>
  <si>
    <t>Crawley</t>
  </si>
  <si>
    <t>E3834</t>
  </si>
  <si>
    <t>Croydon</t>
  </si>
  <si>
    <t>E5035</t>
  </si>
  <si>
    <t>Dacorum</t>
  </si>
  <si>
    <t>1. Opening Balance (From Collection Fund Statement)</t>
  </si>
  <si>
    <t>E1932</t>
  </si>
  <si>
    <t>Darlington</t>
  </si>
  <si>
    <t>E1301</t>
  </si>
  <si>
    <t>Dartford</t>
  </si>
  <si>
    <t>E2233</t>
  </si>
  <si>
    <t>Daventry</t>
  </si>
  <si>
    <t>E2832</t>
  </si>
  <si>
    <t>Derby</t>
  </si>
  <si>
    <t>E1001</t>
  </si>
  <si>
    <t>Derbyshire Dales</t>
  </si>
  <si>
    <t>E1035</t>
  </si>
  <si>
    <t>Doncaster</t>
  </si>
  <si>
    <t>E4402</t>
  </si>
  <si>
    <t>TOTAL
(All BA Area)</t>
  </si>
  <si>
    <t>PROVISIONAL NATIONAL NON-DOMESTIC RATES RETURN - NNDR1</t>
  </si>
  <si>
    <t xml:space="preserve">PART 1A: NON-DOMESTIC RATING INCOME </t>
  </si>
  <si>
    <t>COST OF COLLECTION (See Note A)</t>
  </si>
  <si>
    <t>PART 1C: SECTION 31 GRANT (See Note C)</t>
  </si>
  <si>
    <t>Central
Government</t>
  </si>
  <si>
    <t>Estimated Surplus/Deficit on Collection Fund</t>
  </si>
  <si>
    <t xml:space="preserve">of which: </t>
  </si>
  <si>
    <t>Retained NNDR shares</t>
  </si>
  <si>
    <t>Dover</t>
  </si>
  <si>
    <t>E2234</t>
  </si>
  <si>
    <t>Dudley</t>
  </si>
  <si>
    <t>E4603</t>
  </si>
  <si>
    <t>Durham UA</t>
  </si>
  <si>
    <t>E1302</t>
  </si>
  <si>
    <t>Ealing</t>
  </si>
  <si>
    <t>E5036</t>
  </si>
  <si>
    <t>East Cambridgeshire</t>
  </si>
  <si>
    <t>E0532</t>
  </si>
  <si>
    <t>East Devon</t>
  </si>
  <si>
    <t>E1131</t>
  </si>
  <si>
    <t>East Dorset</t>
  </si>
  <si>
    <t>E1233</t>
  </si>
  <si>
    <t>East Hampshire</t>
  </si>
  <si>
    <t>E1732</t>
  </si>
  <si>
    <t>East Hertfordshire</t>
  </si>
  <si>
    <t>E1933</t>
  </si>
  <si>
    <t>East Lindsey</t>
  </si>
  <si>
    <t>E2532</t>
  </si>
  <si>
    <t>East Northamptonshire</t>
  </si>
  <si>
    <t>E2833</t>
  </si>
  <si>
    <t>East Riding of Yorkshire</t>
  </si>
  <si>
    <t>E2001</t>
  </si>
  <si>
    <t>East Staffordshire</t>
  </si>
  <si>
    <t>E3432</t>
  </si>
  <si>
    <t>Eastbourne</t>
  </si>
  <si>
    <t>E1432</t>
  </si>
  <si>
    <t>Eastleigh</t>
  </si>
  <si>
    <t>E1733</t>
  </si>
  <si>
    <t>Eden</t>
  </si>
  <si>
    <t>E0935</t>
  </si>
  <si>
    <t>Elmbridge</t>
  </si>
  <si>
    <t>E3631</t>
  </si>
  <si>
    <t>Enfield</t>
  </si>
  <si>
    <t>E5037</t>
  </si>
  <si>
    <t>Epping Forest</t>
  </si>
  <si>
    <t>E1537</t>
  </si>
  <si>
    <t>E3632</t>
  </si>
  <si>
    <t>Erewash</t>
  </si>
  <si>
    <t>E1036</t>
  </si>
  <si>
    <t>Exeter</t>
  </si>
  <si>
    <t>E1132</t>
  </si>
  <si>
    <t>Fareham</t>
  </si>
  <si>
    <t>E1734</t>
  </si>
  <si>
    <t>Fenland</t>
  </si>
  <si>
    <t>E0533</t>
  </si>
  <si>
    <t>Forest Heath</t>
  </si>
  <si>
    <t>E3532</t>
  </si>
  <si>
    <t>Forest of Dean</t>
  </si>
  <si>
    <t>E1633</t>
  </si>
  <si>
    <t>Fylde</t>
  </si>
  <si>
    <t>E2335</t>
  </si>
  <si>
    <t>Gateshead</t>
  </si>
  <si>
    <t>E4501</t>
  </si>
  <si>
    <t>Gedling</t>
  </si>
  <si>
    <t>E3034</t>
  </si>
  <si>
    <t>Gloucester</t>
  </si>
  <si>
    <t>E1634</t>
  </si>
  <si>
    <t>Gosport</t>
  </si>
  <si>
    <t>E1735</t>
  </si>
  <si>
    <t>Gravesham</t>
  </si>
  <si>
    <t>E2236</t>
  </si>
  <si>
    <t>Great Yarmouth</t>
  </si>
  <si>
    <t>E2633</t>
  </si>
  <si>
    <t>Greenwich</t>
  </si>
  <si>
    <t>E5012</t>
  </si>
  <si>
    <t>Guildford</t>
  </si>
  <si>
    <t>E3633</t>
  </si>
  <si>
    <t>Hackney</t>
  </si>
  <si>
    <t>E5013</t>
  </si>
  <si>
    <t>Halton</t>
  </si>
  <si>
    <t>E0601</t>
  </si>
  <si>
    <t>Hambleton</t>
  </si>
  <si>
    <t>E2732</t>
  </si>
  <si>
    <t>E5014</t>
  </si>
  <si>
    <t>Harborough</t>
  </si>
  <si>
    <t>E2433</t>
  </si>
  <si>
    <t>Haringey</t>
  </si>
  <si>
    <t>E5038</t>
  </si>
  <si>
    <t>Harlow</t>
  </si>
  <si>
    <t>E1538</t>
  </si>
  <si>
    <t>Harrogate</t>
  </si>
  <si>
    <t>E2753</t>
  </si>
  <si>
    <t>Harrow</t>
  </si>
  <si>
    <t>E5039</t>
  </si>
  <si>
    <t>Hart</t>
  </si>
  <si>
    <t>E1736</t>
  </si>
  <si>
    <t>Hartlepool</t>
  </si>
  <si>
    <t>E0701</t>
  </si>
  <si>
    <t>Hastings</t>
  </si>
  <si>
    <t>E1433</t>
  </si>
  <si>
    <t>Havant</t>
  </si>
  <si>
    <t>E1737</t>
  </si>
  <si>
    <t>Havering</t>
  </si>
  <si>
    <t>E5040</t>
  </si>
  <si>
    <t>Herefordshire</t>
  </si>
  <si>
    <t>E1801</t>
  </si>
  <si>
    <t>Hertsmere</t>
  </si>
  <si>
    <t>E1934</t>
  </si>
  <si>
    <t>High Peak</t>
  </si>
  <si>
    <t>E1037</t>
  </si>
  <si>
    <t>Hillingdon</t>
  </si>
  <si>
    <t>E5041</t>
  </si>
  <si>
    <t>Hinckley and Bosworth</t>
  </si>
  <si>
    <t>E2434</t>
  </si>
  <si>
    <t>Horsham</t>
  </si>
  <si>
    <t>E3835</t>
  </si>
  <si>
    <t>Hounslow</t>
  </si>
  <si>
    <t>E5042</t>
  </si>
  <si>
    <t>Huntingdonshire</t>
  </si>
  <si>
    <t>E0551</t>
  </si>
  <si>
    <t>Hyndburn</t>
  </si>
  <si>
    <t>E2336</t>
  </si>
  <si>
    <t>Ipswich</t>
  </si>
  <si>
    <t>E3533</t>
  </si>
  <si>
    <t>E2101</t>
  </si>
  <si>
    <t>Isles of Scilly</t>
  </si>
  <si>
    <t>E4001</t>
  </si>
  <si>
    <t>Islington</t>
  </si>
  <si>
    <t>E5015</t>
  </si>
  <si>
    <t>E5016</t>
  </si>
  <si>
    <t>Kettering</t>
  </si>
  <si>
    <t>E2834</t>
  </si>
  <si>
    <t>Kings Lynn and West Norfolk</t>
  </si>
  <si>
    <t>E2634</t>
  </si>
  <si>
    <t>Kingston upon Hull</t>
  </si>
  <si>
    <t>E2002</t>
  </si>
  <si>
    <t>Kingston upon Thames</t>
  </si>
  <si>
    <t>E5043</t>
  </si>
  <si>
    <t>Kirklees</t>
  </si>
  <si>
    <t>E4703</t>
  </si>
  <si>
    <t>Knowsley</t>
  </si>
  <si>
    <t>E4301</t>
  </si>
  <si>
    <t>Lambeth</t>
  </si>
  <si>
    <t>E5017</t>
  </si>
  <si>
    <t>Lancaster</t>
  </si>
  <si>
    <t>E2337</t>
  </si>
  <si>
    <t>Leeds</t>
  </si>
  <si>
    <t>E4704</t>
  </si>
  <si>
    <t>Leicester</t>
  </si>
  <si>
    <t>E2401</t>
  </si>
  <si>
    <t>Lewes</t>
  </si>
  <si>
    <t>E1435</t>
  </si>
  <si>
    <t>Lewisham</t>
  </si>
  <si>
    <t>E5018</t>
  </si>
  <si>
    <t>Lichfield</t>
  </si>
  <si>
    <t>E3433</t>
  </si>
  <si>
    <t>Lincoln</t>
  </si>
  <si>
    <t>E2533</t>
  </si>
  <si>
    <t>Liverpool</t>
  </si>
  <si>
    <t>E4302</t>
  </si>
  <si>
    <t>Luton</t>
  </si>
  <si>
    <t>E0201</t>
  </si>
  <si>
    <t>Maidstone</t>
  </si>
  <si>
    <t>E2237</t>
  </si>
  <si>
    <t>Maldon</t>
  </si>
  <si>
    <t>E1539</t>
  </si>
  <si>
    <t>Malvern Hills</t>
  </si>
  <si>
    <t>E1851</t>
  </si>
  <si>
    <t>Manchester</t>
  </si>
  <si>
    <t>E4203</t>
  </si>
  <si>
    <t>Mansfield</t>
  </si>
  <si>
    <t>E3035</t>
  </si>
  <si>
    <t>Medway</t>
  </si>
  <si>
    <t>E2201</t>
  </si>
  <si>
    <t>Melton</t>
  </si>
  <si>
    <t>E2436</t>
  </si>
  <si>
    <t>Mendip</t>
  </si>
  <si>
    <t>E3331</t>
  </si>
  <si>
    <t>Merton</t>
  </si>
  <si>
    <t>E5044</t>
  </si>
  <si>
    <t>Mid Devon</t>
  </si>
  <si>
    <t>E1133</t>
  </si>
  <si>
    <t>Mid Suffolk</t>
  </si>
  <si>
    <t>E3534</t>
  </si>
  <si>
    <t>Mid Sussex</t>
  </si>
  <si>
    <t>E3836</t>
  </si>
  <si>
    <t>Middlesbrough</t>
  </si>
  <si>
    <t>E0702</t>
  </si>
  <si>
    <t>E0401</t>
  </si>
  <si>
    <t>Mole Valley</t>
  </si>
  <si>
    <t>E3634</t>
  </si>
  <si>
    <t>New Forest</t>
  </si>
  <si>
    <t>E1738</t>
  </si>
  <si>
    <t>E3036</t>
  </si>
  <si>
    <t>E4502</t>
  </si>
  <si>
    <t>Newcastle-under-Lyme</t>
  </si>
  <si>
    <t>E3434</t>
  </si>
  <si>
    <t>Newham</t>
  </si>
  <si>
    <t>E5045</t>
  </si>
  <si>
    <t>North Devon</t>
  </si>
  <si>
    <t>E1134</t>
  </si>
  <si>
    <t>North Dorset</t>
  </si>
  <si>
    <t>E1234</t>
  </si>
  <si>
    <t>North East Derbyshire</t>
  </si>
  <si>
    <t>E1038</t>
  </si>
  <si>
    <t>North East Lincolnshire</t>
  </si>
  <si>
    <t>E2003</t>
  </si>
  <si>
    <t>North Hertfordshire</t>
  </si>
  <si>
    <t>E1935</t>
  </si>
  <si>
    <t>North Kesteven</t>
  </si>
  <si>
    <t>E2534</t>
  </si>
  <si>
    <t>North Lincolnshire</t>
  </si>
  <si>
    <t>E2004</t>
  </si>
  <si>
    <t>North Norfolk</t>
  </si>
  <si>
    <t>E2635</t>
  </si>
  <si>
    <t>North Somerset</t>
  </si>
  <si>
    <t>E0104</t>
  </si>
  <si>
    <t>North Tyneside</t>
  </si>
  <si>
    <t>E4503</t>
  </si>
  <si>
    <t>North Warwickshire</t>
  </si>
  <si>
    <t>E3731</t>
  </si>
  <si>
    <t>5.  Renewable Energy</t>
  </si>
  <si>
    <t xml:space="preserve">6.  Transitional Protection Payment </t>
  </si>
  <si>
    <t xml:space="preserve">7.  Baseline </t>
  </si>
  <si>
    <t xml:space="preserve">OPENING BALANCE </t>
  </si>
  <si>
    <t>PART 1B: PAYMENTS</t>
  </si>
  <si>
    <t>PART 2: NET RATES PAYABLE</t>
  </si>
  <si>
    <t>8. Total Disregarded Amounts</t>
  </si>
  <si>
    <t>North West Leicestershire</t>
  </si>
  <si>
    <t>E2437</t>
  </si>
  <si>
    <t>Northampton</t>
  </si>
  <si>
    <t>E2835</t>
  </si>
  <si>
    <t>Northumberland UA</t>
  </si>
  <si>
    <t>E2901</t>
  </si>
  <si>
    <t>Norwich</t>
  </si>
  <si>
    <t>E2636</t>
  </si>
  <si>
    <t>Nottingham</t>
  </si>
  <si>
    <t>E3001</t>
  </si>
  <si>
    <t>E3732</t>
  </si>
  <si>
    <t>E2438</t>
  </si>
  <si>
    <t>Oldham</t>
  </si>
  <si>
    <t>E4204</t>
  </si>
  <si>
    <t>Oxford</t>
  </si>
  <si>
    <t>E3132</t>
  </si>
  <si>
    <t>Pendle</t>
  </si>
  <si>
    <t>E2338</t>
  </si>
  <si>
    <t>E0501</t>
  </si>
  <si>
    <t>Plymouth</t>
  </si>
  <si>
    <t>E1101</t>
  </si>
  <si>
    <t>E1201</t>
  </si>
  <si>
    <t>E1701</t>
  </si>
  <si>
    <t>Preston</t>
  </si>
  <si>
    <t>E2339</t>
  </si>
  <si>
    <t>Purbeck</t>
  </si>
  <si>
    <t>E1236</t>
  </si>
  <si>
    <t>E0303</t>
  </si>
  <si>
    <t>Redbridge</t>
  </si>
  <si>
    <t>E5046</t>
  </si>
  <si>
    <t>Redcar and Cleveland</t>
  </si>
  <si>
    <t>E0703</t>
  </si>
  <si>
    <t>Redditch</t>
  </si>
  <si>
    <t>E1835</t>
  </si>
  <si>
    <t>E3635</t>
  </si>
  <si>
    <t>Ribble Valley</t>
  </si>
  <si>
    <t>E2340</t>
  </si>
  <si>
    <t>Richmond upon Thames</t>
  </si>
  <si>
    <t>E5047</t>
  </si>
  <si>
    <t>Richmondshire</t>
  </si>
  <si>
    <t>E2734</t>
  </si>
  <si>
    <t>Rochdale</t>
  </si>
  <si>
    <t>E4205</t>
  </si>
  <si>
    <t>Rochford</t>
  </si>
  <si>
    <t>E1540</t>
  </si>
  <si>
    <t>Rossendale</t>
  </si>
  <si>
    <t>E2341</t>
  </si>
  <si>
    <t>Rother</t>
  </si>
  <si>
    <t>E1436</t>
  </si>
  <si>
    <t>Rotherham</t>
  </si>
  <si>
    <t>E4403</t>
  </si>
  <si>
    <t>Rugby</t>
  </si>
  <si>
    <t>E3733</t>
  </si>
  <si>
    <t>Runnymede</t>
  </si>
  <si>
    <t>E3636</t>
  </si>
  <si>
    <t>Rushcliffe</t>
  </si>
  <si>
    <t>E3038</t>
  </si>
  <si>
    <t>Rushmoor</t>
  </si>
  <si>
    <t>E1740</t>
  </si>
  <si>
    <t>E2402</t>
  </si>
  <si>
    <t>Ryedale</t>
  </si>
  <si>
    <t>E2755</t>
  </si>
  <si>
    <t>Salford</t>
  </si>
  <si>
    <t>E4206</t>
  </si>
  <si>
    <t>Sandwell</t>
  </si>
  <si>
    <t>E4604</t>
  </si>
  <si>
    <t>Scarborough</t>
  </si>
  <si>
    <t>E2736</t>
  </si>
  <si>
    <t>Sedgemoor</t>
  </si>
  <si>
    <t>E3332</t>
  </si>
  <si>
    <t>Sefton</t>
  </si>
  <si>
    <t>E4304</t>
  </si>
  <si>
    <t>Selby</t>
  </si>
  <si>
    <t>E2757</t>
  </si>
  <si>
    <t>Sevenoaks</t>
  </si>
  <si>
    <t>E2239</t>
  </si>
  <si>
    <t>Sheffield</t>
  </si>
  <si>
    <t>E4404</t>
  </si>
  <si>
    <t>Shepway</t>
  </si>
  <si>
    <t>E2240</t>
  </si>
  <si>
    <t>Shropshire UA</t>
  </si>
  <si>
    <t>E3202</t>
  </si>
  <si>
    <t>E0304</t>
  </si>
  <si>
    <t>Solihull</t>
  </si>
  <si>
    <t>E4605</t>
  </si>
  <si>
    <t>South Bucks</t>
  </si>
  <si>
    <t>E0434</t>
  </si>
  <si>
    <t>South Cambridgeshire</t>
  </si>
  <si>
    <t>E0536</t>
  </si>
  <si>
    <t>South Derbyshire</t>
  </si>
  <si>
    <t>E1039</t>
  </si>
  <si>
    <t>South Gloucestershire</t>
  </si>
  <si>
    <t>E0103</t>
  </si>
  <si>
    <t>South Hams</t>
  </si>
  <si>
    <t>E1136</t>
  </si>
  <si>
    <t>South Holland</t>
  </si>
  <si>
    <t>E2535</t>
  </si>
  <si>
    <t>South Kesteven</t>
  </si>
  <si>
    <t>E2536</t>
  </si>
  <si>
    <t>South Lakeland</t>
  </si>
  <si>
    <t>E0936</t>
  </si>
  <si>
    <t>South Norfolk</t>
  </si>
  <si>
    <t>E2637</t>
  </si>
  <si>
    <t>South Northamptonshire</t>
  </si>
  <si>
    <t>E2836</t>
  </si>
  <si>
    <t>South Oxfordshire</t>
  </si>
  <si>
    <t>E3133</t>
  </si>
  <si>
    <t>South Ribble</t>
  </si>
  <si>
    <t>E2342</t>
  </si>
  <si>
    <t>South Somerset</t>
  </si>
  <si>
    <t>E3334</t>
  </si>
  <si>
    <t>South Staffordshire</t>
  </si>
  <si>
    <t>E3435</t>
  </si>
  <si>
    <t>South Tyneside</t>
  </si>
  <si>
    <t>E4504</t>
  </si>
  <si>
    <t>E1702</t>
  </si>
  <si>
    <t>E1501</t>
  </si>
  <si>
    <t>Southwark</t>
  </si>
  <si>
    <t>E5019</t>
  </si>
  <si>
    <t>Spelthorne</t>
  </si>
  <si>
    <t>E3637</t>
  </si>
  <si>
    <t>St Albans</t>
  </si>
  <si>
    <t>E1936</t>
  </si>
  <si>
    <t>St Edmundsbury</t>
  </si>
  <si>
    <t>E3535</t>
  </si>
  <si>
    <t>St Helens</t>
  </si>
  <si>
    <t>E4303</t>
  </si>
  <si>
    <t>Stafford</t>
  </si>
  <si>
    <t>E3436</t>
  </si>
  <si>
    <t>Staffordshire Moorlands</t>
  </si>
  <si>
    <t>E3437</t>
  </si>
  <si>
    <t>Stevenage</t>
  </si>
  <si>
    <t>E1937</t>
  </si>
  <si>
    <t>Stockport</t>
  </si>
  <si>
    <t>E4207</t>
  </si>
  <si>
    <t>Stockton-on-Tees</t>
  </si>
  <si>
    <t>E0704</t>
  </si>
  <si>
    <t>Stoke-on-Trent</t>
  </si>
  <si>
    <t>E3401</t>
  </si>
  <si>
    <t>Stratford-on-Avon</t>
  </si>
  <si>
    <t>E3734</t>
  </si>
  <si>
    <t>Stroud</t>
  </si>
  <si>
    <t>E1635</t>
  </si>
  <si>
    <t>Suffolk Coastal</t>
  </si>
  <si>
    <t>E3536</t>
  </si>
  <si>
    <t>Sunderland</t>
  </si>
  <si>
    <t>E4505</t>
  </si>
  <si>
    <t>Surrey Heath</t>
  </si>
  <si>
    <t>E3638</t>
  </si>
  <si>
    <t>Sutton</t>
  </si>
  <si>
    <t>E5048</t>
  </si>
  <si>
    <t>Swale</t>
  </si>
  <si>
    <t>E2241</t>
  </si>
  <si>
    <t>E3901</t>
  </si>
  <si>
    <t>Tameside</t>
  </si>
  <si>
    <t>E4208</t>
  </si>
  <si>
    <t>Tamworth</t>
  </si>
  <si>
    <t>E3439</t>
  </si>
  <si>
    <t>Tandridge</t>
  </si>
  <si>
    <t>E3639</t>
  </si>
  <si>
    <t>Taunton Deane</t>
  </si>
  <si>
    <t>E3333</t>
  </si>
  <si>
    <t>Teignbridge</t>
  </si>
  <si>
    <t>E1137</t>
  </si>
  <si>
    <t>E3201</t>
  </si>
  <si>
    <t>Tendring</t>
  </si>
  <si>
    <t>E1542</t>
  </si>
  <si>
    <t>Test Valley</t>
  </si>
  <si>
    <t>E1742</t>
  </si>
  <si>
    <t>Tewkesbury</t>
  </si>
  <si>
    <t>E1636</t>
  </si>
  <si>
    <t>Thanet</t>
  </si>
  <si>
    <t>E2242</t>
  </si>
  <si>
    <t>Three Rivers</t>
  </si>
  <si>
    <t>E1938</t>
  </si>
  <si>
    <t>E1502</t>
  </si>
  <si>
    <t>Tonbridge and Malling</t>
  </si>
  <si>
    <t>E2243</t>
  </si>
  <si>
    <t>E1102</t>
  </si>
  <si>
    <t>Torridge</t>
  </si>
  <si>
    <t>E1139</t>
  </si>
  <si>
    <t>Tower Hamlets</t>
  </si>
  <si>
    <t>E5020</t>
  </si>
  <si>
    <t>Trafford</t>
  </si>
  <si>
    <t>E4209</t>
  </si>
  <si>
    <t>Tunbridge Wells</t>
  </si>
  <si>
    <t>E2244</t>
  </si>
  <si>
    <t>Uttlesford</t>
  </si>
  <si>
    <t>E1544</t>
  </si>
  <si>
    <t>Vale of White Horse</t>
  </si>
  <si>
    <t>E3134</t>
  </si>
  <si>
    <t>Wakefield</t>
  </si>
  <si>
    <t>E4705</t>
  </si>
  <si>
    <t>Walsall</t>
  </si>
  <si>
    <t>E4606</t>
  </si>
  <si>
    <t>Waltham Forest</t>
  </si>
  <si>
    <t>E5049</t>
  </si>
  <si>
    <t>Wandsworth</t>
  </si>
  <si>
    <t>E5021</t>
  </si>
  <si>
    <t>Warrington</t>
  </si>
  <si>
    <t>E0602</t>
  </si>
  <si>
    <t>Warwick</t>
  </si>
  <si>
    <t>E3735</t>
  </si>
  <si>
    <t>Watford</t>
  </si>
  <si>
    <t>E1939</t>
  </si>
  <si>
    <t>Waveney</t>
  </si>
  <si>
    <t>E3537</t>
  </si>
  <si>
    <t>Waverley</t>
  </si>
  <si>
    <t>E3640</t>
  </si>
  <si>
    <t>Wealden</t>
  </si>
  <si>
    <t>E1437</t>
  </si>
  <si>
    <t>Wellingborough</t>
  </si>
  <si>
    <t>E2837</t>
  </si>
  <si>
    <t>Welwyn Hatfield</t>
  </si>
  <si>
    <t>E1940</t>
  </si>
  <si>
    <t>E0302</t>
  </si>
  <si>
    <t>West Devon</t>
  </si>
  <si>
    <t>E1140</t>
  </si>
  <si>
    <t>West Dorset</t>
  </si>
  <si>
    <t>E1237</t>
  </si>
  <si>
    <t>West Lancashire</t>
  </si>
  <si>
    <t>E2343</t>
  </si>
  <si>
    <t>West Lindsey</t>
  </si>
  <si>
    <t>E2537</t>
  </si>
  <si>
    <t>West Oxfordshire</t>
  </si>
  <si>
    <t>E3135</t>
  </si>
  <si>
    <t>West Somerset</t>
  </si>
  <si>
    <t>E3335</t>
  </si>
  <si>
    <t>Westminster</t>
  </si>
  <si>
    <t>E5022</t>
  </si>
  <si>
    <t>E1238</t>
  </si>
  <si>
    <t>Wigan</t>
  </si>
  <si>
    <t>E4210</t>
  </si>
  <si>
    <t>Wiltshire UA</t>
  </si>
  <si>
    <t>E3902</t>
  </si>
  <si>
    <t>Winchester</t>
  </si>
  <si>
    <t>E1743</t>
  </si>
  <si>
    <t>E0305</t>
  </si>
  <si>
    <t>Wirral</t>
  </si>
  <si>
    <t>E4305</t>
  </si>
  <si>
    <t>Woking</t>
  </si>
  <si>
    <t>E3641</t>
  </si>
  <si>
    <t>E0306</t>
  </si>
  <si>
    <t>Wolverhampton</t>
  </si>
  <si>
    <t>E4607</t>
  </si>
  <si>
    <t>Worcester</t>
  </si>
  <si>
    <t>E1837</t>
  </si>
  <si>
    <t>Worthing</t>
  </si>
  <si>
    <t>E3837</t>
  </si>
  <si>
    <t>Wychavon</t>
  </si>
  <si>
    <t>E1838</t>
  </si>
  <si>
    <t>Wycombe</t>
  </si>
  <si>
    <t>E0435</t>
  </si>
  <si>
    <t>Wyre</t>
  </si>
  <si>
    <t>E2344</t>
  </si>
  <si>
    <t>Wyre Forest</t>
  </si>
  <si>
    <t>E1839</t>
  </si>
  <si>
    <t>York</t>
  </si>
  <si>
    <t>E2701</t>
  </si>
  <si>
    <t xml:space="preserve">Select your local authority's name from this list: </t>
  </si>
  <si>
    <t>Partially occupied hereditaments</t>
  </si>
  <si>
    <t>Empty premises</t>
  </si>
  <si>
    <t>"New Empty" properties</t>
  </si>
  <si>
    <t>"Long term empty" properties</t>
  </si>
  <si>
    <t>"New Empty" Property Relief</t>
  </si>
  <si>
    <t>"Long Term Empty" Property Relief</t>
  </si>
  <si>
    <t>UA</t>
  </si>
  <si>
    <t>South Gloucestershire UA</t>
  </si>
  <si>
    <t>North Somerset UA</t>
  </si>
  <si>
    <t>Luton UA</t>
  </si>
  <si>
    <t>Bracknell Forest UA</t>
  </si>
  <si>
    <t>West Berkshire UA</t>
  </si>
  <si>
    <t>Reading UA</t>
  </si>
  <si>
    <t>Slough UA</t>
  </si>
  <si>
    <t>Windsor &amp; Maidenhead UA</t>
  </si>
  <si>
    <t>Wokingham UA</t>
  </si>
  <si>
    <t>Milton Keynes UA</t>
  </si>
  <si>
    <t>Peterborough UA</t>
  </si>
  <si>
    <t>Halton UA</t>
  </si>
  <si>
    <t>Warrington UA</t>
  </si>
  <si>
    <t>Cheshire West and Chester UA</t>
  </si>
  <si>
    <t>Hartlepool UA</t>
  </si>
  <si>
    <t>Middlesbrough UA</t>
  </si>
  <si>
    <t>Redcar &amp; Cleveland UA</t>
  </si>
  <si>
    <t>Stockton-on-Tees UA</t>
  </si>
  <si>
    <t>Derby UA</t>
  </si>
  <si>
    <t xml:space="preserve">COLLECTABLE RATES </t>
  </si>
  <si>
    <t>Plymouth UA</t>
  </si>
  <si>
    <t>Torbay UA</t>
  </si>
  <si>
    <t>Poole UA</t>
  </si>
  <si>
    <t>Bournemouth UA</t>
  </si>
  <si>
    <t>Weymouth &amp; Portland</t>
  </si>
  <si>
    <t>Darlington UA</t>
  </si>
  <si>
    <t>Southend-on-Sea UA</t>
  </si>
  <si>
    <t>Thurrock UA</t>
  </si>
  <si>
    <t>Portsmouth UA</t>
  </si>
  <si>
    <t>Southampton UA</t>
  </si>
  <si>
    <t>Herefordshire UA</t>
  </si>
  <si>
    <t>East Riding of Yorkshire UA</t>
  </si>
  <si>
    <t>North East Lincolnshire UA</t>
  </si>
  <si>
    <t>North Lincolnshire UA</t>
  </si>
  <si>
    <t>Medway UA</t>
  </si>
  <si>
    <t>Tonbridge &amp; Malling</t>
  </si>
  <si>
    <t>Blackburn with Darwen UA</t>
  </si>
  <si>
    <t>Blackpool UA</t>
  </si>
  <si>
    <t>Leicester UA</t>
  </si>
  <si>
    <t>Rutland UA</t>
  </si>
  <si>
    <t>Hinckley &amp; Bosworth</t>
  </si>
  <si>
    <t>Oadby &amp; Wigston</t>
  </si>
  <si>
    <t>York UA</t>
  </si>
  <si>
    <t>Nottingham UA</t>
  </si>
  <si>
    <t>Newark &amp; Sherwood</t>
  </si>
  <si>
    <t>Telford &amp; Wrekin UA</t>
  </si>
  <si>
    <t>Stoke-on-Trent UA</t>
  </si>
  <si>
    <t>Reigate &amp; Banstead</t>
  </si>
  <si>
    <t>Nuneaton &amp; Bedworth</t>
  </si>
  <si>
    <t>Swindon UA</t>
  </si>
  <si>
    <t>Hammersmith &amp; Fulham</t>
  </si>
  <si>
    <t>Kensington &amp; Chelsea</t>
  </si>
  <si>
    <t>Barking &amp; Dagenham</t>
  </si>
  <si>
    <t>£</t>
  </si>
  <si>
    <t>2.  Sums due to the authority</t>
  </si>
  <si>
    <t xml:space="preserve">3.  Sums due from the authority </t>
  </si>
  <si>
    <t>Column 1</t>
  </si>
  <si>
    <t>Column 2</t>
  </si>
  <si>
    <t>Column 3</t>
  </si>
  <si>
    <t>Column 4</t>
  </si>
  <si>
    <t>Small Business Rate Relief</t>
  </si>
  <si>
    <t>Community Amateur Sports Clubs (CASCs)</t>
  </si>
  <si>
    <t>Non-profit making bodies</t>
  </si>
  <si>
    <t>Small rural businesses</t>
  </si>
  <si>
    <t>i)   the Secretary of State in accordance with Regulation 4 of the Non-Domestic Rating (Rates Retention) Regulations 2013;</t>
  </si>
  <si>
    <t>ii)  major precepting authorities in accordance with Regulations 5, 6 and 7; and to be</t>
  </si>
  <si>
    <t xml:space="preserve">iii) transferred by the billing authority from its Collection Fund to its General Fund, </t>
  </si>
  <si>
    <t>are set out below</t>
  </si>
  <si>
    <t>Total</t>
  </si>
  <si>
    <t>TOTAL FOR THE YEAR</t>
  </si>
  <si>
    <t xml:space="preserve">NET RATES PAYABLE </t>
  </si>
  <si>
    <t>5.  Legal costs</t>
  </si>
  <si>
    <t>6.  Allowance for cost of collection</t>
  </si>
  <si>
    <t>4. Cost of collection formula</t>
  </si>
  <si>
    <t>SPECIAL AUTHORITY DEDUCTIONS</t>
  </si>
  <si>
    <t>Column 5</t>
  </si>
  <si>
    <t>4.  Estimated growth/decline in gross rates</t>
  </si>
  <si>
    <t>Charitable occupation</t>
  </si>
  <si>
    <t>Rural shops etc</t>
  </si>
  <si>
    <t>Rural rate relief</t>
  </si>
  <si>
    <t>Other ratepayers</t>
  </si>
  <si>
    <t>NATIONAL NON-DOMESTIC RATES RETURN - NNDR1</t>
  </si>
  <si>
    <t>of which:</t>
  </si>
  <si>
    <t>13. of which: relief on existing properties where a 2nd property is occupied</t>
  </si>
  <si>
    <t>1. Rateable Value at</t>
  </si>
  <si>
    <t>(LESS) LOSSES</t>
  </si>
  <si>
    <t xml:space="preserve">PART 4: ESTIMATED COLLECTION FUND BALANCE </t>
  </si>
  <si>
    <t xml:space="preserve">COLLECTIBLE RATES </t>
  </si>
  <si>
    <t xml:space="preserve">TRANSITIONAL PROTECTION PAYMENTS </t>
  </si>
  <si>
    <t xml:space="preserve">NON-DOMESTIC RATING INCOME </t>
  </si>
  <si>
    <t xml:space="preserve">DISREGARDED AMOUNTS </t>
  </si>
  <si>
    <t>4.  Net Rates payable less losses</t>
  </si>
  <si>
    <t>8.  Net cost of transitional arrangements</t>
  </si>
  <si>
    <t>10. Forecast net cost of transitional arrangements</t>
  </si>
  <si>
    <t>11. Sum due to/(from) authority</t>
  </si>
  <si>
    <t xml:space="preserve">1.  Net amount receivable from rate payers after taking account of transitional adjustments, empty property rate, mandatory and discretionary reliefs and accounting adjustments </t>
  </si>
  <si>
    <t xml:space="preserve">TOTAL:  </t>
  </si>
  <si>
    <t>1.  Sum payable by rate payers after taking account of transitional adjustments, empty property rate, mandatory and discretionary reliefs</t>
  </si>
  <si>
    <t>Local Authority</t>
  </si>
  <si>
    <t>Ecodes</t>
  </si>
  <si>
    <t>Adur</t>
  </si>
  <si>
    <t>E3831</t>
  </si>
  <si>
    <t>Allerdale</t>
  </si>
  <si>
    <t>E0931</t>
  </si>
  <si>
    <t>Amber Valley</t>
  </si>
  <si>
    <t>E1031</t>
  </si>
  <si>
    <t>Arun</t>
  </si>
  <si>
    <t>E3832</t>
  </si>
  <si>
    <t>Ashfield</t>
  </si>
  <si>
    <t>E3031</t>
  </si>
  <si>
    <t>Ashford</t>
  </si>
  <si>
    <t>E2231</t>
  </si>
  <si>
    <t>Aylesbury Vale</t>
  </si>
  <si>
    <t>E0431</t>
  </si>
  <si>
    <t>Babergh</t>
  </si>
  <si>
    <t>E3531</t>
  </si>
  <si>
    <t>E5030</t>
  </si>
  <si>
    <t>Barnet</t>
  </si>
  <si>
    <t>E5031</t>
  </si>
  <si>
    <t>Barnsley</t>
  </si>
  <si>
    <t>E4401</t>
  </si>
  <si>
    <t>Barrow-in-Furness</t>
  </si>
  <si>
    <t>E0932</t>
  </si>
  <si>
    <t>Basildon</t>
  </si>
  <si>
    <t>E1531</t>
  </si>
  <si>
    <t>Basingstoke &amp; Deane</t>
  </si>
  <si>
    <t>E1731</t>
  </si>
  <si>
    <t>Bassetlaw</t>
  </si>
  <si>
    <t>E3032</t>
  </si>
  <si>
    <t>Bath &amp; North East Somerset</t>
  </si>
  <si>
    <t>E0101</t>
  </si>
  <si>
    <t>Bedford UA</t>
  </si>
  <si>
    <t>E0202</t>
  </si>
  <si>
    <t>Bexley</t>
  </si>
  <si>
    <t>E5032</t>
  </si>
  <si>
    <t>Birmingham</t>
  </si>
  <si>
    <t>E4601</t>
  </si>
  <si>
    <t>Blaby</t>
  </si>
  <si>
    <t>E2431</t>
  </si>
  <si>
    <t>E2301</t>
  </si>
  <si>
    <t>Blackpool</t>
  </si>
  <si>
    <t>E2302</t>
  </si>
  <si>
    <t>Bolsover</t>
  </si>
  <si>
    <t>E1032</t>
  </si>
  <si>
    <t>Bolton</t>
  </si>
  <si>
    <t>E4201</t>
  </si>
  <si>
    <t>Boston</t>
  </si>
  <si>
    <t>E2531</t>
  </si>
  <si>
    <t>E1202</t>
  </si>
  <si>
    <t>E0301</t>
  </si>
  <si>
    <t>Bradford</t>
  </si>
  <si>
    <t>E4701</t>
  </si>
  <si>
    <t>Braintree</t>
  </si>
  <si>
    <t>E1532</t>
  </si>
  <si>
    <t>Breckland</t>
  </si>
  <si>
    <t>E2631</t>
  </si>
  <si>
    <t>Brent</t>
  </si>
  <si>
    <t>E5033</t>
  </si>
  <si>
    <t>Brentwood</t>
  </si>
  <si>
    <t>E1533</t>
  </si>
  <si>
    <t>E1401</t>
  </si>
  <si>
    <t>Bristol</t>
  </si>
  <si>
    <t>E0102</t>
  </si>
  <si>
    <t>Broadland</t>
  </si>
  <si>
    <t>E2632</t>
  </si>
  <si>
    <t>Bromley</t>
  </si>
  <si>
    <t>E5034</t>
  </si>
  <si>
    <t>Bromsgrove</t>
  </si>
  <si>
    <t>E1831</t>
  </si>
  <si>
    <t>Broxbourne</t>
  </si>
  <si>
    <t>E1931</t>
  </si>
  <si>
    <t>Broxtowe</t>
  </si>
  <si>
    <t>E3033</t>
  </si>
  <si>
    <t>Burnley</t>
  </si>
  <si>
    <t>E2333</t>
  </si>
  <si>
    <t>Bury</t>
  </si>
  <si>
    <t>E4202</t>
  </si>
  <si>
    <t>Calderdale</t>
  </si>
  <si>
    <t>E4702</t>
  </si>
  <si>
    <t>Cambridge</t>
  </si>
  <si>
    <t>E0531</t>
  </si>
  <si>
    <t>Camden</t>
  </si>
  <si>
    <t>E5011</t>
  </si>
  <si>
    <t>Cannock Chase</t>
  </si>
  <si>
    <t>E3431</t>
  </si>
  <si>
    <t>Canterbury</t>
  </si>
  <si>
    <t>E2232</t>
  </si>
  <si>
    <t>Carlisle</t>
  </si>
  <si>
    <t>E0933</t>
  </si>
  <si>
    <t>Castle Point</t>
  </si>
  <si>
    <t>E1534</t>
  </si>
  <si>
    <t>Central Bedfordshire UA</t>
  </si>
  <si>
    <t>E0203</t>
  </si>
  <si>
    <t>Charnwood</t>
  </si>
  <si>
    <t>E2432</t>
  </si>
  <si>
    <t>Chelmsford</t>
  </si>
  <si>
    <t>E1535</t>
  </si>
  <si>
    <t>Cheltenham</t>
  </si>
  <si>
    <t>E1631</t>
  </si>
  <si>
    <t>Cherwell</t>
  </si>
  <si>
    <t>E3131</t>
  </si>
  <si>
    <t>Cheshire East UA</t>
  </si>
  <si>
    <t>E0603</t>
  </si>
  <si>
    <t>E0604</t>
  </si>
  <si>
    <t>Chesterfield</t>
  </si>
  <si>
    <t>E1033</t>
  </si>
  <si>
    <t>Chichester</t>
  </si>
  <si>
    <t>E3833</t>
  </si>
  <si>
    <t>Chiltern</t>
  </si>
  <si>
    <t>E0432</t>
  </si>
  <si>
    <t>Chorley</t>
  </si>
  <si>
    <t>E2334</t>
  </si>
  <si>
    <t>Christchurch</t>
  </si>
  <si>
    <t>E1232</t>
  </si>
  <si>
    <t>City of London</t>
  </si>
  <si>
    <t>2015-16 Multiplier Cap</t>
  </si>
  <si>
    <t>BA Area (exc. Designated areas)</t>
  </si>
  <si>
    <t>Designated
areas</t>
  </si>
  <si>
    <t>10. sums retained by billing authority</t>
  </si>
  <si>
    <t>11. sums retained by major precepting authority</t>
  </si>
  <si>
    <t>12.  Line 1 plus line 2, minus lines 3 and 6 - 9</t>
  </si>
  <si>
    <t xml:space="preserve">     (+ = increase, - = decrease)</t>
  </si>
  <si>
    <t>6.  Revenue foregone because increases in rates have been deferred (Show as -ve)</t>
  </si>
  <si>
    <t>25.  Changes as a result of estimated growth/decline in unoccupied property 'relief'
(+ = decline, - = increase)</t>
  </si>
  <si>
    <t>14. Additional yield from the small business supplement (Show as +ve)</t>
  </si>
  <si>
    <t>33. Relief given to Case A hereditaments</t>
  </si>
  <si>
    <t>34. Relief given to Case B hereditaments</t>
  </si>
  <si>
    <t>36.  Changes as a result of estimated growth/decline in discretionary relief
(+ = decline, - = increase)</t>
  </si>
  <si>
    <t>9.  Amounts retained in respect of Renewable Energy Schemes
(See Note B)</t>
  </si>
  <si>
    <t>7.  Additional income received because reductions in rates have been deferred
(Show as +ve)</t>
  </si>
  <si>
    <t>20. Changes as a result of estimated growth/decline in mandatory relief
(+ = decline, - = increase)</t>
  </si>
  <si>
    <t>PART 3: COLLECTABLE RATES AND DISREGARDED AMOUNTS</t>
  </si>
  <si>
    <r>
      <t>9</t>
    </r>
    <r>
      <rPr>
        <sz val="12"/>
        <color indexed="10"/>
        <rFont val="Arial"/>
        <family val="2"/>
      </rPr>
      <t xml:space="preserve">. </t>
    </r>
    <r>
      <rPr>
        <sz val="12"/>
        <rFont val="Arial"/>
        <family val="2"/>
      </rPr>
      <t>Changes as a result of estimated growth / decline in cost of transitional arrangements 
(+ = decline, - = increase)</t>
    </r>
  </si>
  <si>
    <t>MANDATORY RELIEFS (See Note G) (All data should be entered as -ve unless specified otherwise)</t>
  </si>
  <si>
    <t>GROSS RATES PAYABLE
(All data should be entered as +ve unless specified otherwise)</t>
  </si>
  <si>
    <t>UNOCCUPIED PROPERTY (See Note H) (All data should be entered as -ve unless specified otherwise)</t>
  </si>
  <si>
    <t>DISCRETIONARY RELIEFS (See Note J) (All data should be entered as -ve unless specified otherwise)</t>
  </si>
  <si>
    <t>DISCRETIONARY RELIEFS FUNDED THROUGH SECTION 31 GRANT
(See Note K) (All data should be entered as -ve unless specified otherwise)</t>
  </si>
  <si>
    <t>BUSINESS RATES CREDITS AND CHARGES</t>
  </si>
  <si>
    <t xml:space="preserve">OTHER RATES RETENTION SCHEME CHARGES </t>
  </si>
  <si>
    <t>DA?</t>
  </si>
  <si>
    <t xml:space="preserve">   </t>
  </si>
  <si>
    <t xml:space="preserve">OTHER RATES RETENTION SCHEME CREDITS </t>
  </si>
  <si>
    <t>Estimated sums due from Government via Section 31 grant, to compensate authorities for the cost of changes to the business rates system announced 
in the 2013, 2014 &amp; 2015 Autumn Statements</t>
  </si>
  <si>
    <t>3. Sums written off in excess of the allowance for non-collection</t>
  </si>
  <si>
    <t>4. Changes to the allowance for non-collection</t>
  </si>
  <si>
    <t xml:space="preserve">5. Amounts charged against the provision for appeals following RV list changes </t>
  </si>
  <si>
    <t>6. Changes to the provision for appeals</t>
  </si>
  <si>
    <t>7. Total business rates credits and charges (Total lines 2 to 6)</t>
  </si>
  <si>
    <t xml:space="preserve">9.  Transfers/payments to the Collection Fund for end-year reconciliations </t>
  </si>
  <si>
    <r>
      <t xml:space="preserve">11.  Total Other Credits </t>
    </r>
    <r>
      <rPr>
        <sz val="12"/>
        <rFont val="Arial"/>
        <family val="2"/>
      </rPr>
      <t>(Total lines 8 to 10)</t>
    </r>
  </si>
  <si>
    <t xml:space="preserve">14  Payments made, or to be made to, major precepting authorities in respect of business </t>
  </si>
  <si>
    <t xml:space="preserve">16.  Transfers made, or to be made, to the billing authority's General Fund; and payments made, </t>
  </si>
  <si>
    <t>17. Transfers/payments from the Collection Fund for end-year reconciliations</t>
  </si>
  <si>
    <r>
      <t xml:space="preserve">19.  Total Other Charges </t>
    </r>
    <r>
      <rPr>
        <sz val="12"/>
        <rFont val="Arial"/>
        <family val="2"/>
      </rPr>
      <t>(Total lines 12 to 18)</t>
    </r>
  </si>
  <si>
    <t>15. Net cost of small business rate relief (line 12 + line 14)</t>
  </si>
  <si>
    <t>Newcastle upon Tyne</t>
  </si>
  <si>
    <t>2017-18</t>
  </si>
  <si>
    <r>
      <t xml:space="preserve">The payments to be made, during the course of </t>
    </r>
    <r>
      <rPr>
        <b/>
        <sz val="12"/>
        <rFont val="Arial"/>
        <family val="2"/>
      </rPr>
      <t>2017-18</t>
    </r>
    <r>
      <rPr>
        <sz val="12"/>
        <rFont val="Arial"/>
        <family val="2"/>
      </rPr>
      <t xml:space="preserve"> to: </t>
    </r>
  </si>
  <si>
    <t xml:space="preserve"> 2017-18</t>
  </si>
  <si>
    <t>2. Small business rating multiplier for 2017-18 (pence)</t>
  </si>
  <si>
    <t>3.  Gross rates 2017-18 (RV x multiplier)</t>
  </si>
  <si>
    <t xml:space="preserve">5. Forecast gross rates payable in 2017-18 </t>
  </si>
  <si>
    <t xml:space="preserve">TRANSITIONAL ARRANGEMENTS (See Note E) </t>
  </si>
  <si>
    <t xml:space="preserve">TRANSITIONAL PROTECTION PAYMENTS (See Note F) </t>
  </si>
  <si>
    <t>12. Forecast of relief to be provided in 2017-18</t>
  </si>
  <si>
    <t>16. Forecast of relief to be provided in 2017-18</t>
  </si>
  <si>
    <t>17. Forecast of relief to be provided in 2017-18</t>
  </si>
  <si>
    <t>18. Forecast of relief to be provided in 2017-18</t>
  </si>
  <si>
    <t>19.  Forecast of mandatory reliefs to be provided in 2017-18 (Sum of lines 15 to 18)</t>
  </si>
  <si>
    <t>21. Total forecast mandatory reliefs to be provided in 2017-18</t>
  </si>
  <si>
    <t>22. Forecast of 'relief' to be provided in 2017-18</t>
  </si>
  <si>
    <t>23. Forecast of 'relief' to be provided in 2017-18</t>
  </si>
  <si>
    <t>24.  Forecast of unoccupied property 'relief' to be provided in 2017-18 (Line 22 + line 23)</t>
  </si>
  <si>
    <t>26. Total forecast unoccupied property 'relief' to be provided in 2017-18</t>
  </si>
  <si>
    <t>27. Forecast of relief to be provided in 2017-18</t>
  </si>
  <si>
    <t>28. Forecast of relief to be provided in 2017-18</t>
  </si>
  <si>
    <t>29. Forecast of relief to be provided in 2017-18</t>
  </si>
  <si>
    <t>30. Forecast of relief to be provided in 2017-18</t>
  </si>
  <si>
    <t>31. Forecast of relief to be provided in 2017-18</t>
  </si>
  <si>
    <t>32. Forecast of relief to be provided in 2017-18</t>
  </si>
  <si>
    <t>35.  Forecast of discretionary relief to be provided in 2017-18 (Sum of lines 27 to 32)</t>
  </si>
  <si>
    <t>37. Total forecast discretionary relief to be provided in 2017-18</t>
  </si>
  <si>
    <t>38. Forecast of relief to be provided in 2017-18</t>
  </si>
  <si>
    <t>39. Forecast of relief to be provided in 2017-18</t>
  </si>
  <si>
    <t>Non-Domestic Rating Income for 2017-18</t>
  </si>
  <si>
    <t>Other Income for 2017-18</t>
  </si>
  <si>
    <t>2. Estimated bad debts in respect of 2017-18 rates payable</t>
  </si>
  <si>
    <t xml:space="preserve">3. Estimated repayments in respect of 2017-18 rates payable </t>
  </si>
  <si>
    <t>2. Business rates credited and charged to the Collection Fund in 2016-17</t>
  </si>
  <si>
    <t xml:space="preserve">8.  Transitional protection payments received, or to be received in 2016-17 </t>
  </si>
  <si>
    <t>10. Transfers/payments into the Collection Fund in 2016-17 in respect of a previous year's deficit</t>
  </si>
  <si>
    <t xml:space="preserve">12.  Transitional protection payments made, or to be made, in 2016-17 </t>
  </si>
  <si>
    <t xml:space="preserve">13. Payments made, or to be made, to the Secretary of State in respect of the central share
in 2016-17 </t>
  </si>
  <si>
    <t xml:space="preserve"> rates income in 2016-17</t>
  </si>
  <si>
    <t xml:space="preserve">or to be made, to a precepting authority in respect of disregarded amounts in 2016-17 </t>
  </si>
  <si>
    <t>18. Transfers/payments made from the Collection Fund in 2016-17 in respect of a previous year's surplus</t>
  </si>
  <si>
    <t>ESTIMATED SURPLUS/(DEFICIT) ON COLLECTION FUND IN RESPECT OF FINANCIAL YEAR 2016-17</t>
  </si>
  <si>
    <t>DISREGARDED AMOUNTS</t>
  </si>
  <si>
    <t>DEDUCTIONS FROM CENTRAL SHARE</t>
  </si>
  <si>
    <t>20.  Opening balance plus total credits, less total charges (Total lines 1, 7, 11 &amp;19)</t>
  </si>
  <si>
    <t>13. % of non-domestic rating income to be allocated to each authority in 2017-18</t>
  </si>
  <si>
    <t>25.  Estimated Surplus/Deficit at end of 2016-17</t>
  </si>
  <si>
    <t>26.  Total amount due to authorities</t>
  </si>
  <si>
    <t>27. Cost of 2% cap on 2015-16 small business rates multiplier</t>
  </si>
  <si>
    <t>29. Cost to authorities of maintaining relief on "first" property</t>
  </si>
  <si>
    <t>30. Cost to authorities of giving relief to newly-built empty property</t>
  </si>
  <si>
    <t>31. Relief on occupation of "long-term empty" property</t>
  </si>
  <si>
    <t>Growth Pilot Areas</t>
  </si>
  <si>
    <t>Port of Bristol</t>
  </si>
  <si>
    <t xml:space="preserve">14. Non-domestic rating income from rates retention scheme </t>
  </si>
  <si>
    <t>15.(less) deductions from central share</t>
  </si>
  <si>
    <t>17. add: cost of collection allowance</t>
  </si>
  <si>
    <t>18. add: amounts retained in respect of Designated Areas</t>
  </si>
  <si>
    <t xml:space="preserve">19. add: amounts retained in respect of renewable energy schemes </t>
  </si>
  <si>
    <t>20. add: qualifying relief in Enterprise Zones</t>
  </si>
  <si>
    <t>21. add: City of London Offset</t>
  </si>
  <si>
    <t>22. add: additional retained Growth in Pilot Areas</t>
  </si>
  <si>
    <t>23. add: in respect of Port of Bristol hereditament</t>
  </si>
  <si>
    <t>24. % of non-domestic rating income to be allocated to each authority in  2016-17 (for row 25)</t>
  </si>
  <si>
    <t>Enterprise Zone qualifying relief in 100% pilot areas</t>
  </si>
  <si>
    <t>28. Cost of doubling SBRR &amp; threshold changes for 2017-18</t>
  </si>
  <si>
    <t>Baseline</t>
  </si>
  <si>
    <t>EZ Name</t>
  </si>
  <si>
    <t>Ezcode</t>
  </si>
  <si>
    <t>ecode</t>
  </si>
  <si>
    <t>Designated Areas</t>
  </si>
  <si>
    <t>Sum payable by rate payers after taking account of transitional adjustments, empty property rate, mandatory and discretionary reliefs</t>
  </si>
  <si>
    <t>NET RATES PAYABLE</t>
  </si>
  <si>
    <t>Estimated bad debts in respect of 2017-18 rates payable</t>
  </si>
  <si>
    <t>LOSSES</t>
  </si>
  <si>
    <t xml:space="preserve">Estimated repayments in respect of 2017-18 rates payable </t>
  </si>
  <si>
    <t>Net Rates payable less losses</t>
  </si>
  <si>
    <t>COLLECTABLE RATES</t>
  </si>
  <si>
    <t xml:space="preserve"> Renewable Energy</t>
  </si>
  <si>
    <t>Total Disregarded Amounts</t>
  </si>
  <si>
    <t>8.  Amounts retained in respect of Designated Areas</t>
  </si>
  <si>
    <t>15. Total Deductions</t>
  </si>
  <si>
    <t>Rural Rate Relief</t>
  </si>
  <si>
    <t>34. Amount of qualifying relief</t>
  </si>
  <si>
    <t>35.  Amount of Section 31 grant due to authorities to compensate for reliefs</t>
  </si>
  <si>
    <t xml:space="preserve">32. Cost to authorities of providing 100% rural rate relief </t>
  </si>
  <si>
    <t>Designated Area</t>
  </si>
  <si>
    <t>Total Designated Area value</t>
  </si>
  <si>
    <t>Kingston upon Hull UA</t>
  </si>
  <si>
    <t>Isle of Wight UA</t>
  </si>
  <si>
    <t>Epsom and Ewell</t>
  </si>
  <si>
    <t xml:space="preserve">15. Transfers made, or to be made, to the billing authority's General Fund in respect of business rates income in 2016-17 </t>
  </si>
  <si>
    <t>ENTERPRISE ZONES IN 100% PILOT AREAS</t>
  </si>
  <si>
    <t>40. Forecast of relief to be provided in 2017-18</t>
  </si>
  <si>
    <t>43.  Changes as a result of estimated growth/decline in Section 31 discretionary relief
(+ = decline, - = increase)</t>
  </si>
  <si>
    <t>44.  Total forecast of discretionary reliefs funded through S31 grant to be provided in 2017-18</t>
  </si>
  <si>
    <t>45.  Forecast of net rates payable by rate payers after taking account of transitional adjustments, unoccupied property relief, mandatory and discretionary reliefs</t>
  </si>
  <si>
    <t>41. Forecast of relief to be provided in 2017-18</t>
  </si>
  <si>
    <t>Local Newspaper Temporary Relief</t>
  </si>
  <si>
    <t>33. Cost to authorities of providing relief</t>
  </si>
  <si>
    <t>42.  Forecast of discretionary reliefs funded through S31 grant to be provided in 2017-18
(Sum of lines 38 to 41)</t>
  </si>
  <si>
    <t>Relief Given to Case A Hereditaments</t>
  </si>
  <si>
    <t>EZ RELIEF</t>
  </si>
  <si>
    <t>Compensation Due</t>
  </si>
  <si>
    <t xml:space="preserve">Transitional Protection Payment  </t>
  </si>
  <si>
    <t>A</t>
  </si>
  <si>
    <t>B</t>
  </si>
  <si>
    <t>9.  Enterprise Zone Qualifying Relief</t>
  </si>
  <si>
    <t>7. City of London Offset</t>
  </si>
  <si>
    <t>Class</t>
  </si>
  <si>
    <t>Region</t>
  </si>
  <si>
    <t>SD</t>
  </si>
  <si>
    <t>SE</t>
  </si>
  <si>
    <t>NW</t>
  </si>
  <si>
    <t>EM</t>
  </si>
  <si>
    <t>E</t>
  </si>
  <si>
    <t>OLB</t>
  </si>
  <si>
    <t>L</t>
  </si>
  <si>
    <t>Met</t>
  </si>
  <si>
    <t>YH</t>
  </si>
  <si>
    <t>SW</t>
  </si>
  <si>
    <t>WM</t>
  </si>
  <si>
    <t>Brighton and Hove</t>
  </si>
  <si>
    <t>ILB</t>
  </si>
  <si>
    <t>NE</t>
  </si>
  <si>
    <t>Kings Lynn &amp; West Norfolk</t>
  </si>
  <si>
    <t>England</t>
  </si>
  <si>
    <t>Total Non-domestic rating income from rates retention scheme</t>
  </si>
  <si>
    <t>Data from Page 1</t>
  </si>
  <si>
    <t xml:space="preserve">1.  Net amount receivable from rate payers </t>
  </si>
  <si>
    <t xml:space="preserve">4. Cost of collection </t>
  </si>
  <si>
    <t xml:space="preserve">7. City of London Offset </t>
  </si>
  <si>
    <t xml:space="preserve">9.  Amounts retained in respect of Renewable Energy </t>
  </si>
  <si>
    <t>13. % of non-domestic rating income</t>
  </si>
  <si>
    <t>15. (less) qualifying relief in Enterprise Zones</t>
  </si>
  <si>
    <t>33. Cost to authorities of providing "Local Newspaper" relief</t>
  </si>
  <si>
    <t>Amount of Enterprise Zone qualifying relief in 100% pilot areas</t>
  </si>
  <si>
    <t xml:space="preserve">34.  Amount of Section 31 grant </t>
  </si>
  <si>
    <t>Data from Page 2</t>
  </si>
  <si>
    <t>Data from Page 3</t>
  </si>
  <si>
    <t>-</t>
  </si>
  <si>
    <t>28. Cost of temporary doubling SBRR for 2017-18</t>
  </si>
  <si>
    <t>14. In respect of Port of Bristol</t>
  </si>
  <si>
    <t>E0431EZ1</t>
  </si>
  <si>
    <t>E0431EZ2</t>
  </si>
  <si>
    <t>E0431EZ3</t>
  </si>
  <si>
    <t>E4401EZ1</t>
  </si>
  <si>
    <t>E1731EZ1</t>
  </si>
  <si>
    <t>E0101EZ1</t>
  </si>
  <si>
    <t>E0101EZ2</t>
  </si>
  <si>
    <t>E0101EZ3</t>
  </si>
  <si>
    <t>E0101EZ4</t>
  </si>
  <si>
    <t>E4601EZ1</t>
  </si>
  <si>
    <t>E4601EZ2</t>
  </si>
  <si>
    <t>E2302EZ1</t>
  </si>
  <si>
    <t>E4701EZ1</t>
  </si>
  <si>
    <t>E4701EZ2</t>
  </si>
  <si>
    <t>E4701EZ3</t>
  </si>
  <si>
    <t>E0102EZ1</t>
  </si>
  <si>
    <t>E0102EZ2</t>
  </si>
  <si>
    <t>E0102EZ3</t>
  </si>
  <si>
    <t>E3033EZ1</t>
  </si>
  <si>
    <t>E4702EZ1</t>
  </si>
  <si>
    <t>E0933EZ1</t>
  </si>
  <si>
    <t>E2432EZ1</t>
  </si>
  <si>
    <t>E2432EZ2</t>
  </si>
  <si>
    <t>E0603EZ1</t>
  </si>
  <si>
    <t>E0604EZ1</t>
  </si>
  <si>
    <t>E0604EZ2</t>
  </si>
  <si>
    <t>E0604EZ3</t>
  </si>
  <si>
    <t>E0604EZ4</t>
  </si>
  <si>
    <t>E0604EZ5</t>
  </si>
  <si>
    <t>E0604EZ6</t>
  </si>
  <si>
    <t>E0604EZ7</t>
  </si>
  <si>
    <t>E0604EZ8</t>
  </si>
  <si>
    <t>E0604EZ9</t>
  </si>
  <si>
    <t>E0604EZ10</t>
  </si>
  <si>
    <t>E1033EZ1</t>
  </si>
  <si>
    <t>E0801EZ1</t>
  </si>
  <si>
    <t>E0801EZ2</t>
  </si>
  <si>
    <t>E0801EZ3</t>
  </si>
  <si>
    <t>E0801EZ4</t>
  </si>
  <si>
    <t>E0801EZ5</t>
  </si>
  <si>
    <t>E1932EZ1</t>
  </si>
  <si>
    <t>E1932EZ2</t>
  </si>
  <si>
    <t>E1932EZ3</t>
  </si>
  <si>
    <t>E1932EZ4</t>
  </si>
  <si>
    <t>E1301EZ1</t>
  </si>
  <si>
    <t>E2233EZ1</t>
  </si>
  <si>
    <t>E1001EZ1</t>
  </si>
  <si>
    <t>E1001EZ2</t>
  </si>
  <si>
    <t>E4603EZ1</t>
  </si>
  <si>
    <t>E4603EZ2</t>
  </si>
  <si>
    <t>E4603EZ3</t>
  </si>
  <si>
    <t>E4603EZ4</t>
  </si>
  <si>
    <t>E4603EZ5</t>
  </si>
  <si>
    <t>E4603EZ6</t>
  </si>
  <si>
    <t>E1302EZ1</t>
  </si>
  <si>
    <t>E0532EZ1</t>
  </si>
  <si>
    <t>E1131EZ1</t>
  </si>
  <si>
    <t>E1131EZ2</t>
  </si>
  <si>
    <t>E1131EZ3</t>
  </si>
  <si>
    <t>E1131EZ4</t>
  </si>
  <si>
    <t>E1732EZ1</t>
  </si>
  <si>
    <t>E2001EZ1</t>
  </si>
  <si>
    <t>E2001EZ2</t>
  </si>
  <si>
    <t>E2001EZ3</t>
  </si>
  <si>
    <t>E2001EZ4</t>
  </si>
  <si>
    <t>E2001EZ5</t>
  </si>
  <si>
    <t>E2001EZ6</t>
  </si>
  <si>
    <t>E2001EZ7</t>
  </si>
  <si>
    <t>E1734EZ1</t>
  </si>
  <si>
    <t>E2335EZ1</t>
  </si>
  <si>
    <t>E2335EZ2</t>
  </si>
  <si>
    <t>E4501EZ1</t>
  </si>
  <si>
    <t>E4501EZ2</t>
  </si>
  <si>
    <t>E1735EZ1</t>
  </si>
  <si>
    <t>E2236EZ1</t>
  </si>
  <si>
    <t>E2236EZ2</t>
  </si>
  <si>
    <t>E2236EZ3</t>
  </si>
  <si>
    <t>E2633EZ1</t>
  </si>
  <si>
    <t>E2633EZ2</t>
  </si>
  <si>
    <t>E2633EZ3</t>
  </si>
  <si>
    <t>E2633EZ4</t>
  </si>
  <si>
    <t>E2633EZ5</t>
  </si>
  <si>
    <t>E0601EZ1</t>
  </si>
  <si>
    <t>E1538EZ1</t>
  </si>
  <si>
    <t>E0701EZ1</t>
  </si>
  <si>
    <t>E1801EZ1</t>
  </si>
  <si>
    <t>E2434EZ1</t>
  </si>
  <si>
    <t>E2434EZ2</t>
  </si>
  <si>
    <t>E0551EZ1</t>
  </si>
  <si>
    <t>E3533EZ1</t>
  </si>
  <si>
    <t>E3533EZ2</t>
  </si>
  <si>
    <t>E3533EZ3</t>
  </si>
  <si>
    <t>E2634EZ1</t>
  </si>
  <si>
    <t>E2002EZ1</t>
  </si>
  <si>
    <t>E2002EZ2</t>
  </si>
  <si>
    <t>E2002EZ3</t>
  </si>
  <si>
    <t>E2002EZ4</t>
  </si>
  <si>
    <t>E2002EZ5</t>
  </si>
  <si>
    <t>E2002EZ6</t>
  </si>
  <si>
    <t>E2002EZ7</t>
  </si>
  <si>
    <t>E2002EZ8</t>
  </si>
  <si>
    <t>E2002EZ9</t>
  </si>
  <si>
    <t>E2002EZ10</t>
  </si>
  <si>
    <t>E2002EZ11</t>
  </si>
  <si>
    <t>E2002EZ12</t>
  </si>
  <si>
    <t>E2002EZ13</t>
  </si>
  <si>
    <t>E2002EZ14</t>
  </si>
  <si>
    <t>E2002EZ15</t>
  </si>
  <si>
    <t>E2002EZ16</t>
  </si>
  <si>
    <t>E2002EZ17</t>
  </si>
  <si>
    <t>E2002EZ18</t>
  </si>
  <si>
    <t>E2002EZ19</t>
  </si>
  <si>
    <t>E2002EZ20</t>
  </si>
  <si>
    <t>E2002EZ21</t>
  </si>
  <si>
    <t>E2002EZ22</t>
  </si>
  <si>
    <t>E4703EZ1</t>
  </si>
  <si>
    <t>E4703EZ2</t>
  </si>
  <si>
    <t>E4703EZ3</t>
  </si>
  <si>
    <t>E5017EZ1</t>
  </si>
  <si>
    <t>E4704EZ1</t>
  </si>
  <si>
    <t>E2401EZ1</t>
  </si>
  <si>
    <t>E1435EZ1</t>
  </si>
  <si>
    <t>E1435EZ2</t>
  </si>
  <si>
    <t>E1435EZ3</t>
  </si>
  <si>
    <t>E1435EZ4</t>
  </si>
  <si>
    <t>E1435EZ5</t>
  </si>
  <si>
    <t>E1435EZ6</t>
  </si>
  <si>
    <t>E1435EZ7</t>
  </si>
  <si>
    <t>E1435EZ8</t>
  </si>
  <si>
    <t>E4302EZ1</t>
  </si>
  <si>
    <t>E4302EZ2</t>
  </si>
  <si>
    <t>E0201EZ1</t>
  </si>
  <si>
    <t>E2237EZ1</t>
  </si>
  <si>
    <t>E4203EZ1</t>
  </si>
  <si>
    <t>E4203EZ2</t>
  </si>
  <si>
    <t>E4203EZ3</t>
  </si>
  <si>
    <t>E2201EZ1</t>
  </si>
  <si>
    <t>E3534EZ1</t>
  </si>
  <si>
    <t>E3534EZ2</t>
  </si>
  <si>
    <t>E0702EZ1</t>
  </si>
  <si>
    <t>E0702EZ2</t>
  </si>
  <si>
    <t>E4502EZ1</t>
  </si>
  <si>
    <t>E4502EZ2</t>
  </si>
  <si>
    <t>E4502EZ3</t>
  </si>
  <si>
    <t>E4502EZ4</t>
  </si>
  <si>
    <t>E3434EZ1</t>
  </si>
  <si>
    <t>E5045EZ1</t>
  </si>
  <si>
    <t>E2003EZ1</t>
  </si>
  <si>
    <t>E2003EZ2</t>
  </si>
  <si>
    <t>E2003EZ3</t>
  </si>
  <si>
    <t>E2003EZ4</t>
  </si>
  <si>
    <t>E2003EZ5</t>
  </si>
  <si>
    <t>E2003EZ6</t>
  </si>
  <si>
    <t>E2003EZ7</t>
  </si>
  <si>
    <t>E2003EZ8</t>
  </si>
  <si>
    <t>E2004EZ1</t>
  </si>
  <si>
    <t>E2004EZ2</t>
  </si>
  <si>
    <t>E2635EZ1</t>
  </si>
  <si>
    <t>E2635EZ2</t>
  </si>
  <si>
    <t>E0104EZ1</t>
  </si>
  <si>
    <t>E4503EZ1</t>
  </si>
  <si>
    <t>E2835EZ1</t>
  </si>
  <si>
    <t>E2901EZ1</t>
  </si>
  <si>
    <t>E2901EZ2</t>
  </si>
  <si>
    <t>E2901EZ3</t>
  </si>
  <si>
    <t>E2901EZ4</t>
  </si>
  <si>
    <t>E3001EZ1</t>
  </si>
  <si>
    <t>E3001EZ2</t>
  </si>
  <si>
    <t>E1101EZ1</t>
  </si>
  <si>
    <t>E1236EZ1</t>
  </si>
  <si>
    <t>E0703EZ1</t>
  </si>
  <si>
    <t>E2340EZ1</t>
  </si>
  <si>
    <t>E4403EZ1</t>
  </si>
  <si>
    <t>E3636EZ1</t>
  </si>
  <si>
    <t>E3332EZ1</t>
  </si>
  <si>
    <t>E4404EZ1</t>
  </si>
  <si>
    <t>E4404EZ2</t>
  </si>
  <si>
    <t>E0536EZ1</t>
  </si>
  <si>
    <t>E0536EZ2</t>
  </si>
  <si>
    <t>E0536EZ3</t>
  </si>
  <si>
    <t>E0103EZ1</t>
  </si>
  <si>
    <t>E2637EZ1</t>
  </si>
  <si>
    <t>E3133EZ1</t>
  </si>
  <si>
    <t>E3133EZ2</t>
  </si>
  <si>
    <t>E3133EZ3</t>
  </si>
  <si>
    <t>E3133EZ4</t>
  </si>
  <si>
    <t>E2342EZ1</t>
  </si>
  <si>
    <t>E3435EZ1</t>
  </si>
  <si>
    <t>E4504EZ1</t>
  </si>
  <si>
    <t>E4504EZ2</t>
  </si>
  <si>
    <t>E1936EZ1</t>
  </si>
  <si>
    <t>E1936EZ2</t>
  </si>
  <si>
    <t>E1936EZ3</t>
  </si>
  <si>
    <t>E3535EZ1</t>
  </si>
  <si>
    <t>E3535EZ2</t>
  </si>
  <si>
    <t>E4207EZ1</t>
  </si>
  <si>
    <t>E0704EZ1</t>
  </si>
  <si>
    <t>E0704EZ2</t>
  </si>
  <si>
    <t>E3401EZ1</t>
  </si>
  <si>
    <t>E3401EZ2</t>
  </si>
  <si>
    <t>E3401EZ3</t>
  </si>
  <si>
    <t>E3401EZ4</t>
  </si>
  <si>
    <t>E3401EZ5</t>
  </si>
  <si>
    <t>E4505EZ1</t>
  </si>
  <si>
    <t>E4505EZ2</t>
  </si>
  <si>
    <t>E4505EZ3</t>
  </si>
  <si>
    <t>E2243EZ1</t>
  </si>
  <si>
    <t>E3134EZ1</t>
  </si>
  <si>
    <t>E3134EZ2</t>
  </si>
  <si>
    <t>E3134EZ3</t>
  </si>
  <si>
    <t>E3134EZ4</t>
  </si>
  <si>
    <t>E3134EZ5</t>
  </si>
  <si>
    <t>E3134EZ6</t>
  </si>
  <si>
    <t>E3134EZ7</t>
  </si>
  <si>
    <t>E3134EZ8</t>
  </si>
  <si>
    <t>E3134EZ9</t>
  </si>
  <si>
    <t>E3134EZ10</t>
  </si>
  <si>
    <t>E3134EZ11</t>
  </si>
  <si>
    <t>E4705EZ1</t>
  </si>
  <si>
    <t>E4705EZ2</t>
  </si>
  <si>
    <t>E4606EZ1</t>
  </si>
  <si>
    <t>E5021EZ1</t>
  </si>
  <si>
    <t>E0602EZ1</t>
  </si>
  <si>
    <t>E3537EZ1</t>
  </si>
  <si>
    <t>E3537EZ2</t>
  </si>
  <si>
    <t>E3537EZ3</t>
  </si>
  <si>
    <t>E4305EZ1</t>
  </si>
  <si>
    <t>E4305EZ2</t>
  </si>
  <si>
    <t>E4607EZ1</t>
  </si>
  <si>
    <t>E2344EZ1</t>
  </si>
  <si>
    <t>E2701EZ1</t>
  </si>
  <si>
    <t>Fire Authority (if applicable)</t>
  </si>
  <si>
    <t>West Sussex</t>
  </si>
  <si>
    <t>County</t>
  </si>
  <si>
    <t>Cumbria</t>
  </si>
  <si>
    <t>Derbyshire</t>
  </si>
  <si>
    <t>Derbyshire Fire Authority</t>
  </si>
  <si>
    <t>Nottinghamshire</t>
  </si>
  <si>
    <t>Nottinghamshire Fire Authority</t>
  </si>
  <si>
    <t>Kent</t>
  </si>
  <si>
    <t>Kent Fire Authority</t>
  </si>
  <si>
    <t>Buckinghamshire</t>
  </si>
  <si>
    <t>Buckinghamshire Fire Authority</t>
  </si>
  <si>
    <t>Suffolk</t>
  </si>
  <si>
    <t>Greater London Authority</t>
  </si>
  <si>
    <t>NA</t>
  </si>
  <si>
    <t>MD</t>
  </si>
  <si>
    <t>South Yorkshire Fire</t>
  </si>
  <si>
    <t>Essex</t>
  </si>
  <si>
    <t>Essex Fire Authority</t>
  </si>
  <si>
    <t>Hampshire</t>
  </si>
  <si>
    <t>Hampshire Fire Authority</t>
  </si>
  <si>
    <t>Avon Fire Authority</t>
  </si>
  <si>
    <t>Bedfordshire Fire Authority</t>
  </si>
  <si>
    <t>West Midlands Fire</t>
  </si>
  <si>
    <t>Leicestershire</t>
  </si>
  <si>
    <t>Leicestershire Fire Authority</t>
  </si>
  <si>
    <t>Lancashire Fire Authority</t>
  </si>
  <si>
    <t>Greater Manchester Fire</t>
  </si>
  <si>
    <t>Lincolnshire</t>
  </si>
  <si>
    <t>Dorset Fire Authority</t>
  </si>
  <si>
    <t>Berkshire Fire Authority</t>
  </si>
  <si>
    <t>West Yorkshire Fire</t>
  </si>
  <si>
    <t>Norfolk</t>
  </si>
  <si>
    <t>East Sussex Fire Authority</t>
  </si>
  <si>
    <t>Worcestershire</t>
  </si>
  <si>
    <t>Hereford and Worcester Fire Authority</t>
  </si>
  <si>
    <t>Hertfordshire</t>
  </si>
  <si>
    <t>Lancashire</t>
  </si>
  <si>
    <t>Cambridgeshire</t>
  </si>
  <si>
    <t>Cambridgeshire Fire Authority</t>
  </si>
  <si>
    <t>Staffordshire</t>
  </si>
  <si>
    <t>Staffordshire Fire Authority</t>
  </si>
  <si>
    <t>Gloucestershire</t>
  </si>
  <si>
    <t>Oxfordshire</t>
  </si>
  <si>
    <t>Cheshire Fire Authority</t>
  </si>
  <si>
    <t>Dorset</t>
  </si>
  <si>
    <t>GLA - functions exc police</t>
  </si>
  <si>
    <t>Northamptonshire</t>
  </si>
  <si>
    <t>North Yorkshire</t>
  </si>
  <si>
    <t>North Yorkshire Fire Authority</t>
  </si>
  <si>
    <t>Durham Fire Authority</t>
  </si>
  <si>
    <t>Devon</t>
  </si>
  <si>
    <t>Devon and Somerset Fire Authority</t>
  </si>
  <si>
    <t>Humberside Fire Authority</t>
  </si>
  <si>
    <t>East Sussex</t>
  </si>
  <si>
    <t>Surrey</t>
  </si>
  <si>
    <t>Tyne and Wear Fire</t>
  </si>
  <si>
    <t>Cleveland Fire Authority</t>
  </si>
  <si>
    <t>Merseyside Fire</t>
  </si>
  <si>
    <t>Somerset</t>
  </si>
  <si>
    <t>Warwickshire</t>
  </si>
  <si>
    <t>Shropshire Fire Authority</t>
  </si>
  <si>
    <t>Wiltshire Fire Authority</t>
  </si>
  <si>
    <t>Fire Authority</t>
  </si>
  <si>
    <t>Date</t>
  </si>
  <si>
    <t>1. Total rateable value</t>
  </si>
  <si>
    <t>2. Small Business Rate Multiplier</t>
  </si>
  <si>
    <t>3. Gross rates 2017-18</t>
  </si>
  <si>
    <t>4. Estimated growth/decline in gross rates</t>
  </si>
  <si>
    <t>5. Forecast gross rates payable in 2017-18</t>
  </si>
  <si>
    <t xml:space="preserve">6. Revenue foregone because increases in rates have been deferred </t>
  </si>
  <si>
    <t xml:space="preserve">7. Additional income received because reductions in rates have been deferred </t>
  </si>
  <si>
    <t>8. Net cost of transitional arrangements</t>
  </si>
  <si>
    <t>9. Changes as a result of estimated growth/decline in transitional relief</t>
  </si>
  <si>
    <t>11. TPP : Sum due to/(from) authority</t>
  </si>
  <si>
    <t>13. SBRR : relief on existing properties where a 2nd property is occupied</t>
  </si>
  <si>
    <t>14. SBRR : Additional yield from the supplement</t>
  </si>
  <si>
    <t>15. SBRR : Net cost of SBRR</t>
  </si>
  <si>
    <t>16. Mandatory - Charity : relief to be provided in 2017-18</t>
  </si>
  <si>
    <t>17. Mandatory - CASCs : relief to be provided in 2017-18</t>
  </si>
  <si>
    <t>18. Mandatory - Rural rates : relief to be provided in 2017-18</t>
  </si>
  <si>
    <t>20. Mandatory - changes as a result of estimated growth/decline in relief</t>
  </si>
  <si>
    <t>22. Partially occupied : relief to be provided in 2017-18</t>
  </si>
  <si>
    <t>23. Empty premises : relief to be provided in 2017-18</t>
  </si>
  <si>
    <t>25. Changes as a result of estimated growth/decline in unoccupied property relief</t>
  </si>
  <si>
    <t>26. Total forecast unoccupied property relief to be provided in 2017-18</t>
  </si>
  <si>
    <t>31. Discretionary small rural businesses : relief to be provided in 2016-17</t>
  </si>
  <si>
    <t>33. Case A hereditament relief</t>
  </si>
  <si>
    <t>34. Case B hereditament relief</t>
  </si>
  <si>
    <t>36. Discretionary - changes as a result of estimated growth/decline in relief</t>
  </si>
  <si>
    <t>37. Discretionary - Total forecast relief to be provided in 2017-18</t>
  </si>
  <si>
    <t>38. S31 grants - new empty properties : relief to be provided in 2017-18</t>
  </si>
  <si>
    <t>39. S31 grants - long term empties : relief to be provided in 2017-18</t>
  </si>
  <si>
    <t>40. S31 grants - rural rate relief: relief to be provided in 2017-18</t>
  </si>
  <si>
    <t>41. S31 grants - local newspaper temporary relief: relief to be provided in 2017-18</t>
  </si>
  <si>
    <t>42. S31 grants - discretiionary reliefs funded through S31 grant to be provided in 2017-18</t>
  </si>
  <si>
    <t>43. S31 grants - Changes as a result of estimated growth/decline</t>
  </si>
  <si>
    <t>45. Net rates payable</t>
  </si>
  <si>
    <t>12. SBRR : Relief to be provided in 2017-18</t>
  </si>
  <si>
    <t>19. Mandatory - reliefs to be provided in 2017-18</t>
  </si>
  <si>
    <t>21. Mandatory - Total forecast reliefs to be provided in 2017-18</t>
  </si>
  <si>
    <t>24. Unoccupied property relief to be provided in 2017-18</t>
  </si>
  <si>
    <t>27. Discretionary - Charity : relief to be provided in 2017-18</t>
  </si>
  <si>
    <t>28. Discretionary - non-profit making bodies : relief to be provided in 2017-18</t>
  </si>
  <si>
    <t>29. Discretionary - CASCs : relief to be provided in 2017-18</t>
  </si>
  <si>
    <t>30. Discretionary - rural shops : relief to be provided in 2017-18</t>
  </si>
  <si>
    <t>32. Discretionary - other reliefs : relief to be provided in 2017-18</t>
  </si>
  <si>
    <t>35. Discretionary - Relief to be provided in 2017-18</t>
  </si>
  <si>
    <t>44. S31 grants - Total forecast of discretionary reliefs funded through S31 grant to be provided in 2017-18</t>
  </si>
  <si>
    <t>1. Net rates payable</t>
  </si>
  <si>
    <t>2. Losses : bad debts in respect of 2017-18</t>
  </si>
  <si>
    <t>3. Losses : repayments in respect of 2017-18</t>
  </si>
  <si>
    <t>4. Collectable rates</t>
  </si>
  <si>
    <t>5. Disregarded amount : Renewable Energy</t>
  </si>
  <si>
    <t xml:space="preserve">6. Disregarded amount : Transitional Protection Payment </t>
  </si>
  <si>
    <t xml:space="preserve">7. Disregarded amount : Baseline </t>
  </si>
  <si>
    <t>8. Disregarded Amount : Total</t>
  </si>
  <si>
    <t>9. Enterprise Zone Qualifying Relief - 100% Pilots</t>
  </si>
  <si>
    <t>10. Enterprise Zone Qualifying Relief -  Non 100% Pilot Areas</t>
  </si>
  <si>
    <t>11. Net Rates Payable for Growth Baseline comparison</t>
  </si>
  <si>
    <t>12. Growth Baseline</t>
  </si>
  <si>
    <t>13. Additional Growth in Growth Pilot Areas</t>
  </si>
  <si>
    <t xml:space="preserve">14. Port of Bristol </t>
  </si>
  <si>
    <t>15. Total Deduction from Central Share</t>
  </si>
  <si>
    <t>1. Opening Balance from Collection Fund Statement</t>
  </si>
  <si>
    <t>7. Total business rates credits and charges</t>
  </si>
  <si>
    <t xml:space="preserve">8. Transitional protection payments received, or to be received in 2016-17 </t>
  </si>
  <si>
    <t xml:space="preserve">9. Transfers/payments to the Collection Fund for end-year reconciliations </t>
  </si>
  <si>
    <t>11. Total Other Credits</t>
  </si>
  <si>
    <t>12. Transitional protection payments made, or to be made, in 2016-17</t>
  </si>
  <si>
    <t xml:space="preserve">13. Payments to the SoS in respect of the central share in 2016-17 </t>
  </si>
  <si>
    <t>14. Payments to major precepting authorities in respect of income in 2016-17</t>
  </si>
  <si>
    <t>15. Transfers to the billing authority's General Fund in respect of income in 2016-17</t>
  </si>
  <si>
    <t>16. Transfers to the billing authority's General Fund in respect of disregarded amounts in 2016-17</t>
  </si>
  <si>
    <t xml:space="preserve">19. Total Other Charges </t>
  </si>
  <si>
    <t>20. Estimated surplus/deficit opening balance plus total credits in respect of financial year 2016-17</t>
  </si>
  <si>
    <t>10. Enterprise Zone Qualifying Relief</t>
  </si>
  <si>
    <t>Background</t>
  </si>
  <si>
    <t xml:space="preserve">Data from this workbook have been used to compile the National Statistics release "National non-domestic rates collected by local authorities in England 2015-16" which was published on 23 November 2016. This is available on the Department’s website at </t>
  </si>
  <si>
    <t>https://www.gov.uk/government/collections/national-non-domestic-rates-collected-by-councils</t>
  </si>
  <si>
    <t>Data Collection and quality</t>
  </si>
  <si>
    <t>Public Enquiries</t>
  </si>
  <si>
    <t>For enquiries about these data please contact: nndr.statistics@communities.gsi.gov.uk</t>
  </si>
  <si>
    <t>This workbook provides the detailed information on the Business Rates income forecast for 2017-18. Data within this release are used to calculate the schedule of payments under the business rates retention scheme which covers payments for the central share, tariff and top-ups, transitional protection and safety net on account. This data will also feed into forecasts of public finance which are compiled by the Office for Budget Responsibility.</t>
  </si>
  <si>
    <t>Part 4</t>
  </si>
  <si>
    <t>Part 3</t>
  </si>
  <si>
    <t>Part 2</t>
  </si>
  <si>
    <t>Part 1</t>
  </si>
  <si>
    <t>Definitions</t>
  </si>
  <si>
    <t xml:space="preserve">Data is collected through the NNDR1 form submitted by all 326 local authorities in England. Figures are subjected to rigorous pre-defined validation tests both within the form itself, while the form is being completed by the authority and also by DCLG as the data are received and stored.  </t>
  </si>
  <si>
    <t>Revisions</t>
  </si>
  <si>
    <t xml:space="preserve">The form is split into 4 separate parts.
</t>
  </si>
  <si>
    <t>Provides the headline forecast numbers for non-domestic rating income, allowable deductions and disregarded amounts.</t>
  </si>
  <si>
    <t>Net rates payable by ratepayers after taking account of any reliefs awarded and accounting adjustments for bad debts and appeal provisions, leading to figures for collectible rates and disregarded amounts for the year.</t>
  </si>
  <si>
    <t>Amount of reliefs, including amounts of small business rate relief, “new empty” and “long-term empty” property relief, retail relief, flooding relief, Rural rate relief and Local newspaper relief .</t>
  </si>
  <si>
    <t>Estimated surplus/deficit on collection fund in respect of 2016-17.</t>
  </si>
  <si>
    <t>Definitions are described in the 2017-18 NNDR1 Statistical Release  on the Department’s website.</t>
  </si>
  <si>
    <t>Buckinghamshire Thames Valley: Silverstone</t>
  </si>
  <si>
    <t>Buckinghamshire Thames Valley: Aria/Woodlands</t>
  </si>
  <si>
    <t>Buckinghamshire Thames Valley: Westcott</t>
  </si>
  <si>
    <t>Sheffield City region</t>
  </si>
  <si>
    <t>Basing View</t>
  </si>
  <si>
    <t>Enterprise Area</t>
  </si>
  <si>
    <t>Bath Enterprise Area</t>
  </si>
  <si>
    <t>Roseberry Place</t>
  </si>
  <si>
    <t>Old Mills</t>
  </si>
  <si>
    <t>Birmingham City Centre</t>
  </si>
  <si>
    <t>Birmingham Curzon Extension</t>
  </si>
  <si>
    <t>Blackpool Airport Corridor</t>
  </si>
  <si>
    <t>Parry Lane</t>
  </si>
  <si>
    <t>Staithgate Lane</t>
  </si>
  <si>
    <t>Gain Lane</t>
  </si>
  <si>
    <t>West of England</t>
  </si>
  <si>
    <t>Bristol Temple Quarter Enterprise Zone Expansion Area</t>
  </si>
  <si>
    <t>Notts Broxtowe</t>
  </si>
  <si>
    <t>Clifton Business Park</t>
  </si>
  <si>
    <t>Carlisle Kingmoor Park EZ</t>
  </si>
  <si>
    <t>Loughborough Science and Enterprise Park</t>
  </si>
  <si>
    <t>Charnwood Campus</t>
  </si>
  <si>
    <t>Cheshire Science Corridor EZ: Alderley Park</t>
  </si>
  <si>
    <t>Cheshire Science Corridor EZ: South Road</t>
  </si>
  <si>
    <t>Cheshire Science Corridor EZ: Cloister Way (Andrews)</t>
  </si>
  <si>
    <t>Cheshire Science Corridor EZ: Cloister Way (CWAC)</t>
  </si>
  <si>
    <t>Cheshire Science Corridor EZ: Dufton Green</t>
  </si>
  <si>
    <t>Cheshire Science Corridor EZ: Former DSM Land</t>
  </si>
  <si>
    <t>Cheshire Science Corridor EZ: New Port Business Park</t>
  </si>
  <si>
    <t>Cheshire Science Corridor EZ: Stanney Mill Lane</t>
  </si>
  <si>
    <t>Cheshire Science Corridor EZ: Thornton Science Park</t>
  </si>
  <si>
    <t>Cheshire Science Corridor EZ: Hooton Park</t>
  </si>
  <si>
    <t>Cheshire Science Corridor EZ: Ince Park</t>
  </si>
  <si>
    <t>Sheffield City Region</t>
  </si>
  <si>
    <t>NewQuay Aerohub</t>
  </si>
  <si>
    <t>Cornwall Aerohub+ - Goon Hilly Earth Station</t>
  </si>
  <si>
    <t>Hayle North Quay</t>
  </si>
  <si>
    <t>Tolvaddon</t>
  </si>
  <si>
    <t>Falmouth Docks</t>
  </si>
  <si>
    <t>Kier site</t>
  </si>
  <si>
    <t>Spencer's Park (Phase 2) site</t>
  </si>
  <si>
    <t>HCA site</t>
  </si>
  <si>
    <t>DBC site</t>
  </si>
  <si>
    <t>Tees Valley EZ Growth Extension: Central Park</t>
  </si>
  <si>
    <t>Ebsfleet Central - Northfleet Rise</t>
  </si>
  <si>
    <t>Infinity Park</t>
  </si>
  <si>
    <t>Infinity Park Extension</t>
  </si>
  <si>
    <t>Waterfront</t>
  </si>
  <si>
    <t>Archill</t>
  </si>
  <si>
    <t>Harts Hill</t>
  </si>
  <si>
    <t>Canal Walk</t>
  </si>
  <si>
    <t>Blackbrook Valley</t>
  </si>
  <si>
    <t>Pensnett</t>
  </si>
  <si>
    <t>Hawthorn Prestige Business Park</t>
  </si>
  <si>
    <t>Cambridge Compass: Lancaster Way</t>
  </si>
  <si>
    <t>Exeter Science Park</t>
  </si>
  <si>
    <t>Sky Park, Exeter</t>
  </si>
  <si>
    <t>Exeter Airport Business Park Expansion Area</t>
  </si>
  <si>
    <t>Cranbrook Commercial Area</t>
  </si>
  <si>
    <t>Louisburg</t>
  </si>
  <si>
    <t>Humber Port Corridor</t>
  </si>
  <si>
    <t>Humber Super Energy Cluster</t>
  </si>
  <si>
    <t>Humber EZ: Capital Park Goole</t>
  </si>
  <si>
    <t>Humber EZ: Goole 36</t>
  </si>
  <si>
    <t>Humber EZ: Goole Intermodal Terminal</t>
  </si>
  <si>
    <t>Humber EZ: Melton Park</t>
  </si>
  <si>
    <t>Humber EZ: Melton West</t>
  </si>
  <si>
    <t>Solent</t>
  </si>
  <si>
    <t>Lancs Advanced Eng. &amp; Manufacturing</t>
  </si>
  <si>
    <t>Follingsby Business Park</t>
  </si>
  <si>
    <t>Northfleet Riverside East</t>
  </si>
  <si>
    <t>Northfleet Riverside West</t>
  </si>
  <si>
    <t>New Anglia</t>
  </si>
  <si>
    <t>Beacon Park Phase 3</t>
  </si>
  <si>
    <t>Vanguard Point</t>
  </si>
  <si>
    <t>Havenshore Base South</t>
  </si>
  <si>
    <t>Victory Court</t>
  </si>
  <si>
    <t>Sci-Tech Daresbury</t>
  </si>
  <si>
    <t>Tees Valley</t>
  </si>
  <si>
    <t>Hereford</t>
  </si>
  <si>
    <t>MIRA Technology Park</t>
  </si>
  <si>
    <t>MIRA extension</t>
  </si>
  <si>
    <t>Alconbury Enterprise Campus</t>
  </si>
  <si>
    <t>New Anglia EZ: Futura Park</t>
  </si>
  <si>
    <t>New Anglia EZ: Princes Street</t>
  </si>
  <si>
    <t>New Anglia EZ: Waterfront Island</t>
  </si>
  <si>
    <t>New Anglia EZ: Nar Ouse</t>
  </si>
  <si>
    <t>Humber EZ: Bird's Eye</t>
  </si>
  <si>
    <t>Humber EZ: Priory Park</t>
  </si>
  <si>
    <t>Humber EZ: Former Cavaghan and Gray</t>
  </si>
  <si>
    <t>Humber EZ: Benchmark Pods</t>
  </si>
  <si>
    <t>Humber EZ: Energy Works</t>
  </si>
  <si>
    <t>Humber EZ: Rix Stoneberry</t>
  </si>
  <si>
    <t>Humber EZ: Foster Street</t>
  </si>
  <si>
    <t>Humber EZ: Ashcourt</t>
  </si>
  <si>
    <t>Humber EZ: Former Two Wheel Centre</t>
  </si>
  <si>
    <t>Humber EZ: St Mark Street</t>
  </si>
  <si>
    <t>Humber EZ: Former LA site</t>
  </si>
  <si>
    <t>Humber EZ: Sammy's Point</t>
  </si>
  <si>
    <t>Humber EZ: Albert Dock</t>
  </si>
  <si>
    <t>Humber EZ: John Street Car Park</t>
  </si>
  <si>
    <t>Humber EZ: Pepi's</t>
  </si>
  <si>
    <t>Humber EZ: Osborne Street</t>
  </si>
  <si>
    <t>Humber EZ: Albion Street</t>
  </si>
  <si>
    <t>Humber EZ: Former Bonus Site</t>
  </si>
  <si>
    <t>Humber EZ: Somerden Road</t>
  </si>
  <si>
    <t>Humber EZ: Queen Elizabeth Dock</t>
  </si>
  <si>
    <t>Lindley Moor East</t>
  </si>
  <si>
    <t>Lindley Moor West</t>
  </si>
  <si>
    <t>Moor Park, Mirfield</t>
  </si>
  <si>
    <t>Nine Elms</t>
  </si>
  <si>
    <t>Aire Valley</t>
  </si>
  <si>
    <t>Leicester Waterside</t>
  </si>
  <si>
    <t>East Quay</t>
  </si>
  <si>
    <t>Eastside North</t>
  </si>
  <si>
    <t>Eastside South</t>
  </si>
  <si>
    <t>North Quay</t>
  </si>
  <si>
    <t>Railway Quay</t>
  </si>
  <si>
    <t>Bevan Funnell</t>
  </si>
  <si>
    <t>Town Centre</t>
  </si>
  <si>
    <t>Avis Way</t>
  </si>
  <si>
    <t>Mersey Waters</t>
  </si>
  <si>
    <t>Liverpool City</t>
  </si>
  <si>
    <t>Luton Airport EZ</t>
  </si>
  <si>
    <t>Kent Medical Campus</t>
  </si>
  <si>
    <t>Greater Manchester Airport City</t>
  </si>
  <si>
    <t>Greater Manchester Life Science: MSP Central Campus</t>
  </si>
  <si>
    <t>Greater Manchester Life Science: CMFT Site</t>
  </si>
  <si>
    <t>Rochester Airport Technology Park</t>
  </si>
  <si>
    <t>New Anglia EZ: Sproughton Road</t>
  </si>
  <si>
    <t>New Anglia EZ: Mill Lane</t>
  </si>
  <si>
    <t>Tees Valley EZ Growth Extension: Middlesbrough historic quarter</t>
  </si>
  <si>
    <t>NE Newcastle</t>
  </si>
  <si>
    <t>Development Area</t>
  </si>
  <si>
    <t>North Bank of the Tyne extension</t>
  </si>
  <si>
    <t>Newcastle International Airport Business Park</t>
  </si>
  <si>
    <t>Ceramics Valley: Chatterley Valley West</t>
  </si>
  <si>
    <t>Royal Docks</t>
  </si>
  <si>
    <t>Humber EZ: Stallingborough Interchange</t>
  </si>
  <si>
    <t>Humber EZ: Great Coates Business Park</t>
  </si>
  <si>
    <t>Humber EZ: King's Road</t>
  </si>
  <si>
    <t>Humber EZ: Queen's Road</t>
  </si>
  <si>
    <t>Humber EZ: Abengoa</t>
  </si>
  <si>
    <t>Humber EZ: Huntsman Tioxide</t>
  </si>
  <si>
    <t>Humber EZ: Humberside Airport</t>
  </si>
  <si>
    <t>New Anglia EZ: Scottow Enterprise Park</t>
  </si>
  <si>
    <t>New Anglia EZ: Egmere Business Park</t>
  </si>
  <si>
    <t>North East</t>
  </si>
  <si>
    <t>Waterside</t>
  </si>
  <si>
    <t xml:space="preserve">North East </t>
  </si>
  <si>
    <t>Fairmoor</t>
  </si>
  <si>
    <t>Ashwood Business Park</t>
  </si>
  <si>
    <t>Ramparts Business Park</t>
  </si>
  <si>
    <t>Nottingham City</t>
  </si>
  <si>
    <t>Development  Area</t>
  </si>
  <si>
    <t>South Yard</t>
  </si>
  <si>
    <t>Dorset Technology Park</t>
  </si>
  <si>
    <t>Longcross Park</t>
  </si>
  <si>
    <t>Huntspill Energy Park</t>
  </si>
  <si>
    <t>Cambridge Compass: Cambourne Business Park</t>
  </si>
  <si>
    <t>Cambridge Compass: Cambridge Research Park</t>
  </si>
  <si>
    <t>Cambridge Compass: Northstowe</t>
  </si>
  <si>
    <t>New Anglia EZ: Norwich Research Park</t>
  </si>
  <si>
    <t>Didcot Growth Accelerator: Didcot A (South Oxfordshire)</t>
  </si>
  <si>
    <t>Didcot Growth Accelerator: Southmead 1</t>
  </si>
  <si>
    <t>Didcot Growth Accelerator: Southmead 2</t>
  </si>
  <si>
    <t>Didcot Growth Accelerator: Southmead 3</t>
  </si>
  <si>
    <t>Black Country</t>
  </si>
  <si>
    <t>Development</t>
  </si>
  <si>
    <t>Tyne Dock Enterprise Park</t>
  </si>
  <si>
    <t>Crown Estates site</t>
  </si>
  <si>
    <t>Building Research Establishment site</t>
  </si>
  <si>
    <t>Rothamsted Research site</t>
  </si>
  <si>
    <t>Cambridge Compass: Haverhill Research Park</t>
  </si>
  <si>
    <t>New Anglia EZ: Suffolk Business Park</t>
  </si>
  <si>
    <t>Manchester City Airport</t>
  </si>
  <si>
    <t>Tees Valley EZ Growth Extension: Northshore</t>
  </si>
  <si>
    <t>Ceramics Valley: Chatterley Valley East</t>
  </si>
  <si>
    <t>Ceramics Valley: Tunstall Arrow</t>
  </si>
  <si>
    <t>Ceramics Valley: Highgate/Ravensdale</t>
  </si>
  <si>
    <t>Ceramics Valley: Etruria Valley</t>
  </si>
  <si>
    <t>Ceramics Valley: Cliffe Vale</t>
  </si>
  <si>
    <t>North East - Sunderland</t>
  </si>
  <si>
    <t>Port of Sunderland</t>
  </si>
  <si>
    <t/>
  </si>
  <si>
    <t>Science Vale UK</t>
  </si>
  <si>
    <t>Didcot Growth Accelerator: Diageo Site</t>
  </si>
  <si>
    <t>Didcot Growth Accelerator: Didcot A (Vale of White Horse)</t>
  </si>
  <si>
    <t>Didcot Growth Accelerator: Didcot Park</t>
  </si>
  <si>
    <t>Didcot Growth Accelerator: Milton Interchange</t>
  </si>
  <si>
    <t>Oxfordshire Milton Park Extension- Site A</t>
  </si>
  <si>
    <t>Oxfordshire Milton Park Extension- Site B</t>
  </si>
  <si>
    <t>Oxfordshire Milton Park Extension- Site C</t>
  </si>
  <si>
    <t>Oxfordshire Milton Park Extension- Site D</t>
  </si>
  <si>
    <t>Oxfordshire Milton Park Extension- Site E</t>
  </si>
  <si>
    <t>Oxfordshire Milton Park Extension- Site F</t>
  </si>
  <si>
    <t>Langhthwaite Business Park extension</t>
  </si>
  <si>
    <t>South Kirby Business Park</t>
  </si>
  <si>
    <t>Nine Elms and Battersea Power station</t>
  </si>
  <si>
    <t>Cheshire Science Corridor EZ: Birchwood Sites</t>
  </si>
  <si>
    <t>Riverside Road</t>
  </si>
  <si>
    <t>Mobbs Way</t>
  </si>
  <si>
    <t>Wirral Waters</t>
  </si>
  <si>
    <t>Lancashire - Hillhouse Chemicals and Energy EZ</t>
  </si>
  <si>
    <t>York Central site</t>
  </si>
  <si>
    <t>…</t>
  </si>
  <si>
    <t>Part 3 DA summary</t>
  </si>
  <si>
    <t>Designated Area data including Collectable Rates, Disregarded Amounts and Enterprise Zone Relief (Case A Hereditaments)</t>
  </si>
  <si>
    <t>Development Area - NewcastleGateshead ADZ - Gateshead Quays and Baltic Business Centre</t>
  </si>
  <si>
    <t>We have data for all 326 authorities now. Further validation checks have been undertaken on the details of the Designated Areas data submitted on the NNDR1 form. This update to the local authority level table includes the Designated Area data submitted by authorities. The Designated Area data for 3 authorities has not been published as data quality issued were identified which require further work to resolve. 
An extra table has been published with the information collected on the NNDR1 (Supplementary) form which includes the number of hereditaments in receipt of small business rate relief, mandatory and discretionary rate relief as at 31 December 2016.
Revision July 2018: One LA has corrected an error in Part 4 Line 10. This then changes their data for Part 1 Lines 25 and 26 and Part 4 Lines 11 and 20.</t>
  </si>
  <si>
    <t>Figures for Part 4 Line 10, 11 and 20 have been revised for West Lindsey</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</si>
</sst>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0.000000000000"/>
    <numFmt numFmtId="166" formatCode="#,##0.000000000000000"/>
    <numFmt numFmtId="167" formatCode="0.0"/>
    <numFmt numFmtId="168" formatCode="#,##0.0"/>
    <numFmt numFmtId="169" formatCode="0_)"/>
    <numFmt numFmtId="170" formatCode="_(* #,##0_);_(* \(#,##0\);_(* &quot;-&quot;??_);_(@_)"/>
    <numFmt numFmtId="171" formatCode="dd/mm/yy;@"/>
    <numFmt numFmtId="172" formatCode="_-* #,##0.0_-;\-* #,##0.0_-;_-* &quot;-&quot;??_-;_-@_-"/>
  </numFmts>
  <fonts count="78" x14ac:knownFonts="1">
    <font>
      <sz val="10"/>
      <name val="Arial"/>
    </font>
    <font>
      <sz val="12"/>
      <color theme="1"/>
      <name val="Arial"/>
      <family val="2"/>
    </font>
    <font>
      <sz val="10"/>
      <name val="Arial"/>
      <family val="2"/>
    </font>
    <font>
      <b/>
      <sz val="10"/>
      <name val="Arial"/>
      <family val="2"/>
    </font>
    <font>
      <sz val="10"/>
      <name val="Arial"/>
      <family val="2"/>
    </font>
    <font>
      <sz val="8"/>
      <name val="Arial"/>
      <family val="2"/>
    </font>
    <font>
      <sz val="12"/>
      <name val="Arial"/>
      <family val="2"/>
    </font>
    <font>
      <b/>
      <u/>
      <sz val="12"/>
      <name val="Arial"/>
      <family val="2"/>
    </font>
    <font>
      <b/>
      <sz val="12"/>
      <name val="Arial"/>
      <family val="2"/>
    </font>
    <font>
      <sz val="12"/>
      <color indexed="17"/>
      <name val="Arial"/>
      <family val="2"/>
    </font>
    <font>
      <b/>
      <sz val="12"/>
      <color indexed="17"/>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u/>
      <sz val="12"/>
      <name val="Arial"/>
      <family val="2"/>
    </font>
    <font>
      <b/>
      <sz val="14"/>
      <name val="Arial"/>
      <family val="2"/>
    </font>
    <font>
      <b/>
      <sz val="16"/>
      <name val="Arial"/>
      <family val="2"/>
    </font>
    <font>
      <sz val="14"/>
      <name val="Arial"/>
      <family val="2"/>
    </font>
    <font>
      <sz val="14"/>
      <color indexed="10"/>
      <name val="Arial"/>
      <family val="2"/>
    </font>
    <font>
      <sz val="12"/>
      <color indexed="10"/>
      <name val="Arial"/>
      <family val="2"/>
    </font>
    <font>
      <sz val="10"/>
      <color indexed="10"/>
      <name val="Arial"/>
      <family val="2"/>
    </font>
    <font>
      <i/>
      <sz val="12"/>
      <name val="Arial"/>
      <family val="2"/>
    </font>
    <font>
      <sz val="12"/>
      <color indexed="10"/>
      <name val="Arial"/>
      <family val="2"/>
    </font>
    <font>
      <sz val="8"/>
      <color indexed="10"/>
      <name val="Arial"/>
      <family val="2"/>
    </font>
    <font>
      <sz val="11"/>
      <color indexed="10"/>
      <name val="Arial"/>
      <family val="2"/>
    </font>
    <font>
      <i/>
      <sz val="10"/>
      <name val="Arial"/>
      <family val="2"/>
    </font>
    <font>
      <sz val="12"/>
      <color indexed="10"/>
      <name val="Arial"/>
      <family val="2"/>
    </font>
    <font>
      <b/>
      <sz val="12"/>
      <color indexed="10"/>
      <name val="Arial"/>
      <family val="2"/>
    </font>
    <font>
      <sz val="9"/>
      <name val="Arial"/>
      <family val="2"/>
    </font>
    <font>
      <b/>
      <sz val="18"/>
      <name val="Arial"/>
      <family val="2"/>
    </font>
    <font>
      <b/>
      <sz val="12"/>
      <color rgb="FFFF0000"/>
      <name val="Arial"/>
      <family val="2"/>
    </font>
    <font>
      <b/>
      <sz val="10"/>
      <color rgb="FFFF0000"/>
      <name val="Arial"/>
      <family val="2"/>
    </font>
    <font>
      <sz val="12"/>
      <color rgb="FFFF0000"/>
      <name val="Arial"/>
      <family val="2"/>
    </font>
    <font>
      <sz val="12"/>
      <color theme="0"/>
      <name val="Arial"/>
      <family val="2"/>
    </font>
    <font>
      <b/>
      <sz val="12"/>
      <color theme="0"/>
      <name val="Arial"/>
      <family val="2"/>
    </font>
    <font>
      <sz val="10"/>
      <color theme="0"/>
      <name val="Arial"/>
      <family val="2"/>
    </font>
    <font>
      <b/>
      <sz val="10"/>
      <color theme="0"/>
      <name val="Arial"/>
      <family val="2"/>
    </font>
    <font>
      <b/>
      <sz val="11"/>
      <color rgb="FFFF0000"/>
      <name val="Arial"/>
      <family val="2"/>
    </font>
    <font>
      <sz val="14"/>
      <color rgb="FFFF0000"/>
      <name val="Arial"/>
      <family val="2"/>
    </font>
    <font>
      <sz val="10"/>
      <color rgb="FFFF0000"/>
      <name val="Arial"/>
      <family val="2"/>
    </font>
    <font>
      <strike/>
      <sz val="12"/>
      <color rgb="FFFF0000"/>
      <name val="Arial"/>
      <family val="2"/>
    </font>
    <font>
      <strike/>
      <sz val="10"/>
      <color rgb="FFFF0000"/>
      <name val="Arial"/>
      <family val="2"/>
    </font>
    <font>
      <b/>
      <sz val="12"/>
      <color rgb="FFFFFFCC"/>
      <name val="Arial"/>
      <family val="2"/>
    </font>
    <font>
      <u/>
      <sz val="10"/>
      <color theme="10"/>
      <name val="Arial"/>
      <family val="2"/>
    </font>
    <font>
      <sz val="11"/>
      <color theme="1"/>
      <name val="Calibri"/>
      <family val="2"/>
      <scheme val="minor"/>
    </font>
    <font>
      <b/>
      <sz val="10"/>
      <color indexed="10"/>
      <name val="Arial"/>
      <family val="2"/>
    </font>
    <font>
      <sz val="10"/>
      <color theme="0" tint="-0.249977111117893"/>
      <name val="Arial"/>
      <family val="2"/>
    </font>
    <font>
      <b/>
      <sz val="14"/>
      <color rgb="FFFFFF99"/>
      <name val="Arial"/>
      <family val="2"/>
    </font>
    <font>
      <b/>
      <sz val="13"/>
      <name val="Arial"/>
      <family val="2"/>
    </font>
    <font>
      <sz val="10"/>
      <color indexed="9"/>
      <name val="Arial"/>
      <family val="2"/>
    </font>
    <font>
      <sz val="10"/>
      <color indexed="43"/>
      <name val="Arial"/>
      <family val="2"/>
    </font>
    <font>
      <sz val="18"/>
      <color indexed="9"/>
      <name val="Arial"/>
      <family val="2"/>
    </font>
    <font>
      <b/>
      <sz val="18"/>
      <color indexed="9"/>
      <name val="Arial"/>
      <family val="2"/>
    </font>
    <font>
      <u/>
      <sz val="12"/>
      <color indexed="12"/>
      <name val="Arial"/>
      <family val="2"/>
    </font>
    <font>
      <b/>
      <sz val="18"/>
      <color rgb="FFFF0000"/>
      <name val="Arial"/>
      <family val="2"/>
    </font>
    <font>
      <sz val="14"/>
      <color rgb="FFFFFF99"/>
      <name val="Arial"/>
      <family val="2"/>
    </font>
    <font>
      <sz val="10"/>
      <name val="Courier"/>
      <family val="3"/>
    </font>
    <font>
      <sz val="10"/>
      <color indexed="8"/>
      <name val="Arial"/>
      <family val="2"/>
    </font>
    <font>
      <b/>
      <sz val="11"/>
      <color rgb="FFFFFFCC"/>
      <name val="Arial"/>
      <family val="2"/>
    </font>
    <font>
      <sz val="11"/>
      <color rgb="FFFFFFCC"/>
      <name val="Arial"/>
      <family val="2"/>
    </font>
    <font>
      <sz val="12"/>
      <color rgb="FF99CCFF"/>
      <name val="Arial"/>
      <family val="2"/>
    </font>
    <font>
      <u/>
      <sz val="10"/>
      <color theme="10"/>
      <name val="Arial"/>
      <family val="2"/>
    </font>
  </fonts>
  <fills count="2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indexed="26"/>
        <bgColor indexed="64"/>
      </patternFill>
    </fill>
    <fill>
      <patternFill patternType="solid">
        <fgColor indexed="44"/>
        <bgColor indexed="64"/>
      </patternFill>
    </fill>
    <fill>
      <patternFill patternType="solid">
        <fgColor theme="0"/>
        <bgColor indexed="64"/>
      </patternFill>
    </fill>
    <fill>
      <patternFill patternType="solid">
        <fgColor rgb="FFFFFFCC"/>
        <bgColor indexed="64"/>
      </patternFill>
    </fill>
    <fill>
      <patternFill patternType="solid">
        <fgColor rgb="FF99CCFF"/>
        <bgColor indexed="64"/>
      </patternFill>
    </fill>
    <fill>
      <patternFill patternType="solid">
        <fgColor rgb="FFFFFF00"/>
        <bgColor indexed="64"/>
      </patternFill>
    </fill>
    <fill>
      <patternFill patternType="solid">
        <fgColor rgb="FF000080"/>
        <bgColor indexed="64"/>
      </patternFill>
    </fill>
  </fills>
  <borders count="9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medium">
        <color indexed="57"/>
      </left>
      <right/>
      <top style="medium">
        <color indexed="57"/>
      </top>
      <bottom/>
      <diagonal/>
    </border>
    <border>
      <left style="medium">
        <color indexed="57"/>
      </left>
      <right/>
      <top/>
      <bottom/>
      <diagonal/>
    </border>
    <border>
      <left style="medium">
        <color indexed="57"/>
      </left>
      <right/>
      <top/>
      <bottom style="medium">
        <color indexed="57"/>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53"/>
      </left>
      <right/>
      <top style="medium">
        <color indexed="53"/>
      </top>
      <bottom/>
      <diagonal/>
    </border>
    <border>
      <left/>
      <right/>
      <top style="medium">
        <color indexed="53"/>
      </top>
      <bottom/>
      <diagonal/>
    </border>
    <border>
      <left style="medium">
        <color indexed="53"/>
      </left>
      <right/>
      <top/>
      <bottom/>
      <diagonal/>
    </border>
    <border>
      <left style="medium">
        <color indexed="53"/>
      </left>
      <right/>
      <top/>
      <bottom style="medium">
        <color indexed="53"/>
      </bottom>
      <diagonal/>
    </border>
    <border>
      <left/>
      <right/>
      <top/>
      <bottom style="medium">
        <color indexed="53"/>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top style="medium">
        <color indexed="57"/>
      </top>
      <bottom/>
      <diagonal/>
    </border>
    <border>
      <left/>
      <right/>
      <top/>
      <bottom style="medium">
        <color indexed="57"/>
      </bottom>
      <diagonal/>
    </border>
    <border>
      <left/>
      <right style="medium">
        <color indexed="31"/>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44"/>
      </left>
      <right/>
      <top style="medium">
        <color indexed="44"/>
      </top>
      <bottom/>
      <diagonal/>
    </border>
    <border>
      <left/>
      <right/>
      <top style="medium">
        <color indexed="44"/>
      </top>
      <bottom/>
      <diagonal/>
    </border>
    <border>
      <left/>
      <right style="medium">
        <color indexed="44"/>
      </right>
      <top style="medium">
        <color indexed="44"/>
      </top>
      <bottom/>
      <diagonal/>
    </border>
    <border>
      <left style="medium">
        <color indexed="44"/>
      </left>
      <right/>
      <top/>
      <bottom/>
      <diagonal/>
    </border>
    <border>
      <left/>
      <right style="medium">
        <color indexed="44"/>
      </right>
      <top/>
      <bottom/>
      <diagonal/>
    </border>
    <border>
      <left style="medium">
        <color indexed="44"/>
      </left>
      <right/>
      <top/>
      <bottom style="medium">
        <color indexed="44"/>
      </bottom>
      <diagonal/>
    </border>
    <border>
      <left/>
      <right/>
      <top/>
      <bottom style="medium">
        <color indexed="44"/>
      </bottom>
      <diagonal/>
    </border>
    <border>
      <left/>
      <right style="medium">
        <color indexed="44"/>
      </right>
      <top/>
      <bottom style="medium">
        <color indexed="4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53"/>
      </right>
      <top style="medium">
        <color indexed="53"/>
      </top>
      <bottom/>
      <diagonal/>
    </border>
    <border>
      <left/>
      <right style="medium">
        <color indexed="53"/>
      </right>
      <top/>
      <bottom/>
      <diagonal/>
    </border>
    <border>
      <left/>
      <right style="medium">
        <color indexed="53"/>
      </right>
      <top/>
      <bottom style="medium">
        <color indexed="53"/>
      </bottom>
      <diagonal/>
    </border>
    <border>
      <left/>
      <right style="medium">
        <color indexed="57"/>
      </right>
      <top style="medium">
        <color indexed="57"/>
      </top>
      <bottom/>
      <diagonal/>
    </border>
    <border>
      <left/>
      <right style="medium">
        <color indexed="57"/>
      </right>
      <top/>
      <bottom/>
      <diagonal/>
    </border>
    <border>
      <left/>
      <right style="medium">
        <color indexed="57"/>
      </right>
      <top/>
      <bottom style="medium">
        <color indexed="57"/>
      </bottom>
      <diagonal/>
    </border>
    <border>
      <left style="medium">
        <color indexed="30"/>
      </left>
      <right style="medium">
        <color indexed="30"/>
      </right>
      <top style="medium">
        <color indexed="30"/>
      </top>
      <bottom style="medium">
        <color indexed="30"/>
      </bottom>
      <diagonal/>
    </border>
    <border>
      <left/>
      <right/>
      <top/>
      <bottom style="medium">
        <color indexed="17"/>
      </bottom>
      <diagonal/>
    </border>
    <border>
      <left style="medium">
        <color theme="3" tint="-0.24994659260841701"/>
      </left>
      <right/>
      <top style="medium">
        <color theme="3" tint="-0.24994659260841701"/>
      </top>
      <bottom/>
      <diagonal/>
    </border>
    <border>
      <left/>
      <right/>
      <top style="medium">
        <color theme="3" tint="-0.24994659260841701"/>
      </top>
      <bottom/>
      <diagonal/>
    </border>
    <border>
      <left/>
      <right style="medium">
        <color indexed="31"/>
      </right>
      <top style="medium">
        <color theme="3" tint="-0.24994659260841701"/>
      </top>
      <bottom/>
      <diagonal/>
    </border>
    <border>
      <left/>
      <right style="medium">
        <color theme="3" tint="-0.24994659260841701"/>
      </right>
      <top style="medium">
        <color theme="3" tint="-0.24994659260841701"/>
      </top>
      <bottom/>
      <diagonal/>
    </border>
    <border>
      <left style="medium">
        <color theme="3" tint="-0.24994659260841701"/>
      </left>
      <right/>
      <top/>
      <bottom/>
      <diagonal/>
    </border>
    <border>
      <left/>
      <right style="medium">
        <color theme="3" tint="-0.24994659260841701"/>
      </right>
      <top/>
      <bottom/>
      <diagonal/>
    </border>
    <border>
      <left style="medium">
        <color theme="3" tint="-0.24994659260841701"/>
      </left>
      <right/>
      <top/>
      <bottom style="medium">
        <color theme="3" tint="-0.24994659260841701"/>
      </bottom>
      <diagonal/>
    </border>
    <border>
      <left/>
      <right/>
      <top/>
      <bottom style="medium">
        <color theme="3" tint="-0.24994659260841701"/>
      </bottom>
      <diagonal/>
    </border>
    <border>
      <left/>
      <right style="medium">
        <color indexed="31"/>
      </right>
      <top/>
      <bottom style="medium">
        <color theme="3" tint="-0.24994659260841701"/>
      </bottom>
      <diagonal/>
    </border>
    <border>
      <left/>
      <right style="medium">
        <color theme="3" tint="-0.24994659260841701"/>
      </right>
      <top/>
      <bottom style="medium">
        <color theme="3" tint="-0.24994659260841701"/>
      </bottom>
      <diagonal/>
    </border>
    <border>
      <left style="medium">
        <color theme="3" tint="-0.499984740745262"/>
      </left>
      <right/>
      <top style="medium">
        <color theme="3" tint="-0.499984740745262"/>
      </top>
      <bottom/>
      <diagonal/>
    </border>
    <border>
      <left/>
      <right/>
      <top style="medium">
        <color theme="3" tint="-0.499984740745262"/>
      </top>
      <bottom/>
      <diagonal/>
    </border>
    <border>
      <left/>
      <right style="medium">
        <color indexed="31"/>
      </right>
      <top style="medium">
        <color theme="3" tint="-0.499984740745262"/>
      </top>
      <bottom/>
      <diagonal/>
    </border>
    <border>
      <left/>
      <right style="medium">
        <color theme="3" tint="-0.499984740745262"/>
      </right>
      <top style="medium">
        <color theme="3" tint="-0.499984740745262"/>
      </top>
      <bottom/>
      <diagonal/>
    </border>
    <border>
      <left style="medium">
        <color theme="3" tint="-0.499984740745262"/>
      </left>
      <right/>
      <top/>
      <bottom/>
      <diagonal/>
    </border>
    <border>
      <left/>
      <right style="medium">
        <color theme="3" tint="-0.499984740745262"/>
      </right>
      <top/>
      <bottom/>
      <diagonal/>
    </border>
    <border>
      <left style="medium">
        <color theme="3" tint="-0.499984740745262"/>
      </left>
      <right/>
      <top/>
      <bottom style="medium">
        <color theme="3" tint="-0.499984740745262"/>
      </bottom>
      <diagonal/>
    </border>
    <border>
      <left/>
      <right/>
      <top/>
      <bottom style="medium">
        <color theme="3" tint="-0.499984740745262"/>
      </bottom>
      <diagonal/>
    </border>
    <border>
      <left/>
      <right style="medium">
        <color indexed="31"/>
      </right>
      <top/>
      <bottom style="medium">
        <color theme="3" tint="-0.499984740745262"/>
      </bottom>
      <diagonal/>
    </border>
    <border>
      <left/>
      <right style="medium">
        <color theme="3" tint="-0.499984740745262"/>
      </right>
      <top/>
      <bottom style="medium">
        <color theme="3" tint="-0.499984740745262"/>
      </bottom>
      <diagonal/>
    </border>
    <border>
      <left style="medium">
        <color rgb="FFFF6600"/>
      </left>
      <right/>
      <top/>
      <bottom/>
      <diagonal/>
    </border>
    <border>
      <left style="medium">
        <color rgb="FFFF6600"/>
      </left>
      <right/>
      <top style="medium">
        <color indexed="53"/>
      </top>
      <bottom/>
      <diagonal/>
    </border>
    <border>
      <left style="medium">
        <color rgb="FFFF6600"/>
      </left>
      <right/>
      <top/>
      <bottom style="medium">
        <color indexed="53"/>
      </bottom>
      <diagonal/>
    </border>
    <border>
      <left style="medium">
        <color rgb="FFFF6600"/>
      </left>
      <right/>
      <top/>
      <bottom style="medium">
        <color rgb="FFFF6600"/>
      </bottom>
      <diagonal/>
    </border>
    <border>
      <left style="medium">
        <color rgb="FFFF6600"/>
      </left>
      <right/>
      <top style="medium">
        <color rgb="FFFF6600"/>
      </top>
      <bottom/>
      <diagonal/>
    </border>
    <border>
      <left/>
      <right/>
      <top style="medium">
        <color rgb="FF008000"/>
      </top>
      <bottom/>
      <diagonal/>
    </border>
    <border>
      <left/>
      <right/>
      <top style="medium">
        <color indexed="64"/>
      </top>
      <bottom style="medium">
        <color indexed="64"/>
      </bottom>
      <diagonal/>
    </border>
    <border>
      <left/>
      <right/>
      <top style="medium">
        <color indexed="53"/>
      </top>
      <bottom/>
      <diagonal/>
    </border>
    <border>
      <left style="medium">
        <color indexed="53"/>
      </left>
      <right/>
      <top style="medium">
        <color indexed="53"/>
      </top>
      <bottom/>
      <diagonal/>
    </border>
    <border>
      <left/>
      <right/>
      <top/>
      <bottom style="medium">
        <color rgb="FFFF6600"/>
      </bottom>
      <diagonal/>
    </border>
    <border>
      <left/>
      <right/>
      <top style="medium">
        <color rgb="FFFF6600"/>
      </top>
      <bottom/>
      <diagonal/>
    </border>
    <border>
      <left style="medium">
        <color rgb="FF008000"/>
      </left>
      <right style="medium">
        <color rgb="FF008000"/>
      </right>
      <top style="medium">
        <color rgb="FF008000"/>
      </top>
      <bottom style="medium">
        <color rgb="FF008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medium">
        <color rgb="FF008000"/>
      </right>
      <top style="medium">
        <color rgb="FF008000"/>
      </top>
      <bottom style="medium">
        <color rgb="FF008000"/>
      </bottom>
      <diagonal/>
    </border>
    <border>
      <left style="medium">
        <color rgb="FF008000"/>
      </left>
      <right style="thin">
        <color rgb="FFFF0000"/>
      </right>
      <top style="medium">
        <color rgb="FF008000"/>
      </top>
      <bottom style="medium">
        <color rgb="FF008000"/>
      </bottom>
      <diagonal/>
    </border>
    <border>
      <left style="thin">
        <color rgb="FFFF0000"/>
      </left>
      <right/>
      <top style="medium">
        <color rgb="FF008000"/>
      </top>
      <bottom/>
      <diagonal/>
    </border>
  </borders>
  <cellStyleXfs count="70">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6" fillId="16" borderId="1" applyNumberFormat="0" applyAlignment="0" applyProtection="0"/>
    <xf numFmtId="3" fontId="4" fillId="17" borderId="2">
      <alignment horizontal="right"/>
    </xf>
    <xf numFmtId="3" fontId="2" fillId="17" borderId="2">
      <alignment horizontal="right"/>
    </xf>
    <xf numFmtId="3" fontId="3" fillId="17" borderId="3">
      <alignment horizontal="right"/>
    </xf>
    <xf numFmtId="3" fontId="4" fillId="17" borderId="3">
      <alignment horizontal="right"/>
    </xf>
    <xf numFmtId="3" fontId="2" fillId="17" borderId="3">
      <alignment horizontal="right"/>
    </xf>
    <xf numFmtId="0" fontId="17" fillId="18" borderId="4" applyNumberFormat="0" applyAlignment="0" applyProtection="0"/>
    <xf numFmtId="164" fontId="2" fillId="0" borderId="0" applyFont="0" applyFill="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4" fillId="7" borderId="1" applyNumberFormat="0" applyAlignment="0" applyProtection="0"/>
    <xf numFmtId="0" fontId="25" fillId="0" borderId="8" applyNumberFormat="0" applyFill="0" applyAlignment="0" applyProtection="0"/>
    <xf numFmtId="0" fontId="26" fillId="7" borderId="0" applyNumberFormat="0" applyBorder="0" applyAlignment="0" applyProtection="0"/>
    <xf numFmtId="0" fontId="2" fillId="0" borderId="0"/>
    <xf numFmtId="0" fontId="2" fillId="4" borderId="9" applyNumberFormat="0" applyFont="0" applyAlignment="0" applyProtection="0"/>
    <xf numFmtId="0" fontId="27" fillId="16" borderId="10" applyNumberFormat="0" applyAlignment="0" applyProtection="0"/>
    <xf numFmtId="9" fontId="2"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25" fillId="0" borderId="0" applyNumberForma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9" fillId="0" borderId="0" applyNumberFormat="0" applyFill="0" applyBorder="0" applyAlignment="0" applyProtection="0"/>
    <xf numFmtId="0" fontId="60" fillId="0" borderId="0"/>
    <xf numFmtId="0" fontId="26" fillId="7" borderId="0" applyNumberFormat="0" applyBorder="0" applyAlignment="0" applyProtection="0"/>
    <xf numFmtId="0" fontId="1" fillId="0" borderId="0"/>
    <xf numFmtId="9" fontId="2" fillId="0" borderId="0" applyFont="0" applyFill="0" applyBorder="0" applyAlignment="0" applyProtection="0"/>
    <xf numFmtId="0" fontId="60" fillId="0" borderId="0"/>
    <xf numFmtId="0" fontId="2" fillId="0" borderId="0"/>
    <xf numFmtId="164" fontId="2" fillId="0" borderId="0" applyFont="0" applyFill="0" applyBorder="0" applyAlignment="0" applyProtection="0"/>
    <xf numFmtId="0" fontId="2" fillId="0" borderId="0"/>
    <xf numFmtId="0" fontId="2" fillId="0" borderId="0"/>
    <xf numFmtId="0" fontId="6" fillId="0" borderId="0"/>
    <xf numFmtId="0" fontId="69"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 fillId="0" borderId="0"/>
    <xf numFmtId="169" fontId="72" fillId="0" borderId="0"/>
    <xf numFmtId="0" fontId="2" fillId="0" borderId="0"/>
    <xf numFmtId="0" fontId="77" fillId="0" borderId="0" applyNumberFormat="0" applyFill="0" applyBorder="0" applyAlignment="0" applyProtection="0"/>
  </cellStyleXfs>
  <cellXfs count="776">
    <xf numFmtId="0" fontId="0" fillId="0" borderId="0" xfId="0"/>
    <xf numFmtId="0" fontId="0" fillId="19" borderId="0" xfId="0" applyFill="1" applyBorder="1" applyAlignment="1">
      <alignment horizontal="center"/>
    </xf>
    <xf numFmtId="0" fontId="0" fillId="19" borderId="0" xfId="0" applyFill="1" applyBorder="1"/>
    <xf numFmtId="0" fontId="3" fillId="19" borderId="0" xfId="0" applyFont="1" applyFill="1" applyBorder="1" applyAlignment="1">
      <alignment horizontal="center"/>
    </xf>
    <xf numFmtId="0" fontId="0" fillId="19" borderId="12" xfId="0" applyFill="1" applyBorder="1"/>
    <xf numFmtId="0" fontId="0" fillId="19" borderId="13" xfId="0" applyFill="1" applyBorder="1"/>
    <xf numFmtId="0" fontId="3" fillId="19" borderId="0" xfId="0" applyFont="1" applyFill="1" applyBorder="1"/>
    <xf numFmtId="0" fontId="0" fillId="19" borderId="14" xfId="0" applyFill="1" applyBorder="1"/>
    <xf numFmtId="0" fontId="6" fillId="17" borderId="0" xfId="0" applyFont="1" applyFill="1" applyBorder="1"/>
    <xf numFmtId="0" fontId="6" fillId="0" borderId="0" xfId="0" applyFont="1"/>
    <xf numFmtId="0" fontId="6" fillId="19" borderId="0" xfId="0" applyFont="1" applyFill="1" applyBorder="1"/>
    <xf numFmtId="0" fontId="6" fillId="19" borderId="15" xfId="0" applyFont="1" applyFill="1" applyBorder="1"/>
    <xf numFmtId="0" fontId="8" fillId="19" borderId="0" xfId="0" applyFont="1" applyFill="1" applyBorder="1"/>
    <xf numFmtId="0" fontId="8" fillId="19" borderId="0" xfId="0" applyFont="1" applyFill="1" applyBorder="1" applyAlignment="1">
      <alignment horizontal="center"/>
    </xf>
    <xf numFmtId="0" fontId="6" fillId="19" borderId="0" xfId="0" applyFont="1" applyFill="1" applyBorder="1" applyAlignment="1">
      <alignment horizontal="left"/>
    </xf>
    <xf numFmtId="0" fontId="8" fillId="19" borderId="0" xfId="0" applyFont="1" applyFill="1" applyBorder="1" applyAlignment="1"/>
    <xf numFmtId="0" fontId="6" fillId="17" borderId="18" xfId="0" applyFont="1" applyFill="1" applyBorder="1"/>
    <xf numFmtId="0" fontId="6" fillId="17" borderId="19" xfId="0" applyFont="1" applyFill="1" applyBorder="1"/>
    <xf numFmtId="0" fontId="6" fillId="17" borderId="20" xfId="0" applyFont="1" applyFill="1" applyBorder="1"/>
    <xf numFmtId="0" fontId="8" fillId="17" borderId="0" xfId="0" applyFont="1" applyFill="1" applyBorder="1"/>
    <xf numFmtId="0" fontId="6" fillId="17" borderId="21" xfId="0" applyFont="1" applyFill="1" applyBorder="1"/>
    <xf numFmtId="0" fontId="6" fillId="17" borderId="22" xfId="0" applyFont="1" applyFill="1" applyBorder="1"/>
    <xf numFmtId="0" fontId="0" fillId="19" borderId="23" xfId="0" applyFill="1" applyBorder="1"/>
    <xf numFmtId="0" fontId="0" fillId="19" borderId="24" xfId="0" applyFill="1" applyBorder="1"/>
    <xf numFmtId="0" fontId="0" fillId="19" borderId="25" xfId="0" applyFill="1" applyBorder="1"/>
    <xf numFmtId="0" fontId="11" fillId="19" borderId="0" xfId="0" applyFont="1" applyFill="1" applyBorder="1"/>
    <xf numFmtId="0" fontId="12" fillId="19" borderId="0" xfId="0" applyFont="1" applyFill="1" applyBorder="1"/>
    <xf numFmtId="0" fontId="12" fillId="19" borderId="15" xfId="0" applyFont="1" applyFill="1" applyBorder="1"/>
    <xf numFmtId="0" fontId="12" fillId="17" borderId="0" xfId="0" applyFont="1" applyFill="1" applyBorder="1" applyAlignment="1">
      <alignment horizontal="center"/>
    </xf>
    <xf numFmtId="0" fontId="12" fillId="17" borderId="19" xfId="0" applyFont="1" applyFill="1" applyBorder="1"/>
    <xf numFmtId="0" fontId="0" fillId="17" borderId="20" xfId="0" applyFill="1" applyBorder="1"/>
    <xf numFmtId="0" fontId="11" fillId="17" borderId="0" xfId="0" applyFont="1" applyFill="1" applyBorder="1"/>
    <xf numFmtId="0" fontId="12" fillId="17" borderId="0" xfId="0" applyFont="1" applyFill="1" applyBorder="1"/>
    <xf numFmtId="0" fontId="0" fillId="17" borderId="21" xfId="0" applyFill="1" applyBorder="1"/>
    <xf numFmtId="0" fontId="12" fillId="17" borderId="22" xfId="0" applyFont="1" applyFill="1" applyBorder="1"/>
    <xf numFmtId="0" fontId="12" fillId="0" borderId="0" xfId="0" applyFont="1"/>
    <xf numFmtId="0" fontId="12" fillId="17" borderId="18" xfId="0" applyFont="1" applyFill="1" applyBorder="1"/>
    <xf numFmtId="0" fontId="12" fillId="17" borderId="20" xfId="0" applyFont="1" applyFill="1" applyBorder="1"/>
    <xf numFmtId="0" fontId="12" fillId="17" borderId="21" xfId="0" applyFont="1" applyFill="1" applyBorder="1"/>
    <xf numFmtId="0" fontId="11" fillId="19" borderId="23" xfId="0" applyFont="1" applyFill="1" applyBorder="1" applyAlignment="1">
      <alignment horizontal="left"/>
    </xf>
    <xf numFmtId="0" fontId="12" fillId="19" borderId="0" xfId="0" applyFont="1" applyFill="1" applyBorder="1" applyAlignment="1"/>
    <xf numFmtId="0" fontId="12" fillId="19" borderId="23" xfId="0" applyFont="1" applyFill="1" applyBorder="1" applyAlignment="1"/>
    <xf numFmtId="0" fontId="11" fillId="19" borderId="0" xfId="0" applyFont="1" applyFill="1" applyBorder="1" applyAlignment="1"/>
    <xf numFmtId="0" fontId="12" fillId="19" borderId="23" xfId="0" applyFont="1" applyFill="1" applyBorder="1"/>
    <xf numFmtId="0" fontId="2" fillId="20" borderId="16" xfId="0" applyFont="1" applyFill="1" applyBorder="1"/>
    <xf numFmtId="1" fontId="2" fillId="20" borderId="0" xfId="0" applyNumberFormat="1" applyFont="1" applyFill="1" applyBorder="1" applyAlignment="1">
      <alignment horizontal="center"/>
    </xf>
    <xf numFmtId="0" fontId="2" fillId="20" borderId="0" xfId="0" applyFont="1" applyFill="1" applyBorder="1"/>
    <xf numFmtId="0" fontId="0" fillId="20" borderId="0" xfId="0" applyNumberFormat="1" applyFill="1" applyBorder="1" applyAlignment="1" applyProtection="1">
      <alignment horizontal="center"/>
      <protection locked="0"/>
    </xf>
    <xf numFmtId="0" fontId="0" fillId="20" borderId="0" xfId="0" applyFill="1" applyBorder="1" applyAlignment="1" applyProtection="1">
      <alignment horizontal="center"/>
      <protection locked="0"/>
    </xf>
    <xf numFmtId="0" fontId="0" fillId="20" borderId="0" xfId="0" applyFill="1" applyBorder="1" applyProtection="1">
      <protection locked="0"/>
    </xf>
    <xf numFmtId="0" fontId="0" fillId="20" borderId="0" xfId="0" applyNumberFormat="1" applyFill="1" applyBorder="1" applyProtection="1">
      <protection locked="0"/>
    </xf>
    <xf numFmtId="0" fontId="6" fillId="20" borderId="0" xfId="0" applyFont="1" applyFill="1" applyBorder="1" applyProtection="1">
      <protection locked="0"/>
    </xf>
    <xf numFmtId="0" fontId="0" fillId="0" borderId="0" xfId="0" applyBorder="1"/>
    <xf numFmtId="0" fontId="0" fillId="19" borderId="26" xfId="0" applyFill="1" applyBorder="1"/>
    <xf numFmtId="0" fontId="0" fillId="19" borderId="16" xfId="0" applyFill="1" applyBorder="1"/>
    <xf numFmtId="0" fontId="0" fillId="19" borderId="17" xfId="0" applyFill="1" applyBorder="1"/>
    <xf numFmtId="0" fontId="0" fillId="19" borderId="15" xfId="0" applyFill="1" applyBorder="1"/>
    <xf numFmtId="0" fontId="0" fillId="19" borderId="27" xfId="0" applyFill="1" applyBorder="1"/>
    <xf numFmtId="0" fontId="12" fillId="19" borderId="28" xfId="0" applyFont="1" applyFill="1" applyBorder="1"/>
    <xf numFmtId="0" fontId="12" fillId="19" borderId="29" xfId="0" applyFont="1" applyFill="1" applyBorder="1"/>
    <xf numFmtId="0" fontId="12" fillId="19" borderId="0" xfId="0" applyFont="1" applyFill="1" applyBorder="1" applyAlignment="1">
      <alignment horizontal="left"/>
    </xf>
    <xf numFmtId="0" fontId="0" fillId="17" borderId="22" xfId="0" applyFill="1" applyBorder="1"/>
    <xf numFmtId="0" fontId="12" fillId="19" borderId="0" xfId="0" applyFont="1" applyFill="1" applyBorder="1" applyAlignment="1">
      <alignment horizontal="center"/>
    </xf>
    <xf numFmtId="3" fontId="12" fillId="19" borderId="0" xfId="0" applyNumberFormat="1" applyFont="1" applyFill="1" applyBorder="1" applyAlignment="1">
      <alignment horizontal="right" vertical="center" indent="1"/>
    </xf>
    <xf numFmtId="3" fontId="11" fillId="19" borderId="0" xfId="0" applyNumberFormat="1" applyFont="1" applyFill="1" applyBorder="1" applyAlignment="1">
      <alignment horizontal="right" vertical="center" indent="1"/>
    </xf>
    <xf numFmtId="3" fontId="12" fillId="19" borderId="30" xfId="0" applyNumberFormat="1" applyFont="1" applyFill="1" applyBorder="1" applyAlignment="1">
      <alignment horizontal="right" vertical="center" indent="1"/>
    </xf>
    <xf numFmtId="3" fontId="11" fillId="19" borderId="28" xfId="0" applyNumberFormat="1" applyFont="1" applyFill="1" applyBorder="1" applyAlignment="1">
      <alignment horizontal="right" vertical="center" indent="1"/>
    </xf>
    <xf numFmtId="3" fontId="12" fillId="19" borderId="28" xfId="0" applyNumberFormat="1" applyFont="1" applyFill="1" applyBorder="1" applyAlignment="1">
      <alignment horizontal="right" vertical="center" indent="1"/>
    </xf>
    <xf numFmtId="3" fontId="11" fillId="19" borderId="29" xfId="0" applyNumberFormat="1" applyFont="1" applyFill="1" applyBorder="1" applyAlignment="1">
      <alignment horizontal="right" vertical="center" indent="1"/>
    </xf>
    <xf numFmtId="3" fontId="12" fillId="19" borderId="29" xfId="0" applyNumberFormat="1" applyFont="1" applyFill="1" applyBorder="1" applyAlignment="1">
      <alignment horizontal="right" vertical="center" indent="1"/>
    </xf>
    <xf numFmtId="3" fontId="12" fillId="17" borderId="19" xfId="0" applyNumberFormat="1" applyFont="1" applyFill="1" applyBorder="1" applyAlignment="1">
      <alignment horizontal="right" vertical="center" indent="1"/>
    </xf>
    <xf numFmtId="3" fontId="12" fillId="17" borderId="0" xfId="0" applyNumberFormat="1" applyFont="1" applyFill="1" applyBorder="1" applyAlignment="1">
      <alignment horizontal="right" vertical="center" indent="1"/>
    </xf>
    <xf numFmtId="0" fontId="6" fillId="20" borderId="26" xfId="0" applyFont="1" applyFill="1" applyBorder="1" applyAlignment="1"/>
    <xf numFmtId="0" fontId="6" fillId="20" borderId="16" xfId="0" applyFont="1" applyFill="1" applyBorder="1" applyAlignment="1"/>
    <xf numFmtId="0" fontId="6" fillId="20" borderId="17" xfId="0" applyFont="1" applyFill="1" applyBorder="1" applyAlignment="1"/>
    <xf numFmtId="0" fontId="6" fillId="20" borderId="24" xfId="0" applyFont="1" applyFill="1" applyBorder="1" applyAlignment="1"/>
    <xf numFmtId="0" fontId="6" fillId="20" borderId="25" xfId="0" applyFont="1" applyFill="1" applyBorder="1" applyAlignment="1"/>
    <xf numFmtId="0" fontId="6" fillId="20" borderId="27" xfId="0" applyFont="1" applyFill="1" applyBorder="1" applyAlignment="1"/>
    <xf numFmtId="0" fontId="31" fillId="19" borderId="0" xfId="0" applyFont="1" applyFill="1" applyBorder="1" applyAlignment="1">
      <alignment horizontal="left"/>
    </xf>
    <xf numFmtId="3" fontId="12" fillId="19" borderId="23" xfId="0" applyNumberFormat="1" applyFont="1" applyFill="1" applyBorder="1" applyAlignment="1">
      <alignment horizontal="right" vertical="center" indent="1"/>
    </xf>
    <xf numFmtId="3" fontId="6" fillId="19" borderId="0" xfId="0" applyNumberFormat="1" applyFont="1" applyFill="1" applyBorder="1" applyAlignment="1">
      <alignment horizontal="right" vertical="center" indent="1"/>
    </xf>
    <xf numFmtId="3" fontId="9" fillId="19" borderId="0" xfId="0" applyNumberFormat="1" applyFont="1" applyFill="1" applyBorder="1" applyAlignment="1">
      <alignment horizontal="right" vertical="center" indent="1"/>
    </xf>
    <xf numFmtId="3" fontId="10" fillId="19" borderId="0" xfId="0" applyNumberFormat="1" applyFont="1" applyFill="1" applyBorder="1" applyAlignment="1">
      <alignment horizontal="right" vertical="center" indent="1"/>
    </xf>
    <xf numFmtId="3" fontId="6" fillId="17" borderId="19" xfId="0" applyNumberFormat="1" applyFont="1" applyFill="1" applyBorder="1" applyAlignment="1">
      <alignment horizontal="right" vertical="center" indent="1"/>
    </xf>
    <xf numFmtId="3" fontId="9" fillId="19" borderId="0" xfId="0" applyNumberFormat="1" applyFont="1" applyFill="1" applyBorder="1" applyAlignment="1">
      <alignment horizontal="left" vertical="center" indent="1"/>
    </xf>
    <xf numFmtId="3" fontId="6" fillId="19" borderId="0" xfId="0" applyNumberFormat="1" applyFont="1" applyFill="1" applyBorder="1" applyAlignment="1">
      <alignment horizontal="left" vertical="center" indent="1"/>
    </xf>
    <xf numFmtId="3" fontId="6" fillId="19" borderId="0" xfId="0" applyNumberFormat="1" applyFont="1" applyFill="1" applyBorder="1" applyAlignment="1">
      <alignment horizontal="center" vertical="center"/>
    </xf>
    <xf numFmtId="0" fontId="12" fillId="19" borderId="25" xfId="0" applyFont="1" applyFill="1" applyBorder="1"/>
    <xf numFmtId="3" fontId="11" fillId="19" borderId="25" xfId="0" applyNumberFormat="1" applyFont="1" applyFill="1" applyBorder="1" applyAlignment="1">
      <alignment horizontal="right" vertical="center" indent="1"/>
    </xf>
    <xf numFmtId="3" fontId="12" fillId="19" borderId="25" xfId="0" applyNumberFormat="1" applyFont="1" applyFill="1" applyBorder="1" applyAlignment="1">
      <alignment horizontal="right" vertical="center" indent="1"/>
    </xf>
    <xf numFmtId="0" fontId="6" fillId="0" borderId="25" xfId="0" applyFont="1" applyBorder="1"/>
    <xf numFmtId="3" fontId="12" fillId="19" borderId="0" xfId="0" applyNumberFormat="1" applyFont="1" applyFill="1" applyBorder="1" applyAlignment="1" applyProtection="1">
      <alignment horizontal="right" vertical="center" indent="1"/>
      <protection locked="0"/>
    </xf>
    <xf numFmtId="3" fontId="12" fillId="19" borderId="30" xfId="0" applyNumberFormat="1" applyFont="1" applyFill="1" applyBorder="1" applyAlignment="1" applyProtection="1">
      <alignment horizontal="right" vertical="center" indent="1"/>
      <protection locked="0"/>
    </xf>
    <xf numFmtId="0" fontId="8" fillId="19" borderId="0" xfId="0" applyFont="1" applyFill="1" applyBorder="1" applyAlignment="1">
      <alignment vertical="top"/>
    </xf>
    <xf numFmtId="0" fontId="6" fillId="19" borderId="0" xfId="0" applyFont="1" applyFill="1" applyBorder="1" applyAlignment="1">
      <alignment vertical="top"/>
    </xf>
    <xf numFmtId="3" fontId="42" fillId="19" borderId="0" xfId="0" applyNumberFormat="1" applyFont="1" applyFill="1" applyBorder="1" applyAlignment="1">
      <alignment horizontal="left" vertical="center" indent="1"/>
    </xf>
    <xf numFmtId="3" fontId="8" fillId="19" borderId="0" xfId="0" applyNumberFormat="1" applyFont="1" applyFill="1" applyBorder="1" applyAlignment="1">
      <alignment horizontal="right" vertical="center" indent="1"/>
    </xf>
    <xf numFmtId="3" fontId="8" fillId="17" borderId="0" xfId="0" applyNumberFormat="1" applyFont="1" applyFill="1" applyBorder="1" applyAlignment="1">
      <alignment horizontal="right" vertical="center" indent="1"/>
    </xf>
    <xf numFmtId="3" fontId="6" fillId="17" borderId="0" xfId="0" applyNumberFormat="1" applyFont="1" applyFill="1" applyBorder="1"/>
    <xf numFmtId="3" fontId="44" fillId="17" borderId="0" xfId="0" applyNumberFormat="1" applyFont="1" applyFill="1" applyBorder="1"/>
    <xf numFmtId="1" fontId="2" fillId="20" borderId="15" xfId="0" applyNumberFormat="1" applyFont="1" applyFill="1" applyBorder="1" applyAlignment="1">
      <alignment horizontal="center"/>
    </xf>
    <xf numFmtId="0" fontId="2" fillId="20" borderId="17" xfId="0" applyFont="1" applyFill="1" applyBorder="1" applyAlignment="1">
      <alignment horizontal="center"/>
    </xf>
    <xf numFmtId="0" fontId="2" fillId="20" borderId="15" xfId="0" applyFont="1" applyFill="1" applyBorder="1" applyAlignment="1">
      <alignment horizontal="center"/>
    </xf>
    <xf numFmtId="0" fontId="0" fillId="17" borderId="35" xfId="0" applyFill="1" applyBorder="1"/>
    <xf numFmtId="0" fontId="11" fillId="17" borderId="36" xfId="0" applyFont="1" applyFill="1" applyBorder="1"/>
    <xf numFmtId="0" fontId="12" fillId="17" borderId="36" xfId="0" applyFont="1" applyFill="1" applyBorder="1"/>
    <xf numFmtId="3" fontId="12" fillId="17" borderId="36" xfId="0" applyNumberFormat="1" applyFont="1" applyFill="1" applyBorder="1" applyAlignment="1">
      <alignment horizontal="right" vertical="center" indent="1"/>
    </xf>
    <xf numFmtId="0" fontId="12" fillId="17" borderId="37" xfId="0" applyFont="1" applyFill="1" applyBorder="1"/>
    <xf numFmtId="0" fontId="0" fillId="17" borderId="38" xfId="0" applyFill="1" applyBorder="1"/>
    <xf numFmtId="0" fontId="12" fillId="17" borderId="39" xfId="0" applyFont="1" applyFill="1" applyBorder="1"/>
    <xf numFmtId="0" fontId="12" fillId="17" borderId="39" xfId="0" applyFont="1" applyFill="1" applyBorder="1" applyAlignment="1">
      <alignment horizontal="center"/>
    </xf>
    <xf numFmtId="0" fontId="0" fillId="17" borderId="40" xfId="0" applyFill="1" applyBorder="1"/>
    <xf numFmtId="0" fontId="11" fillId="17" borderId="41" xfId="0" applyFont="1" applyFill="1" applyBorder="1"/>
    <xf numFmtId="0" fontId="12" fillId="17" borderId="41" xfId="0" applyFont="1" applyFill="1" applyBorder="1"/>
    <xf numFmtId="0" fontId="12" fillId="17" borderId="42" xfId="0" applyFont="1" applyFill="1" applyBorder="1"/>
    <xf numFmtId="0" fontId="12" fillId="19" borderId="24" xfId="0" applyFont="1" applyFill="1" applyBorder="1"/>
    <xf numFmtId="0" fontId="12" fillId="19" borderId="27" xfId="0" applyFont="1" applyFill="1" applyBorder="1"/>
    <xf numFmtId="1" fontId="2" fillId="20" borderId="33" xfId="0" applyNumberFormat="1" applyFont="1" applyFill="1" applyBorder="1" applyAlignment="1">
      <alignment horizontal="center"/>
    </xf>
    <xf numFmtId="3" fontId="0" fillId="0" borderId="0" xfId="0" applyNumberFormat="1"/>
    <xf numFmtId="0" fontId="6" fillId="20" borderId="0" xfId="0" applyFont="1" applyFill="1" applyBorder="1" applyAlignment="1">
      <alignment horizontal="center"/>
    </xf>
    <xf numFmtId="0" fontId="6" fillId="20" borderId="15" xfId="0" applyFont="1" applyFill="1" applyBorder="1" applyAlignment="1">
      <alignment horizontal="center"/>
    </xf>
    <xf numFmtId="0" fontId="12" fillId="19" borderId="18" xfId="0" applyFont="1" applyFill="1" applyBorder="1" applyAlignment="1"/>
    <xf numFmtId="0" fontId="12" fillId="19" borderId="19" xfId="0" applyFont="1" applyFill="1" applyBorder="1" applyAlignment="1">
      <alignment wrapText="1"/>
    </xf>
    <xf numFmtId="0" fontId="12" fillId="19" borderId="19" xfId="0" applyFont="1" applyFill="1" applyBorder="1" applyAlignment="1"/>
    <xf numFmtId="3" fontId="11" fillId="19" borderId="19" xfId="0" applyNumberFormat="1" applyFont="1" applyFill="1" applyBorder="1" applyAlignment="1">
      <alignment horizontal="right" vertical="center" indent="1"/>
    </xf>
    <xf numFmtId="0" fontId="12" fillId="19" borderId="20" xfId="0" applyFont="1" applyFill="1" applyBorder="1" applyAlignment="1"/>
    <xf numFmtId="0" fontId="11" fillId="19" borderId="20" xfId="0" applyFont="1" applyFill="1" applyBorder="1" applyAlignment="1"/>
    <xf numFmtId="0" fontId="12" fillId="19" borderId="21" xfId="0" applyFont="1" applyFill="1" applyBorder="1" applyAlignment="1"/>
    <xf numFmtId="0" fontId="12" fillId="19" borderId="22" xfId="0" applyFont="1" applyFill="1" applyBorder="1" applyAlignment="1"/>
    <xf numFmtId="3" fontId="12" fillId="19" borderId="22" xfId="0" applyNumberFormat="1" applyFont="1" applyFill="1" applyBorder="1" applyAlignment="1">
      <alignment horizontal="right" vertical="center" indent="1"/>
    </xf>
    <xf numFmtId="0" fontId="46" fillId="19" borderId="0" xfId="0" applyFont="1" applyFill="1" applyBorder="1"/>
    <xf numFmtId="0" fontId="12" fillId="19" borderId="53" xfId="0" applyFont="1" applyFill="1" applyBorder="1"/>
    <xf numFmtId="3" fontId="12" fillId="19" borderId="54" xfId="0" applyNumberFormat="1" applyFont="1" applyFill="1" applyBorder="1" applyAlignment="1">
      <alignment horizontal="right" vertical="center" indent="1"/>
    </xf>
    <xf numFmtId="3" fontId="12" fillId="19" borderId="55" xfId="0" applyNumberFormat="1" applyFont="1" applyFill="1" applyBorder="1" applyAlignment="1">
      <alignment horizontal="right" vertical="center" indent="1"/>
    </xf>
    <xf numFmtId="0" fontId="12" fillId="19" borderId="57" xfId="0" applyFont="1" applyFill="1" applyBorder="1"/>
    <xf numFmtId="0" fontId="12" fillId="19" borderId="59" xfId="0" applyFont="1" applyFill="1" applyBorder="1"/>
    <xf numFmtId="3" fontId="11" fillId="19" borderId="60" xfId="0" applyNumberFormat="1" applyFont="1" applyFill="1" applyBorder="1" applyAlignment="1">
      <alignment horizontal="right" vertical="center" indent="1"/>
    </xf>
    <xf numFmtId="3" fontId="12" fillId="19" borderId="60" xfId="0" applyNumberFormat="1" applyFont="1" applyFill="1" applyBorder="1" applyAlignment="1">
      <alignment horizontal="right" vertical="center" indent="1"/>
    </xf>
    <xf numFmtId="3" fontId="12" fillId="19" borderId="61" xfId="0" applyNumberFormat="1" applyFont="1" applyFill="1" applyBorder="1" applyAlignment="1">
      <alignment horizontal="right" vertical="center" indent="1"/>
    </xf>
    <xf numFmtId="0" fontId="12" fillId="19" borderId="63" xfId="0" applyFont="1" applyFill="1" applyBorder="1"/>
    <xf numFmtId="3" fontId="12" fillId="19" borderId="64" xfId="0" applyNumberFormat="1" applyFont="1" applyFill="1" applyBorder="1" applyAlignment="1">
      <alignment horizontal="right" vertical="center" indent="1"/>
    </xf>
    <xf numFmtId="3" fontId="12" fillId="19" borderId="65" xfId="0" applyNumberFormat="1" applyFont="1" applyFill="1" applyBorder="1" applyAlignment="1">
      <alignment horizontal="right" vertical="center" indent="1"/>
    </xf>
    <xf numFmtId="0" fontId="12" fillId="19" borderId="67" xfId="0" applyFont="1" applyFill="1" applyBorder="1"/>
    <xf numFmtId="0" fontId="12" fillId="19" borderId="69" xfId="0" applyFont="1" applyFill="1" applyBorder="1"/>
    <xf numFmtId="3" fontId="11" fillId="19" borderId="70" xfId="0" applyNumberFormat="1" applyFont="1" applyFill="1" applyBorder="1" applyAlignment="1">
      <alignment horizontal="right" vertical="center" indent="1"/>
    </xf>
    <xf numFmtId="3" fontId="12" fillId="19" borderId="70" xfId="0" applyNumberFormat="1" applyFont="1" applyFill="1" applyBorder="1" applyAlignment="1">
      <alignment horizontal="right" vertical="center" indent="1"/>
    </xf>
    <xf numFmtId="3" fontId="12" fillId="19" borderId="71" xfId="0" applyNumberFormat="1" applyFont="1" applyFill="1" applyBorder="1" applyAlignment="1">
      <alignment horizontal="right" vertical="center" indent="1"/>
    </xf>
    <xf numFmtId="3" fontId="11" fillId="19" borderId="64" xfId="0" applyNumberFormat="1" applyFont="1" applyFill="1" applyBorder="1" applyAlignment="1">
      <alignment horizontal="right" vertical="center" indent="1"/>
    </xf>
    <xf numFmtId="0" fontId="11" fillId="19" borderId="0" xfId="0" applyFont="1" applyFill="1" applyBorder="1" applyAlignment="1">
      <alignment horizontal="center" vertical="center"/>
    </xf>
    <xf numFmtId="0" fontId="12" fillId="0" borderId="0" xfId="0" applyFont="1" applyBorder="1"/>
    <xf numFmtId="3" fontId="46" fillId="19" borderId="0" xfId="0" applyNumberFormat="1" applyFont="1" applyFill="1" applyBorder="1" applyAlignment="1">
      <alignment horizontal="left" vertical="center" indent="1"/>
    </xf>
    <xf numFmtId="0" fontId="47" fillId="0" borderId="0" xfId="0" applyFont="1"/>
    <xf numFmtId="0" fontId="12" fillId="21" borderId="0" xfId="0" applyFont="1" applyFill="1" applyBorder="1"/>
    <xf numFmtId="0" fontId="48" fillId="0" borderId="0" xfId="0" applyFont="1"/>
    <xf numFmtId="3" fontId="37" fillId="19" borderId="0" xfId="0" applyNumberFormat="1" applyFont="1" applyFill="1" applyBorder="1" applyAlignment="1">
      <alignment horizontal="right" vertical="center" indent="1"/>
    </xf>
    <xf numFmtId="3" fontId="8" fillId="19" borderId="0" xfId="0" applyNumberFormat="1" applyFont="1" applyFill="1" applyBorder="1" applyAlignment="1">
      <alignment horizontal="center" vertical="top" wrapText="1"/>
    </xf>
    <xf numFmtId="3" fontId="6" fillId="19" borderId="0" xfId="0" applyNumberFormat="1" applyFont="1" applyFill="1" applyBorder="1" applyAlignment="1">
      <alignment horizontal="right" vertical="top"/>
    </xf>
    <xf numFmtId="0" fontId="37" fillId="19" borderId="0" xfId="0" applyFont="1" applyFill="1" applyBorder="1"/>
    <xf numFmtId="0" fontId="2" fillId="19" borderId="0" xfId="0" applyFont="1" applyFill="1" applyBorder="1"/>
    <xf numFmtId="0" fontId="49" fillId="19" borderId="23" xfId="0" applyFont="1" applyFill="1" applyBorder="1"/>
    <xf numFmtId="0" fontId="51" fillId="19" borderId="23" xfId="0" applyFont="1" applyFill="1" applyBorder="1"/>
    <xf numFmtId="0" fontId="49" fillId="0" borderId="0" xfId="0" applyFont="1"/>
    <xf numFmtId="0" fontId="51" fillId="21" borderId="0" xfId="0" applyFont="1" applyFill="1" applyBorder="1"/>
    <xf numFmtId="0" fontId="11" fillId="19" borderId="0" xfId="0" applyFont="1" applyFill="1" applyBorder="1" applyAlignment="1">
      <alignment horizontal="right"/>
    </xf>
    <xf numFmtId="0" fontId="46" fillId="19" borderId="0" xfId="0" applyFont="1" applyFill="1" applyBorder="1" applyAlignment="1"/>
    <xf numFmtId="0" fontId="0" fillId="21" borderId="0" xfId="0" applyFill="1" applyBorder="1"/>
    <xf numFmtId="0" fontId="51" fillId="0" borderId="0" xfId="0" applyFont="1" applyBorder="1"/>
    <xf numFmtId="0" fontId="11" fillId="19" borderId="0" xfId="0" applyFont="1" applyFill="1" applyBorder="1" applyAlignment="1">
      <alignment horizontal="left"/>
    </xf>
    <xf numFmtId="0" fontId="0" fillId="19" borderId="43" xfId="0" applyFill="1" applyBorder="1"/>
    <xf numFmtId="0" fontId="0" fillId="19" borderId="44" xfId="0" applyFill="1" applyBorder="1"/>
    <xf numFmtId="0" fontId="7" fillId="20" borderId="23" xfId="0" applyFont="1" applyFill="1" applyBorder="1" applyAlignment="1">
      <alignment horizontal="center"/>
    </xf>
    <xf numFmtId="3" fontId="12" fillId="17" borderId="18" xfId="0" applyNumberFormat="1" applyFont="1" applyFill="1" applyBorder="1" applyAlignment="1">
      <alignment horizontal="right" vertical="center" indent="1"/>
    </xf>
    <xf numFmtId="3" fontId="12" fillId="17" borderId="20" xfId="0" applyNumberFormat="1" applyFont="1" applyFill="1" applyBorder="1" applyAlignment="1">
      <alignment horizontal="right" vertical="center" indent="1"/>
    </xf>
    <xf numFmtId="0" fontId="12" fillId="0" borderId="20" xfId="0" applyFont="1" applyBorder="1"/>
    <xf numFmtId="3" fontId="11" fillId="19" borderId="76" xfId="0" applyNumberFormat="1" applyFont="1" applyFill="1" applyBorder="1" applyAlignment="1">
      <alignment horizontal="right" vertical="center" indent="1"/>
    </xf>
    <xf numFmtId="3" fontId="11" fillId="19" borderId="77" xfId="0" applyNumberFormat="1" applyFont="1" applyFill="1" applyBorder="1" applyAlignment="1">
      <alignment horizontal="right" vertical="center" indent="1"/>
    </xf>
    <xf numFmtId="3" fontId="8" fillId="19" borderId="0" xfId="0" applyNumberFormat="1" applyFont="1" applyFill="1" applyBorder="1" applyAlignment="1">
      <alignment horizontal="center" vertical="center" wrapText="1"/>
    </xf>
    <xf numFmtId="0" fontId="3" fillId="19" borderId="0" xfId="0" applyFont="1" applyFill="1" applyBorder="1" applyAlignment="1">
      <alignment horizontal="left"/>
    </xf>
    <xf numFmtId="0" fontId="8" fillId="19" borderId="16" xfId="0" applyFont="1" applyFill="1" applyBorder="1" applyAlignment="1">
      <alignment wrapText="1"/>
    </xf>
    <xf numFmtId="0" fontId="50" fillId="19" borderId="23" xfId="0" applyFont="1" applyFill="1" applyBorder="1"/>
    <xf numFmtId="0" fontId="46" fillId="19" borderId="15" xfId="0" applyFont="1" applyFill="1" applyBorder="1"/>
    <xf numFmtId="0" fontId="47" fillId="0" borderId="0" xfId="0" applyFont="1" applyBorder="1"/>
    <xf numFmtId="0" fontId="57" fillId="19" borderId="0" xfId="0" applyFont="1" applyFill="1" applyBorder="1"/>
    <xf numFmtId="0" fontId="0" fillId="22" borderId="0" xfId="0" applyFill="1"/>
    <xf numFmtId="0" fontId="6" fillId="19" borderId="0" xfId="0" applyFont="1" applyFill="1" applyBorder="1" applyAlignment="1"/>
    <xf numFmtId="0" fontId="6" fillId="17" borderId="41" xfId="0" applyFont="1" applyFill="1" applyBorder="1"/>
    <xf numFmtId="0" fontId="6" fillId="19" borderId="0" xfId="0" applyFont="1" applyFill="1" applyBorder="1" applyAlignment="1">
      <alignment wrapText="1"/>
    </xf>
    <xf numFmtId="0" fontId="6" fillId="19" borderId="28" xfId="0" applyFont="1" applyFill="1" applyBorder="1"/>
    <xf numFmtId="0" fontId="0" fillId="0" borderId="0" xfId="0" applyProtection="1">
      <protection locked="0"/>
    </xf>
    <xf numFmtId="3" fontId="46" fillId="19" borderId="0" xfId="0" applyNumberFormat="1" applyFont="1" applyFill="1" applyBorder="1" applyAlignment="1">
      <alignment horizontal="right" vertical="center" indent="1"/>
    </xf>
    <xf numFmtId="3" fontId="11" fillId="19" borderId="0" xfId="0" applyNumberFormat="1" applyFont="1" applyFill="1" applyBorder="1" applyAlignment="1">
      <alignment vertical="center"/>
    </xf>
    <xf numFmtId="3" fontId="46" fillId="19" borderId="0" xfId="0" applyNumberFormat="1" applyFont="1" applyFill="1" applyBorder="1" applyAlignment="1">
      <alignment vertical="center"/>
    </xf>
    <xf numFmtId="3" fontId="58" fillId="19" borderId="0" xfId="0" applyNumberFormat="1" applyFont="1" applyFill="1" applyBorder="1" applyAlignment="1">
      <alignment horizontal="right" vertical="center" indent="1"/>
    </xf>
    <xf numFmtId="3" fontId="11" fillId="19" borderId="0" xfId="0" applyNumberFormat="1" applyFont="1" applyFill="1" applyBorder="1" applyAlignment="1">
      <alignment wrapText="1"/>
    </xf>
    <xf numFmtId="3" fontId="46" fillId="19" borderId="0" xfId="0" applyNumberFormat="1" applyFont="1" applyFill="1" applyBorder="1" applyAlignment="1">
      <alignment wrapText="1"/>
    </xf>
    <xf numFmtId="3" fontId="46" fillId="19" borderId="0" xfId="0" applyNumberFormat="1" applyFont="1" applyFill="1" applyBorder="1" applyAlignment="1">
      <alignment vertical="center" wrapText="1"/>
    </xf>
    <xf numFmtId="3" fontId="55" fillId="0" borderId="0" xfId="0" applyNumberFormat="1" applyFont="1"/>
    <xf numFmtId="0" fontId="55" fillId="0" borderId="0" xfId="0" applyFont="1"/>
    <xf numFmtId="0" fontId="46" fillId="21" borderId="0" xfId="0" applyFont="1" applyFill="1" applyBorder="1"/>
    <xf numFmtId="0" fontId="6" fillId="21" borderId="0" xfId="0" applyFont="1" applyFill="1"/>
    <xf numFmtId="0" fontId="6" fillId="21" borderId="0" xfId="0" applyFont="1" applyFill="1" applyBorder="1"/>
    <xf numFmtId="0" fontId="51" fillId="0" borderId="0" xfId="0" applyFont="1"/>
    <xf numFmtId="0" fontId="7" fillId="20" borderId="23" xfId="0" applyFont="1" applyFill="1" applyBorder="1" applyAlignment="1">
      <alignment horizontal="center"/>
    </xf>
    <xf numFmtId="0" fontId="12" fillId="19" borderId="0" xfId="0" applyFont="1" applyFill="1" applyBorder="1" applyAlignment="1">
      <alignment wrapText="1"/>
    </xf>
    <xf numFmtId="0" fontId="6" fillId="20" borderId="0" xfId="0" applyFont="1" applyFill="1" applyBorder="1" applyAlignment="1">
      <alignment horizontal="center"/>
    </xf>
    <xf numFmtId="0" fontId="6" fillId="20" borderId="15" xfId="0" applyFont="1" applyFill="1" applyBorder="1" applyAlignment="1">
      <alignment horizontal="center"/>
    </xf>
    <xf numFmtId="0" fontId="8" fillId="19" borderId="0" xfId="0" applyFont="1" applyFill="1" applyBorder="1" applyAlignment="1">
      <alignment horizontal="left"/>
    </xf>
    <xf numFmtId="0" fontId="6" fillId="19" borderId="0" xfId="0" applyFont="1" applyFill="1" applyBorder="1" applyAlignment="1">
      <alignment wrapText="1"/>
    </xf>
    <xf numFmtId="0" fontId="6" fillId="20" borderId="16" xfId="0" applyFont="1" applyFill="1" applyBorder="1" applyAlignment="1">
      <alignment horizontal="center"/>
    </xf>
    <xf numFmtId="0" fontId="6" fillId="20" borderId="25" xfId="0" applyFont="1" applyFill="1" applyBorder="1" applyAlignment="1">
      <alignment horizontal="center"/>
    </xf>
    <xf numFmtId="0" fontId="11" fillId="19" borderId="0" xfId="0" applyFont="1" applyFill="1" applyBorder="1" applyAlignment="1">
      <alignment horizontal="left"/>
    </xf>
    <xf numFmtId="0" fontId="12" fillId="19" borderId="0" xfId="0" applyFont="1" applyFill="1" applyBorder="1" applyAlignment="1">
      <alignment horizontal="center"/>
    </xf>
    <xf numFmtId="0" fontId="46" fillId="19" borderId="0" xfId="0" applyFont="1" applyFill="1" applyBorder="1" applyAlignment="1">
      <alignment horizontal="left" vertical="center" wrapText="1"/>
    </xf>
    <xf numFmtId="0" fontId="11" fillId="19" borderId="0" xfId="0" applyFont="1" applyFill="1" applyBorder="1" applyAlignment="1">
      <alignment horizontal="center" wrapText="1"/>
    </xf>
    <xf numFmtId="3" fontId="11" fillId="17" borderId="0" xfId="0" applyNumberFormat="1" applyFont="1" applyFill="1" applyBorder="1" applyAlignment="1">
      <alignment horizontal="center" vertical="center"/>
    </xf>
    <xf numFmtId="3" fontId="11" fillId="19" borderId="0" xfId="0" applyNumberFormat="1" applyFont="1" applyFill="1" applyBorder="1" applyAlignment="1">
      <alignment horizontal="center" wrapText="1"/>
    </xf>
    <xf numFmtId="0" fontId="11" fillId="19" borderId="0" xfId="0" applyFont="1" applyFill="1" applyBorder="1" applyAlignment="1">
      <alignment horizontal="center"/>
    </xf>
    <xf numFmtId="0" fontId="48" fillId="21" borderId="0" xfId="0" applyFont="1" applyFill="1" applyBorder="1"/>
    <xf numFmtId="0" fontId="6" fillId="20" borderId="16" xfId="0" applyFont="1" applyFill="1" applyBorder="1" applyProtection="1">
      <protection locked="0"/>
    </xf>
    <xf numFmtId="0" fontId="55" fillId="21" borderId="0" xfId="0" applyFont="1" applyFill="1" applyBorder="1"/>
    <xf numFmtId="0" fontId="0" fillId="0" borderId="0" xfId="0" applyFill="1"/>
    <xf numFmtId="0" fontId="12" fillId="22" borderId="0" xfId="0" applyFont="1" applyFill="1" applyBorder="1"/>
    <xf numFmtId="0" fontId="0" fillId="22" borderId="0" xfId="0" applyFill="1" applyBorder="1"/>
    <xf numFmtId="0" fontId="48" fillId="21" borderId="0" xfId="0" applyFont="1" applyFill="1" applyBorder="1" applyAlignment="1">
      <alignment vertical="center"/>
    </xf>
    <xf numFmtId="0" fontId="6" fillId="20" borderId="25" xfId="0" applyFont="1" applyFill="1" applyBorder="1" applyAlignment="1">
      <alignment horizontal="right"/>
    </xf>
    <xf numFmtId="0" fontId="2" fillId="20" borderId="25" xfId="0" applyFont="1" applyFill="1" applyBorder="1" applyAlignment="1">
      <alignment horizontal="left"/>
    </xf>
    <xf numFmtId="167" fontId="6" fillId="17" borderId="51" xfId="0" applyNumberFormat="1" applyFont="1" applyFill="1" applyBorder="1" applyAlignment="1" applyProtection="1">
      <alignment horizontal="center"/>
    </xf>
    <xf numFmtId="0" fontId="6" fillId="0" borderId="0" xfId="0" applyFont="1" applyProtection="1">
      <protection locked="0"/>
    </xf>
    <xf numFmtId="0" fontId="49" fillId="20" borderId="26" xfId="0" applyFont="1" applyFill="1" applyBorder="1" applyProtection="1">
      <protection locked="0"/>
    </xf>
    <xf numFmtId="0" fontId="6" fillId="20" borderId="17" xfId="0" applyFont="1" applyFill="1" applyBorder="1" applyProtection="1">
      <protection locked="0"/>
    </xf>
    <xf numFmtId="0" fontId="6" fillId="17" borderId="0" xfId="0" applyFont="1" applyFill="1" applyBorder="1" applyProtection="1">
      <protection locked="0"/>
    </xf>
    <xf numFmtId="0" fontId="49" fillId="20" borderId="23" xfId="0" applyFont="1" applyFill="1" applyBorder="1" applyProtection="1">
      <protection locked="0"/>
    </xf>
    <xf numFmtId="0" fontId="6" fillId="20" borderId="15" xfId="0" applyFont="1" applyFill="1" applyBorder="1" applyProtection="1">
      <protection locked="0"/>
    </xf>
    <xf numFmtId="0" fontId="49" fillId="20" borderId="24" xfId="0" applyFont="1" applyFill="1" applyBorder="1" applyProtection="1">
      <protection locked="0"/>
    </xf>
    <xf numFmtId="0" fontId="6" fillId="20" borderId="25" xfId="0" applyFont="1" applyFill="1" applyBorder="1" applyProtection="1">
      <protection locked="0"/>
    </xf>
    <xf numFmtId="0" fontId="6" fillId="20" borderId="27" xfId="0" applyFont="1" applyFill="1" applyBorder="1" applyProtection="1">
      <protection locked="0"/>
    </xf>
    <xf numFmtId="3" fontId="11" fillId="19" borderId="0" xfId="0" applyNumberFormat="1" applyFont="1" applyFill="1" applyBorder="1" applyAlignment="1" applyProtection="1">
      <alignment horizontal="center" wrapText="1"/>
      <protection locked="0"/>
    </xf>
    <xf numFmtId="3" fontId="11" fillId="17" borderId="0" xfId="0" applyNumberFormat="1" applyFont="1" applyFill="1" applyBorder="1" applyAlignment="1">
      <alignment horizontal="center" vertical="center"/>
    </xf>
    <xf numFmtId="0" fontId="8" fillId="22" borderId="0" xfId="0" applyFont="1" applyFill="1" applyBorder="1"/>
    <xf numFmtId="0" fontId="0" fillId="22" borderId="0" xfId="0" applyFill="1" applyBorder="1" applyProtection="1"/>
    <xf numFmtId="0" fontId="8" fillId="22" borderId="0" xfId="0" applyFont="1" applyFill="1" applyBorder="1" applyProtection="1"/>
    <xf numFmtId="0" fontId="12" fillId="22" borderId="0" xfId="0" applyFont="1" applyFill="1" applyBorder="1" applyProtection="1"/>
    <xf numFmtId="3" fontId="11" fillId="22" borderId="0" xfId="0" applyNumberFormat="1" applyFont="1" applyFill="1" applyBorder="1" applyAlignment="1" applyProtection="1">
      <alignment horizontal="right" vertical="center" indent="1"/>
    </xf>
    <xf numFmtId="3" fontId="12" fillId="22" borderId="0" xfId="0" applyNumberFormat="1" applyFont="1" applyFill="1" applyBorder="1" applyAlignment="1" applyProtection="1">
      <alignment horizontal="right" vertical="center" indent="1"/>
    </xf>
    <xf numFmtId="0" fontId="12" fillId="22" borderId="70" xfId="0" applyFont="1" applyFill="1" applyBorder="1" applyProtection="1"/>
    <xf numFmtId="3" fontId="12" fillId="22" borderId="70" xfId="0" applyNumberFormat="1" applyFont="1" applyFill="1" applyBorder="1" applyAlignment="1" applyProtection="1">
      <alignment horizontal="right" vertical="center" indent="1"/>
    </xf>
    <xf numFmtId="0" fontId="12" fillId="22" borderId="0" xfId="0" applyFont="1" applyFill="1" applyBorder="1" applyAlignment="1" applyProtection="1">
      <alignment vertical="top"/>
    </xf>
    <xf numFmtId="0" fontId="12" fillId="22" borderId="67" xfId="0" applyFont="1" applyFill="1" applyBorder="1" applyProtection="1"/>
    <xf numFmtId="3" fontId="12" fillId="22" borderId="30" xfId="0" applyNumberFormat="1" applyFont="1" applyFill="1" applyBorder="1" applyAlignment="1" applyProtection="1">
      <alignment horizontal="right" vertical="center" indent="1"/>
    </xf>
    <xf numFmtId="0" fontId="12" fillId="22" borderId="69" xfId="0" applyFont="1" applyFill="1" applyBorder="1" applyProtection="1"/>
    <xf numFmtId="3" fontId="11" fillId="22" borderId="70" xfId="0" applyNumberFormat="1" applyFont="1" applyFill="1" applyBorder="1" applyAlignment="1" applyProtection="1">
      <alignment horizontal="right" vertical="center" indent="1"/>
    </xf>
    <xf numFmtId="3" fontId="12" fillId="22" borderId="71" xfId="0" applyNumberFormat="1" applyFont="1" applyFill="1" applyBorder="1" applyAlignment="1" applyProtection="1">
      <alignment horizontal="right" vertical="center" indent="1"/>
    </xf>
    <xf numFmtId="3" fontId="12" fillId="22" borderId="61" xfId="0" applyNumberFormat="1" applyFont="1" applyFill="1" applyBorder="1" applyAlignment="1" applyProtection="1">
      <alignment horizontal="right" vertical="center" indent="1"/>
    </xf>
    <xf numFmtId="0" fontId="0" fillId="22" borderId="20" xfId="0" applyFill="1" applyBorder="1" applyProtection="1"/>
    <xf numFmtId="0" fontId="38" fillId="22" borderId="0" xfId="0" applyFont="1" applyFill="1" applyBorder="1" applyProtection="1"/>
    <xf numFmtId="0" fontId="6" fillId="22" borderId="0" xfId="0" applyFont="1" applyFill="1" applyBorder="1" applyProtection="1"/>
    <xf numFmtId="0" fontId="0" fillId="22" borderId="21" xfId="0" applyFill="1" applyBorder="1" applyProtection="1"/>
    <xf numFmtId="0" fontId="11" fillId="22" borderId="22" xfId="0" applyFont="1" applyFill="1" applyBorder="1" applyProtection="1"/>
    <xf numFmtId="0" fontId="12" fillId="22" borderId="22" xfId="0" applyFont="1" applyFill="1" applyBorder="1" applyProtection="1"/>
    <xf numFmtId="3" fontId="11" fillId="22" borderId="22" xfId="0" applyNumberFormat="1" applyFont="1" applyFill="1" applyBorder="1" applyAlignment="1" applyProtection="1">
      <alignment horizontal="right" vertical="center" indent="1"/>
    </xf>
    <xf numFmtId="3" fontId="12" fillId="22" borderId="22" xfId="0" applyNumberFormat="1" applyFont="1" applyFill="1" applyBorder="1" applyAlignment="1" applyProtection="1">
      <alignment horizontal="right" vertical="center" indent="1"/>
    </xf>
    <xf numFmtId="0" fontId="6" fillId="22" borderId="0" xfId="0" applyFont="1" applyFill="1" applyBorder="1"/>
    <xf numFmtId="0" fontId="12" fillId="19" borderId="0" xfId="0" applyFont="1" applyFill="1" applyBorder="1" applyAlignment="1">
      <alignment horizontal="center"/>
    </xf>
    <xf numFmtId="0" fontId="11" fillId="19" borderId="0" xfId="0" applyFont="1" applyFill="1" applyBorder="1" applyAlignment="1">
      <alignment horizontal="center"/>
    </xf>
    <xf numFmtId="0" fontId="0" fillId="19" borderId="23" xfId="58" applyFont="1" applyFill="1" applyBorder="1" applyProtection="1"/>
    <xf numFmtId="0" fontId="0" fillId="0" borderId="0" xfId="58" applyFont="1" applyProtection="1"/>
    <xf numFmtId="0" fontId="6" fillId="0" borderId="0" xfId="58" applyFont="1" applyProtection="1"/>
    <xf numFmtId="0" fontId="35" fillId="0" borderId="0" xfId="58" applyFont="1" applyProtection="1"/>
    <xf numFmtId="168" fontId="35" fillId="0" borderId="0" xfId="58" applyNumberFormat="1" applyFont="1" applyProtection="1"/>
    <xf numFmtId="0" fontId="36" fillId="17" borderId="0" xfId="58" applyFont="1" applyFill="1" applyProtection="1"/>
    <xf numFmtId="0" fontId="0" fillId="0" borderId="0" xfId="58" applyFont="1" applyBorder="1" applyProtection="1"/>
    <xf numFmtId="0" fontId="36" fillId="17" borderId="0" xfId="58" applyFont="1" applyFill="1" applyBorder="1" applyProtection="1"/>
    <xf numFmtId="0" fontId="61" fillId="19" borderId="0" xfId="58" applyFont="1" applyFill="1" applyBorder="1" applyAlignment="1" applyProtection="1">
      <alignment horizontal="left" vertical="center"/>
    </xf>
    <xf numFmtId="0" fontId="33" fillId="0" borderId="0" xfId="58" applyFont="1" applyAlignment="1" applyProtection="1">
      <alignment vertical="center"/>
    </xf>
    <xf numFmtId="0" fontId="34" fillId="0" borderId="0" xfId="58" applyFont="1" applyAlignment="1" applyProtection="1">
      <alignment vertical="center"/>
    </xf>
    <xf numFmtId="0" fontId="34" fillId="17" borderId="0" xfId="58" applyFont="1" applyFill="1" applyBorder="1" applyAlignment="1" applyProtection="1">
      <alignment vertical="center"/>
    </xf>
    <xf numFmtId="0" fontId="31" fillId="19" borderId="15" xfId="58" applyFont="1" applyFill="1" applyBorder="1" applyAlignment="1" applyProtection="1">
      <alignment horizontal="left" vertical="center" wrapText="1"/>
    </xf>
    <xf numFmtId="0" fontId="31" fillId="17" borderId="31" xfId="58" applyNumberFormat="1" applyFont="1" applyFill="1" applyBorder="1" applyAlignment="1" applyProtection="1">
      <alignment vertical="center"/>
      <protection locked="0"/>
    </xf>
    <xf numFmtId="0" fontId="31" fillId="19" borderId="0" xfId="58" applyFont="1" applyFill="1" applyBorder="1" applyAlignment="1" applyProtection="1">
      <alignment horizontal="right" vertical="center" indent="1"/>
    </xf>
    <xf numFmtId="0" fontId="63" fillId="19" borderId="0" xfId="58" applyFont="1" applyFill="1" applyBorder="1" applyAlignment="1" applyProtection="1">
      <alignment horizontal="left" vertical="center"/>
    </xf>
    <xf numFmtId="0" fontId="33" fillId="19" borderId="0" xfId="58" applyFont="1" applyFill="1" applyBorder="1" applyAlignment="1" applyProtection="1">
      <alignment horizontal="right" vertical="center" indent="1"/>
    </xf>
    <xf numFmtId="0" fontId="31" fillId="19" borderId="0" xfId="58" applyFont="1" applyFill="1" applyBorder="1" applyAlignment="1" applyProtection="1">
      <alignment horizontal="left" vertical="center"/>
    </xf>
    <xf numFmtId="0" fontId="33" fillId="17" borderId="0" xfId="58" applyFont="1" applyFill="1" applyAlignment="1" applyProtection="1">
      <alignment vertical="center"/>
    </xf>
    <xf numFmtId="0" fontId="34" fillId="17" borderId="0" xfId="58" applyFont="1" applyFill="1" applyAlignment="1" applyProtection="1">
      <alignment vertical="center"/>
    </xf>
    <xf numFmtId="164" fontId="34" fillId="17" borderId="0" xfId="58" applyNumberFormat="1" applyFont="1" applyFill="1" applyAlignment="1" applyProtection="1">
      <alignment vertical="center"/>
    </xf>
    <xf numFmtId="0" fontId="0" fillId="17" borderId="0" xfId="58" applyFont="1" applyFill="1" applyProtection="1"/>
    <xf numFmtId="0" fontId="35" fillId="17" borderId="0" xfId="58" applyFont="1" applyFill="1" applyProtection="1"/>
    <xf numFmtId="168" fontId="35" fillId="17" borderId="0" xfId="58" applyNumberFormat="1" applyFont="1" applyFill="1" applyProtection="1"/>
    <xf numFmtId="0" fontId="0" fillId="19" borderId="15" xfId="58" applyFont="1" applyFill="1" applyBorder="1" applyProtection="1"/>
    <xf numFmtId="0" fontId="3" fillId="19" borderId="0" xfId="58" applyFont="1" applyFill="1" applyBorder="1" applyAlignment="1" applyProtection="1">
      <alignment horizontal="center"/>
    </xf>
    <xf numFmtId="0" fontId="3" fillId="19" borderId="0" xfId="58" applyFont="1" applyFill="1" applyBorder="1" applyAlignment="1" applyProtection="1">
      <alignment horizontal="center" vertical="center"/>
    </xf>
    <xf numFmtId="0" fontId="3" fillId="19" borderId="0" xfId="58" applyFont="1" applyFill="1" applyBorder="1" applyAlignment="1" applyProtection="1">
      <alignment horizontal="left" vertical="center"/>
    </xf>
    <xf numFmtId="0" fontId="0" fillId="19" borderId="0" xfId="58" applyFont="1" applyFill="1" applyBorder="1" applyProtection="1"/>
    <xf numFmtId="0" fontId="0" fillId="19" borderId="0" xfId="58" applyFont="1" applyFill="1" applyBorder="1" applyAlignment="1" applyProtection="1">
      <alignment horizontal="left" vertical="center"/>
    </xf>
    <xf numFmtId="0" fontId="35" fillId="19" borderId="0" xfId="58" applyFont="1" applyFill="1" applyBorder="1" applyAlignment="1" applyProtection="1">
      <alignment vertical="center"/>
    </xf>
    <xf numFmtId="0" fontId="64" fillId="19" borderId="0" xfId="58" applyFont="1" applyFill="1" applyBorder="1" applyAlignment="1" applyProtection="1">
      <alignment horizontal="left" vertical="top" wrapText="1"/>
    </xf>
    <xf numFmtId="0" fontId="0" fillId="19" borderId="0" xfId="58" applyFont="1" applyFill="1" applyBorder="1" applyAlignment="1" applyProtection="1">
      <alignment vertical="center"/>
    </xf>
    <xf numFmtId="3" fontId="65" fillId="19" borderId="0" xfId="58" applyNumberFormat="1" applyFont="1" applyFill="1" applyBorder="1" applyAlignment="1" applyProtection="1">
      <alignment horizontal="right" vertical="center"/>
    </xf>
    <xf numFmtId="0" fontId="65" fillId="19" borderId="0" xfId="58" applyFont="1" applyFill="1" applyBorder="1" applyAlignment="1" applyProtection="1">
      <alignment horizontal="right" vertical="center"/>
    </xf>
    <xf numFmtId="0" fontId="31" fillId="19" borderId="0" xfId="58" applyFont="1" applyFill="1" applyBorder="1" applyAlignment="1" applyProtection="1">
      <alignment vertical="center"/>
    </xf>
    <xf numFmtId="0" fontId="36" fillId="0" borderId="0" xfId="58" applyFont="1" applyAlignment="1" applyProtection="1">
      <alignment vertical="center"/>
    </xf>
    <xf numFmtId="3" fontId="66" fillId="19" borderId="0" xfId="58" applyNumberFormat="1" applyFont="1" applyFill="1" applyBorder="1" applyAlignment="1" applyProtection="1">
      <alignment horizontal="right" vertical="center"/>
    </xf>
    <xf numFmtId="0" fontId="8" fillId="19" borderId="0" xfId="58" applyFont="1" applyFill="1" applyBorder="1" applyAlignment="1" applyProtection="1">
      <alignment horizontal="left" vertical="center"/>
    </xf>
    <xf numFmtId="0" fontId="6" fillId="0" borderId="0" xfId="58" applyFont="1" applyBorder="1" applyProtection="1"/>
    <xf numFmtId="0" fontId="35" fillId="0" borderId="0" xfId="58" applyFont="1" applyBorder="1" applyProtection="1"/>
    <xf numFmtId="168" fontId="35" fillId="0" borderId="0" xfId="58" applyNumberFormat="1" applyFont="1" applyBorder="1" applyProtection="1"/>
    <xf numFmtId="2" fontId="55" fillId="21" borderId="0" xfId="0" applyNumberFormat="1" applyFont="1" applyFill="1" applyBorder="1"/>
    <xf numFmtId="167" fontId="55" fillId="21" borderId="0" xfId="0" applyNumberFormat="1" applyFont="1" applyFill="1" applyBorder="1"/>
    <xf numFmtId="1" fontId="55" fillId="21" borderId="0" xfId="0" applyNumberFormat="1" applyFont="1" applyFill="1" applyBorder="1"/>
    <xf numFmtId="0" fontId="49" fillId="21" borderId="0" xfId="0" applyFont="1" applyFill="1" applyBorder="1"/>
    <xf numFmtId="0" fontId="55" fillId="21" borderId="0" xfId="0" applyFont="1" applyFill="1"/>
    <xf numFmtId="0" fontId="3" fillId="17" borderId="0" xfId="58" applyFont="1" applyFill="1" applyBorder="1"/>
    <xf numFmtId="0" fontId="47" fillId="21" borderId="0" xfId="0" applyFont="1" applyFill="1" applyBorder="1"/>
    <xf numFmtId="0" fontId="2" fillId="21" borderId="0" xfId="58" applyFont="1" applyFill="1" applyBorder="1"/>
    <xf numFmtId="3" fontId="11" fillId="19" borderId="82" xfId="0" applyNumberFormat="1" applyFont="1" applyFill="1" applyBorder="1" applyAlignment="1">
      <alignment horizontal="right" vertical="center" indent="1"/>
    </xf>
    <xf numFmtId="3" fontId="11" fillId="19" borderId="83" xfId="0" applyNumberFormat="1" applyFont="1" applyFill="1" applyBorder="1" applyAlignment="1">
      <alignment horizontal="right" vertical="center" indent="1"/>
    </xf>
    <xf numFmtId="3" fontId="12" fillId="17" borderId="80" xfId="0" applyNumberFormat="1" applyFont="1" applyFill="1" applyBorder="1" applyAlignment="1">
      <alignment horizontal="right" vertical="center" indent="1"/>
    </xf>
    <xf numFmtId="0" fontId="12" fillId="22" borderId="80" xfId="0" applyFont="1" applyFill="1" applyBorder="1"/>
    <xf numFmtId="0" fontId="12" fillId="22" borderId="0" xfId="0" applyFont="1" applyFill="1" applyBorder="1" applyAlignment="1">
      <alignment horizontal="right"/>
    </xf>
    <xf numFmtId="0" fontId="12" fillId="22" borderId="22" xfId="0" applyFont="1" applyFill="1" applyBorder="1"/>
    <xf numFmtId="3" fontId="12" fillId="17" borderId="81" xfId="0" applyNumberFormat="1" applyFont="1" applyFill="1" applyBorder="1" applyAlignment="1">
      <alignment horizontal="right" vertical="center" indent="1"/>
    </xf>
    <xf numFmtId="3" fontId="12" fillId="19" borderId="73" xfId="0" applyNumberFormat="1" applyFont="1" applyFill="1" applyBorder="1" applyAlignment="1">
      <alignment horizontal="right" vertical="center" indent="1"/>
    </xf>
    <xf numFmtId="0" fontId="32" fillId="19" borderId="0" xfId="58" applyFont="1" applyFill="1" applyBorder="1" applyAlignment="1" applyProtection="1">
      <alignment horizontal="left" vertical="center"/>
    </xf>
    <xf numFmtId="0" fontId="45" fillId="19" borderId="0" xfId="58" applyFont="1" applyFill="1" applyBorder="1" applyAlignment="1" applyProtection="1">
      <alignment vertical="center"/>
    </xf>
    <xf numFmtId="0" fontId="70" fillId="19" borderId="0" xfId="58" applyFont="1" applyFill="1" applyBorder="1" applyAlignment="1" applyProtection="1">
      <alignment vertical="center"/>
    </xf>
    <xf numFmtId="0" fontId="8" fillId="19" borderId="0" xfId="58" applyFont="1" applyFill="1" applyBorder="1" applyAlignment="1" applyProtection="1">
      <alignment horizontal="center" vertical="center"/>
    </xf>
    <xf numFmtId="0" fontId="32" fillId="19" borderId="0" xfId="58" quotePrefix="1" applyFont="1" applyFill="1" applyBorder="1" applyAlignment="1" applyProtection="1">
      <alignment horizontal="center" vertical="center"/>
    </xf>
    <xf numFmtId="0" fontId="52" fillId="21" borderId="0" xfId="0" applyFont="1" applyFill="1" applyBorder="1" applyAlignment="1">
      <alignment horizontal="left"/>
    </xf>
    <xf numFmtId="4" fontId="3" fillId="21" borderId="0" xfId="0" applyNumberFormat="1" applyFont="1" applyFill="1" applyBorder="1" applyAlignment="1">
      <alignment horizontal="right"/>
    </xf>
    <xf numFmtId="0" fontId="48" fillId="21" borderId="0" xfId="0" applyFont="1" applyFill="1"/>
    <xf numFmtId="0" fontId="49" fillId="21" borderId="0" xfId="0" applyFont="1" applyFill="1"/>
    <xf numFmtId="0" fontId="12" fillId="19" borderId="0" xfId="0" applyFont="1" applyFill="1" applyBorder="1" applyAlignment="1">
      <alignment horizontal="center"/>
    </xf>
    <xf numFmtId="0" fontId="8" fillId="19" borderId="0" xfId="58" quotePrefix="1" applyFont="1" applyFill="1" applyBorder="1" applyAlignment="1" applyProtection="1">
      <alignment horizontal="center" vertical="center" wrapText="1"/>
    </xf>
    <xf numFmtId="0" fontId="8" fillId="19" borderId="0" xfId="58" quotePrefix="1" applyFont="1" applyFill="1" applyBorder="1" applyAlignment="1" applyProtection="1">
      <alignment horizontal="center" vertical="center"/>
    </xf>
    <xf numFmtId="0" fontId="71" fillId="19" borderId="23" xfId="58" applyFont="1" applyFill="1" applyBorder="1" applyAlignment="1" applyProtection="1">
      <alignment vertical="center"/>
    </xf>
    <xf numFmtId="0" fontId="62" fillId="0" borderId="0" xfId="0" applyFont="1" applyProtection="1"/>
    <xf numFmtId="3" fontId="31" fillId="17" borderId="84" xfId="58" applyNumberFormat="1" applyFont="1" applyFill="1" applyBorder="1" applyAlignment="1" applyProtection="1">
      <alignment horizontal="right" vertical="center" indent="1"/>
    </xf>
    <xf numFmtId="168" fontId="34" fillId="17" borderId="0" xfId="62" applyNumberFormat="1" applyFont="1" applyFill="1" applyAlignment="1" applyProtection="1">
      <alignment horizontal="right" vertical="center"/>
    </xf>
    <xf numFmtId="0" fontId="41" fillId="17" borderId="0" xfId="58" applyFont="1" applyFill="1" applyBorder="1" applyProtection="1"/>
    <xf numFmtId="0" fontId="6" fillId="17" borderId="0" xfId="58" applyFont="1" applyFill="1" applyBorder="1" applyProtection="1"/>
    <xf numFmtId="4" fontId="2" fillId="17" borderId="0" xfId="61" applyNumberFormat="1" applyFill="1" applyBorder="1" applyAlignment="1" applyProtection="1">
      <alignment wrapText="1"/>
    </xf>
    <xf numFmtId="0" fontId="0" fillId="17" borderId="0" xfId="58" applyFont="1" applyFill="1" applyBorder="1" applyProtection="1"/>
    <xf numFmtId="3" fontId="31" fillId="17" borderId="31" xfId="58" applyNumberFormat="1" applyFont="1" applyFill="1" applyBorder="1" applyAlignment="1" applyProtection="1">
      <alignment horizontal="left" vertical="center" indent="1"/>
      <protection locked="0"/>
    </xf>
    <xf numFmtId="0" fontId="32" fillId="19" borderId="0" xfId="58" applyFont="1" applyFill="1" applyBorder="1" applyAlignment="1" applyProtection="1">
      <alignment horizontal="left" vertical="center" wrapText="1"/>
    </xf>
    <xf numFmtId="0" fontId="8" fillId="19" borderId="88" xfId="58" quotePrefix="1" applyFont="1" applyFill="1" applyBorder="1" applyAlignment="1" applyProtection="1">
      <alignment horizontal="center" vertical="center"/>
    </xf>
    <xf numFmtId="0" fontId="8" fillId="19" borderId="89" xfId="58" quotePrefix="1" applyFont="1" applyFill="1" applyBorder="1" applyAlignment="1" applyProtection="1">
      <alignment horizontal="center" vertical="center"/>
    </xf>
    <xf numFmtId="0" fontId="8" fillId="19" borderId="90" xfId="58" applyFont="1" applyFill="1" applyBorder="1" applyAlignment="1" applyProtection="1">
      <alignment horizontal="left" vertical="center" wrapText="1"/>
    </xf>
    <xf numFmtId="0" fontId="3" fillId="19" borderId="91" xfId="58" applyFont="1" applyFill="1" applyBorder="1" applyAlignment="1" applyProtection="1">
      <alignment horizontal="left" vertical="center"/>
    </xf>
    <xf numFmtId="0" fontId="8" fillId="19" borderId="92" xfId="58" applyFont="1" applyFill="1" applyBorder="1" applyAlignment="1" applyProtection="1">
      <alignment horizontal="left" vertical="center" wrapText="1"/>
    </xf>
    <xf numFmtId="0" fontId="64" fillId="19" borderId="88" xfId="58" applyFont="1" applyFill="1" applyBorder="1" applyAlignment="1" applyProtection="1">
      <alignment horizontal="left" vertical="top" wrapText="1"/>
    </xf>
    <xf numFmtId="0" fontId="35" fillId="19" borderId="89" xfId="58" applyFont="1" applyFill="1" applyBorder="1" applyAlignment="1" applyProtection="1">
      <alignment vertical="center"/>
    </xf>
    <xf numFmtId="3" fontId="31" fillId="17" borderId="93" xfId="58" applyNumberFormat="1" applyFont="1" applyFill="1" applyBorder="1" applyAlignment="1" applyProtection="1">
      <alignment horizontal="right" vertical="center" indent="1"/>
    </xf>
    <xf numFmtId="3" fontId="31" fillId="17" borderId="94" xfId="58" applyNumberFormat="1" applyFont="1" applyFill="1" applyBorder="1" applyAlignment="1" applyProtection="1">
      <alignment horizontal="right" vertical="center" indent="1"/>
    </xf>
    <xf numFmtId="0" fontId="3" fillId="19" borderId="88" xfId="58" applyFont="1" applyFill="1" applyBorder="1" applyAlignment="1" applyProtection="1">
      <alignment horizontal="left" vertical="center"/>
    </xf>
    <xf numFmtId="0" fontId="32" fillId="19" borderId="89" xfId="58" quotePrefix="1" applyFont="1" applyFill="1" applyBorder="1" applyAlignment="1" applyProtection="1">
      <alignment horizontal="center"/>
    </xf>
    <xf numFmtId="0" fontId="8" fillId="19" borderId="88" xfId="58" applyFont="1" applyFill="1" applyBorder="1" applyAlignment="1" applyProtection="1">
      <alignment horizontal="center" vertical="center"/>
    </xf>
    <xf numFmtId="0" fontId="0" fillId="19" borderId="91" xfId="58" applyFont="1" applyFill="1" applyBorder="1" applyAlignment="1" applyProtection="1">
      <alignment horizontal="left" vertical="center"/>
    </xf>
    <xf numFmtId="0" fontId="8" fillId="19" borderId="91" xfId="58" applyFont="1" applyFill="1" applyBorder="1" applyAlignment="1" applyProtection="1">
      <alignment horizontal="left" vertical="center" wrapText="1"/>
    </xf>
    <xf numFmtId="0" fontId="3" fillId="19" borderId="87" xfId="58" applyFont="1" applyFill="1" applyBorder="1" applyAlignment="1" applyProtection="1">
      <alignment horizontal="center"/>
    </xf>
    <xf numFmtId="0" fontId="0" fillId="19" borderId="89" xfId="58" applyFont="1" applyFill="1" applyBorder="1" applyAlignment="1" applyProtection="1">
      <alignment horizontal="left" vertical="center"/>
    </xf>
    <xf numFmtId="0" fontId="31" fillId="19" borderId="89" xfId="58" applyFont="1" applyFill="1" applyBorder="1" applyAlignment="1" applyProtection="1">
      <alignment horizontal="right" vertical="center" indent="1"/>
    </xf>
    <xf numFmtId="0" fontId="8" fillId="19" borderId="91" xfId="58" applyFont="1" applyFill="1" applyBorder="1" applyAlignment="1" applyProtection="1">
      <alignment horizontal="left" vertical="center"/>
    </xf>
    <xf numFmtId="0" fontId="0" fillId="19" borderId="92" xfId="58" applyFont="1" applyFill="1" applyBorder="1" applyAlignment="1" applyProtection="1">
      <alignment horizontal="left" vertical="center"/>
    </xf>
    <xf numFmtId="0" fontId="47" fillId="19" borderId="88" xfId="58" applyFont="1" applyFill="1" applyBorder="1" applyAlignment="1" applyProtection="1">
      <alignment horizontal="left" vertical="center"/>
    </xf>
    <xf numFmtId="0" fontId="61" fillId="19" borderId="25" xfId="58" applyFont="1" applyFill="1" applyBorder="1" applyAlignment="1" applyProtection="1">
      <alignment horizontal="left" vertical="center"/>
    </xf>
    <xf numFmtId="0" fontId="31" fillId="19" borderId="27" xfId="58" applyFont="1" applyFill="1" applyBorder="1" applyAlignment="1" applyProtection="1">
      <alignment horizontal="left" vertical="center" wrapText="1"/>
    </xf>
    <xf numFmtId="0" fontId="61" fillId="19" borderId="24" xfId="58" applyFont="1" applyFill="1" applyBorder="1" applyAlignment="1" applyProtection="1">
      <alignment horizontal="left" vertical="center"/>
    </xf>
    <xf numFmtId="0" fontId="3" fillId="19" borderId="0" xfId="58" quotePrefix="1" applyFont="1" applyFill="1" applyBorder="1" applyAlignment="1" applyProtection="1">
      <alignment horizontal="center"/>
    </xf>
    <xf numFmtId="0" fontId="3" fillId="19" borderId="89" xfId="58" quotePrefix="1" applyFont="1" applyFill="1" applyBorder="1" applyAlignment="1" applyProtection="1">
      <alignment horizontal="center"/>
    </xf>
    <xf numFmtId="0" fontId="2" fillId="19" borderId="0" xfId="58" applyFont="1" applyFill="1" applyBorder="1" applyProtection="1"/>
    <xf numFmtId="0" fontId="47" fillId="19" borderId="0" xfId="58" quotePrefix="1" applyFont="1" applyFill="1" applyBorder="1" applyAlignment="1" applyProtection="1">
      <alignment horizontal="center"/>
    </xf>
    <xf numFmtId="0" fontId="36" fillId="19" borderId="0" xfId="58" applyFont="1" applyFill="1" applyBorder="1" applyAlignment="1" applyProtection="1">
      <alignment vertical="center"/>
    </xf>
    <xf numFmtId="0" fontId="2" fillId="19" borderId="23" xfId="58" applyFont="1" applyFill="1" applyBorder="1" applyProtection="1"/>
    <xf numFmtId="0" fontId="2" fillId="19" borderId="15" xfId="58" applyFont="1" applyFill="1" applyBorder="1" applyProtection="1"/>
    <xf numFmtId="168" fontId="36" fillId="0" borderId="0" xfId="58" applyNumberFormat="1" applyFont="1" applyProtection="1"/>
    <xf numFmtId="0" fontId="36" fillId="0" borderId="0" xfId="58" applyFont="1" applyProtection="1"/>
    <xf numFmtId="0" fontId="2" fillId="0" borderId="0" xfId="58" applyFont="1" applyProtection="1"/>
    <xf numFmtId="0" fontId="6" fillId="19" borderId="0" xfId="0" applyFont="1" applyFill="1" applyBorder="1" applyAlignment="1">
      <alignment horizontal="left" vertical="top" wrapText="1"/>
    </xf>
    <xf numFmtId="0" fontId="6" fillId="19" borderId="0" xfId="0" applyFont="1" applyFill="1" applyBorder="1" applyAlignment="1">
      <alignment wrapText="1"/>
    </xf>
    <xf numFmtId="0" fontId="12" fillId="19" borderId="0" xfId="0" applyFont="1" applyFill="1" applyBorder="1" applyAlignment="1">
      <alignment horizontal="center"/>
    </xf>
    <xf numFmtId="0" fontId="11" fillId="19" borderId="0" xfId="0" applyFont="1" applyFill="1" applyBorder="1" applyAlignment="1">
      <alignment horizontal="left"/>
    </xf>
    <xf numFmtId="0" fontId="12" fillId="22" borderId="0" xfId="0" applyFont="1" applyFill="1" applyBorder="1" applyAlignment="1" applyProtection="1">
      <alignment vertical="top" wrapText="1"/>
    </xf>
    <xf numFmtId="0" fontId="8" fillId="19" borderId="0" xfId="0" applyFont="1" applyFill="1" applyBorder="1" applyAlignment="1">
      <alignment wrapText="1"/>
    </xf>
    <xf numFmtId="0" fontId="11" fillId="17" borderId="0" xfId="0" applyFont="1" applyFill="1" applyBorder="1" applyAlignment="1">
      <alignment horizontal="center"/>
    </xf>
    <xf numFmtId="3" fontId="11" fillId="17" borderId="0" xfId="0" applyNumberFormat="1" applyFont="1" applyFill="1" applyBorder="1" applyAlignment="1">
      <alignment horizontal="right" vertical="center" indent="1"/>
    </xf>
    <xf numFmtId="0" fontId="12" fillId="19" borderId="0" xfId="0" applyFont="1" applyFill="1" applyBorder="1" applyAlignment="1">
      <alignment vertical="top" wrapText="1"/>
    </xf>
    <xf numFmtId="0" fontId="11" fillId="19" borderId="0" xfId="0" applyFont="1" applyFill="1" applyBorder="1" applyAlignment="1">
      <alignment horizontal="center"/>
    </xf>
    <xf numFmtId="0" fontId="55" fillId="0" borderId="0" xfId="0" applyFont="1" applyAlignment="1">
      <alignment wrapText="1"/>
    </xf>
    <xf numFmtId="1" fontId="2" fillId="20" borderId="32" xfId="0" applyNumberFormat="1" applyFont="1" applyFill="1" applyBorder="1" applyAlignment="1">
      <alignment horizontal="center"/>
    </xf>
    <xf numFmtId="1" fontId="2" fillId="20" borderId="16" xfId="0" applyNumberFormat="1" applyFont="1" applyFill="1" applyBorder="1"/>
    <xf numFmtId="0" fontId="2" fillId="20" borderId="0" xfId="0" applyFont="1" applyFill="1" applyBorder="1" applyAlignment="1">
      <alignment horizontal="center"/>
    </xf>
    <xf numFmtId="1" fontId="2" fillId="20" borderId="33" xfId="0" applyNumberFormat="1" applyFont="1" applyFill="1" applyBorder="1" applyAlignment="1"/>
    <xf numFmtId="1" fontId="2" fillId="20" borderId="0" xfId="0" applyNumberFormat="1" applyFont="1" applyFill="1" applyBorder="1" applyAlignment="1"/>
    <xf numFmtId="0" fontId="2" fillId="20" borderId="0" xfId="0" applyFont="1" applyFill="1" applyBorder="1" applyAlignment="1"/>
    <xf numFmtId="0" fontId="2" fillId="20" borderId="15" xfId="0" applyFont="1" applyFill="1" applyBorder="1" applyAlignment="1"/>
    <xf numFmtId="1" fontId="2" fillId="20" borderId="0" xfId="0" applyNumberFormat="1" applyFont="1" applyFill="1" applyBorder="1"/>
    <xf numFmtId="0" fontId="3" fillId="20" borderId="0" xfId="0" applyFont="1" applyFill="1" applyBorder="1" applyAlignment="1">
      <alignment horizontal="left" vertical="top"/>
    </xf>
    <xf numFmtId="168" fontId="2" fillId="17" borderId="27" xfId="67" applyNumberFormat="1" applyFont="1" applyFill="1" applyBorder="1" applyAlignment="1">
      <alignment horizontal="left"/>
    </xf>
    <xf numFmtId="1" fontId="2" fillId="20" borderId="34" xfId="0" applyNumberFormat="1" applyFont="1" applyFill="1" applyBorder="1" applyAlignment="1">
      <alignment horizontal="center"/>
    </xf>
    <xf numFmtId="1" fontId="2" fillId="20" borderId="25" xfId="0" applyNumberFormat="1" applyFont="1" applyFill="1" applyBorder="1" applyAlignment="1">
      <alignment horizontal="center"/>
    </xf>
    <xf numFmtId="0" fontId="2" fillId="20" borderId="25" xfId="0" applyFont="1" applyFill="1" applyBorder="1" applyAlignment="1">
      <alignment horizontal="center"/>
    </xf>
    <xf numFmtId="0" fontId="2" fillId="20" borderId="27" xfId="0" applyFont="1" applyFill="1" applyBorder="1" applyAlignment="1">
      <alignment horizontal="center"/>
    </xf>
    <xf numFmtId="0" fontId="0" fillId="0" borderId="0" xfId="0" applyAlignment="1">
      <alignment horizontal="center"/>
    </xf>
    <xf numFmtId="168" fontId="2" fillId="17" borderId="0" xfId="68" applyNumberFormat="1" applyFont="1" applyFill="1" applyBorder="1"/>
    <xf numFmtId="168" fontId="2" fillId="0" borderId="0" xfId="68" applyNumberFormat="1" applyFont="1" applyFill="1" applyBorder="1"/>
    <xf numFmtId="168" fontId="72" fillId="0" borderId="0" xfId="67" applyNumberFormat="1" applyBorder="1"/>
    <xf numFmtId="168" fontId="3" fillId="0" borderId="0" xfId="59" applyNumberFormat="1" applyFont="1" applyBorder="1" applyAlignment="1" applyProtection="1">
      <alignment horizontal="left"/>
    </xf>
    <xf numFmtId="0" fontId="49" fillId="22" borderId="24" xfId="0" applyFont="1" applyFill="1" applyBorder="1"/>
    <xf numFmtId="0" fontId="6" fillId="22" borderId="25" xfId="0" applyFont="1" applyFill="1" applyBorder="1"/>
    <xf numFmtId="0" fontId="6" fillId="22" borderId="27" xfId="0" applyFont="1" applyFill="1" applyBorder="1"/>
    <xf numFmtId="0" fontId="49" fillId="22" borderId="26" xfId="0" applyFont="1" applyFill="1" applyBorder="1"/>
    <xf numFmtId="0" fontId="6" fillId="22" borderId="16" xfId="0" applyFont="1" applyFill="1" applyBorder="1"/>
    <xf numFmtId="0" fontId="6" fillId="22" borderId="17" xfId="0" applyFont="1" applyFill="1" applyBorder="1"/>
    <xf numFmtId="3" fontId="6" fillId="22" borderId="25" xfId="0" applyNumberFormat="1" applyFont="1" applyFill="1" applyBorder="1" applyAlignment="1">
      <alignment horizontal="left" vertical="center" indent="1"/>
    </xf>
    <xf numFmtId="3" fontId="6" fillId="22" borderId="25" xfId="0" applyNumberFormat="1" applyFont="1" applyFill="1" applyBorder="1" applyAlignment="1">
      <alignment horizontal="right" vertical="center" indent="1"/>
    </xf>
    <xf numFmtId="3" fontId="40" fillId="22" borderId="25" xfId="0" applyNumberFormat="1" applyFont="1" applyFill="1" applyBorder="1" applyAlignment="1">
      <alignment horizontal="left" vertical="center" indent="1"/>
    </xf>
    <xf numFmtId="0" fontId="3" fillId="22" borderId="31" xfId="0" applyFont="1" applyFill="1" applyBorder="1"/>
    <xf numFmtId="1" fontId="2" fillId="24" borderId="43" xfId="0" applyNumberFormat="1" applyFont="1" applyFill="1" applyBorder="1" applyAlignment="1">
      <alignment horizontal="center"/>
    </xf>
    <xf numFmtId="1" fontId="2" fillId="24" borderId="43" xfId="0" applyNumberFormat="1" applyFont="1" applyFill="1" applyBorder="1"/>
    <xf numFmtId="0" fontId="2" fillId="24" borderId="79" xfId="0" applyFont="1" applyFill="1" applyBorder="1"/>
    <xf numFmtId="0" fontId="2" fillId="24" borderId="44" xfId="0" applyFont="1" applyFill="1" applyBorder="1" applyAlignment="1">
      <alignment horizontal="center"/>
    </xf>
    <xf numFmtId="170" fontId="48" fillId="0" borderId="0" xfId="33" applyNumberFormat="1" applyFont="1" applyAlignment="1">
      <alignment horizontal="right"/>
    </xf>
    <xf numFmtId="170" fontId="46" fillId="21" borderId="0" xfId="33" applyNumberFormat="1" applyFont="1" applyFill="1" applyBorder="1" applyAlignment="1">
      <alignment horizontal="right"/>
    </xf>
    <xf numFmtId="170" fontId="48" fillId="21" borderId="0" xfId="33" applyNumberFormat="1" applyFont="1" applyFill="1" applyAlignment="1">
      <alignment horizontal="right"/>
    </xf>
    <xf numFmtId="3" fontId="8" fillId="22" borderId="0" xfId="0" applyNumberFormat="1" applyFont="1" applyFill="1" applyBorder="1" applyAlignment="1">
      <alignment horizontal="center" vertical="center" wrapText="1"/>
    </xf>
    <xf numFmtId="3" fontId="6" fillId="22" borderId="0" xfId="0" applyNumberFormat="1" applyFont="1" applyFill="1" applyBorder="1" applyAlignment="1">
      <alignment horizontal="right" vertical="center" indent="1"/>
    </xf>
    <xf numFmtId="3" fontId="8" fillId="22" borderId="0" xfId="0" applyNumberFormat="1" applyFont="1" applyFill="1" applyBorder="1" applyAlignment="1">
      <alignment horizontal="right" vertical="center" indent="1"/>
    </xf>
    <xf numFmtId="3" fontId="8" fillId="22" borderId="0" xfId="0" applyNumberFormat="1" applyFont="1" applyFill="1" applyBorder="1" applyAlignment="1">
      <alignment horizontal="center" vertical="center"/>
    </xf>
    <xf numFmtId="3" fontId="6" fillId="22" borderId="0" xfId="0" applyNumberFormat="1" applyFont="1" applyFill="1" applyBorder="1" applyAlignment="1">
      <alignment vertical="center"/>
    </xf>
    <xf numFmtId="3" fontId="8" fillId="22" borderId="0" xfId="0" applyNumberFormat="1" applyFont="1" applyFill="1" applyBorder="1" applyAlignment="1">
      <alignment vertical="center"/>
    </xf>
    <xf numFmtId="0" fontId="8" fillId="22" borderId="0" xfId="0" applyFont="1" applyFill="1" applyBorder="1" applyAlignment="1">
      <alignment horizontal="right"/>
    </xf>
    <xf numFmtId="3" fontId="48" fillId="22" borderId="0" xfId="0" applyNumberFormat="1" applyFont="1" applyFill="1" applyBorder="1" applyAlignment="1">
      <alignment vertical="center"/>
    </xf>
    <xf numFmtId="0" fontId="6" fillId="22" borderId="0" xfId="0" applyFont="1" applyFill="1"/>
    <xf numFmtId="0" fontId="6" fillId="21" borderId="19" xfId="0" applyFont="1" applyFill="1" applyBorder="1"/>
    <xf numFmtId="3" fontId="6" fillId="21" borderId="19" xfId="0" applyNumberFormat="1" applyFont="1" applyFill="1" applyBorder="1" applyAlignment="1">
      <alignment vertical="center"/>
    </xf>
    <xf numFmtId="0" fontId="6" fillId="21" borderId="45" xfId="0" applyFont="1" applyFill="1" applyBorder="1"/>
    <xf numFmtId="3" fontId="6" fillId="21" borderId="0" xfId="0" applyNumberFormat="1" applyFont="1" applyFill="1" applyBorder="1" applyAlignment="1">
      <alignment vertical="center"/>
    </xf>
    <xf numFmtId="0" fontId="6" fillId="21" borderId="46" xfId="0" applyFont="1" applyFill="1" applyBorder="1"/>
    <xf numFmtId="0" fontId="6" fillId="21" borderId="22" xfId="0" applyFont="1" applyFill="1" applyBorder="1"/>
    <xf numFmtId="0" fontId="6" fillId="21" borderId="47" xfId="0" applyFont="1" applyFill="1" applyBorder="1"/>
    <xf numFmtId="9" fontId="8" fillId="22" borderId="0" xfId="46" applyFont="1" applyFill="1" applyBorder="1" applyAlignment="1">
      <alignment horizontal="right" vertical="center" indent="1"/>
    </xf>
    <xf numFmtId="9" fontId="6" fillId="22" borderId="0" xfId="46" applyFont="1" applyFill="1" applyBorder="1" applyAlignment="1">
      <alignment horizontal="right" vertical="center" indent="1"/>
    </xf>
    <xf numFmtId="3" fontId="6" fillId="21" borderId="19" xfId="0" applyNumberFormat="1" applyFont="1" applyFill="1" applyBorder="1" applyAlignment="1">
      <alignment horizontal="right" vertical="center" indent="1"/>
    </xf>
    <xf numFmtId="3" fontId="6" fillId="21" borderId="0" xfId="0" applyNumberFormat="1" applyFont="1" applyFill="1" applyBorder="1" applyAlignment="1">
      <alignment horizontal="right" vertical="center" indent="1"/>
    </xf>
    <xf numFmtId="0" fontId="57" fillId="22" borderId="0" xfId="0" applyFont="1" applyFill="1" applyBorder="1"/>
    <xf numFmtId="3" fontId="0" fillId="22" borderId="0" xfId="0" applyNumberFormat="1" applyFill="1" applyBorder="1"/>
    <xf numFmtId="3" fontId="56" fillId="22" borderId="0" xfId="0" applyNumberFormat="1" applyFont="1" applyFill="1" applyBorder="1" applyAlignment="1">
      <alignment horizontal="right" vertical="center" indent="1"/>
    </xf>
    <xf numFmtId="3" fontId="57" fillId="22" borderId="0" xfId="0" applyNumberFormat="1" applyFont="1" applyFill="1" applyBorder="1"/>
    <xf numFmtId="170" fontId="48" fillId="0" borderId="0" xfId="33" applyNumberFormat="1" applyFont="1" applyAlignment="1" applyProtection="1">
      <alignment horizontal="right"/>
      <protection locked="0"/>
    </xf>
    <xf numFmtId="0" fontId="48" fillId="0" borderId="0" xfId="0" applyFont="1" applyProtection="1">
      <protection locked="0"/>
    </xf>
    <xf numFmtId="170" fontId="48" fillId="17" borderId="0" xfId="33" applyNumberFormat="1" applyFont="1" applyFill="1" applyBorder="1" applyAlignment="1" applyProtection="1">
      <alignment horizontal="right"/>
      <protection locked="0"/>
    </xf>
    <xf numFmtId="170" fontId="48" fillId="0" borderId="0" xfId="33" applyNumberFormat="1" applyFont="1" applyBorder="1" applyAlignment="1" applyProtection="1">
      <alignment horizontal="right"/>
      <protection locked="0"/>
    </xf>
    <xf numFmtId="170" fontId="48" fillId="17" borderId="0" xfId="33" applyNumberFormat="1" applyFont="1" applyFill="1" applyBorder="1" applyAlignment="1" applyProtection="1">
      <alignment horizontal="right" vertical="center"/>
      <protection locked="0"/>
    </xf>
    <xf numFmtId="170" fontId="48" fillId="0" borderId="0" xfId="33" applyNumberFormat="1" applyFont="1" applyBorder="1" applyAlignment="1">
      <alignment horizontal="right"/>
    </xf>
    <xf numFmtId="170" fontId="46" fillId="21" borderId="0" xfId="33" applyNumberFormat="1" applyFont="1" applyFill="1" applyBorder="1" applyAlignment="1">
      <alignment horizontal="right" vertical="center"/>
    </xf>
    <xf numFmtId="0" fontId="0" fillId="0" borderId="79" xfId="0" applyBorder="1" applyAlignment="1">
      <alignment horizontal="center" vertical="top" wrapText="1"/>
    </xf>
    <xf numFmtId="0" fontId="0" fillId="0" borderId="43" xfId="0" applyBorder="1" applyAlignment="1">
      <alignment horizontal="center" vertical="top" wrapText="1"/>
    </xf>
    <xf numFmtId="0" fontId="0" fillId="24" borderId="43" xfId="0" applyFill="1" applyBorder="1"/>
    <xf numFmtId="0" fontId="0" fillId="24" borderId="79" xfId="0" applyFill="1" applyBorder="1"/>
    <xf numFmtId="0" fontId="0" fillId="24" borderId="44" xfId="0" applyFill="1" applyBorder="1"/>
    <xf numFmtId="0" fontId="2" fillId="24" borderId="25" xfId="0" applyFont="1" applyFill="1" applyBorder="1" applyAlignment="1">
      <alignment horizontal="center"/>
    </xf>
    <xf numFmtId="1" fontId="2" fillId="20" borderId="26" xfId="0" applyNumberFormat="1" applyFont="1" applyFill="1" applyBorder="1" applyAlignment="1">
      <alignment horizontal="center"/>
    </xf>
    <xf numFmtId="1" fontId="2" fillId="20" borderId="16" xfId="0" applyNumberFormat="1" applyFont="1" applyFill="1" applyBorder="1" applyAlignment="1">
      <alignment horizontal="center"/>
    </xf>
    <xf numFmtId="1" fontId="2" fillId="20" borderId="17" xfId="0" applyNumberFormat="1" applyFont="1" applyFill="1" applyBorder="1" applyAlignment="1">
      <alignment horizontal="center"/>
    </xf>
    <xf numFmtId="0" fontId="0" fillId="23" borderId="23" xfId="0" applyFill="1" applyBorder="1"/>
    <xf numFmtId="0" fontId="0" fillId="23" borderId="0" xfId="0" applyFill="1" applyBorder="1"/>
    <xf numFmtId="0" fontId="0" fillId="23" borderId="15" xfId="0" applyFill="1" applyBorder="1"/>
    <xf numFmtId="0" fontId="0" fillId="0" borderId="32" xfId="0" applyBorder="1" applyAlignment="1">
      <alignment horizontal="center"/>
    </xf>
    <xf numFmtId="0" fontId="0" fillId="0" borderId="33" xfId="0" applyBorder="1" applyAlignment="1">
      <alignment horizontal="center"/>
    </xf>
    <xf numFmtId="0" fontId="0" fillId="22" borderId="34" xfId="0" applyFill="1" applyBorder="1" applyAlignment="1">
      <alignment horizontal="center"/>
    </xf>
    <xf numFmtId="168" fontId="2" fillId="17" borderId="26" xfId="67" applyNumberFormat="1" applyFont="1" applyFill="1" applyBorder="1"/>
    <xf numFmtId="168" fontId="2" fillId="17" borderId="16" xfId="68" applyNumberFormat="1" applyFont="1" applyFill="1" applyBorder="1"/>
    <xf numFmtId="168" fontId="73" fillId="17" borderId="17" xfId="67" applyNumberFormat="1" applyFont="1" applyFill="1" applyBorder="1" applyAlignment="1">
      <alignment horizontal="left"/>
    </xf>
    <xf numFmtId="168" fontId="2" fillId="17" borderId="23" xfId="67" applyNumberFormat="1" applyFont="1" applyFill="1" applyBorder="1"/>
    <xf numFmtId="168" fontId="73" fillId="17" borderId="15" xfId="67" applyNumberFormat="1" applyFont="1" applyFill="1" applyBorder="1" applyAlignment="1">
      <alignment horizontal="left"/>
    </xf>
    <xf numFmtId="168" fontId="2" fillId="0" borderId="23" xfId="67" applyNumberFormat="1" applyFont="1" applyFill="1" applyBorder="1"/>
    <xf numFmtId="168" fontId="73" fillId="0" borderId="15" xfId="67" applyNumberFormat="1" applyFont="1" applyFill="1" applyBorder="1" applyAlignment="1">
      <alignment horizontal="left"/>
    </xf>
    <xf numFmtId="1" fontId="3" fillId="22" borderId="24" xfId="0" applyNumberFormat="1" applyFont="1" applyFill="1" applyBorder="1" applyAlignment="1">
      <alignment horizontal="center"/>
    </xf>
    <xf numFmtId="1" fontId="3" fillId="22" borderId="25" xfId="0" applyNumberFormat="1" applyFont="1" applyFill="1" applyBorder="1" applyAlignment="1">
      <alignment horizontal="center"/>
    </xf>
    <xf numFmtId="168" fontId="2" fillId="0" borderId="32" xfId="67" applyNumberFormat="1" applyFont="1" applyBorder="1" applyAlignment="1" applyProtection="1">
      <alignment horizontal="left"/>
    </xf>
    <xf numFmtId="168" fontId="2" fillId="0" borderId="33" xfId="67" applyNumberFormat="1" applyFont="1" applyBorder="1" applyAlignment="1" applyProtection="1">
      <alignment horizontal="left"/>
    </xf>
    <xf numFmtId="168" fontId="2" fillId="0" borderId="33" xfId="67" applyNumberFormat="1" applyFont="1" applyFill="1" applyBorder="1" applyAlignment="1" applyProtection="1">
      <alignment horizontal="left"/>
    </xf>
    <xf numFmtId="170" fontId="0" fillId="22" borderId="43" xfId="33" applyNumberFormat="1" applyFont="1" applyFill="1" applyBorder="1"/>
    <xf numFmtId="170" fontId="0" fillId="22" borderId="79" xfId="33" applyNumberFormat="1" applyFont="1" applyFill="1" applyBorder="1"/>
    <xf numFmtId="170" fontId="0" fillId="22" borderId="44" xfId="33" applyNumberFormat="1" applyFont="1" applyFill="1" applyBorder="1"/>
    <xf numFmtId="170" fontId="0" fillId="22" borderId="43" xfId="33" applyNumberFormat="1" applyFont="1" applyFill="1" applyBorder="1" applyAlignment="1">
      <alignment horizontal="right"/>
    </xf>
    <xf numFmtId="170" fontId="0" fillId="22" borderId="79" xfId="33" applyNumberFormat="1" applyFont="1" applyFill="1" applyBorder="1" applyAlignment="1">
      <alignment horizontal="right"/>
    </xf>
    <xf numFmtId="170" fontId="0" fillId="0" borderId="23" xfId="33" applyNumberFormat="1" applyFont="1" applyBorder="1"/>
    <xf numFmtId="170" fontId="0" fillId="0" borderId="0" xfId="33" applyNumberFormat="1" applyFont="1" applyBorder="1"/>
    <xf numFmtId="170" fontId="0" fillId="0" borderId="15" xfId="33" applyNumberFormat="1" applyFont="1" applyBorder="1"/>
    <xf numFmtId="9" fontId="0" fillId="0" borderId="23" xfId="46" applyFont="1" applyBorder="1"/>
    <xf numFmtId="9" fontId="0" fillId="0" borderId="0" xfId="46" applyFont="1" applyBorder="1"/>
    <xf numFmtId="3" fontId="0" fillId="0" borderId="0" xfId="0" applyNumberFormat="1" applyBorder="1"/>
    <xf numFmtId="3" fontId="0" fillId="0" borderId="15" xfId="0" applyNumberFormat="1" applyBorder="1"/>
    <xf numFmtId="3" fontId="0" fillId="0" borderId="23" xfId="0" applyNumberFormat="1" applyBorder="1"/>
    <xf numFmtId="3" fontId="0" fillId="22" borderId="79" xfId="33" applyNumberFormat="1" applyFont="1" applyFill="1" applyBorder="1"/>
    <xf numFmtId="3" fontId="0" fillId="22" borderId="44" xfId="33" applyNumberFormat="1" applyFont="1" applyFill="1" applyBorder="1"/>
    <xf numFmtId="3" fontId="0" fillId="22" borderId="43" xfId="33" applyNumberFormat="1" applyFont="1" applyFill="1" applyBorder="1"/>
    <xf numFmtId="0" fontId="2" fillId="0" borderId="79" xfId="0" applyFont="1" applyFill="1" applyBorder="1" applyAlignment="1">
      <alignment horizontal="center" vertical="top" wrapText="1"/>
    </xf>
    <xf numFmtId="0" fontId="54" fillId="0" borderId="0" xfId="0" applyFont="1" applyBorder="1" applyAlignment="1">
      <alignment vertical="center"/>
    </xf>
    <xf numFmtId="0" fontId="0" fillId="22" borderId="81" xfId="0" applyFill="1" applyBorder="1" applyProtection="1"/>
    <xf numFmtId="0" fontId="12" fillId="22" borderId="80" xfId="0" applyFont="1" applyFill="1" applyBorder="1" applyProtection="1"/>
    <xf numFmtId="3" fontId="11" fillId="22" borderId="80" xfId="0" applyNumberFormat="1" applyFont="1" applyFill="1" applyBorder="1" applyAlignment="1" applyProtection="1">
      <alignment horizontal="right" vertical="center" indent="1"/>
    </xf>
    <xf numFmtId="3" fontId="12" fillId="22" borderId="80" xfId="0" applyNumberFormat="1" applyFont="1" applyFill="1" applyBorder="1" applyAlignment="1" applyProtection="1">
      <alignment horizontal="right" vertical="center" indent="1"/>
    </xf>
    <xf numFmtId="0" fontId="0" fillId="19" borderId="79" xfId="0" applyFill="1" applyBorder="1"/>
    <xf numFmtId="0" fontId="12" fillId="19" borderId="79" xfId="0" applyFont="1" applyFill="1" applyBorder="1"/>
    <xf numFmtId="3" fontId="12" fillId="19" borderId="79" xfId="0" applyNumberFormat="1" applyFont="1" applyFill="1" applyBorder="1" applyAlignment="1">
      <alignment horizontal="right" vertical="center" indent="1"/>
    </xf>
    <xf numFmtId="0" fontId="0" fillId="17" borderId="81" xfId="0" applyFill="1" applyBorder="1"/>
    <xf numFmtId="0" fontId="12" fillId="17" borderId="80" xfId="0" applyFont="1" applyFill="1" applyBorder="1"/>
    <xf numFmtId="3" fontId="48" fillId="0" borderId="0" xfId="0" applyNumberFormat="1" applyFont="1"/>
    <xf numFmtId="0" fontId="3" fillId="21" borderId="0" xfId="0" applyFont="1" applyFill="1" applyBorder="1" applyAlignment="1">
      <alignment wrapText="1"/>
    </xf>
    <xf numFmtId="0" fontId="74" fillId="19" borderId="0" xfId="58" applyFont="1" applyFill="1" applyBorder="1" applyAlignment="1" applyProtection="1">
      <alignment horizontal="center" vertical="center" wrapText="1"/>
    </xf>
    <xf numFmtId="0" fontId="74" fillId="19" borderId="0" xfId="58" applyFont="1" applyFill="1" applyBorder="1" applyAlignment="1" applyProtection="1">
      <alignment horizontal="left" vertical="center"/>
    </xf>
    <xf numFmtId="0" fontId="74" fillId="19" borderId="86" xfId="58" applyFont="1" applyFill="1" applyBorder="1" applyAlignment="1" applyProtection="1">
      <alignment vertical="center" wrapText="1"/>
    </xf>
    <xf numFmtId="0" fontId="75" fillId="19" borderId="0" xfId="58" applyFont="1" applyFill="1" applyBorder="1" applyProtection="1"/>
    <xf numFmtId="0" fontId="74" fillId="19" borderId="0" xfId="58" applyFont="1" applyFill="1" applyBorder="1" applyAlignment="1" applyProtection="1">
      <alignment horizontal="center" vertical="center"/>
    </xf>
    <xf numFmtId="0" fontId="74" fillId="19" borderId="0" xfId="58" applyFont="1" applyFill="1" applyBorder="1" applyAlignment="1" applyProtection="1">
      <alignment horizontal="center"/>
    </xf>
    <xf numFmtId="0" fontId="55" fillId="0" borderId="0" xfId="0" applyFont="1" applyBorder="1"/>
    <xf numFmtId="0" fontId="0" fillId="20" borderId="25" xfId="0" applyFill="1" applyBorder="1" applyProtection="1">
      <protection locked="0"/>
    </xf>
    <xf numFmtId="0" fontId="0" fillId="20" borderId="25" xfId="0" applyNumberFormat="1" applyFill="1" applyBorder="1" applyProtection="1">
      <protection locked="0"/>
    </xf>
    <xf numFmtId="0" fontId="49" fillId="22" borderId="23" xfId="0" applyFont="1" applyFill="1" applyBorder="1" applyProtection="1">
      <protection locked="0"/>
    </xf>
    <xf numFmtId="0" fontId="6" fillId="22" borderId="0" xfId="0" applyFont="1" applyFill="1" applyBorder="1" applyProtection="1">
      <protection locked="0"/>
    </xf>
    <xf numFmtId="0" fontId="0" fillId="22" borderId="0" xfId="0" applyFill="1" applyBorder="1" applyProtection="1">
      <protection locked="0"/>
    </xf>
    <xf numFmtId="0" fontId="0" fillId="22" borderId="0" xfId="0" applyNumberFormat="1" applyFill="1" applyBorder="1" applyProtection="1">
      <protection locked="0"/>
    </xf>
    <xf numFmtId="0" fontId="6" fillId="22" borderId="15" xfId="0" applyFont="1" applyFill="1" applyBorder="1" applyProtection="1">
      <protection locked="0"/>
    </xf>
    <xf numFmtId="3" fontId="12" fillId="22" borderId="0" xfId="0" applyNumberFormat="1" applyFont="1" applyFill="1" applyBorder="1" applyAlignment="1">
      <alignment horizontal="right" vertical="center" indent="1"/>
    </xf>
    <xf numFmtId="3" fontId="12" fillId="22" borderId="54" xfId="0" applyNumberFormat="1" applyFont="1" applyFill="1" applyBorder="1" applyAlignment="1">
      <alignment horizontal="right" vertical="center" indent="1"/>
    </xf>
    <xf numFmtId="0" fontId="0" fillId="22" borderId="56" xfId="0" applyFill="1" applyBorder="1"/>
    <xf numFmtId="0" fontId="0" fillId="22" borderId="58" xfId="0" applyFill="1" applyBorder="1"/>
    <xf numFmtId="3" fontId="11" fillId="22" borderId="0" xfId="0" applyNumberFormat="1" applyFont="1" applyFill="1" applyBorder="1" applyAlignment="1">
      <alignment horizontal="right" vertical="center" indent="1"/>
    </xf>
    <xf numFmtId="3" fontId="12" fillId="22" borderId="60" xfId="0" applyNumberFormat="1" applyFont="1" applyFill="1" applyBorder="1" applyAlignment="1">
      <alignment horizontal="right" vertical="center" indent="1"/>
    </xf>
    <xf numFmtId="3" fontId="11" fillId="22" borderId="60" xfId="0" applyNumberFormat="1" applyFont="1" applyFill="1" applyBorder="1" applyAlignment="1">
      <alignment horizontal="right" vertical="center" indent="1"/>
    </xf>
    <xf numFmtId="0" fontId="0" fillId="22" borderId="62" xfId="0" applyFill="1" applyBorder="1"/>
    <xf numFmtId="0" fontId="0" fillId="22" borderId="70" xfId="0" applyFill="1" applyBorder="1"/>
    <xf numFmtId="0" fontId="0" fillId="22" borderId="68" xfId="0" applyFill="1" applyBorder="1"/>
    <xf numFmtId="0" fontId="0" fillId="22" borderId="72" xfId="0" applyFill="1" applyBorder="1"/>
    <xf numFmtId="0" fontId="0" fillId="22" borderId="45" xfId="0" applyFill="1" applyBorder="1"/>
    <xf numFmtId="0" fontId="0" fillId="22" borderId="46" xfId="0" applyFill="1" applyBorder="1"/>
    <xf numFmtId="0" fontId="0" fillId="22" borderId="47" xfId="0" applyFill="1" applyBorder="1"/>
    <xf numFmtId="3" fontId="46" fillId="22" borderId="0" xfId="0" applyNumberFormat="1" applyFont="1" applyFill="1" applyBorder="1" applyAlignment="1">
      <alignment horizontal="right" vertical="center" indent="1"/>
    </xf>
    <xf numFmtId="3" fontId="12" fillId="22" borderId="25" xfId="0" applyNumberFormat="1" applyFont="1" applyFill="1" applyBorder="1" applyAlignment="1">
      <alignment horizontal="right" vertical="center" indent="1"/>
    </xf>
    <xf numFmtId="3" fontId="11" fillId="22" borderId="25" xfId="0" applyNumberFormat="1" applyFont="1" applyFill="1" applyBorder="1" applyAlignment="1">
      <alignment horizontal="right" vertical="center" indent="1"/>
    </xf>
    <xf numFmtId="0" fontId="0" fillId="22" borderId="25" xfId="0" applyFill="1" applyBorder="1"/>
    <xf numFmtId="3" fontId="12" fillId="22" borderId="28" xfId="0" applyNumberFormat="1" applyFont="1" applyFill="1" applyBorder="1" applyAlignment="1">
      <alignment horizontal="right" vertical="center" indent="1"/>
    </xf>
    <xf numFmtId="3" fontId="11" fillId="22" borderId="28" xfId="0" applyNumberFormat="1" applyFont="1" applyFill="1" applyBorder="1" applyAlignment="1">
      <alignment horizontal="right" vertical="center" indent="1"/>
    </xf>
    <xf numFmtId="0" fontId="0" fillId="22" borderId="48" xfId="0" applyFill="1" applyBorder="1"/>
    <xf numFmtId="3" fontId="12" fillId="22" borderId="64" xfId="0" applyNumberFormat="1" applyFont="1" applyFill="1" applyBorder="1" applyAlignment="1">
      <alignment horizontal="right" vertical="center" indent="1"/>
    </xf>
    <xf numFmtId="3" fontId="11" fillId="22" borderId="64" xfId="0" applyNumberFormat="1" applyFont="1" applyFill="1" applyBorder="1" applyAlignment="1">
      <alignment horizontal="right" vertical="center" indent="1"/>
    </xf>
    <xf numFmtId="0" fontId="0" fillId="22" borderId="66" xfId="0" applyFill="1" applyBorder="1"/>
    <xf numFmtId="3" fontId="12" fillId="22" borderId="70" xfId="0" applyNumberFormat="1" applyFont="1" applyFill="1" applyBorder="1" applyAlignment="1">
      <alignment horizontal="right" vertical="center" indent="1"/>
    </xf>
    <xf numFmtId="3" fontId="11" fillId="22" borderId="70" xfId="0" applyNumberFormat="1" applyFont="1" applyFill="1" applyBorder="1" applyAlignment="1">
      <alignment horizontal="right" vertical="center" indent="1"/>
    </xf>
    <xf numFmtId="3" fontId="12" fillId="22" borderId="29" xfId="0" applyNumberFormat="1" applyFont="1" applyFill="1" applyBorder="1" applyAlignment="1">
      <alignment horizontal="right" vertical="center" indent="1"/>
    </xf>
    <xf numFmtId="3" fontId="11" fillId="22" borderId="29" xfId="0" applyNumberFormat="1" applyFont="1" applyFill="1" applyBorder="1" applyAlignment="1">
      <alignment horizontal="right" vertical="center" indent="1"/>
    </xf>
    <xf numFmtId="0" fontId="0" fillId="22" borderId="50" xfId="0" applyFill="1" applyBorder="1"/>
    <xf numFmtId="0" fontId="0" fillId="22" borderId="49" xfId="0" applyFill="1" applyBorder="1"/>
    <xf numFmtId="3" fontId="12" fillId="22" borderId="79" xfId="0" applyNumberFormat="1" applyFont="1" applyFill="1" applyBorder="1" applyAlignment="1">
      <alignment horizontal="right" vertical="center" indent="1"/>
    </xf>
    <xf numFmtId="0" fontId="0" fillId="22" borderId="79" xfId="0" applyFill="1" applyBorder="1"/>
    <xf numFmtId="0" fontId="8" fillId="22" borderId="16" xfId="0" applyFont="1" applyFill="1" applyBorder="1" applyAlignment="1">
      <alignment wrapText="1"/>
    </xf>
    <xf numFmtId="0" fontId="0" fillId="22" borderId="16" xfId="0" applyFill="1" applyBorder="1"/>
    <xf numFmtId="0" fontId="8" fillId="22" borderId="0" xfId="0" applyFont="1" applyFill="1" applyBorder="1" applyAlignment="1">
      <alignment wrapText="1"/>
    </xf>
    <xf numFmtId="3" fontId="12" fillId="21" borderId="80" xfId="0" applyNumberFormat="1" applyFont="1" applyFill="1" applyBorder="1" applyAlignment="1">
      <alignment horizontal="right" vertical="center" indent="1"/>
    </xf>
    <xf numFmtId="0" fontId="0" fillId="21" borderId="45" xfId="0" applyFill="1" applyBorder="1"/>
    <xf numFmtId="3" fontId="12" fillId="21" borderId="0" xfId="0" applyNumberFormat="1" applyFont="1" applyFill="1" applyBorder="1" applyAlignment="1">
      <alignment horizontal="right" vertical="center" indent="1"/>
    </xf>
    <xf numFmtId="0" fontId="0" fillId="21" borderId="46" xfId="0" applyFill="1" applyBorder="1"/>
    <xf numFmtId="3" fontId="11" fillId="21" borderId="0" xfId="0" applyNumberFormat="1" applyFont="1" applyFill="1" applyBorder="1" applyAlignment="1">
      <alignment horizontal="right" vertical="center" indent="1"/>
    </xf>
    <xf numFmtId="0" fontId="11" fillId="21" borderId="0" xfId="0" applyFont="1" applyFill="1" applyBorder="1" applyAlignment="1">
      <alignment horizontal="center"/>
    </xf>
    <xf numFmtId="0" fontId="12" fillId="21" borderId="0" xfId="0" applyFont="1" applyFill="1" applyBorder="1" applyAlignment="1">
      <alignment horizontal="center"/>
    </xf>
    <xf numFmtId="0" fontId="12" fillId="21" borderId="22" xfId="0" applyFont="1" applyFill="1" applyBorder="1"/>
    <xf numFmtId="0" fontId="0" fillId="21" borderId="47" xfId="0" applyFill="1" applyBorder="1"/>
    <xf numFmtId="0" fontId="12" fillId="22" borderId="0" xfId="0" applyFont="1" applyFill="1" applyBorder="1" applyAlignment="1">
      <alignment horizontal="center"/>
    </xf>
    <xf numFmtId="3" fontId="12" fillId="22" borderId="74" xfId="0" applyNumberFormat="1" applyFont="1" applyFill="1" applyBorder="1" applyAlignment="1">
      <alignment horizontal="right" vertical="center" indent="1"/>
    </xf>
    <xf numFmtId="3" fontId="11" fillId="22" borderId="19" xfId="0" applyNumberFormat="1" applyFont="1" applyFill="1" applyBorder="1" applyAlignment="1">
      <alignment horizontal="right" vertical="center" indent="1"/>
    </xf>
    <xf numFmtId="3" fontId="12" fillId="22" borderId="19" xfId="0" applyNumberFormat="1" applyFont="1" applyFill="1" applyBorder="1" applyAlignment="1">
      <alignment horizontal="right" vertical="center" indent="1"/>
    </xf>
    <xf numFmtId="0" fontId="12" fillId="22" borderId="45" xfId="0" applyFont="1" applyFill="1" applyBorder="1" applyAlignment="1">
      <alignment horizontal="center"/>
    </xf>
    <xf numFmtId="3" fontId="12" fillId="22" borderId="73" xfId="0" applyNumberFormat="1" applyFont="1" applyFill="1" applyBorder="1" applyAlignment="1">
      <alignment horizontal="center" vertical="top"/>
    </xf>
    <xf numFmtId="0" fontId="12" fillId="22" borderId="46" xfId="0" applyFont="1" applyFill="1" applyBorder="1"/>
    <xf numFmtId="3" fontId="12" fillId="22" borderId="75" xfId="0" applyNumberFormat="1" applyFont="1" applyFill="1" applyBorder="1" applyAlignment="1">
      <alignment horizontal="right" vertical="center" indent="1"/>
    </xf>
    <xf numFmtId="3" fontId="12" fillId="22" borderId="22" xfId="0" applyNumberFormat="1" applyFont="1" applyFill="1" applyBorder="1" applyAlignment="1">
      <alignment horizontal="right" vertical="center" indent="1"/>
    </xf>
    <xf numFmtId="0" fontId="12" fillId="22" borderId="47" xfId="0" applyFont="1" applyFill="1" applyBorder="1"/>
    <xf numFmtId="3" fontId="12" fillId="22" borderId="0" xfId="0" applyNumberFormat="1" applyFont="1" applyFill="1" applyBorder="1" applyAlignment="1">
      <alignment horizontal="center" vertical="top"/>
    </xf>
    <xf numFmtId="0" fontId="0" fillId="22" borderId="0" xfId="0" applyFill="1" applyBorder="1" applyAlignment="1">
      <alignment horizontal="right" vertical="center" indent="1"/>
    </xf>
    <xf numFmtId="0" fontId="12" fillId="22" borderId="78" xfId="0" applyFont="1" applyFill="1" applyBorder="1"/>
    <xf numFmtId="3" fontId="12" fillId="21" borderId="19" xfId="0" applyNumberFormat="1" applyFont="1" applyFill="1" applyBorder="1" applyAlignment="1">
      <alignment horizontal="right" vertical="center" indent="1"/>
    </xf>
    <xf numFmtId="0" fontId="12" fillId="21" borderId="45" xfId="0" applyFont="1" applyFill="1" applyBorder="1"/>
    <xf numFmtId="3" fontId="12" fillId="21" borderId="0" xfId="0" applyNumberFormat="1" applyFont="1" applyFill="1" applyBorder="1" applyAlignment="1">
      <alignment horizontal="center" vertical="center"/>
    </xf>
    <xf numFmtId="0" fontId="12" fillId="21" borderId="46" xfId="0" applyFont="1" applyFill="1" applyBorder="1"/>
    <xf numFmtId="0" fontId="12" fillId="21" borderId="47" xfId="0" applyFont="1" applyFill="1" applyBorder="1"/>
    <xf numFmtId="0" fontId="2" fillId="0" borderId="44" xfId="0" applyFont="1" applyFill="1" applyBorder="1" applyAlignment="1">
      <alignment horizontal="center" vertical="top" wrapText="1"/>
    </xf>
    <xf numFmtId="3" fontId="0" fillId="0" borderId="0" xfId="0" applyNumberFormat="1" applyFont="1" applyFill="1" applyBorder="1" applyAlignment="1">
      <alignment vertical="top" wrapText="1"/>
    </xf>
    <xf numFmtId="1" fontId="2" fillId="20" borderId="31" xfId="0" applyNumberFormat="1" applyFont="1" applyFill="1" applyBorder="1" applyAlignment="1">
      <alignment horizontal="center"/>
    </xf>
    <xf numFmtId="0" fontId="3" fillId="0" borderId="0" xfId="0" applyFont="1" applyBorder="1" applyAlignment="1">
      <alignment horizontal="center"/>
    </xf>
    <xf numFmtId="169" fontId="2" fillId="0" borderId="0" xfId="67" applyFont="1" applyAlignment="1" applyProtection="1">
      <alignment horizontal="left"/>
    </xf>
    <xf numFmtId="0" fontId="2" fillId="17" borderId="0" xfId="0" applyFont="1" applyFill="1" applyBorder="1"/>
    <xf numFmtId="0" fontId="2" fillId="17" borderId="0" xfId="0" applyFont="1" applyFill="1" applyBorder="1" applyAlignment="1">
      <alignment horizontal="left"/>
    </xf>
    <xf numFmtId="0" fontId="2" fillId="17" borderId="0" xfId="0" quotePrefix="1" applyFont="1" applyFill="1" applyBorder="1" applyAlignment="1">
      <alignment horizontal="left"/>
    </xf>
    <xf numFmtId="3" fontId="3" fillId="17" borderId="0" xfId="67" applyNumberFormat="1" applyFont="1" applyFill="1" applyBorder="1" applyAlignment="1">
      <alignment horizontal="left"/>
    </xf>
    <xf numFmtId="0" fontId="2" fillId="0" borderId="0" xfId="43"/>
    <xf numFmtId="172" fontId="3" fillId="0" borderId="0" xfId="59" applyNumberFormat="1" applyFont="1" applyBorder="1" applyAlignment="1" applyProtection="1">
      <alignment horizontal="left"/>
    </xf>
    <xf numFmtId="0" fontId="2" fillId="0" borderId="0" xfId="43" applyBorder="1"/>
    <xf numFmtId="3" fontId="6" fillId="22" borderId="0" xfId="0" applyNumberFormat="1" applyFont="1" applyFill="1" applyBorder="1" applyAlignment="1">
      <alignment horizontal="right" vertical="top"/>
    </xf>
    <xf numFmtId="0" fontId="2" fillId="0" borderId="0" xfId="0" applyFont="1" applyAlignment="1">
      <alignment vertical="top"/>
    </xf>
    <xf numFmtId="0" fontId="0" fillId="0" borderId="0" xfId="0" applyAlignment="1">
      <alignment horizontal="center" vertical="top" wrapText="1"/>
    </xf>
    <xf numFmtId="0" fontId="0" fillId="0" borderId="0" xfId="0" applyAlignment="1">
      <alignment horizontal="center" vertical="top" wrapText="1"/>
    </xf>
    <xf numFmtId="0" fontId="0" fillId="0" borderId="0" xfId="0" applyAlignment="1">
      <alignment horizontal="center" vertical="top" wrapText="1"/>
    </xf>
    <xf numFmtId="0" fontId="0" fillId="0" borderId="0" xfId="0" applyAlignment="1">
      <alignment horizontal="center" vertical="top" wrapText="1"/>
    </xf>
    <xf numFmtId="0" fontId="2" fillId="24" borderId="31" xfId="0" applyFont="1" applyFill="1" applyBorder="1" applyAlignment="1">
      <alignment horizontal="center"/>
    </xf>
    <xf numFmtId="0" fontId="0" fillId="0" borderId="0" xfId="0" applyAlignment="1">
      <alignment horizontal="center" vertical="top" wrapText="1"/>
    </xf>
    <xf numFmtId="0" fontId="0" fillId="21" borderId="0" xfId="0" applyFill="1" applyBorder="1" applyAlignment="1">
      <alignment vertical="top"/>
    </xf>
    <xf numFmtId="0" fontId="0" fillId="23" borderId="0" xfId="0" applyFill="1"/>
    <xf numFmtId="0" fontId="2" fillId="20" borderId="32" xfId="0" applyFont="1" applyFill="1" applyBorder="1" applyAlignment="1">
      <alignment horizontal="center"/>
    </xf>
    <xf numFmtId="0" fontId="2" fillId="20" borderId="33" xfId="0" applyFont="1" applyFill="1" applyBorder="1" applyAlignment="1"/>
    <xf numFmtId="0" fontId="2" fillId="20" borderId="33" xfId="0" applyFont="1" applyFill="1" applyBorder="1" applyAlignment="1">
      <alignment horizontal="center"/>
    </xf>
    <xf numFmtId="0" fontId="3" fillId="20" borderId="33" xfId="0" applyFont="1" applyFill="1" applyBorder="1" applyAlignment="1">
      <alignment horizontal="left" vertical="top"/>
    </xf>
    <xf numFmtId="0" fontId="2" fillId="20" borderId="34" xfId="0" applyFont="1" applyFill="1" applyBorder="1" applyAlignment="1">
      <alignment horizontal="center"/>
    </xf>
    <xf numFmtId="0" fontId="76" fillId="20" borderId="16" xfId="0" applyFont="1" applyFill="1" applyBorder="1" applyProtection="1">
      <protection locked="0"/>
    </xf>
    <xf numFmtId="0" fontId="0" fillId="21" borderId="0" xfId="0" applyFill="1"/>
    <xf numFmtId="0" fontId="0" fillId="21" borderId="26" xfId="0" applyFill="1" applyBorder="1"/>
    <xf numFmtId="0" fontId="0" fillId="21" borderId="16" xfId="0" applyFill="1" applyBorder="1"/>
    <xf numFmtId="0" fontId="0" fillId="21" borderId="17" xfId="0" applyFill="1" applyBorder="1"/>
    <xf numFmtId="0" fontId="0" fillId="21" borderId="23" xfId="0" applyFill="1" applyBorder="1"/>
    <xf numFmtId="0" fontId="0" fillId="21" borderId="15" xfId="0" applyFill="1" applyBorder="1"/>
    <xf numFmtId="0" fontId="0" fillId="21" borderId="24" xfId="0" applyFill="1" applyBorder="1"/>
    <xf numFmtId="0" fontId="0" fillId="21" borderId="25" xfId="0" applyFill="1" applyBorder="1"/>
    <xf numFmtId="0" fontId="0" fillId="21" borderId="27" xfId="0" applyFill="1" applyBorder="1"/>
    <xf numFmtId="0" fontId="3" fillId="21" borderId="0" xfId="0" applyFont="1" applyFill="1" applyBorder="1"/>
    <xf numFmtId="0" fontId="0" fillId="21" borderId="15" xfId="0" applyFill="1" applyBorder="1" applyAlignment="1">
      <alignment vertical="top"/>
    </xf>
    <xf numFmtId="0" fontId="2" fillId="21" borderId="0" xfId="0" applyFont="1" applyFill="1" applyBorder="1" applyAlignment="1">
      <alignment vertical="top" wrapText="1"/>
    </xf>
    <xf numFmtId="0" fontId="2" fillId="21" borderId="15" xfId="0" applyFont="1" applyFill="1" applyBorder="1" applyAlignment="1">
      <alignment vertical="top" wrapText="1"/>
    </xf>
    <xf numFmtId="0" fontId="2" fillId="21" borderId="0" xfId="0" applyFont="1" applyFill="1" applyBorder="1" applyAlignment="1">
      <alignment horizontal="left" vertical="top" wrapText="1"/>
    </xf>
    <xf numFmtId="0" fontId="59" fillId="21" borderId="0" xfId="52" applyFill="1" applyBorder="1" applyAlignment="1">
      <alignment horizontal="left" vertical="top" wrapText="1"/>
    </xf>
    <xf numFmtId="0" fontId="59" fillId="21" borderId="0" xfId="52" applyFill="1" applyBorder="1" applyAlignment="1">
      <alignment vertical="top" wrapText="1"/>
    </xf>
    <xf numFmtId="0" fontId="3" fillId="21" borderId="0" xfId="0" applyFont="1" applyFill="1" applyBorder="1" applyAlignment="1">
      <alignment vertical="top"/>
    </xf>
    <xf numFmtId="0" fontId="0" fillId="21" borderId="0" xfId="0" applyFill="1" applyBorder="1" applyAlignment="1">
      <alignment vertical="top" wrapText="1"/>
    </xf>
    <xf numFmtId="0" fontId="0" fillId="21" borderId="15" xfId="0" applyFill="1" applyBorder="1" applyAlignment="1">
      <alignment vertical="top" wrapText="1"/>
    </xf>
    <xf numFmtId="0" fontId="2" fillId="21" borderId="0" xfId="0" applyFont="1" applyFill="1" applyBorder="1" applyAlignment="1">
      <alignment vertical="top"/>
    </xf>
    <xf numFmtId="0" fontId="2" fillId="21" borderId="0" xfId="0" applyFont="1" applyFill="1" applyBorder="1" applyAlignment="1">
      <alignment horizontal="left" vertical="top" wrapText="1"/>
    </xf>
    <xf numFmtId="0" fontId="77" fillId="21" borderId="0" xfId="69" quotePrefix="1" applyFill="1" applyBorder="1" applyAlignment="1">
      <alignment vertical="top" wrapText="1"/>
    </xf>
    <xf numFmtId="0" fontId="2" fillId="21" borderId="0" xfId="0" applyFont="1" applyFill="1" applyBorder="1"/>
    <xf numFmtId="1" fontId="0" fillId="0" borderId="0" xfId="0" applyNumberFormat="1"/>
    <xf numFmtId="0" fontId="2" fillId="21" borderId="0" xfId="0" applyFont="1" applyFill="1" applyBorder="1" applyAlignment="1">
      <alignment horizontal="left" vertical="top" wrapText="1"/>
    </xf>
    <xf numFmtId="0" fontId="59" fillId="21" borderId="0" xfId="52" applyFill="1" applyBorder="1" applyAlignment="1">
      <alignment horizontal="left" vertical="top" wrapText="1"/>
    </xf>
    <xf numFmtId="0" fontId="0" fillId="0" borderId="0" xfId="0" applyAlignment="1">
      <alignment horizontal="left" vertical="top" wrapText="1"/>
    </xf>
    <xf numFmtId="3" fontId="11" fillId="17" borderId="43" xfId="0" applyNumberFormat="1" applyFont="1" applyFill="1" applyBorder="1" applyAlignment="1" applyProtection="1">
      <alignment horizontal="right" vertical="center" indent="1"/>
      <protection locked="0"/>
    </xf>
    <xf numFmtId="3" fontId="11" fillId="17" borderId="44" xfId="0" applyNumberFormat="1" applyFont="1" applyFill="1" applyBorder="1" applyAlignment="1" applyProtection="1">
      <alignment horizontal="right" vertical="center" indent="1"/>
      <protection locked="0"/>
    </xf>
    <xf numFmtId="3" fontId="8" fillId="21" borderId="0" xfId="0" applyNumberFormat="1" applyFont="1" applyFill="1" applyBorder="1" applyAlignment="1">
      <alignment vertical="center"/>
    </xf>
    <xf numFmtId="3" fontId="8" fillId="22" borderId="0" xfId="0" applyNumberFormat="1" applyFont="1" applyFill="1" applyBorder="1" applyAlignment="1">
      <alignment horizontal="center" vertical="center"/>
    </xf>
    <xf numFmtId="3" fontId="8" fillId="22" borderId="0" xfId="0" applyNumberFormat="1" applyFont="1" applyFill="1" applyBorder="1" applyAlignment="1">
      <alignment vertical="center"/>
    </xf>
    <xf numFmtId="9" fontId="11" fillId="17" borderId="43" xfId="46" applyFont="1" applyFill="1" applyBorder="1" applyAlignment="1" applyProtection="1">
      <alignment horizontal="right" vertical="center" indent="1"/>
      <protection locked="0"/>
    </xf>
    <xf numFmtId="9" fontId="11" fillId="17" borderId="44" xfId="46" applyFont="1" applyFill="1" applyBorder="1" applyAlignment="1" applyProtection="1">
      <alignment horizontal="right" vertical="center" indent="1"/>
      <protection locked="0"/>
    </xf>
    <xf numFmtId="0" fontId="6" fillId="19" borderId="0" xfId="0" applyFont="1" applyFill="1" applyBorder="1" applyAlignment="1">
      <alignment horizontal="left" vertical="top" wrapText="1"/>
    </xf>
    <xf numFmtId="0" fontId="6" fillId="19" borderId="0" xfId="0" applyFont="1" applyFill="1" applyBorder="1" applyAlignment="1">
      <alignment wrapText="1"/>
    </xf>
    <xf numFmtId="0" fontId="0" fillId="0" borderId="0" xfId="0" applyAlignment="1">
      <alignment wrapText="1"/>
    </xf>
    <xf numFmtId="3" fontId="8" fillId="22" borderId="0" xfId="0" applyNumberFormat="1" applyFont="1" applyFill="1" applyBorder="1" applyAlignment="1">
      <alignment horizontal="center" vertical="top" wrapText="1"/>
    </xf>
    <xf numFmtId="0" fontId="6" fillId="22" borderId="0" xfId="0" applyFont="1" applyFill="1" applyAlignment="1">
      <alignment vertical="top" wrapText="1"/>
    </xf>
    <xf numFmtId="0" fontId="2" fillId="0" borderId="0" xfId="0" applyFont="1" applyAlignment="1">
      <alignment wrapText="1"/>
    </xf>
    <xf numFmtId="0" fontId="8" fillId="19" borderId="0" xfId="0" applyFont="1" applyFill="1" applyBorder="1" applyAlignment="1">
      <alignment horizontal="center"/>
    </xf>
    <xf numFmtId="3" fontId="8" fillId="19" borderId="0" xfId="0" applyNumberFormat="1" applyFont="1" applyFill="1" applyBorder="1" applyAlignment="1">
      <alignment horizontal="center" vertical="top" wrapText="1"/>
    </xf>
    <xf numFmtId="0" fontId="6" fillId="0" borderId="0" xfId="0" applyFont="1" applyBorder="1" applyAlignment="1">
      <alignment vertical="top" wrapText="1"/>
    </xf>
    <xf numFmtId="3" fontId="9" fillId="19" borderId="0" xfId="0" applyNumberFormat="1" applyFont="1" applyFill="1" applyBorder="1" applyAlignment="1">
      <alignment horizontal="right" vertical="center"/>
    </xf>
    <xf numFmtId="0" fontId="6" fillId="19" borderId="0" xfId="0" applyFont="1" applyFill="1" applyBorder="1" applyAlignment="1">
      <alignment vertical="top" wrapText="1"/>
    </xf>
    <xf numFmtId="0" fontId="6" fillId="20" borderId="16" xfId="0" applyFont="1" applyFill="1" applyBorder="1" applyAlignment="1" applyProtection="1">
      <alignment horizontal="center"/>
      <protection locked="0"/>
    </xf>
    <xf numFmtId="165" fontId="42" fillId="19" borderId="0" xfId="0" applyNumberFormat="1" applyFont="1" applyFill="1" applyBorder="1" applyAlignment="1">
      <alignment horizontal="right" vertical="center"/>
    </xf>
    <xf numFmtId="3" fontId="6" fillId="19" borderId="0" xfId="0" applyNumberFormat="1" applyFont="1" applyFill="1" applyBorder="1" applyAlignment="1">
      <alignment horizontal="center" vertical="center"/>
    </xf>
    <xf numFmtId="0" fontId="7" fillId="20" borderId="23" xfId="0" applyFont="1" applyFill="1" applyBorder="1" applyAlignment="1">
      <alignment horizontal="center"/>
    </xf>
    <xf numFmtId="0" fontId="7" fillId="20" borderId="0" xfId="0" applyFont="1" applyFill="1" applyBorder="1" applyAlignment="1">
      <alignment horizontal="center"/>
    </xf>
    <xf numFmtId="0" fontId="7" fillId="20" borderId="15" xfId="0" applyFont="1" applyFill="1" applyBorder="1" applyAlignment="1">
      <alignment horizontal="center"/>
    </xf>
    <xf numFmtId="166" fontId="9" fillId="19" borderId="0" xfId="0" applyNumberFormat="1" applyFont="1" applyFill="1" applyBorder="1" applyAlignment="1">
      <alignment horizontal="center" vertical="center"/>
    </xf>
    <xf numFmtId="0" fontId="6" fillId="20" borderId="0" xfId="0" applyFont="1" applyFill="1" applyBorder="1" applyAlignment="1" applyProtection="1">
      <alignment horizontal="center" vertical="top"/>
      <protection locked="0"/>
    </xf>
    <xf numFmtId="0" fontId="6" fillId="20" borderId="24" xfId="0" applyFont="1" applyFill="1" applyBorder="1" applyAlignment="1">
      <alignment horizontal="center"/>
    </xf>
    <xf numFmtId="0" fontId="6" fillId="20" borderId="25" xfId="0" applyFont="1" applyFill="1" applyBorder="1" applyAlignment="1">
      <alignment horizontal="center"/>
    </xf>
    <xf numFmtId="0" fontId="6" fillId="20" borderId="27" xfId="0" applyFont="1" applyFill="1" applyBorder="1" applyAlignment="1">
      <alignment horizontal="center"/>
    </xf>
    <xf numFmtId="0" fontId="6" fillId="0" borderId="0" xfId="0" applyFont="1" applyAlignment="1">
      <alignment vertical="top" wrapText="1"/>
    </xf>
    <xf numFmtId="0" fontId="8" fillId="19" borderId="0" xfId="0" applyFont="1" applyFill="1" applyBorder="1" applyAlignment="1">
      <alignment vertical="top"/>
    </xf>
    <xf numFmtId="0" fontId="8" fillId="19" borderId="0" xfId="0" applyFont="1" applyFill="1" applyBorder="1" applyAlignment="1">
      <alignment horizontal="left"/>
    </xf>
    <xf numFmtId="3" fontId="43" fillId="19" borderId="0" xfId="0" applyNumberFormat="1" applyFont="1" applyFill="1" applyBorder="1" applyAlignment="1">
      <alignment horizontal="left" vertical="center"/>
    </xf>
    <xf numFmtId="0" fontId="43" fillId="0" borderId="0" xfId="0" applyFont="1" applyAlignment="1">
      <alignment horizontal="left" vertical="center"/>
    </xf>
    <xf numFmtId="0" fontId="39" fillId="22" borderId="25" xfId="0" applyFont="1" applyFill="1" applyBorder="1" applyAlignment="1">
      <alignment horizontal="center"/>
    </xf>
    <xf numFmtId="3" fontId="8" fillId="19" borderId="0" xfId="0" applyNumberFormat="1" applyFont="1" applyFill="1" applyBorder="1" applyAlignment="1">
      <alignment horizontal="center" vertical="center" wrapText="1"/>
    </xf>
    <xf numFmtId="3" fontId="8" fillId="21" borderId="0" xfId="0" applyNumberFormat="1" applyFont="1" applyFill="1" applyBorder="1" applyAlignment="1">
      <alignment horizontal="center" vertical="center"/>
    </xf>
    <xf numFmtId="0" fontId="37" fillId="19" borderId="0" xfId="0" applyFont="1" applyFill="1" applyBorder="1" applyAlignment="1">
      <alignment horizontal="left" wrapText="1"/>
    </xf>
    <xf numFmtId="0" fontId="6" fillId="20" borderId="23" xfId="0" applyFont="1" applyFill="1" applyBorder="1" applyAlignment="1">
      <alignment horizontal="center"/>
    </xf>
    <xf numFmtId="0" fontId="6" fillId="20" borderId="0" xfId="0" applyFont="1" applyFill="1" applyBorder="1" applyAlignment="1">
      <alignment horizontal="center"/>
    </xf>
    <xf numFmtId="0" fontId="6" fillId="20" borderId="15" xfId="0" applyFont="1" applyFill="1" applyBorder="1" applyAlignment="1">
      <alignment horizontal="center"/>
    </xf>
    <xf numFmtId="0" fontId="2" fillId="0" borderId="0" xfId="0" applyFont="1" applyBorder="1" applyAlignment="1">
      <alignment wrapText="1"/>
    </xf>
    <xf numFmtId="0" fontId="53" fillId="19" borderId="0" xfId="0" applyFont="1" applyFill="1" applyBorder="1" applyAlignment="1">
      <alignment horizontal="center" vertical="center" wrapText="1"/>
    </xf>
    <xf numFmtId="0" fontId="46" fillId="19" borderId="0" xfId="0" applyFont="1" applyFill="1" applyBorder="1" applyAlignment="1">
      <alignment horizontal="left" vertical="center" wrapText="1"/>
    </xf>
    <xf numFmtId="0" fontId="11" fillId="19" borderId="25" xfId="0" applyFont="1" applyFill="1" applyBorder="1" applyAlignment="1">
      <alignment horizontal="center"/>
    </xf>
    <xf numFmtId="0" fontId="8" fillId="19" borderId="0" xfId="0" applyFont="1" applyFill="1" applyBorder="1" applyAlignment="1">
      <alignment horizontal="left" wrapText="1"/>
    </xf>
    <xf numFmtId="0" fontId="12" fillId="19" borderId="0" xfId="0" applyFont="1" applyFill="1" applyBorder="1" applyAlignment="1">
      <alignment horizontal="center"/>
    </xf>
    <xf numFmtId="0" fontId="11" fillId="19" borderId="0" xfId="0" applyFont="1" applyFill="1" applyBorder="1" applyAlignment="1">
      <alignment horizontal="left"/>
    </xf>
    <xf numFmtId="14" fontId="8" fillId="17" borderId="43" xfId="0" applyNumberFormat="1" applyFont="1" applyFill="1" applyBorder="1" applyAlignment="1" applyProtection="1">
      <alignment horizontal="right" vertical="center" indent="1"/>
      <protection locked="0"/>
    </xf>
    <xf numFmtId="14" fontId="11" fillId="17" borderId="44" xfId="0" applyNumberFormat="1" applyFont="1" applyFill="1" applyBorder="1" applyAlignment="1" applyProtection="1">
      <alignment horizontal="right" vertical="center" indent="1"/>
      <protection locked="0"/>
    </xf>
    <xf numFmtId="0" fontId="12" fillId="19" borderId="0" xfId="0" applyFont="1" applyFill="1" applyBorder="1" applyAlignment="1">
      <alignment horizontal="left" vertical="top" wrapText="1"/>
    </xf>
    <xf numFmtId="0" fontId="12" fillId="22" borderId="0" xfId="0" applyFont="1" applyFill="1" applyBorder="1" applyAlignment="1" applyProtection="1">
      <alignment vertical="top" wrapText="1"/>
    </xf>
    <xf numFmtId="0" fontId="0" fillId="22" borderId="0" xfId="0" applyFill="1" applyBorder="1" applyAlignment="1" applyProtection="1">
      <alignment vertical="top" wrapText="1"/>
    </xf>
    <xf numFmtId="0" fontId="8" fillId="19" borderId="0" xfId="0" applyFont="1" applyFill="1" applyBorder="1" applyAlignment="1">
      <alignment wrapText="1"/>
    </xf>
    <xf numFmtId="0" fontId="6" fillId="19" borderId="0" xfId="0" applyFont="1" applyFill="1" applyBorder="1" applyAlignment="1">
      <alignment horizontal="left" wrapText="1"/>
    </xf>
    <xf numFmtId="0" fontId="6" fillId="22" borderId="0" xfId="0" applyFont="1" applyFill="1" applyBorder="1" applyAlignment="1" applyProtection="1">
      <alignment horizontal="left" vertical="top" wrapText="1"/>
    </xf>
    <xf numFmtId="0" fontId="12" fillId="22" borderId="0" xfId="0" applyFont="1" applyFill="1" applyBorder="1" applyAlignment="1" applyProtection="1">
      <alignment horizontal="left" vertical="top" wrapText="1"/>
    </xf>
    <xf numFmtId="0" fontId="6" fillId="22" borderId="0" xfId="0" applyFont="1" applyFill="1" applyBorder="1" applyAlignment="1" applyProtection="1">
      <alignment vertical="top" wrapText="1"/>
    </xf>
    <xf numFmtId="0" fontId="0" fillId="0" borderId="0" xfId="0" applyBorder="1" applyAlignment="1">
      <alignment horizontal="left" vertical="top" wrapText="1"/>
    </xf>
    <xf numFmtId="0" fontId="8" fillId="19" borderId="0" xfId="0" applyFont="1" applyFill="1" applyBorder="1" applyAlignment="1">
      <alignment vertical="top" wrapText="1"/>
    </xf>
    <xf numFmtId="0" fontId="3" fillId="0" borderId="0" xfId="0" applyFont="1" applyBorder="1" applyAlignment="1">
      <alignment vertical="top" wrapText="1"/>
    </xf>
    <xf numFmtId="0" fontId="2" fillId="0" borderId="0" xfId="0" applyFont="1" applyBorder="1" applyAlignment="1">
      <alignment vertical="top" wrapText="1"/>
    </xf>
    <xf numFmtId="0" fontId="6" fillId="17" borderId="0" xfId="0" applyFont="1" applyFill="1" applyBorder="1" applyAlignment="1">
      <alignment vertical="top" wrapText="1"/>
    </xf>
    <xf numFmtId="0" fontId="8" fillId="19" borderId="16" xfId="0" applyFont="1" applyFill="1" applyBorder="1" applyAlignment="1">
      <alignment horizontal="left" wrapText="1"/>
    </xf>
    <xf numFmtId="3" fontId="11" fillId="17" borderId="0" xfId="0" applyNumberFormat="1" applyFont="1" applyFill="1" applyBorder="1" applyAlignment="1">
      <alignment horizontal="center"/>
    </xf>
    <xf numFmtId="0" fontId="11" fillId="17" borderId="0" xfId="0" applyFont="1" applyFill="1" applyBorder="1" applyAlignment="1">
      <alignment horizontal="center"/>
    </xf>
    <xf numFmtId="3" fontId="11" fillId="17" borderId="0" xfId="0" applyNumberFormat="1" applyFont="1" applyFill="1" applyBorder="1" applyAlignment="1">
      <alignment horizontal="right" vertical="center" indent="1"/>
    </xf>
    <xf numFmtId="3" fontId="11" fillId="21" borderId="0" xfId="0" applyNumberFormat="1" applyFont="1" applyFill="1" applyBorder="1" applyAlignment="1">
      <alignment horizontal="right" vertical="center" indent="1"/>
    </xf>
    <xf numFmtId="0" fontId="30" fillId="20" borderId="23" xfId="0" applyFont="1" applyFill="1"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2" fillId="0" borderId="0" xfId="0" applyFont="1" applyBorder="1" applyAlignment="1">
      <alignment horizontal="center"/>
    </xf>
    <xf numFmtId="0" fontId="2" fillId="0" borderId="15" xfId="0" applyFont="1" applyBorder="1" applyAlignment="1">
      <alignment horizontal="center"/>
    </xf>
    <xf numFmtId="0" fontId="3" fillId="19" borderId="16" xfId="0" applyFont="1" applyFill="1" applyBorder="1" applyAlignment="1">
      <alignment horizontal="left"/>
    </xf>
    <xf numFmtId="0" fontId="11" fillId="22" borderId="52" xfId="0" applyFont="1" applyFill="1" applyBorder="1" applyAlignment="1">
      <alignment horizontal="center"/>
    </xf>
    <xf numFmtId="0" fontId="46" fillId="0" borderId="0" xfId="0" applyFont="1" applyAlignment="1">
      <alignment wrapText="1"/>
    </xf>
    <xf numFmtId="0" fontId="47" fillId="0" borderId="0" xfId="0" applyFont="1" applyAlignment="1">
      <alignment wrapText="1"/>
    </xf>
    <xf numFmtId="0" fontId="11" fillId="19" borderId="0" xfId="0" applyFont="1" applyFill="1" applyBorder="1" applyAlignment="1">
      <alignment horizontal="center" wrapText="1"/>
    </xf>
    <xf numFmtId="0" fontId="0" fillId="0" borderId="0" xfId="0" applyBorder="1" applyAlignment="1">
      <alignment wrapText="1"/>
    </xf>
    <xf numFmtId="0" fontId="53" fillId="19" borderId="0" xfId="0" applyFont="1" applyFill="1" applyBorder="1" applyAlignment="1">
      <alignment horizontal="center" vertical="center"/>
    </xf>
    <xf numFmtId="0" fontId="11" fillId="19" borderId="0" xfId="0" applyFont="1" applyFill="1" applyBorder="1" applyAlignment="1">
      <alignment horizontal="center"/>
    </xf>
    <xf numFmtId="0" fontId="11" fillId="22" borderId="0" xfId="0" applyFont="1" applyFill="1" applyBorder="1" applyAlignment="1">
      <alignment horizontal="center"/>
    </xf>
    <xf numFmtId="0" fontId="12" fillId="19" borderId="0" xfId="0" applyFont="1" applyFill="1" applyBorder="1" applyAlignment="1">
      <alignment vertical="top" wrapText="1"/>
    </xf>
    <xf numFmtId="0" fontId="0" fillId="0" borderId="0" xfId="0" applyBorder="1" applyAlignment="1">
      <alignment vertical="top" wrapText="1"/>
    </xf>
    <xf numFmtId="0" fontId="11" fillId="22" borderId="0" xfId="0" applyFont="1" applyFill="1" applyBorder="1" applyAlignment="1">
      <alignment horizontal="center" vertical="center"/>
    </xf>
    <xf numFmtId="0" fontId="8" fillId="21" borderId="19" xfId="0" applyFont="1" applyFill="1" applyBorder="1" applyAlignment="1">
      <alignment horizontal="center" vertical="center" wrapText="1"/>
    </xf>
    <xf numFmtId="0" fontId="11" fillId="21" borderId="19" xfId="0" applyFont="1" applyFill="1" applyBorder="1" applyAlignment="1">
      <alignment horizontal="center" vertical="center"/>
    </xf>
    <xf numFmtId="0" fontId="11" fillId="21" borderId="52" xfId="0" applyFont="1" applyFill="1" applyBorder="1" applyAlignment="1">
      <alignment horizontal="center" vertical="center"/>
    </xf>
    <xf numFmtId="3" fontId="11" fillId="17" borderId="0" xfId="0" applyNumberFormat="1" applyFont="1" applyFill="1" applyBorder="1" applyAlignment="1">
      <alignment horizontal="center" vertical="center"/>
    </xf>
    <xf numFmtId="0" fontId="3" fillId="19" borderId="0" xfId="0" applyFont="1" applyFill="1" applyBorder="1" applyAlignment="1">
      <alignment horizontal="left"/>
    </xf>
    <xf numFmtId="0" fontId="8" fillId="19" borderId="0" xfId="0" applyFont="1" applyFill="1" applyBorder="1" applyAlignment="1">
      <alignment horizontal="center" vertical="center"/>
    </xf>
    <xf numFmtId="0" fontId="8" fillId="19" borderId="0" xfId="0" applyFont="1" applyFill="1" applyBorder="1" applyAlignment="1">
      <alignment horizontal="center" wrapText="1"/>
    </xf>
    <xf numFmtId="3" fontId="8" fillId="19" borderId="0" xfId="0" applyNumberFormat="1" applyFont="1" applyFill="1" applyBorder="1" applyAlignment="1">
      <alignment horizontal="center" wrapText="1"/>
    </xf>
    <xf numFmtId="3" fontId="11" fillId="19" borderId="0" xfId="0" applyNumberFormat="1" applyFont="1" applyFill="1" applyBorder="1" applyAlignment="1">
      <alignment horizontal="center" wrapText="1"/>
    </xf>
    <xf numFmtId="0" fontId="6" fillId="19" borderId="0" xfId="0" applyFont="1" applyFill="1" applyBorder="1" applyAlignment="1">
      <alignment horizontal="center"/>
    </xf>
    <xf numFmtId="0" fontId="48" fillId="21" borderId="0" xfId="0" applyFont="1" applyFill="1" applyBorder="1" applyAlignment="1">
      <alignment horizontal="center" vertical="center"/>
    </xf>
    <xf numFmtId="0" fontId="0" fillId="0" borderId="0" xfId="0" applyAlignment="1">
      <alignment vertical="top" wrapText="1"/>
    </xf>
    <xf numFmtId="0" fontId="8" fillId="19" borderId="88" xfId="58" applyFont="1" applyFill="1" applyBorder="1" applyAlignment="1" applyProtection="1">
      <alignment horizontal="center" vertical="center" wrapText="1"/>
    </xf>
    <xf numFmtId="0" fontId="6"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89" xfId="0" applyBorder="1" applyAlignment="1" applyProtection="1">
      <alignment horizontal="center" vertical="center" wrapText="1"/>
    </xf>
    <xf numFmtId="0" fontId="8" fillId="19" borderId="88" xfId="58" quotePrefix="1" applyFont="1" applyFill="1" applyBorder="1" applyAlignment="1" applyProtection="1">
      <alignment horizontal="center" vertical="center" wrapText="1"/>
    </xf>
    <xf numFmtId="2" fontId="41" fillId="17" borderId="0" xfId="61" applyNumberFormat="1" applyFont="1" applyFill="1" applyBorder="1" applyAlignment="1" applyProtection="1">
      <alignment wrapText="1"/>
    </xf>
    <xf numFmtId="0" fontId="41" fillId="17" borderId="0" xfId="58" applyFont="1" applyFill="1" applyBorder="1" applyAlignment="1" applyProtection="1">
      <alignment wrapText="1"/>
    </xf>
    <xf numFmtId="0" fontId="68" fillId="25" borderId="23" xfId="58" applyFont="1" applyFill="1" applyBorder="1" applyAlignment="1" applyProtection="1">
      <alignment horizontal="left"/>
    </xf>
    <xf numFmtId="0" fontId="67" fillId="25" borderId="0" xfId="58" applyFont="1" applyFill="1" applyBorder="1" applyAlignment="1" applyProtection="1">
      <alignment horizontal="left"/>
    </xf>
    <xf numFmtId="0" fontId="67" fillId="25" borderId="15" xfId="58" applyFont="1" applyFill="1" applyBorder="1" applyAlignment="1" applyProtection="1">
      <alignment horizontal="left"/>
    </xf>
    <xf numFmtId="0" fontId="64" fillId="19" borderId="0" xfId="58" applyFont="1" applyFill="1" applyBorder="1" applyAlignment="1" applyProtection="1">
      <alignment horizontal="center" vertical="center" wrapText="1"/>
    </xf>
    <xf numFmtId="0" fontId="0" fillId="0" borderId="0" xfId="58" applyFont="1" applyBorder="1" applyAlignment="1" applyProtection="1">
      <alignment horizontal="center" vertical="center"/>
    </xf>
    <xf numFmtId="0" fontId="2" fillId="22" borderId="0" xfId="58" applyFont="1" applyFill="1" applyBorder="1" applyAlignment="1" applyProtection="1"/>
    <xf numFmtId="0" fontId="2" fillId="22" borderId="89" xfId="58" applyFont="1" applyFill="1" applyBorder="1" applyAlignment="1" applyProtection="1"/>
    <xf numFmtId="0" fontId="8" fillId="19" borderId="85" xfId="58" quotePrefix="1" applyFont="1" applyFill="1" applyBorder="1" applyAlignment="1" applyProtection="1">
      <alignment horizontal="center" vertical="center"/>
    </xf>
    <xf numFmtId="0" fontId="0" fillId="0" borderId="86" xfId="0" applyBorder="1" applyAlignment="1" applyProtection="1">
      <alignment horizontal="center" vertical="center"/>
    </xf>
    <xf numFmtId="0" fontId="0" fillId="0" borderId="87" xfId="0" applyBorder="1" applyAlignment="1" applyProtection="1">
      <alignment horizontal="center" vertical="center"/>
    </xf>
    <xf numFmtId="0" fontId="31" fillId="19" borderId="85" xfId="58" applyFont="1" applyFill="1" applyBorder="1" applyAlignment="1" applyProtection="1">
      <alignment horizontal="center" vertical="center"/>
    </xf>
    <xf numFmtId="0" fontId="0" fillId="0" borderId="86" xfId="0" applyBorder="1" applyAlignment="1">
      <alignment horizontal="center"/>
    </xf>
    <xf numFmtId="0" fontId="0" fillId="0" borderId="87" xfId="0" applyBorder="1" applyAlignment="1">
      <alignment horizontal="center"/>
    </xf>
    <xf numFmtId="0" fontId="0" fillId="0" borderId="86" xfId="0" applyBorder="1" applyAlignment="1">
      <alignment horizontal="center" vertical="center"/>
    </xf>
    <xf numFmtId="0" fontId="47" fillId="19" borderId="95" xfId="58" applyFont="1" applyFill="1" applyBorder="1" applyAlignment="1" applyProtection="1">
      <alignment horizontal="left" vertical="center" wrapText="1"/>
    </xf>
    <xf numFmtId="0" fontId="2" fillId="0" borderId="88" xfId="0" applyFont="1" applyBorder="1" applyAlignment="1">
      <alignment wrapText="1"/>
    </xf>
    <xf numFmtId="3" fontId="50" fillId="17" borderId="0" xfId="0" applyNumberFormat="1" applyFont="1" applyFill="1" applyBorder="1" applyAlignment="1" applyProtection="1">
      <alignment horizontal="right" vertical="center" indent="1"/>
      <protection locked="0"/>
    </xf>
    <xf numFmtId="0" fontId="0" fillId="0" borderId="79" xfId="0" applyBorder="1" applyAlignment="1">
      <alignment horizontal="center" vertical="top" wrapText="1"/>
    </xf>
    <xf numFmtId="171" fontId="2" fillId="0" borderId="43" xfId="0" applyNumberFormat="1" applyFont="1" applyBorder="1" applyAlignment="1">
      <alignment horizontal="center"/>
    </xf>
    <xf numFmtId="171" fontId="2" fillId="0" borderId="79" xfId="0" applyNumberFormat="1" applyFont="1" applyBorder="1" applyAlignment="1">
      <alignment horizontal="center"/>
    </xf>
    <xf numFmtId="171" fontId="2" fillId="0" borderId="44" xfId="0" applyNumberFormat="1" applyFont="1" applyBorder="1" applyAlignment="1">
      <alignment horizontal="center"/>
    </xf>
    <xf numFmtId="0" fontId="2" fillId="0" borderId="43" xfId="0" applyFont="1" applyFill="1" applyBorder="1" applyAlignment="1">
      <alignment horizontal="center" vertical="top" wrapText="1"/>
    </xf>
    <xf numFmtId="0" fontId="2" fillId="0" borderId="79" xfId="0" applyFont="1" applyFill="1" applyBorder="1" applyAlignment="1">
      <alignment horizontal="center" vertical="top" wrapText="1"/>
    </xf>
    <xf numFmtId="0" fontId="0" fillId="0" borderId="43" xfId="0" applyBorder="1" applyAlignment="1">
      <alignment horizontal="center"/>
    </xf>
    <xf numFmtId="0" fontId="0" fillId="0" borderId="79" xfId="0" applyBorder="1" applyAlignment="1">
      <alignment horizontal="center"/>
    </xf>
    <xf numFmtId="0" fontId="0" fillId="0" borderId="44" xfId="0" applyBorder="1" applyAlignment="1">
      <alignment horizontal="center"/>
    </xf>
    <xf numFmtId="0" fontId="0" fillId="0" borderId="44" xfId="0" applyBorder="1" applyAlignment="1">
      <alignment horizontal="center" vertical="top" wrapText="1"/>
    </xf>
    <xf numFmtId="0" fontId="0" fillId="0" borderId="79" xfId="0" applyBorder="1" applyAlignment="1">
      <alignment horizontal="center" vertical="top"/>
    </xf>
    <xf numFmtId="0" fontId="0" fillId="0" borderId="0" xfId="0" applyAlignment="1">
      <alignment horizontal="center" vertical="top" wrapText="1"/>
    </xf>
    <xf numFmtId="0" fontId="0" fillId="0" borderId="0" xfId="0" applyAlignment="1">
      <alignment horizontal="left"/>
    </xf>
  </cellXfs>
  <cellStyles count="70">
    <cellStyle name="%" xfId="5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ellBAValue" xfId="27"/>
    <cellStyle name="CellBAValue 2" xfId="28"/>
    <cellStyle name="CellNationValue" xfId="29"/>
    <cellStyle name="CellUAValue" xfId="30"/>
    <cellStyle name="CellUAValue 2" xfId="31"/>
    <cellStyle name="Check Cell" xfId="32" builtinId="23" customBuiltin="1"/>
    <cellStyle name="Comma" xfId="33" builtinId="3"/>
    <cellStyle name="Comma 2" xfId="50"/>
    <cellStyle name="Comma 2 2" xfId="51"/>
    <cellStyle name="Comma 3" xfId="59"/>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Hyperlink" xfId="69" builtinId="8"/>
    <cellStyle name="Hyperlink 2" xfId="52"/>
    <cellStyle name="Hyperlink 2 2" xfId="63"/>
    <cellStyle name="Hyperlink 3" xfId="64"/>
    <cellStyle name="Hyperlink 4" xfId="65"/>
    <cellStyle name="Input" xfId="40" builtinId="20" customBuiltin="1"/>
    <cellStyle name="Linked Cell" xfId="41" builtinId="24" customBuiltin="1"/>
    <cellStyle name="Neutral" xfId="42" builtinId="28" customBuiltin="1"/>
    <cellStyle name="Neutral 2" xfId="54"/>
    <cellStyle name="Normal" xfId="0" builtinId="0"/>
    <cellStyle name="Normal 2" xfId="43"/>
    <cellStyle name="Normal 2 2" xfId="66"/>
    <cellStyle name="Normal 3" xfId="55"/>
    <cellStyle name="Normal 3 2" xfId="62"/>
    <cellStyle name="Normal 4" xfId="57"/>
    <cellStyle name="Normal 5" xfId="53"/>
    <cellStyle name="Normal 5 2" xfId="60"/>
    <cellStyle name="Normal_10-11 Data (2009)" xfId="68"/>
    <cellStyle name="Normal_CTB Data down load" xfId="67"/>
    <cellStyle name="Normal_Sheet1" xfId="61"/>
    <cellStyle name="Note" xfId="44" builtinId="10" customBuiltin="1"/>
    <cellStyle name="Output" xfId="45" builtinId="21" customBuiltin="1"/>
    <cellStyle name="Percent" xfId="46" builtinId="5"/>
    <cellStyle name="Percent 2" xfId="56"/>
    <cellStyle name="Title" xfId="47" builtinId="15" customBuiltin="1"/>
    <cellStyle name="Total" xfId="48" builtinId="25" customBuiltin="1"/>
    <cellStyle name="Warning Text" xfId="49" builtinId="11" customBuiltin="1"/>
  </cellStyles>
  <dxfs count="2">
    <dxf>
      <fill>
        <patternFill>
          <bgColor rgb="FFFF0000"/>
        </patternFill>
      </fill>
    </dxf>
    <dxf>
      <fill>
        <patternFill>
          <bgColor rgb="FFFF0000"/>
        </patternFill>
      </fill>
    </dxf>
  </dxfs>
  <tableStyles count="0" defaultTableStyle="TableStyleMedium9" defaultPivotStyle="PivotStyleLight16"/>
  <colors>
    <mruColors>
      <color rgb="FFFFFFCC"/>
      <color rgb="FF99CCFF"/>
      <color rgb="FFFFFF99"/>
      <color rgb="FF008000"/>
      <color rgb="FFDDD9C4"/>
      <color rgb="FFCCFFFF"/>
      <color rgb="FFFDE9D9"/>
      <color rgb="FF808000"/>
      <color rgb="FFD8E4B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ctrlProps/ctrlProp1.xml><?xml version="1.0" encoding="utf-8"?>
<formControlPr xmlns="http://schemas.microsoft.com/office/spreadsheetml/2009/9/main" objectType="List" dx="16" fmlaLink="F1" fmlaRange="Datasheet1!$E$8:$E$334" noThreeD="1" sel="327" val="32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4</xdr:col>
      <xdr:colOff>516029</xdr:colOff>
      <xdr:row>8</xdr:row>
      <xdr:rowOff>26647</xdr:rowOff>
    </xdr:to>
    <xdr:pic>
      <xdr:nvPicPr>
        <xdr:cNvPr id="3" name="Picture 2"/>
        <xdr:cNvPicPr>
          <a:picLocks noChangeAspect="1"/>
        </xdr:cNvPicPr>
      </xdr:nvPicPr>
      <xdr:blipFill>
        <a:blip xmlns:r="http://schemas.openxmlformats.org/officeDocument/2006/relationships" r:embed="rId1"/>
        <a:stretch>
          <a:fillRect/>
        </a:stretch>
      </xdr:blipFill>
      <xdr:spPr>
        <a:xfrm>
          <a:off x="605118" y="156882"/>
          <a:ext cx="2320177" cy="9679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561975</xdr:colOff>
          <xdr:row>4</xdr:row>
          <xdr:rowOff>85725</xdr:rowOff>
        </xdr:from>
        <xdr:to>
          <xdr:col>14</xdr:col>
          <xdr:colOff>438150</xdr:colOff>
          <xdr:row>8</xdr:row>
          <xdr:rowOff>95250</xdr:rowOff>
        </xdr:to>
        <xdr:sp macro="" textlink="">
          <xdr:nvSpPr>
            <xdr:cNvPr id="2053" name="List Box 5" hidden="1">
              <a:extLst>
                <a:ext uri="{63B3BB69-23CF-44E3-9099-C40C66FF867C}">
                  <a14:compatExt spid="_x0000_s2053"/>
                </a:ext>
              </a:extLst>
            </xdr:cNvPr>
            <xdr:cNvSpPr/>
          </xdr:nvSpPr>
          <xdr:spPr>
            <a:xfrm>
              <a:off x="0" y="0"/>
              <a:ext cx="0" cy="0"/>
            </a:xfrm>
            <a:prstGeom prst="rect">
              <a:avLst/>
            </a:prstGeom>
          </xdr:spPr>
        </xdr:sp>
        <xdr:clientData fLocksWithSheet="0"/>
      </xdr:twoCellAnchor>
    </mc:Choice>
    <mc:Fallback/>
  </mc:AlternateContent>
  <xdr:twoCellAnchor editAs="oneCell">
    <xdr:from>
      <xdr:col>0</xdr:col>
      <xdr:colOff>89647</xdr:colOff>
      <xdr:row>0</xdr:row>
      <xdr:rowOff>123264</xdr:rowOff>
    </xdr:from>
    <xdr:to>
      <xdr:col>4</xdr:col>
      <xdr:colOff>159108</xdr:colOff>
      <xdr:row>3</xdr:row>
      <xdr:rowOff>401156</xdr:rowOff>
    </xdr:to>
    <xdr:pic>
      <xdr:nvPicPr>
        <xdr:cNvPr id="2" name="Picture 1"/>
        <xdr:cNvPicPr>
          <a:picLocks noChangeAspect="1"/>
        </xdr:cNvPicPr>
      </xdr:nvPicPr>
      <xdr:blipFill>
        <a:blip xmlns:r="http://schemas.openxmlformats.org/officeDocument/2006/relationships" r:embed="rId1"/>
        <a:stretch>
          <a:fillRect/>
        </a:stretch>
      </xdr:blipFill>
      <xdr:spPr>
        <a:xfrm>
          <a:off x="89647" y="123264"/>
          <a:ext cx="1896020" cy="8718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3990975</xdr:colOff>
      <xdr:row>1</xdr:row>
      <xdr:rowOff>0</xdr:rowOff>
    </xdr:from>
    <xdr:to>
      <xdr:col>9</xdr:col>
      <xdr:colOff>0</xdr:colOff>
      <xdr:row>1</xdr:row>
      <xdr:rowOff>0</xdr:rowOff>
    </xdr:to>
    <xdr:sp macro="" textlink="">
      <xdr:nvSpPr>
        <xdr:cNvPr id="2" name="Line 1"/>
        <xdr:cNvSpPr>
          <a:spLocks noChangeShapeType="1"/>
        </xdr:cNvSpPr>
      </xdr:nvSpPr>
      <xdr:spPr bwMode="auto">
        <a:xfrm>
          <a:off x="5486400" y="161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3990975</xdr:colOff>
      <xdr:row>1</xdr:row>
      <xdr:rowOff>0</xdr:rowOff>
    </xdr:from>
    <xdr:to>
      <xdr:col>17</xdr:col>
      <xdr:colOff>0</xdr:colOff>
      <xdr:row>1</xdr:row>
      <xdr:rowOff>0</xdr:rowOff>
    </xdr:to>
    <xdr:sp macro="" textlink="">
      <xdr:nvSpPr>
        <xdr:cNvPr id="3" name="Line 1"/>
        <xdr:cNvSpPr>
          <a:spLocks noChangeShapeType="1"/>
        </xdr:cNvSpPr>
      </xdr:nvSpPr>
      <xdr:spPr bwMode="auto">
        <a:xfrm>
          <a:off x="10363200" y="161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3990975</xdr:colOff>
      <xdr:row>1</xdr:row>
      <xdr:rowOff>0</xdr:rowOff>
    </xdr:from>
    <xdr:to>
      <xdr:col>23</xdr:col>
      <xdr:colOff>0</xdr:colOff>
      <xdr:row>1</xdr:row>
      <xdr:rowOff>0</xdr:rowOff>
    </xdr:to>
    <xdr:sp macro="" textlink="">
      <xdr:nvSpPr>
        <xdr:cNvPr id="4" name="Line 1"/>
        <xdr:cNvSpPr>
          <a:spLocks noChangeShapeType="1"/>
        </xdr:cNvSpPr>
      </xdr:nvSpPr>
      <xdr:spPr bwMode="auto">
        <a:xfrm>
          <a:off x="15240000" y="161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LGF3Data\NNDR%201%20-%203\NNDR1\2013-14\Docs%20to%20LAS\NNDR1%20Form%202013-14%20V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LGF3Data\BR\BR1\2011-12\To%20LAs\BR1%20Form%202011-12%20v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emp\CER%2013-14_Version%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LGF3Data\BR\BR1\2011-12\To%20LAs\BR1%20Form%202011-12%20v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SIS\Julia%20Terry\Council%20Tax\BillingTabl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est%20Lindsey%20NNDR1%202017-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LGF3Data/Access/NNDR1/Reports/NNDR1%202017-18%20Pivot%20T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NNDR1 Form"/>
      <sheetName val="Validation"/>
      <sheetName val="Supplementary Information"/>
      <sheetName val="Supplementary Validation"/>
      <sheetName val="Parameters"/>
      <sheetName val="DATA"/>
      <sheetName val="TierSplit"/>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R1 Form"/>
      <sheetName val="Supplementary"/>
      <sheetName val="Validation"/>
      <sheetName val="DATA"/>
      <sheetName val="Preceptor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A"/>
      <sheetName val="Memorandum, Sects B &amp; C"/>
      <sheetName val="Section D"/>
      <sheetName val="Section E"/>
      <sheetName val="PWLB CR"/>
      <sheetName val="Validation"/>
      <sheetName val="Data"/>
    </sheetNames>
    <sheetDataSet>
      <sheetData sheetId="0" refreshError="1"/>
      <sheetData sheetId="1"/>
      <sheetData sheetId="2"/>
      <sheetData sheetId="3"/>
      <sheetData sheetId="4"/>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R1 Form"/>
      <sheetName val="Supplementary"/>
      <sheetName val="Validation"/>
      <sheetName val="DATA"/>
      <sheetName val="Preceptor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
      <sheetName val="Billing Table"/>
      <sheetName val="Local Flump"/>
      <sheetName val="The Local Story"/>
      <sheetName val="0809"/>
    </sheetNames>
    <sheetDataSet>
      <sheetData sheetId="0" refreshError="1"/>
      <sheetData sheetId="1" refreshError="1">
        <row r="10">
          <cell r="A10" t="str">
            <v>E5010</v>
          </cell>
          <cell r="B10" t="str">
            <v>City of London</v>
          </cell>
          <cell r="C10">
            <v>793.81</v>
          </cell>
          <cell r="D10">
            <v>809.29</v>
          </cell>
          <cell r="E10">
            <v>15.480000000000018</v>
          </cell>
          <cell r="F10">
            <v>1.9500888121842808E-2</v>
          </cell>
          <cell r="G10">
            <v>46.690000000000055</v>
          </cell>
          <cell r="H10">
            <v>48.019999999999982</v>
          </cell>
          <cell r="I10">
            <v>1.3299999999999272</v>
          </cell>
          <cell r="J10">
            <v>2.8485757121437638E-2</v>
          </cell>
          <cell r="K10">
            <v>82.8</v>
          </cell>
          <cell r="L10">
            <v>85.48</v>
          </cell>
          <cell r="M10">
            <v>2.6800000000000068</v>
          </cell>
          <cell r="N10">
            <v>3.2367149758454117E-2</v>
          </cell>
          <cell r="O10">
            <v>923.3</v>
          </cell>
          <cell r="P10">
            <v>942.79</v>
          </cell>
          <cell r="Q10">
            <v>19.490000000000009</v>
          </cell>
          <cell r="R10">
            <v>2.1109065309216968E-2</v>
          </cell>
          <cell r="S10" t="str">
            <v>Firm</v>
          </cell>
        </row>
        <row r="11">
          <cell r="A11" t="str">
            <v>E5011</v>
          </cell>
          <cell r="B11" t="str">
            <v>Camden</v>
          </cell>
          <cell r="C11">
            <v>1021.76</v>
          </cell>
          <cell r="D11">
            <v>1021.76</v>
          </cell>
          <cell r="E11">
            <v>0</v>
          </cell>
          <cell r="F11">
            <v>0</v>
          </cell>
          <cell r="G11">
            <v>0</v>
          </cell>
          <cell r="H11">
            <v>0</v>
          </cell>
          <cell r="I11">
            <v>0</v>
          </cell>
          <cell r="J11">
            <v>0</v>
          </cell>
          <cell r="K11">
            <v>309.82</v>
          </cell>
          <cell r="L11">
            <v>309.82</v>
          </cell>
          <cell r="M11">
            <v>0</v>
          </cell>
          <cell r="N11">
            <v>0</v>
          </cell>
          <cell r="O11">
            <v>1331.58</v>
          </cell>
          <cell r="P11">
            <v>1331.58</v>
          </cell>
          <cell r="Q11">
            <v>0</v>
          </cell>
          <cell r="R11">
            <v>0</v>
          </cell>
          <cell r="S11" t="str">
            <v>Firm</v>
          </cell>
        </row>
        <row r="12">
          <cell r="A12" t="str">
            <v>E5012</v>
          </cell>
          <cell r="B12" t="str">
            <v>Greenwich</v>
          </cell>
          <cell r="C12">
            <v>981.03</v>
          </cell>
          <cell r="D12">
            <v>981.03</v>
          </cell>
          <cell r="E12">
            <v>0</v>
          </cell>
          <cell r="F12">
            <v>0</v>
          </cell>
          <cell r="G12">
            <v>0</v>
          </cell>
          <cell r="H12">
            <v>0</v>
          </cell>
          <cell r="I12">
            <v>0</v>
          </cell>
          <cell r="J12">
            <v>0</v>
          </cell>
          <cell r="K12">
            <v>309.82</v>
          </cell>
          <cell r="L12">
            <v>309.82</v>
          </cell>
          <cell r="M12">
            <v>0</v>
          </cell>
          <cell r="N12">
            <v>0</v>
          </cell>
          <cell r="O12">
            <v>1290.8499999999999</v>
          </cell>
          <cell r="P12">
            <v>1290.8499999999999</v>
          </cell>
          <cell r="Q12">
            <v>0</v>
          </cell>
          <cell r="R12">
            <v>0</v>
          </cell>
          <cell r="S12" t="str">
            <v>Firm</v>
          </cell>
        </row>
        <row r="13">
          <cell r="A13" t="str">
            <v>E5013</v>
          </cell>
          <cell r="B13" t="str">
            <v>Hackney</v>
          </cell>
          <cell r="C13">
            <v>998.45</v>
          </cell>
          <cell r="D13">
            <v>998.45</v>
          </cell>
          <cell r="E13">
            <v>0</v>
          </cell>
          <cell r="F13">
            <v>0</v>
          </cell>
          <cell r="G13">
            <v>0</v>
          </cell>
          <cell r="H13">
            <v>0</v>
          </cell>
          <cell r="I13">
            <v>0</v>
          </cell>
          <cell r="J13">
            <v>0</v>
          </cell>
          <cell r="K13">
            <v>309.82</v>
          </cell>
          <cell r="L13">
            <v>309.82</v>
          </cell>
          <cell r="M13">
            <v>0</v>
          </cell>
          <cell r="N13">
            <v>0</v>
          </cell>
          <cell r="O13">
            <v>1308.27</v>
          </cell>
          <cell r="P13">
            <v>1308.27</v>
          </cell>
          <cell r="Q13">
            <v>0</v>
          </cell>
          <cell r="R13">
            <v>0</v>
          </cell>
          <cell r="S13" t="str">
            <v>Firm</v>
          </cell>
        </row>
        <row r="14">
          <cell r="A14" t="str">
            <v>E5014</v>
          </cell>
          <cell r="B14" t="str">
            <v>Hammersmith &amp; Fulham</v>
          </cell>
          <cell r="C14">
            <v>862.77</v>
          </cell>
          <cell r="D14">
            <v>836.89</v>
          </cell>
          <cell r="E14">
            <v>-25.879999999999995</v>
          </cell>
          <cell r="F14">
            <v>-2.9996406921891094E-2</v>
          </cell>
          <cell r="G14">
            <v>0</v>
          </cell>
          <cell r="H14">
            <v>0</v>
          </cell>
          <cell r="I14">
            <v>0</v>
          </cell>
          <cell r="J14">
            <v>0</v>
          </cell>
          <cell r="K14">
            <v>309.82</v>
          </cell>
          <cell r="L14">
            <v>309.82</v>
          </cell>
          <cell r="M14">
            <v>0</v>
          </cell>
          <cell r="N14">
            <v>0</v>
          </cell>
          <cell r="O14">
            <v>1172.5899999999999</v>
          </cell>
          <cell r="P14">
            <v>1146.71</v>
          </cell>
          <cell r="Q14">
            <v>-25.879999999999882</v>
          </cell>
          <cell r="R14">
            <v>-2.2070800535566426E-2</v>
          </cell>
          <cell r="S14" t="str">
            <v>Firm</v>
          </cell>
        </row>
        <row r="15">
          <cell r="A15" t="str">
            <v>E5015</v>
          </cell>
          <cell r="B15" t="str">
            <v>Islington</v>
          </cell>
          <cell r="C15">
            <v>938.41</v>
          </cell>
          <cell r="D15">
            <v>961.87</v>
          </cell>
          <cell r="E15">
            <v>23.460000000000036</v>
          </cell>
          <cell r="F15">
            <v>2.4999733591926754E-2</v>
          </cell>
          <cell r="G15">
            <v>0</v>
          </cell>
          <cell r="H15">
            <v>0</v>
          </cell>
          <cell r="I15">
            <v>0</v>
          </cell>
          <cell r="J15">
            <v>0</v>
          </cell>
          <cell r="K15">
            <v>309.82</v>
          </cell>
          <cell r="L15">
            <v>309.82</v>
          </cell>
          <cell r="M15">
            <v>0</v>
          </cell>
          <cell r="N15">
            <v>0</v>
          </cell>
          <cell r="O15">
            <v>1248.23</v>
          </cell>
          <cell r="P15">
            <v>1271.69</v>
          </cell>
          <cell r="Q15">
            <v>23.460000000000036</v>
          </cell>
          <cell r="R15">
            <v>1.8794613172251839E-2</v>
          </cell>
          <cell r="S15" t="str">
            <v>Firm</v>
          </cell>
        </row>
        <row r="16">
          <cell r="A16" t="str">
            <v>E5016</v>
          </cell>
          <cell r="B16" t="str">
            <v>Kensington &amp; Chelsea</v>
          </cell>
          <cell r="C16">
            <v>758.08</v>
          </cell>
          <cell r="D16">
            <v>782.45</v>
          </cell>
          <cell r="E16">
            <v>24.370000000000005</v>
          </cell>
          <cell r="F16">
            <v>3.2147002954833193E-2</v>
          </cell>
          <cell r="G16">
            <v>0</v>
          </cell>
          <cell r="H16">
            <v>0</v>
          </cell>
          <cell r="I16">
            <v>0</v>
          </cell>
          <cell r="J16">
            <v>0</v>
          </cell>
          <cell r="K16">
            <v>309.82</v>
          </cell>
          <cell r="L16">
            <v>309.82</v>
          </cell>
          <cell r="M16">
            <v>0</v>
          </cell>
          <cell r="N16">
            <v>0</v>
          </cell>
          <cell r="O16">
            <v>1067.9000000000001</v>
          </cell>
          <cell r="P16">
            <v>1092.27</v>
          </cell>
          <cell r="Q16">
            <v>24.369999999999891</v>
          </cell>
          <cell r="R16">
            <v>2.2820488809813577E-2</v>
          </cell>
          <cell r="S16" t="str">
            <v>Firm</v>
          </cell>
        </row>
        <row r="17">
          <cell r="A17" t="str">
            <v>E5017</v>
          </cell>
          <cell r="B17" t="str">
            <v>Lambeth</v>
          </cell>
          <cell r="C17">
            <v>925.29</v>
          </cell>
          <cell r="D17">
            <v>925.29</v>
          </cell>
          <cell r="E17">
            <v>0</v>
          </cell>
          <cell r="F17">
            <v>0</v>
          </cell>
          <cell r="G17">
            <v>0</v>
          </cell>
          <cell r="H17">
            <v>0</v>
          </cell>
          <cell r="I17">
            <v>0</v>
          </cell>
          <cell r="J17">
            <v>0</v>
          </cell>
          <cell r="K17">
            <v>309.82</v>
          </cell>
          <cell r="L17">
            <v>309.82</v>
          </cell>
          <cell r="M17">
            <v>0</v>
          </cell>
          <cell r="N17">
            <v>0</v>
          </cell>
          <cell r="O17">
            <v>1235.1099999999999</v>
          </cell>
          <cell r="P17">
            <v>1235.1099999999999</v>
          </cell>
          <cell r="Q17">
            <v>0</v>
          </cell>
          <cell r="R17">
            <v>0</v>
          </cell>
          <cell r="S17" t="str">
            <v>Firm</v>
          </cell>
        </row>
        <row r="18">
          <cell r="A18" t="str">
            <v>E5018</v>
          </cell>
          <cell r="B18" t="str">
            <v>Lewisham</v>
          </cell>
          <cell r="C18">
            <v>1016.69</v>
          </cell>
          <cell r="D18">
            <v>1042.1099999999999</v>
          </cell>
          <cell r="E18">
            <v>25.419999999999845</v>
          </cell>
          <cell r="F18">
            <v>2.5002704855954017E-2</v>
          </cell>
          <cell r="G18">
            <v>0</v>
          </cell>
          <cell r="H18">
            <v>0</v>
          </cell>
          <cell r="I18">
            <v>0</v>
          </cell>
          <cell r="J18">
            <v>0</v>
          </cell>
          <cell r="K18">
            <v>309.82</v>
          </cell>
          <cell r="L18">
            <v>309.82</v>
          </cell>
          <cell r="M18">
            <v>0</v>
          </cell>
          <cell r="N18">
            <v>0</v>
          </cell>
          <cell r="O18">
            <v>1326.51</v>
          </cell>
          <cell r="P18">
            <v>1351.93</v>
          </cell>
          <cell r="Q18">
            <v>25.420000000000073</v>
          </cell>
          <cell r="R18">
            <v>1.9163066995348643E-2</v>
          </cell>
          <cell r="S18" t="str">
            <v>Firm</v>
          </cell>
        </row>
        <row r="19">
          <cell r="A19" t="str">
            <v>E5019</v>
          </cell>
          <cell r="B19" t="str">
            <v>Southwark</v>
          </cell>
          <cell r="C19">
            <v>912.14</v>
          </cell>
          <cell r="D19">
            <v>912.14</v>
          </cell>
          <cell r="E19">
            <v>0</v>
          </cell>
          <cell r="F19">
            <v>0</v>
          </cell>
          <cell r="G19">
            <v>0</v>
          </cell>
          <cell r="H19">
            <v>0</v>
          </cell>
          <cell r="I19">
            <v>0</v>
          </cell>
          <cell r="J19">
            <v>0</v>
          </cell>
          <cell r="K19">
            <v>309.82</v>
          </cell>
          <cell r="L19">
            <v>309.82</v>
          </cell>
          <cell r="M19">
            <v>0</v>
          </cell>
          <cell r="N19">
            <v>0</v>
          </cell>
          <cell r="O19">
            <v>1221.96</v>
          </cell>
          <cell r="P19">
            <v>1221.96</v>
          </cell>
          <cell r="Q19">
            <v>0</v>
          </cell>
          <cell r="R19">
            <v>0</v>
          </cell>
          <cell r="S19" t="str">
            <v>Firm</v>
          </cell>
        </row>
        <row r="20">
          <cell r="A20" t="str">
            <v>E5020</v>
          </cell>
          <cell r="B20" t="str">
            <v>Tower Hamlets</v>
          </cell>
          <cell r="C20">
            <v>865.64</v>
          </cell>
          <cell r="D20">
            <v>885.52</v>
          </cell>
          <cell r="E20">
            <v>19.879999999999995</v>
          </cell>
          <cell r="F20">
            <v>2.296566702093239E-2</v>
          </cell>
          <cell r="G20">
            <v>0</v>
          </cell>
          <cell r="H20">
            <v>0</v>
          </cell>
          <cell r="I20">
            <v>0</v>
          </cell>
          <cell r="J20">
            <v>0</v>
          </cell>
          <cell r="K20">
            <v>309.82</v>
          </cell>
          <cell r="L20">
            <v>309.82</v>
          </cell>
          <cell r="M20">
            <v>0</v>
          </cell>
          <cell r="N20">
            <v>0</v>
          </cell>
          <cell r="O20">
            <v>1175.46</v>
          </cell>
          <cell r="P20">
            <v>1195.3399999999999</v>
          </cell>
          <cell r="Q20">
            <v>19.879999999999882</v>
          </cell>
          <cell r="R20">
            <v>1.6912527861432824E-2</v>
          </cell>
          <cell r="S20" t="str">
            <v>Firm</v>
          </cell>
        </row>
        <row r="21">
          <cell r="A21" t="str">
            <v>E5021</v>
          </cell>
          <cell r="B21" t="str">
            <v>Wandsworth</v>
          </cell>
          <cell r="C21">
            <v>377.25</v>
          </cell>
          <cell r="D21">
            <v>377.25</v>
          </cell>
          <cell r="E21">
            <v>0</v>
          </cell>
          <cell r="F21">
            <v>0</v>
          </cell>
          <cell r="G21">
            <v>0</v>
          </cell>
          <cell r="H21">
            <v>0</v>
          </cell>
          <cell r="I21">
            <v>0</v>
          </cell>
          <cell r="J21">
            <v>0</v>
          </cell>
          <cell r="K21">
            <v>309.82</v>
          </cell>
          <cell r="L21">
            <v>309.82</v>
          </cell>
          <cell r="M21">
            <v>0</v>
          </cell>
          <cell r="N21">
            <v>0</v>
          </cell>
          <cell r="O21">
            <v>687.07</v>
          </cell>
          <cell r="P21">
            <v>687.07</v>
          </cell>
          <cell r="Q21">
            <v>0</v>
          </cell>
          <cell r="R21">
            <v>0</v>
          </cell>
          <cell r="S21" t="str">
            <v>Firm</v>
          </cell>
        </row>
        <row r="22">
          <cell r="A22" t="str">
            <v>E5022</v>
          </cell>
          <cell r="B22" t="str">
            <v>Westminster</v>
          </cell>
          <cell r="C22">
            <v>377.97</v>
          </cell>
          <cell r="D22">
            <v>378.02</v>
          </cell>
          <cell r="E22">
            <v>4.9999999999954525E-2</v>
          </cell>
          <cell r="F22">
            <v>1.3228563113454328E-4</v>
          </cell>
          <cell r="G22">
            <v>0</v>
          </cell>
          <cell r="H22">
            <v>0</v>
          </cell>
          <cell r="I22">
            <v>0</v>
          </cell>
          <cell r="J22">
            <v>0</v>
          </cell>
          <cell r="K22">
            <v>309.82</v>
          </cell>
          <cell r="L22">
            <v>309.82</v>
          </cell>
          <cell r="M22">
            <v>0</v>
          </cell>
          <cell r="N22">
            <v>0</v>
          </cell>
          <cell r="O22">
            <v>687.79</v>
          </cell>
          <cell r="P22">
            <v>687.84</v>
          </cell>
          <cell r="Q22">
            <v>5.0000000000068212E-2</v>
          </cell>
          <cell r="R22">
            <v>7.269660797626365E-5</v>
          </cell>
          <cell r="S22" t="str">
            <v>Firm</v>
          </cell>
        </row>
        <row r="23">
          <cell r="A23" t="str">
            <v>E5030</v>
          </cell>
          <cell r="B23" t="str">
            <v>Barking &amp; Dagenham</v>
          </cell>
          <cell r="C23">
            <v>1016.4</v>
          </cell>
          <cell r="D23">
            <v>1016.4</v>
          </cell>
          <cell r="E23">
            <v>0</v>
          </cell>
          <cell r="F23">
            <v>0</v>
          </cell>
          <cell r="G23">
            <v>0</v>
          </cell>
          <cell r="H23">
            <v>0</v>
          </cell>
          <cell r="I23">
            <v>0</v>
          </cell>
          <cell r="J23">
            <v>0</v>
          </cell>
          <cell r="K23">
            <v>309.82</v>
          </cell>
          <cell r="L23">
            <v>309.82</v>
          </cell>
          <cell r="M23">
            <v>0</v>
          </cell>
          <cell r="N23">
            <v>0</v>
          </cell>
          <cell r="O23">
            <v>1326.22</v>
          </cell>
          <cell r="P23">
            <v>1326.22</v>
          </cell>
          <cell r="Q23">
            <v>0</v>
          </cell>
          <cell r="R23">
            <v>0</v>
          </cell>
          <cell r="S23" t="str">
            <v>Firm</v>
          </cell>
        </row>
        <row r="24">
          <cell r="A24" t="str">
            <v>E5031</v>
          </cell>
          <cell r="B24" t="str">
            <v>Barnet</v>
          </cell>
          <cell r="C24">
            <v>1082.75</v>
          </cell>
          <cell r="D24">
            <v>1113.2</v>
          </cell>
          <cell r="E24">
            <v>30.450000000000045</v>
          </cell>
          <cell r="F24">
            <v>2.8122835372893062E-2</v>
          </cell>
          <cell r="G24">
            <v>0</v>
          </cell>
          <cell r="H24">
            <v>0</v>
          </cell>
          <cell r="I24">
            <v>0</v>
          </cell>
          <cell r="J24">
            <v>0</v>
          </cell>
          <cell r="K24">
            <v>309.82</v>
          </cell>
          <cell r="L24">
            <v>309.82</v>
          </cell>
          <cell r="M24">
            <v>0</v>
          </cell>
          <cell r="N24">
            <v>0</v>
          </cell>
          <cell r="O24">
            <v>1392.57</v>
          </cell>
          <cell r="P24">
            <v>1423.02</v>
          </cell>
          <cell r="Q24">
            <v>30.450000000000045</v>
          </cell>
          <cell r="R24">
            <v>2.1866046231069136E-2</v>
          </cell>
          <cell r="S24" t="str">
            <v>Firm</v>
          </cell>
        </row>
        <row r="25">
          <cell r="A25" t="str">
            <v>E5032</v>
          </cell>
          <cell r="B25" t="str">
            <v>Bexley</v>
          </cell>
          <cell r="C25">
            <v>1089.54</v>
          </cell>
          <cell r="D25">
            <v>1117.18</v>
          </cell>
          <cell r="E25">
            <v>27.6400000000001</v>
          </cell>
          <cell r="F25">
            <v>2.5368504139361647E-2</v>
          </cell>
          <cell r="G25">
            <v>0</v>
          </cell>
          <cell r="H25">
            <v>0</v>
          </cell>
          <cell r="I25">
            <v>0</v>
          </cell>
          <cell r="J25">
            <v>0</v>
          </cell>
          <cell r="K25">
            <v>309.82</v>
          </cell>
          <cell r="L25">
            <v>309.82</v>
          </cell>
          <cell r="M25">
            <v>0</v>
          </cell>
          <cell r="N25">
            <v>0</v>
          </cell>
          <cell r="O25">
            <v>1399.36</v>
          </cell>
          <cell r="P25">
            <v>1427</v>
          </cell>
          <cell r="Q25">
            <v>27.6400000000001</v>
          </cell>
          <cell r="R25">
            <v>1.9751886576720779E-2</v>
          </cell>
          <cell r="S25" t="str">
            <v>Firm</v>
          </cell>
        </row>
        <row r="26">
          <cell r="A26" t="str">
            <v>E5033</v>
          </cell>
          <cell r="B26" t="str">
            <v>Brent</v>
          </cell>
          <cell r="C26">
            <v>1033.1099999999999</v>
          </cell>
          <cell r="D26">
            <v>1058.94</v>
          </cell>
          <cell r="E26">
            <v>25.830000000000155</v>
          </cell>
          <cell r="F26">
            <v>2.5002177890060207E-2</v>
          </cell>
          <cell r="G26">
            <v>0</v>
          </cell>
          <cell r="H26">
            <v>0</v>
          </cell>
          <cell r="I26">
            <v>0</v>
          </cell>
          <cell r="J26">
            <v>0</v>
          </cell>
          <cell r="K26">
            <v>309.82</v>
          </cell>
          <cell r="L26">
            <v>309.82</v>
          </cell>
          <cell r="M26">
            <v>0</v>
          </cell>
          <cell r="N26">
            <v>0</v>
          </cell>
          <cell r="O26">
            <v>1342.93</v>
          </cell>
          <cell r="P26">
            <v>1368.76</v>
          </cell>
          <cell r="Q26">
            <v>25.829999999999927</v>
          </cell>
          <cell r="R26">
            <v>1.923406283276119E-2</v>
          </cell>
          <cell r="S26" t="str">
            <v>Firm</v>
          </cell>
        </row>
        <row r="27">
          <cell r="A27" t="str">
            <v>E5034</v>
          </cell>
          <cell r="B27" t="str">
            <v>Bromley</v>
          </cell>
          <cell r="C27">
            <v>953.33</v>
          </cell>
          <cell r="D27">
            <v>979.16</v>
          </cell>
          <cell r="E27">
            <v>25.829999999999927</v>
          </cell>
          <cell r="F27">
            <v>2.7094500330420601E-2</v>
          </cell>
          <cell r="G27">
            <v>0</v>
          </cell>
          <cell r="H27">
            <v>0</v>
          </cell>
          <cell r="I27">
            <v>0</v>
          </cell>
          <cell r="J27">
            <v>0</v>
          </cell>
          <cell r="K27">
            <v>309.82</v>
          </cell>
          <cell r="L27">
            <v>309.82</v>
          </cell>
          <cell r="M27">
            <v>0</v>
          </cell>
          <cell r="N27">
            <v>0</v>
          </cell>
          <cell r="O27">
            <v>1263.1500000000001</v>
          </cell>
          <cell r="P27">
            <v>1288.98</v>
          </cell>
          <cell r="Q27">
            <v>25.829999999999927</v>
          </cell>
          <cell r="R27">
            <v>2.0448877805486321E-2</v>
          </cell>
          <cell r="S27" t="str">
            <v>Firm</v>
          </cell>
        </row>
        <row r="28">
          <cell r="A28" t="str">
            <v>E5035</v>
          </cell>
          <cell r="B28" t="str">
            <v>Croydon</v>
          </cell>
          <cell r="C28">
            <v>1095.81</v>
          </cell>
          <cell r="D28">
            <v>1137.8900000000001</v>
          </cell>
          <cell r="E28">
            <v>42.080000000000155</v>
          </cell>
          <cell r="F28">
            <v>3.8400817659995923E-2</v>
          </cell>
          <cell r="G28">
            <v>0</v>
          </cell>
          <cell r="H28">
            <v>0</v>
          </cell>
          <cell r="I28">
            <v>0</v>
          </cell>
          <cell r="J28">
            <v>0</v>
          </cell>
          <cell r="K28">
            <v>309.82</v>
          </cell>
          <cell r="L28">
            <v>309.82</v>
          </cell>
          <cell r="M28">
            <v>0</v>
          </cell>
          <cell r="N28">
            <v>0</v>
          </cell>
          <cell r="O28">
            <v>1405.63</v>
          </cell>
          <cell r="P28">
            <v>1447.71</v>
          </cell>
          <cell r="Q28">
            <v>42.079999999999927</v>
          </cell>
          <cell r="R28">
            <v>2.9936754337912541E-2</v>
          </cell>
          <cell r="S28" t="str">
            <v>Firm</v>
          </cell>
        </row>
        <row r="29">
          <cell r="A29" t="str">
            <v>E5036</v>
          </cell>
          <cell r="B29" t="str">
            <v>Ealing</v>
          </cell>
          <cell r="C29">
            <v>1059.93</v>
          </cell>
          <cell r="D29">
            <v>1059.93</v>
          </cell>
          <cell r="E29">
            <v>0</v>
          </cell>
          <cell r="F29">
            <v>0</v>
          </cell>
          <cell r="G29">
            <v>0</v>
          </cell>
          <cell r="H29">
            <v>0</v>
          </cell>
          <cell r="I29">
            <v>0</v>
          </cell>
          <cell r="J29">
            <v>0</v>
          </cell>
          <cell r="K29">
            <v>309.82</v>
          </cell>
          <cell r="L29">
            <v>309.82</v>
          </cell>
          <cell r="M29">
            <v>0</v>
          </cell>
          <cell r="N29">
            <v>0</v>
          </cell>
          <cell r="O29">
            <v>1369.75</v>
          </cell>
          <cell r="P29">
            <v>1369.75</v>
          </cell>
          <cell r="Q29">
            <v>0</v>
          </cell>
          <cell r="R29">
            <v>0</v>
          </cell>
          <cell r="S29" t="str">
            <v>Firm</v>
          </cell>
        </row>
        <row r="30">
          <cell r="A30" t="str">
            <v>E5037</v>
          </cell>
          <cell r="B30" t="str">
            <v>Enfield</v>
          </cell>
          <cell r="C30">
            <v>1073.7</v>
          </cell>
          <cell r="D30">
            <v>1100.3399999999999</v>
          </cell>
          <cell r="E30">
            <v>26.639999999999873</v>
          </cell>
          <cell r="F30">
            <v>2.4811399832355363E-2</v>
          </cell>
          <cell r="G30">
            <v>0</v>
          </cell>
          <cell r="H30">
            <v>0</v>
          </cell>
          <cell r="I30">
            <v>0</v>
          </cell>
          <cell r="J30">
            <v>0</v>
          </cell>
          <cell r="K30">
            <v>309.82</v>
          </cell>
          <cell r="L30">
            <v>309.82</v>
          </cell>
          <cell r="M30">
            <v>0</v>
          </cell>
          <cell r="N30">
            <v>0</v>
          </cell>
          <cell r="O30">
            <v>1383.52</v>
          </cell>
          <cell r="P30">
            <v>1410.16</v>
          </cell>
          <cell r="Q30">
            <v>26.6400000000001</v>
          </cell>
          <cell r="R30">
            <v>1.9255233028796281E-2</v>
          </cell>
          <cell r="S30" t="str">
            <v>Firm</v>
          </cell>
        </row>
        <row r="31">
          <cell r="A31" t="str">
            <v>E5038</v>
          </cell>
          <cell r="B31" t="str">
            <v>Haringey</v>
          </cell>
          <cell r="C31">
            <v>1161.6600000000001</v>
          </cell>
          <cell r="D31">
            <v>1184.32</v>
          </cell>
          <cell r="E31">
            <v>22.659999999999854</v>
          </cell>
          <cell r="F31">
            <v>1.9506568186904882E-2</v>
          </cell>
          <cell r="G31">
            <v>0</v>
          </cell>
          <cell r="H31">
            <v>0</v>
          </cell>
          <cell r="I31">
            <v>0</v>
          </cell>
          <cell r="J31">
            <v>0</v>
          </cell>
          <cell r="K31">
            <v>309.82</v>
          </cell>
          <cell r="L31">
            <v>309.82</v>
          </cell>
          <cell r="M31">
            <v>0</v>
          </cell>
          <cell r="N31">
            <v>0</v>
          </cell>
          <cell r="O31">
            <v>1471.48</v>
          </cell>
          <cell r="P31">
            <v>1494.14</v>
          </cell>
          <cell r="Q31">
            <v>22.660000000000082</v>
          </cell>
          <cell r="R31">
            <v>1.5399461766384848E-2</v>
          </cell>
          <cell r="S31" t="str">
            <v>Firm</v>
          </cell>
        </row>
        <row r="32">
          <cell r="A32" t="str">
            <v>E5039</v>
          </cell>
          <cell r="B32" t="str">
            <v>Harrow</v>
          </cell>
          <cell r="C32">
            <v>1152.55</v>
          </cell>
          <cell r="D32">
            <v>1186.55</v>
          </cell>
          <cell r="E32">
            <v>34</v>
          </cell>
          <cell r="F32">
            <v>2.9499804780703576E-2</v>
          </cell>
          <cell r="G32">
            <v>0</v>
          </cell>
          <cell r="H32">
            <v>0</v>
          </cell>
          <cell r="I32">
            <v>0</v>
          </cell>
          <cell r="J32">
            <v>0</v>
          </cell>
          <cell r="K32">
            <v>309.82</v>
          </cell>
          <cell r="L32">
            <v>309.82</v>
          </cell>
          <cell r="M32">
            <v>0</v>
          </cell>
          <cell r="N32">
            <v>0</v>
          </cell>
          <cell r="O32">
            <v>1462.37</v>
          </cell>
          <cell r="P32">
            <v>1496.37</v>
          </cell>
          <cell r="Q32">
            <v>34</v>
          </cell>
          <cell r="R32">
            <v>2.3249929908299549E-2</v>
          </cell>
          <cell r="S32" t="str">
            <v>Firm</v>
          </cell>
        </row>
        <row r="33">
          <cell r="A33" t="str">
            <v>E5040</v>
          </cell>
          <cell r="B33" t="str">
            <v>Havering</v>
          </cell>
          <cell r="C33">
            <v>1173.18</v>
          </cell>
          <cell r="D33">
            <v>1201.18</v>
          </cell>
          <cell r="E33">
            <v>28</v>
          </cell>
          <cell r="F33">
            <v>2.3866755314615018E-2</v>
          </cell>
          <cell r="G33">
            <v>0</v>
          </cell>
          <cell r="H33">
            <v>0</v>
          </cell>
          <cell r="I33">
            <v>0</v>
          </cell>
          <cell r="J33">
            <v>0</v>
          </cell>
          <cell r="K33">
            <v>309.82</v>
          </cell>
          <cell r="L33">
            <v>309.82</v>
          </cell>
          <cell r="M33">
            <v>0</v>
          </cell>
          <cell r="N33">
            <v>0</v>
          </cell>
          <cell r="O33">
            <v>1483</v>
          </cell>
          <cell r="P33">
            <v>1511</v>
          </cell>
          <cell r="Q33">
            <v>28</v>
          </cell>
          <cell r="R33">
            <v>1.8880647336480205E-2</v>
          </cell>
          <cell r="S33" t="str">
            <v>Firm</v>
          </cell>
        </row>
        <row r="34">
          <cell r="A34" t="str">
            <v>E5041</v>
          </cell>
          <cell r="B34" t="str">
            <v>Hillingdon</v>
          </cell>
          <cell r="C34">
            <v>1112.93</v>
          </cell>
          <cell r="D34">
            <v>1112.93</v>
          </cell>
          <cell r="E34">
            <v>0</v>
          </cell>
          <cell r="F34">
            <v>0</v>
          </cell>
          <cell r="G34">
            <v>0</v>
          </cell>
          <cell r="H34">
            <v>0</v>
          </cell>
          <cell r="I34">
            <v>0</v>
          </cell>
          <cell r="J34">
            <v>0</v>
          </cell>
          <cell r="K34">
            <v>309.82</v>
          </cell>
          <cell r="L34">
            <v>309.82</v>
          </cell>
          <cell r="M34">
            <v>0</v>
          </cell>
          <cell r="N34">
            <v>0</v>
          </cell>
          <cell r="O34">
            <v>1422.75</v>
          </cell>
          <cell r="P34">
            <v>1422.75</v>
          </cell>
          <cell r="Q34">
            <v>0</v>
          </cell>
          <cell r="R34">
            <v>0</v>
          </cell>
          <cell r="S34" t="str">
            <v>Firm</v>
          </cell>
        </row>
        <row r="35">
          <cell r="A35" t="str">
            <v>E5042</v>
          </cell>
          <cell r="B35" t="str">
            <v>Hounslow</v>
          </cell>
          <cell r="C35">
            <v>1090.6500000000001</v>
          </cell>
          <cell r="D35">
            <v>1090.6500000000001</v>
          </cell>
          <cell r="E35">
            <v>0</v>
          </cell>
          <cell r="F35">
            <v>0</v>
          </cell>
          <cell r="G35">
            <v>0</v>
          </cell>
          <cell r="H35">
            <v>0</v>
          </cell>
          <cell r="I35">
            <v>0</v>
          </cell>
          <cell r="J35">
            <v>0</v>
          </cell>
          <cell r="K35">
            <v>309.82</v>
          </cell>
          <cell r="L35">
            <v>309.82</v>
          </cell>
          <cell r="M35">
            <v>0</v>
          </cell>
          <cell r="N35">
            <v>0</v>
          </cell>
          <cell r="O35">
            <v>1400.47</v>
          </cell>
          <cell r="P35">
            <v>1400.47</v>
          </cell>
          <cell r="Q35">
            <v>0</v>
          </cell>
          <cell r="R35">
            <v>0</v>
          </cell>
          <cell r="S35" t="str">
            <v>Firm</v>
          </cell>
        </row>
        <row r="36">
          <cell r="A36" t="str">
            <v>E5043</v>
          </cell>
          <cell r="B36" t="str">
            <v>Kingston-upon-Thames</v>
          </cell>
          <cell r="C36">
            <v>1270.26</v>
          </cell>
          <cell r="D36">
            <v>1320.96</v>
          </cell>
          <cell r="E36">
            <v>50.700000000000045</v>
          </cell>
          <cell r="F36">
            <v>3.9913088659014662E-2</v>
          </cell>
          <cell r="G36">
            <v>0</v>
          </cell>
          <cell r="H36">
            <v>0</v>
          </cell>
          <cell r="I36">
            <v>0</v>
          </cell>
          <cell r="J36">
            <v>0</v>
          </cell>
          <cell r="K36">
            <v>309.82</v>
          </cell>
          <cell r="L36">
            <v>309.82</v>
          </cell>
          <cell r="M36">
            <v>0</v>
          </cell>
          <cell r="N36">
            <v>0</v>
          </cell>
          <cell r="O36">
            <v>1580.08</v>
          </cell>
          <cell r="P36">
            <v>1630.78</v>
          </cell>
          <cell r="Q36">
            <v>50.700000000000045</v>
          </cell>
          <cell r="R36">
            <v>3.2086982937572728E-2</v>
          </cell>
          <cell r="S36" t="str">
            <v>Firm</v>
          </cell>
        </row>
        <row r="37">
          <cell r="A37" t="str">
            <v>E5044</v>
          </cell>
          <cell r="B37" t="str">
            <v>Merton</v>
          </cell>
          <cell r="C37">
            <v>1094.8800000000001</v>
          </cell>
          <cell r="D37">
            <v>1122.3399999999999</v>
          </cell>
          <cell r="E37">
            <v>27.459999999999809</v>
          </cell>
          <cell r="F37">
            <v>2.5080374104924585E-2</v>
          </cell>
          <cell r="G37">
            <v>0</v>
          </cell>
          <cell r="H37">
            <v>0</v>
          </cell>
          <cell r="I37">
            <v>0</v>
          </cell>
          <cell r="J37">
            <v>0</v>
          </cell>
          <cell r="K37">
            <v>309.82</v>
          </cell>
          <cell r="L37">
            <v>309.82</v>
          </cell>
          <cell r="M37">
            <v>0</v>
          </cell>
          <cell r="N37">
            <v>0</v>
          </cell>
          <cell r="O37">
            <v>1404.7</v>
          </cell>
          <cell r="P37">
            <v>1432.16</v>
          </cell>
          <cell r="Q37">
            <v>27.460000000000036</v>
          </cell>
          <cell r="R37">
            <v>1.954865807645767E-2</v>
          </cell>
          <cell r="S37" t="str">
            <v>Firm</v>
          </cell>
        </row>
        <row r="38">
          <cell r="A38" t="str">
            <v>E5045</v>
          </cell>
          <cell r="B38" t="str">
            <v>Newham</v>
          </cell>
          <cell r="C38">
            <v>945.63</v>
          </cell>
          <cell r="D38">
            <v>945.63</v>
          </cell>
          <cell r="E38">
            <v>0</v>
          </cell>
          <cell r="F38">
            <v>0</v>
          </cell>
          <cell r="G38">
            <v>0</v>
          </cell>
          <cell r="H38">
            <v>0</v>
          </cell>
          <cell r="I38">
            <v>0</v>
          </cell>
          <cell r="J38">
            <v>0</v>
          </cell>
          <cell r="K38">
            <v>309.82</v>
          </cell>
          <cell r="L38">
            <v>309.82</v>
          </cell>
          <cell r="M38">
            <v>0</v>
          </cell>
          <cell r="N38">
            <v>0</v>
          </cell>
          <cell r="O38">
            <v>1255.45</v>
          </cell>
          <cell r="P38">
            <v>1255.45</v>
          </cell>
          <cell r="Q38">
            <v>0</v>
          </cell>
          <cell r="R38">
            <v>0</v>
          </cell>
          <cell r="S38" t="str">
            <v>Firm</v>
          </cell>
        </row>
        <row r="39">
          <cell r="A39" t="str">
            <v>E5046</v>
          </cell>
          <cell r="B39" t="str">
            <v>Redbridge</v>
          </cell>
          <cell r="C39">
            <v>1066.32</v>
          </cell>
          <cell r="D39">
            <v>1095.53</v>
          </cell>
          <cell r="E39">
            <v>29.210000000000036</v>
          </cell>
          <cell r="F39">
            <v>2.7393277815290107E-2</v>
          </cell>
          <cell r="G39">
            <v>0</v>
          </cell>
          <cell r="H39">
            <v>0</v>
          </cell>
          <cell r="I39">
            <v>0</v>
          </cell>
          <cell r="J39">
            <v>0</v>
          </cell>
          <cell r="K39">
            <v>309.82</v>
          </cell>
          <cell r="L39">
            <v>309.82</v>
          </cell>
          <cell r="M39">
            <v>0</v>
          </cell>
          <cell r="N39">
            <v>0</v>
          </cell>
          <cell r="O39">
            <v>1376.14</v>
          </cell>
          <cell r="P39">
            <v>1405.35</v>
          </cell>
          <cell r="Q39">
            <v>29.209999999999809</v>
          </cell>
          <cell r="R39">
            <v>2.1226038048454132E-2</v>
          </cell>
          <cell r="S39" t="str">
            <v>Firm</v>
          </cell>
        </row>
        <row r="40">
          <cell r="A40" t="str">
            <v>E5047</v>
          </cell>
          <cell r="B40" t="str">
            <v>Richmond-upon-Thames</v>
          </cell>
          <cell r="C40">
            <v>1233.94</v>
          </cell>
          <cell r="D40">
            <v>1287.3900000000001</v>
          </cell>
          <cell r="E40">
            <v>53.450000000000045</v>
          </cell>
          <cell r="F40">
            <v>4.3316530787558483E-2</v>
          </cell>
          <cell r="G40">
            <v>0</v>
          </cell>
          <cell r="H40">
            <v>0</v>
          </cell>
          <cell r="I40">
            <v>0</v>
          </cell>
          <cell r="J40">
            <v>0</v>
          </cell>
          <cell r="K40">
            <v>309.82</v>
          </cell>
          <cell r="L40">
            <v>309.82</v>
          </cell>
          <cell r="M40">
            <v>0</v>
          </cell>
          <cell r="N40">
            <v>0</v>
          </cell>
          <cell r="O40">
            <v>1543.76</v>
          </cell>
          <cell r="P40">
            <v>1597.21</v>
          </cell>
          <cell r="Q40">
            <v>53.450000000000045</v>
          </cell>
          <cell r="R40">
            <v>3.4623257501166016E-2</v>
          </cell>
          <cell r="S40" t="str">
            <v>Firm</v>
          </cell>
        </row>
        <row r="41">
          <cell r="A41" t="str">
            <v>E5048</v>
          </cell>
          <cell r="B41" t="str">
            <v>Sutton</v>
          </cell>
          <cell r="C41">
            <v>1108.76</v>
          </cell>
          <cell r="D41">
            <v>1140.8900000000001</v>
          </cell>
          <cell r="E41">
            <v>32.130000000000109</v>
          </cell>
          <cell r="F41">
            <v>2.8978318121144486E-2</v>
          </cell>
          <cell r="G41">
            <v>0</v>
          </cell>
          <cell r="H41">
            <v>0</v>
          </cell>
          <cell r="I41">
            <v>0</v>
          </cell>
          <cell r="J41">
            <v>0</v>
          </cell>
          <cell r="K41">
            <v>309.82</v>
          </cell>
          <cell r="L41">
            <v>309.82</v>
          </cell>
          <cell r="M41">
            <v>0</v>
          </cell>
          <cell r="N41">
            <v>0</v>
          </cell>
          <cell r="O41">
            <v>1418.58</v>
          </cell>
          <cell r="P41">
            <v>1450.71</v>
          </cell>
          <cell r="Q41">
            <v>32.130000000000109</v>
          </cell>
          <cell r="R41">
            <v>2.2649409973353629E-2</v>
          </cell>
          <cell r="S41" t="str">
            <v>Firm</v>
          </cell>
        </row>
        <row r="42">
          <cell r="A42" t="str">
            <v>E5049</v>
          </cell>
          <cell r="B42" t="str">
            <v>Waltham Forest</v>
          </cell>
          <cell r="C42">
            <v>1130.73</v>
          </cell>
          <cell r="D42">
            <v>1152.21</v>
          </cell>
          <cell r="E42">
            <v>21.480000000000018</v>
          </cell>
          <cell r="F42">
            <v>1.8996577432278228E-2</v>
          </cell>
          <cell r="G42">
            <v>0</v>
          </cell>
          <cell r="H42">
            <v>0</v>
          </cell>
          <cell r="I42">
            <v>0</v>
          </cell>
          <cell r="J42">
            <v>0</v>
          </cell>
          <cell r="K42">
            <v>309.82</v>
          </cell>
          <cell r="L42">
            <v>309.82</v>
          </cell>
          <cell r="M42">
            <v>0</v>
          </cell>
          <cell r="N42">
            <v>0</v>
          </cell>
          <cell r="O42">
            <v>1440.55</v>
          </cell>
          <cell r="P42">
            <v>1462.03</v>
          </cell>
          <cell r="Q42">
            <v>21.480000000000018</v>
          </cell>
          <cell r="R42">
            <v>1.4910971503939496E-2</v>
          </cell>
          <cell r="S42" t="str">
            <v>Firm</v>
          </cell>
        </row>
        <row r="44">
          <cell r="B44" t="str">
            <v>Total Inner London</v>
          </cell>
          <cell r="C44" t="e">
            <v>#DIV/0!</v>
          </cell>
          <cell r="D44">
            <v>0.01</v>
          </cell>
          <cell r="E44" t="e">
            <v>#DIV/0!</v>
          </cell>
          <cell r="F44" t="e">
            <v>#DIV/0!</v>
          </cell>
          <cell r="G44" t="e">
            <v>#DIV/0!</v>
          </cell>
          <cell r="H44">
            <v>0.25</v>
          </cell>
          <cell r="I44" t="e">
            <v>#DIV/0!</v>
          </cell>
          <cell r="J44" t="e">
            <v>#DIV/0!</v>
          </cell>
          <cell r="K44" t="e">
            <v>#DIV/0!</v>
          </cell>
          <cell r="L44">
            <v>308.64</v>
          </cell>
          <cell r="M44" t="e">
            <v>#DIV/0!</v>
          </cell>
          <cell r="N44" t="e">
            <v>#DIV/0!</v>
          </cell>
          <cell r="O44" t="e">
            <v>#DIV/0!</v>
          </cell>
          <cell r="P44">
            <v>308.89999999999998</v>
          </cell>
          <cell r="Q44" t="e">
            <v>#DIV/0!</v>
          </cell>
          <cell r="R44" t="e">
            <v>#DIV/0!</v>
          </cell>
          <cell r="S44" t="str">
            <v xml:space="preserve">13 Firm </v>
          </cell>
        </row>
        <row r="45">
          <cell r="B45" t="str">
            <v>Total Outer London</v>
          </cell>
          <cell r="C45" t="e">
            <v>#DIV/0!</v>
          </cell>
          <cell r="D45">
            <v>0.01</v>
          </cell>
          <cell r="E45" t="e">
            <v>#DIV/0!</v>
          </cell>
          <cell r="F45" t="e">
            <v>#DIV/0!</v>
          </cell>
          <cell r="G45" t="e">
            <v>#DIV/0!</v>
          </cell>
          <cell r="H45">
            <v>0</v>
          </cell>
          <cell r="I45">
            <v>0</v>
          </cell>
          <cell r="J45">
            <v>0</v>
          </cell>
          <cell r="K45" t="e">
            <v>#DIV/0!</v>
          </cell>
          <cell r="L45">
            <v>309.82</v>
          </cell>
          <cell r="M45" t="e">
            <v>#DIV/0!</v>
          </cell>
          <cell r="N45" t="e">
            <v>#DIV/0!</v>
          </cell>
          <cell r="O45" t="e">
            <v>#DIV/0!</v>
          </cell>
          <cell r="P45">
            <v>309.83</v>
          </cell>
          <cell r="Q45" t="e">
            <v>#DIV/0!</v>
          </cell>
          <cell r="R45" t="e">
            <v>#DIV/0!</v>
          </cell>
          <cell r="S45" t="str">
            <v xml:space="preserve">20 Firm </v>
          </cell>
        </row>
        <row r="46">
          <cell r="B46" t="str">
            <v>Total Greater London</v>
          </cell>
          <cell r="C46" t="e">
            <v>#DIV/0!</v>
          </cell>
          <cell r="D46">
            <v>0.01</v>
          </cell>
          <cell r="E46" t="e">
            <v>#DIV/0!</v>
          </cell>
          <cell r="F46" t="e">
            <v>#DIV/0!</v>
          </cell>
          <cell r="G46" t="e">
            <v>#DIV/0!</v>
          </cell>
          <cell r="H46">
            <v>0.1</v>
          </cell>
          <cell r="I46" t="e">
            <v>#DIV/0!</v>
          </cell>
          <cell r="J46" t="e">
            <v>#DIV/0!</v>
          </cell>
          <cell r="K46" t="e">
            <v>#DIV/0!</v>
          </cell>
          <cell r="L46">
            <v>309.37</v>
          </cell>
          <cell r="M46" t="e">
            <v>#DIV/0!</v>
          </cell>
          <cell r="N46" t="e">
            <v>#DIV/0!</v>
          </cell>
          <cell r="O46" t="e">
            <v>#DIV/0!</v>
          </cell>
          <cell r="P46">
            <v>309.48</v>
          </cell>
          <cell r="Q46" t="e">
            <v>#DIV/0!</v>
          </cell>
          <cell r="R46" t="e">
            <v>#DIV/0!</v>
          </cell>
          <cell r="S46" t="str">
            <v xml:space="preserve">33 Firm </v>
          </cell>
        </row>
        <row r="47">
          <cell r="C47" t="str">
            <v>Average Band D</v>
          </cell>
          <cell r="G47" t="str">
            <v>Average Band D</v>
          </cell>
          <cell r="K47" t="str">
            <v>Average Band D</v>
          </cell>
          <cell r="O47" t="str">
            <v>Average Band D</v>
          </cell>
        </row>
        <row r="48">
          <cell r="C48" t="str">
            <v>Equivalent Council Tax</v>
          </cell>
          <cell r="E48" t="str">
            <v>£</v>
          </cell>
          <cell r="F48" t="str">
            <v>%</v>
          </cell>
          <cell r="G48" t="str">
            <v>Equivalent Council Tax</v>
          </cell>
          <cell r="I48" t="str">
            <v>£</v>
          </cell>
          <cell r="J48" t="str">
            <v>%</v>
          </cell>
          <cell r="K48" t="str">
            <v>Equivalent Council Tax</v>
          </cell>
          <cell r="M48" t="str">
            <v>£</v>
          </cell>
          <cell r="N48" t="str">
            <v>%</v>
          </cell>
          <cell r="O48" t="str">
            <v>Equivalent</v>
          </cell>
          <cell r="Q48" t="str">
            <v>£</v>
          </cell>
          <cell r="R48" t="str">
            <v>%</v>
          </cell>
          <cell r="S48" t="str">
            <v>Figures</v>
          </cell>
        </row>
        <row r="49">
          <cell r="C49" t="str">
            <v>for Local Services (excl. Parish)</v>
          </cell>
          <cell r="E49" t="str">
            <v>Increase /</v>
          </cell>
          <cell r="F49" t="str">
            <v>Increase /</v>
          </cell>
          <cell r="G49" t="str">
            <v>for Parish Councils</v>
          </cell>
          <cell r="I49" t="str">
            <v>Increase /</v>
          </cell>
          <cell r="J49" t="str">
            <v>Increase /</v>
          </cell>
          <cell r="K49" t="str">
            <v>for Precepts</v>
          </cell>
          <cell r="M49" t="str">
            <v>Increase /</v>
          </cell>
          <cell r="N49" t="str">
            <v>Increase /</v>
          </cell>
          <cell r="O49" t="str">
            <v>Council Tax</v>
          </cell>
          <cell r="Q49" t="str">
            <v>Increase /</v>
          </cell>
          <cell r="R49" t="str">
            <v>Increase /</v>
          </cell>
          <cell r="S49" t="str">
            <v>Firm or</v>
          </cell>
        </row>
        <row r="50">
          <cell r="C50" t="str">
            <v>2008/09</v>
          </cell>
          <cell r="D50" t="str">
            <v>2009/10</v>
          </cell>
          <cell r="E50" t="str">
            <v>(Decrease)</v>
          </cell>
          <cell r="F50" t="str">
            <v>(Decrease)</v>
          </cell>
          <cell r="G50" t="str">
            <v>2008/09</v>
          </cell>
          <cell r="H50" t="str">
            <v>2009/10</v>
          </cell>
          <cell r="I50" t="str">
            <v>(Decrease)</v>
          </cell>
          <cell r="J50" t="str">
            <v>(Decrease)</v>
          </cell>
          <cell r="K50" t="str">
            <v>2008/09</v>
          </cell>
          <cell r="L50" t="str">
            <v>2009/10</v>
          </cell>
          <cell r="M50" t="str">
            <v>(Decrease)</v>
          </cell>
          <cell r="N50" t="str">
            <v>(Decrease)</v>
          </cell>
          <cell r="O50" t="str">
            <v>2008/09</v>
          </cell>
          <cell r="P50" t="str">
            <v>2009/10</v>
          </cell>
          <cell r="Q50" t="str">
            <v>(Decrease)</v>
          </cell>
          <cell r="R50" t="str">
            <v>(Decrease)</v>
          </cell>
          <cell r="S50" t="str">
            <v>Provisional?</v>
          </cell>
        </row>
        <row r="51">
          <cell r="C51" t="str">
            <v>£   p</v>
          </cell>
          <cell r="D51" t="str">
            <v>£   p</v>
          </cell>
          <cell r="E51" t="str">
            <v>£s</v>
          </cell>
          <cell r="F51" t="str">
            <v>%</v>
          </cell>
          <cell r="G51" t="str">
            <v>£   p</v>
          </cell>
          <cell r="H51" t="str">
            <v>£   p</v>
          </cell>
          <cell r="I51" t="str">
            <v>£s</v>
          </cell>
          <cell r="J51" t="str">
            <v>%</v>
          </cell>
          <cell r="K51" t="str">
            <v>£   p</v>
          </cell>
          <cell r="L51" t="str">
            <v>£   p</v>
          </cell>
          <cell r="M51" t="str">
            <v>£s</v>
          </cell>
          <cell r="N51" t="str">
            <v>%</v>
          </cell>
          <cell r="O51" t="str">
            <v>£   p</v>
          </cell>
          <cell r="P51" t="str">
            <v>£   p</v>
          </cell>
          <cell r="Q51" t="str">
            <v>£s</v>
          </cell>
          <cell r="R51" t="str">
            <v>%</v>
          </cell>
        </row>
        <row r="53">
          <cell r="A53" t="str">
            <v>E4201</v>
          </cell>
          <cell r="B53" t="str">
            <v>Bolton</v>
          </cell>
          <cell r="C53">
            <v>1152.99</v>
          </cell>
          <cell r="D53">
            <v>1197.96</v>
          </cell>
          <cell r="E53">
            <v>44.970000000000027</v>
          </cell>
          <cell r="F53">
            <v>3.9002940181614765E-2</v>
          </cell>
          <cell r="G53">
            <v>4.5399999999999636</v>
          </cell>
          <cell r="H53">
            <v>4.5499999999999545</v>
          </cell>
          <cell r="I53">
            <v>9.9999999999909051E-3</v>
          </cell>
          <cell r="J53">
            <v>2.2026431718040751E-3</v>
          </cell>
          <cell r="K53">
            <v>174.58</v>
          </cell>
          <cell r="L53">
            <v>185.63</v>
          </cell>
          <cell r="M53">
            <v>11.049999999999983</v>
          </cell>
          <cell r="N53">
            <v>6.3294764577843887E-2</v>
          </cell>
          <cell r="O53">
            <v>1332.11</v>
          </cell>
          <cell r="P53">
            <v>1388.14</v>
          </cell>
          <cell r="Q53">
            <v>56.0300000000002</v>
          </cell>
          <cell r="R53">
            <v>4.2061091051039501E-2</v>
          </cell>
          <cell r="S53" t="str">
            <v>Firm</v>
          </cell>
        </row>
        <row r="54">
          <cell r="A54" t="str">
            <v>E4202</v>
          </cell>
          <cell r="B54" t="str">
            <v>Bury</v>
          </cell>
          <cell r="C54">
            <v>1162.75</v>
          </cell>
          <cell r="D54">
            <v>1218.45</v>
          </cell>
          <cell r="E54">
            <v>55.700000000000045</v>
          </cell>
          <cell r="F54">
            <v>4.7903676628682001E-2</v>
          </cell>
          <cell r="G54">
            <v>0</v>
          </cell>
          <cell r="H54">
            <v>0</v>
          </cell>
          <cell r="I54">
            <v>0</v>
          </cell>
          <cell r="J54">
            <v>0</v>
          </cell>
          <cell r="K54">
            <v>174.58</v>
          </cell>
          <cell r="L54">
            <v>185.63</v>
          </cell>
          <cell r="M54">
            <v>11.049999999999983</v>
          </cell>
          <cell r="N54">
            <v>6.3294764577843887E-2</v>
          </cell>
          <cell r="O54">
            <v>1337.33</v>
          </cell>
          <cell r="P54">
            <v>1404.08</v>
          </cell>
          <cell r="Q54">
            <v>66.75</v>
          </cell>
          <cell r="R54">
            <v>4.9912886123843814E-2</v>
          </cell>
          <cell r="S54" t="str">
            <v>Firm</v>
          </cell>
        </row>
        <row r="55">
          <cell r="A55" t="str">
            <v>E4203</v>
          </cell>
          <cell r="B55" t="str">
            <v>Manchester</v>
          </cell>
          <cell r="C55">
            <v>1097.0999999999999</v>
          </cell>
          <cell r="D55">
            <v>1130.01</v>
          </cell>
          <cell r="E55">
            <v>32.910000000000082</v>
          </cell>
          <cell r="F55">
            <v>2.9997265518184379E-2</v>
          </cell>
          <cell r="G55">
            <v>0</v>
          </cell>
          <cell r="H55">
            <v>0</v>
          </cell>
          <cell r="I55">
            <v>0</v>
          </cell>
          <cell r="J55">
            <v>0</v>
          </cell>
          <cell r="K55">
            <v>174.58</v>
          </cell>
          <cell r="L55">
            <v>185.63</v>
          </cell>
          <cell r="M55">
            <v>11.049999999999983</v>
          </cell>
          <cell r="N55">
            <v>6.3294764577843887E-2</v>
          </cell>
          <cell r="O55">
            <v>1271.68</v>
          </cell>
          <cell r="P55">
            <v>1315.64</v>
          </cell>
          <cell r="Q55">
            <v>43.960000000000036</v>
          </cell>
          <cell r="R55">
            <v>3.4568444891796668E-2</v>
          </cell>
          <cell r="S55" t="str">
            <v>Firm</v>
          </cell>
        </row>
        <row r="56">
          <cell r="A56" t="str">
            <v>E4204</v>
          </cell>
          <cell r="B56" t="str">
            <v>Oldham</v>
          </cell>
          <cell r="C56">
            <v>1302.56</v>
          </cell>
          <cell r="D56">
            <v>1328.44</v>
          </cell>
          <cell r="E56">
            <v>25.880000000000109</v>
          </cell>
          <cell r="F56">
            <v>1.9868566515170105E-2</v>
          </cell>
          <cell r="G56">
            <v>4.1800000000000637</v>
          </cell>
          <cell r="H56">
            <v>4.2699999999999818</v>
          </cell>
          <cell r="I56">
            <v>8.9999999999918145E-2</v>
          </cell>
          <cell r="J56">
            <v>2.1531100478449083E-2</v>
          </cell>
          <cell r="K56">
            <v>174.58</v>
          </cell>
          <cell r="L56">
            <v>185.63</v>
          </cell>
          <cell r="M56">
            <v>11.049999999999983</v>
          </cell>
          <cell r="N56">
            <v>6.3294764577843887E-2</v>
          </cell>
          <cell r="O56">
            <v>1481.32</v>
          </cell>
          <cell r="P56">
            <v>1518.34</v>
          </cell>
          <cell r="Q56">
            <v>37.019999999999982</v>
          </cell>
          <cell r="R56">
            <v>2.499122404342069E-2</v>
          </cell>
          <cell r="S56" t="str">
            <v>Firm</v>
          </cell>
        </row>
        <row r="57">
          <cell r="A57" t="str">
            <v>E4205</v>
          </cell>
          <cell r="B57" t="str">
            <v>Rochdale</v>
          </cell>
          <cell r="C57">
            <v>1196.45</v>
          </cell>
          <cell r="D57">
            <v>1240.73</v>
          </cell>
          <cell r="E57">
            <v>44.279999999999973</v>
          </cell>
          <cell r="F57">
            <v>3.700948639725854E-2</v>
          </cell>
          <cell r="G57">
            <v>0</v>
          </cell>
          <cell r="H57">
            <v>0</v>
          </cell>
          <cell r="I57">
            <v>0</v>
          </cell>
          <cell r="J57">
            <v>0</v>
          </cell>
          <cell r="K57">
            <v>174.58</v>
          </cell>
          <cell r="L57">
            <v>185.63</v>
          </cell>
          <cell r="M57">
            <v>11.049999999999983</v>
          </cell>
          <cell r="N57">
            <v>6.3294764577843887E-2</v>
          </cell>
          <cell r="O57">
            <v>1371.03</v>
          </cell>
          <cell r="P57">
            <v>1426.36</v>
          </cell>
          <cell r="Q57">
            <v>55.329999999999927</v>
          </cell>
          <cell r="R57">
            <v>4.0356520280373065E-2</v>
          </cell>
          <cell r="S57" t="str">
            <v>Firm</v>
          </cell>
        </row>
        <row r="58">
          <cell r="A58" t="str">
            <v>E4206</v>
          </cell>
          <cell r="B58" t="str">
            <v>Salford</v>
          </cell>
          <cell r="C58">
            <v>1287.68</v>
          </cell>
          <cell r="D58">
            <v>1326.31</v>
          </cell>
          <cell r="E58">
            <v>38.629999999999882</v>
          </cell>
          <cell r="F58">
            <v>2.9999689363817028E-2</v>
          </cell>
          <cell r="G58">
            <v>0</v>
          </cell>
          <cell r="H58">
            <v>0</v>
          </cell>
          <cell r="I58">
            <v>0</v>
          </cell>
          <cell r="J58">
            <v>0</v>
          </cell>
          <cell r="K58">
            <v>174.58</v>
          </cell>
          <cell r="L58">
            <v>185.63</v>
          </cell>
          <cell r="M58">
            <v>11.049999999999983</v>
          </cell>
          <cell r="N58">
            <v>6.3294764577843887E-2</v>
          </cell>
          <cell r="O58">
            <v>1462.26</v>
          </cell>
          <cell r="P58">
            <v>1511.94</v>
          </cell>
          <cell r="Q58">
            <v>49.680000000000064</v>
          </cell>
          <cell r="R58">
            <v>3.397480612203041E-2</v>
          </cell>
          <cell r="S58" t="str">
            <v>Firm</v>
          </cell>
        </row>
        <row r="59">
          <cell r="A59" t="str">
            <v>E4207</v>
          </cell>
          <cell r="B59" t="str">
            <v>Stockport</v>
          </cell>
          <cell r="C59">
            <v>1266.26</v>
          </cell>
          <cell r="D59">
            <v>1320.08</v>
          </cell>
          <cell r="E59">
            <v>53.819999999999936</v>
          </cell>
          <cell r="F59">
            <v>4.2503119422551361E-2</v>
          </cell>
          <cell r="G59">
            <v>0.58999999999991815</v>
          </cell>
          <cell r="H59">
            <v>0.59000000000014552</v>
          </cell>
          <cell r="I59">
            <v>2.2737367544323206E-13</v>
          </cell>
          <cell r="J59">
            <v>3.8546943414985435E-13</v>
          </cell>
          <cell r="K59">
            <v>174.58</v>
          </cell>
          <cell r="L59">
            <v>185.63</v>
          </cell>
          <cell r="M59">
            <v>11.049999999999983</v>
          </cell>
          <cell r="N59">
            <v>6.3294764577843887E-2</v>
          </cell>
          <cell r="O59">
            <v>1441.43</v>
          </cell>
          <cell r="P59">
            <v>1506.3</v>
          </cell>
          <cell r="Q59">
            <v>64.869999999999891</v>
          </cell>
          <cell r="R59">
            <v>4.5003919718612728E-2</v>
          </cell>
          <cell r="S59" t="str">
            <v>Firm</v>
          </cell>
        </row>
        <row r="60">
          <cell r="A60" t="str">
            <v>E4208</v>
          </cell>
          <cell r="B60" t="str">
            <v>Tameside</v>
          </cell>
          <cell r="C60">
            <v>1112.3800000000001</v>
          </cell>
          <cell r="D60">
            <v>1147.42</v>
          </cell>
          <cell r="E60">
            <v>35.039999999999964</v>
          </cell>
          <cell r="F60">
            <v>3.1500026969201178E-2</v>
          </cell>
          <cell r="G60">
            <v>0.34999999999990905</v>
          </cell>
          <cell r="H60">
            <v>0</v>
          </cell>
          <cell r="I60">
            <v>-0.34999999999990905</v>
          </cell>
          <cell r="J60">
            <v>-1</v>
          </cell>
          <cell r="K60">
            <v>174.58</v>
          </cell>
          <cell r="L60">
            <v>185.63</v>
          </cell>
          <cell r="M60">
            <v>11.049999999999983</v>
          </cell>
          <cell r="N60">
            <v>6.3294764577843887E-2</v>
          </cell>
          <cell r="O60">
            <v>1287.31</v>
          </cell>
          <cell r="P60">
            <v>1333.05</v>
          </cell>
          <cell r="Q60">
            <v>45.740000000000009</v>
          </cell>
          <cell r="R60">
            <v>3.5531457069392758E-2</v>
          </cell>
          <cell r="S60" t="str">
            <v>Firm</v>
          </cell>
        </row>
        <row r="61">
          <cell r="A61" t="str">
            <v>E4209</v>
          </cell>
          <cell r="B61" t="str">
            <v>Trafford</v>
          </cell>
          <cell r="C61">
            <v>1035.25</v>
          </cell>
          <cell r="D61">
            <v>1084.8399999999999</v>
          </cell>
          <cell r="E61">
            <v>49.589999999999918</v>
          </cell>
          <cell r="F61">
            <v>4.7901473074136502E-2</v>
          </cell>
          <cell r="G61">
            <v>0.97000000000002728</v>
          </cell>
          <cell r="H61">
            <v>1.1000000000001364</v>
          </cell>
          <cell r="I61">
            <v>0.13000000000010914</v>
          </cell>
          <cell r="J61">
            <v>0.1340206185568098</v>
          </cell>
          <cell r="K61">
            <v>174.58</v>
          </cell>
          <cell r="L61">
            <v>185.63</v>
          </cell>
          <cell r="M61">
            <v>11.049999999999983</v>
          </cell>
          <cell r="N61">
            <v>6.3294764577843887E-2</v>
          </cell>
          <cell r="O61">
            <v>1210.8</v>
          </cell>
          <cell r="P61">
            <v>1271.57</v>
          </cell>
          <cell r="Q61">
            <v>60.769999999999982</v>
          </cell>
          <cell r="R61">
            <v>5.0189957053188072E-2</v>
          </cell>
          <cell r="S61" t="str">
            <v>Firm</v>
          </cell>
        </row>
        <row r="62">
          <cell r="A62" t="str">
            <v>E4210</v>
          </cell>
          <cell r="B62" t="str">
            <v>Wigan</v>
          </cell>
          <cell r="C62">
            <v>1134.54</v>
          </cell>
          <cell r="D62">
            <v>1157.22</v>
          </cell>
          <cell r="E62">
            <v>22.680000000000064</v>
          </cell>
          <cell r="F62">
            <v>1.9990480723464987E-2</v>
          </cell>
          <cell r="G62">
            <v>0.78999999999996362</v>
          </cell>
          <cell r="H62">
            <v>0.82999999999992724</v>
          </cell>
          <cell r="I62">
            <v>3.999999999996362E-2</v>
          </cell>
          <cell r="J62">
            <v>5.0632911392361368E-2</v>
          </cell>
          <cell r="K62">
            <v>174.58</v>
          </cell>
          <cell r="L62">
            <v>185.63</v>
          </cell>
          <cell r="M62">
            <v>11.049999999999983</v>
          </cell>
          <cell r="N62">
            <v>6.3294764577843887E-2</v>
          </cell>
          <cell r="O62">
            <v>1309.9100000000001</v>
          </cell>
          <cell r="P62">
            <v>1343.68</v>
          </cell>
          <cell r="Q62">
            <v>33.769999999999982</v>
          </cell>
          <cell r="R62">
            <v>2.5780397126520027E-2</v>
          </cell>
          <cell r="S62" t="str">
            <v>Firm</v>
          </cell>
        </row>
        <row r="63">
          <cell r="A63" t="str">
            <v>E4301</v>
          </cell>
          <cell r="B63" t="str">
            <v>Knowsley</v>
          </cell>
          <cell r="C63">
            <v>1130.24</v>
          </cell>
          <cell r="D63">
            <v>1186.75</v>
          </cell>
          <cell r="E63">
            <v>56.509999999999991</v>
          </cell>
          <cell r="F63">
            <v>4.9998230464326054E-2</v>
          </cell>
          <cell r="G63">
            <v>25.670000000000073</v>
          </cell>
          <cell r="H63">
            <v>26.470000000000027</v>
          </cell>
          <cell r="I63">
            <v>0.79999999999995453</v>
          </cell>
          <cell r="J63">
            <v>3.1164783794310535E-2</v>
          </cell>
          <cell r="K63">
            <v>193.97</v>
          </cell>
          <cell r="L63">
            <v>202.98000000000002</v>
          </cell>
          <cell r="M63">
            <v>9.0100000000000193</v>
          </cell>
          <cell r="N63">
            <v>4.6450482033304263E-2</v>
          </cell>
          <cell r="O63">
            <v>1349.88</v>
          </cell>
          <cell r="P63">
            <v>1416.2</v>
          </cell>
          <cell r="Q63">
            <v>66.319999999999936</v>
          </cell>
          <cell r="R63">
            <v>4.9130293063087027E-2</v>
          </cell>
          <cell r="S63" t="str">
            <v>Firm</v>
          </cell>
        </row>
        <row r="64">
          <cell r="A64" t="str">
            <v>E4302</v>
          </cell>
          <cell r="B64" t="str">
            <v>Liverpool</v>
          </cell>
          <cell r="C64">
            <v>1252.4100000000001</v>
          </cell>
          <cell r="D64">
            <v>1308.1400000000001</v>
          </cell>
          <cell r="E64">
            <v>55.730000000000018</v>
          </cell>
          <cell r="F64">
            <v>4.449820745602473E-2</v>
          </cell>
          <cell r="G64">
            <v>0</v>
          </cell>
          <cell r="H64">
            <v>0</v>
          </cell>
          <cell r="I64">
            <v>0</v>
          </cell>
          <cell r="J64">
            <v>0</v>
          </cell>
          <cell r="K64">
            <v>193.97</v>
          </cell>
          <cell r="L64">
            <v>202.98000000000002</v>
          </cell>
          <cell r="M64">
            <v>9.0100000000000193</v>
          </cell>
          <cell r="N64">
            <v>4.6450482033304263E-2</v>
          </cell>
          <cell r="O64">
            <v>1446.38</v>
          </cell>
          <cell r="P64">
            <v>1511.12</v>
          </cell>
          <cell r="Q64">
            <v>64.739999999999782</v>
          </cell>
          <cell r="R64">
            <v>4.4760021571094599E-2</v>
          </cell>
          <cell r="S64" t="str">
            <v>Firm</v>
          </cell>
        </row>
        <row r="65">
          <cell r="A65" t="str">
            <v>E4303</v>
          </cell>
          <cell r="B65" t="str">
            <v>St Helens</v>
          </cell>
          <cell r="C65">
            <v>1116.1400000000001</v>
          </cell>
          <cell r="D65">
            <v>1144.04</v>
          </cell>
          <cell r="E65">
            <v>27.899999999999864</v>
          </cell>
          <cell r="F65">
            <v>2.4996864192663892E-2</v>
          </cell>
          <cell r="G65">
            <v>4.8799999999998818</v>
          </cell>
          <cell r="H65">
            <v>4.9900000000000091</v>
          </cell>
          <cell r="I65">
            <v>0.11000000000012733</v>
          </cell>
          <cell r="J65">
            <v>2.2540983606583964E-2</v>
          </cell>
          <cell r="K65">
            <v>193.97</v>
          </cell>
          <cell r="L65">
            <v>202.98000000000002</v>
          </cell>
          <cell r="M65">
            <v>9.0100000000000193</v>
          </cell>
          <cell r="N65">
            <v>4.6450482033304263E-2</v>
          </cell>
          <cell r="O65">
            <v>1314.99</v>
          </cell>
          <cell r="P65">
            <v>1352.01</v>
          </cell>
          <cell r="Q65">
            <v>37.019999999999982</v>
          </cell>
          <cell r="R65">
            <v>2.8152305340725103E-2</v>
          </cell>
          <cell r="S65" t="str">
            <v>Firm</v>
          </cell>
        </row>
        <row r="66">
          <cell r="A66" t="str">
            <v>E4304</v>
          </cell>
          <cell r="B66" t="str">
            <v>Sefton</v>
          </cell>
          <cell r="C66">
            <v>1202.1099999999999</v>
          </cell>
          <cell r="D66">
            <v>1234.45</v>
          </cell>
          <cell r="E66">
            <v>32.340000000000146</v>
          </cell>
          <cell r="F66">
            <v>2.6902696092703682E-2</v>
          </cell>
          <cell r="G66">
            <v>10.23</v>
          </cell>
          <cell r="H66">
            <v>10.549999999999955</v>
          </cell>
          <cell r="I66">
            <v>0.3199999999999541</v>
          </cell>
          <cell r="J66">
            <v>3.1280547409575199E-2</v>
          </cell>
          <cell r="K66">
            <v>193.97</v>
          </cell>
          <cell r="L66">
            <v>202.98000000000002</v>
          </cell>
          <cell r="M66">
            <v>9.0100000000000193</v>
          </cell>
          <cell r="N66">
            <v>4.6450482033304263E-2</v>
          </cell>
          <cell r="O66">
            <v>1406.31</v>
          </cell>
          <cell r="P66">
            <v>1447.98</v>
          </cell>
          <cell r="Q66">
            <v>41.670000000000073</v>
          </cell>
          <cell r="R66">
            <v>2.9630735755274529E-2</v>
          </cell>
          <cell r="S66" t="str">
            <v>Firm</v>
          </cell>
        </row>
        <row r="67">
          <cell r="A67" t="str">
            <v>E4305</v>
          </cell>
          <cell r="B67" t="str">
            <v>Wirral</v>
          </cell>
          <cell r="C67">
            <v>1184.68</v>
          </cell>
          <cell r="D67">
            <v>1237.18</v>
          </cell>
          <cell r="E67">
            <v>52.5</v>
          </cell>
          <cell r="F67">
            <v>4.431576459465858E-2</v>
          </cell>
          <cell r="G67">
            <v>0</v>
          </cell>
          <cell r="H67">
            <v>0</v>
          </cell>
          <cell r="I67">
            <v>0</v>
          </cell>
          <cell r="J67">
            <v>0</v>
          </cell>
          <cell r="K67">
            <v>193.97</v>
          </cell>
          <cell r="L67">
            <v>202.98000000000002</v>
          </cell>
          <cell r="M67">
            <v>9.0100000000000193</v>
          </cell>
          <cell r="N67">
            <v>4.6450482033304263E-2</v>
          </cell>
          <cell r="O67">
            <v>1378.65</v>
          </cell>
          <cell r="P67">
            <v>1440.1599999999999</v>
          </cell>
          <cell r="Q67">
            <v>61.509999999999764</v>
          </cell>
          <cell r="R67">
            <v>4.4616109962644535E-2</v>
          </cell>
          <cell r="S67" t="str">
            <v>Firm</v>
          </cell>
        </row>
        <row r="68">
          <cell r="A68" t="str">
            <v>E4401</v>
          </cell>
          <cell r="B68" t="str">
            <v>Barnsley</v>
          </cell>
          <cell r="C68">
            <v>1142.73</v>
          </cell>
          <cell r="D68">
            <v>1171.3</v>
          </cell>
          <cell r="E68">
            <v>28.569999999999936</v>
          </cell>
          <cell r="F68">
            <v>2.5001531420370426E-2</v>
          </cell>
          <cell r="G68">
            <v>5.8499999999999091</v>
          </cell>
          <cell r="H68">
            <v>6.0399999999999636</v>
          </cell>
          <cell r="I68">
            <v>0.19000000000005457</v>
          </cell>
          <cell r="J68">
            <v>3.2478632478642355E-2</v>
          </cell>
          <cell r="K68">
            <v>180.92</v>
          </cell>
          <cell r="L68">
            <v>187.07</v>
          </cell>
          <cell r="M68">
            <v>6.1500000000000057</v>
          </cell>
          <cell r="N68">
            <v>3.3992925049745715E-2</v>
          </cell>
          <cell r="O68">
            <v>1329.5</v>
          </cell>
          <cell r="P68">
            <v>1364.41</v>
          </cell>
          <cell r="Q68">
            <v>34.910000000000082</v>
          </cell>
          <cell r="R68">
            <v>2.6257991726212904E-2</v>
          </cell>
          <cell r="S68" t="str">
            <v>Firm</v>
          </cell>
        </row>
        <row r="69">
          <cell r="A69" t="str">
            <v>E4402</v>
          </cell>
          <cell r="B69" t="str">
            <v>Doncaster</v>
          </cell>
          <cell r="C69">
            <v>1027.5</v>
          </cell>
          <cell r="D69">
            <v>1070.1400000000001</v>
          </cell>
          <cell r="E69">
            <v>42.6400000000001</v>
          </cell>
          <cell r="F69">
            <v>4.1498783454988031E-2</v>
          </cell>
          <cell r="G69">
            <v>18.630000000000109</v>
          </cell>
          <cell r="H69">
            <v>20.490000000000009</v>
          </cell>
          <cell r="I69">
            <v>1.8599999999999</v>
          </cell>
          <cell r="J69">
            <v>9.98389694041808E-2</v>
          </cell>
          <cell r="K69">
            <v>180.92</v>
          </cell>
          <cell r="L69">
            <v>187.07</v>
          </cell>
          <cell r="M69">
            <v>6.1500000000000057</v>
          </cell>
          <cell r="N69">
            <v>3.3992925049745715E-2</v>
          </cell>
          <cell r="O69">
            <v>1227.05</v>
          </cell>
          <cell r="P69">
            <v>1277.7</v>
          </cell>
          <cell r="Q69">
            <v>50.650000000000091</v>
          </cell>
          <cell r="R69">
            <v>4.1277861537834637E-2</v>
          </cell>
          <cell r="S69" t="str">
            <v>Firm</v>
          </cell>
        </row>
        <row r="70">
          <cell r="A70" t="str">
            <v>E4403</v>
          </cell>
          <cell r="B70" t="str">
            <v>Rotherham</v>
          </cell>
          <cell r="C70">
            <v>1163.8900000000001</v>
          </cell>
          <cell r="D70">
            <v>1197.6400000000001</v>
          </cell>
          <cell r="E70">
            <v>33.75</v>
          </cell>
          <cell r="F70">
            <v>2.8997585682495775E-2</v>
          </cell>
          <cell r="G70">
            <v>26.909999999999854</v>
          </cell>
          <cell r="H70">
            <v>27.6099999999999</v>
          </cell>
          <cell r="I70">
            <v>0.70000000000004547</v>
          </cell>
          <cell r="J70">
            <v>2.601263470828874E-2</v>
          </cell>
          <cell r="K70">
            <v>180.92</v>
          </cell>
          <cell r="L70">
            <v>187.07</v>
          </cell>
          <cell r="M70">
            <v>6.1500000000000057</v>
          </cell>
          <cell r="N70">
            <v>3.3992925049745715E-2</v>
          </cell>
          <cell r="O70">
            <v>1371.72</v>
          </cell>
          <cell r="P70">
            <v>1412.32</v>
          </cell>
          <cell r="Q70">
            <v>40.599999999999909</v>
          </cell>
          <cell r="R70">
            <v>2.959787711777917E-2</v>
          </cell>
          <cell r="S70" t="str">
            <v>Firm</v>
          </cell>
        </row>
        <row r="71">
          <cell r="A71" t="str">
            <v>E4404</v>
          </cell>
          <cell r="B71" t="str">
            <v>Sheffield</v>
          </cell>
          <cell r="C71">
            <v>1240.96</v>
          </cell>
          <cell r="D71">
            <v>1265.1500000000001</v>
          </cell>
          <cell r="E71">
            <v>24.190000000000055</v>
          </cell>
          <cell r="F71">
            <v>1.9492973182052564E-2</v>
          </cell>
          <cell r="G71">
            <v>2.9600000000000364</v>
          </cell>
          <cell r="H71">
            <v>2.9900000000000091</v>
          </cell>
          <cell r="I71">
            <v>2.9999999999972715E-2</v>
          </cell>
          <cell r="J71">
            <v>1.0135135135125761E-2</v>
          </cell>
          <cell r="K71">
            <v>180.92</v>
          </cell>
          <cell r="L71">
            <v>187.07</v>
          </cell>
          <cell r="M71">
            <v>6.1500000000000057</v>
          </cell>
          <cell r="N71">
            <v>3.3992925049745715E-2</v>
          </cell>
          <cell r="O71">
            <v>1424.84</v>
          </cell>
          <cell r="P71">
            <v>1455.21</v>
          </cell>
          <cell r="Q71">
            <v>30.370000000000118</v>
          </cell>
          <cell r="R71">
            <v>2.1314673928300776E-2</v>
          </cell>
          <cell r="S71" t="str">
            <v>Firm</v>
          </cell>
        </row>
        <row r="72">
          <cell r="A72" t="str">
            <v>E4501</v>
          </cell>
          <cell r="B72" t="str">
            <v>Gateshead</v>
          </cell>
          <cell r="C72">
            <v>1375.16</v>
          </cell>
          <cell r="D72">
            <v>1416.28</v>
          </cell>
          <cell r="E72">
            <v>41.119999999999891</v>
          </cell>
          <cell r="F72">
            <v>2.9901975042903928E-2</v>
          </cell>
          <cell r="G72">
            <v>0.12999999999988177</v>
          </cell>
          <cell r="H72">
            <v>0.13000000000010914</v>
          </cell>
          <cell r="I72">
            <v>2.2737367544323206E-13</v>
          </cell>
          <cell r="J72">
            <v>1.7490453529944716E-12</v>
          </cell>
          <cell r="K72">
            <v>149.88</v>
          </cell>
          <cell r="L72">
            <v>153.82</v>
          </cell>
          <cell r="M72">
            <v>3.9399999999999977</v>
          </cell>
          <cell r="N72">
            <v>2.6287696824125906E-2</v>
          </cell>
          <cell r="O72">
            <v>1525.17</v>
          </cell>
          <cell r="P72">
            <v>1570.23</v>
          </cell>
          <cell r="Q72">
            <v>45.059999999999945</v>
          </cell>
          <cell r="R72">
            <v>2.9544247526505307E-2</v>
          </cell>
          <cell r="S72" t="str">
            <v>Firm</v>
          </cell>
        </row>
        <row r="73">
          <cell r="A73" t="str">
            <v>E4502</v>
          </cell>
          <cell r="B73" t="str">
            <v>Newcastle upon Tyne</v>
          </cell>
          <cell r="C73">
            <v>1297.8854828854828</v>
          </cell>
          <cell r="D73">
            <v>1335.0730634032027</v>
          </cell>
          <cell r="E73">
            <v>37.18758051771988</v>
          </cell>
          <cell r="F73">
            <v>2.8652435833586676E-2</v>
          </cell>
          <cell r="G73">
            <v>1.01530101530102</v>
          </cell>
          <cell r="H73">
            <v>1.0376253092044863</v>
          </cell>
          <cell r="I73">
            <v>2.2324293903466241E-2</v>
          </cell>
          <cell r="J73">
            <v>2.198785736154063E-2</v>
          </cell>
          <cell r="K73">
            <v>149.88</v>
          </cell>
          <cell r="L73">
            <v>153.82</v>
          </cell>
          <cell r="M73">
            <v>3.9399999999999977</v>
          </cell>
          <cell r="N73">
            <v>2.6287696824125906E-2</v>
          </cell>
          <cell r="O73">
            <v>1448.78</v>
          </cell>
          <cell r="P73">
            <v>1489.9306887124071</v>
          </cell>
          <cell r="Q73">
            <v>41.150688712407145</v>
          </cell>
          <cell r="R73">
            <v>2.8403683590612294E-2</v>
          </cell>
          <cell r="S73" t="str">
            <v>Firm</v>
          </cell>
        </row>
        <row r="74">
          <cell r="A74" t="str">
            <v>E4503</v>
          </cell>
          <cell r="B74" t="str">
            <v>North Tyneside</v>
          </cell>
          <cell r="C74">
            <v>1264.8499999999999</v>
          </cell>
          <cell r="D74">
            <v>1296.28</v>
          </cell>
          <cell r="E74">
            <v>31.430000000000064</v>
          </cell>
          <cell r="F74">
            <v>2.4848796299956621E-2</v>
          </cell>
          <cell r="G74">
            <v>0</v>
          </cell>
          <cell r="H74">
            <v>0</v>
          </cell>
          <cell r="I74">
            <v>0</v>
          </cell>
          <cell r="J74">
            <v>0</v>
          </cell>
          <cell r="K74">
            <v>149.88</v>
          </cell>
          <cell r="L74">
            <v>153.82</v>
          </cell>
          <cell r="M74">
            <v>3.9399999999999977</v>
          </cell>
          <cell r="N74">
            <v>2.6287696824125906E-2</v>
          </cell>
          <cell r="O74">
            <v>1414.73</v>
          </cell>
          <cell r="P74">
            <v>1450.1</v>
          </cell>
          <cell r="Q74">
            <v>35.369999999999891</v>
          </cell>
          <cell r="R74">
            <v>2.5001236985149111E-2</v>
          </cell>
          <cell r="S74" t="str">
            <v>Firm</v>
          </cell>
        </row>
        <row r="75">
          <cell r="A75" t="str">
            <v>E4504</v>
          </cell>
          <cell r="B75" t="str">
            <v>South Tyneside</v>
          </cell>
          <cell r="C75">
            <v>1221</v>
          </cell>
          <cell r="D75">
            <v>1256.3900000000001</v>
          </cell>
          <cell r="E75">
            <v>35.3900000000001</v>
          </cell>
          <cell r="F75">
            <v>2.8984438984439143E-2</v>
          </cell>
          <cell r="G75">
            <v>0</v>
          </cell>
          <cell r="H75">
            <v>0</v>
          </cell>
          <cell r="I75">
            <v>0</v>
          </cell>
          <cell r="J75">
            <v>0</v>
          </cell>
          <cell r="K75">
            <v>149.88</v>
          </cell>
          <cell r="L75">
            <v>153.82</v>
          </cell>
          <cell r="M75">
            <v>3.9399999999999977</v>
          </cell>
          <cell r="N75">
            <v>2.6287696824125906E-2</v>
          </cell>
          <cell r="O75">
            <v>1370.88</v>
          </cell>
          <cell r="P75">
            <v>1410.21</v>
          </cell>
          <cell r="Q75">
            <v>39.329999999999927</v>
          </cell>
          <cell r="R75">
            <v>2.8689600840336116E-2</v>
          </cell>
          <cell r="S75" t="str">
            <v>Firm</v>
          </cell>
        </row>
        <row r="76">
          <cell r="A76" t="str">
            <v>E4505</v>
          </cell>
          <cell r="B76" t="str">
            <v>Sunderland</v>
          </cell>
          <cell r="C76">
            <v>1138.8699999999999</v>
          </cell>
          <cell r="D76">
            <v>1171.9000000000001</v>
          </cell>
          <cell r="E76">
            <v>33.0300000000002</v>
          </cell>
          <cell r="F76">
            <v>2.9002432235461617E-2</v>
          </cell>
          <cell r="G76">
            <v>0.63000000000010914</v>
          </cell>
          <cell r="H76">
            <v>0.63999999999987267</v>
          </cell>
          <cell r="I76">
            <v>9.9999999997635314E-3</v>
          </cell>
          <cell r="J76">
            <v>1.5873015872637675E-2</v>
          </cell>
          <cell r="K76">
            <v>149.88</v>
          </cell>
          <cell r="L76">
            <v>153.82</v>
          </cell>
          <cell r="M76">
            <v>3.9399999999999977</v>
          </cell>
          <cell r="N76">
            <v>2.6287696824125906E-2</v>
          </cell>
          <cell r="O76">
            <v>1289.3800000000001</v>
          </cell>
          <cell r="P76">
            <v>1326.36</v>
          </cell>
          <cell r="Q76">
            <v>36.979999999999791</v>
          </cell>
          <cell r="R76">
            <v>2.8680451069506008E-2</v>
          </cell>
          <cell r="S76" t="str">
            <v>Firm</v>
          </cell>
        </row>
        <row r="77">
          <cell r="A77" t="str">
            <v>E4601</v>
          </cell>
          <cell r="B77" t="str">
            <v>Birmingham</v>
          </cell>
          <cell r="C77">
            <v>1072.53</v>
          </cell>
          <cell r="D77">
            <v>1092.9100000000001</v>
          </cell>
          <cell r="E77">
            <v>20.380000000000109</v>
          </cell>
          <cell r="F77">
            <v>1.9001799483464366E-2</v>
          </cell>
          <cell r="G77">
            <v>0.26999999999998181</v>
          </cell>
          <cell r="H77">
            <v>0.28999999999996362</v>
          </cell>
          <cell r="I77">
            <v>1.999999999998181E-2</v>
          </cell>
          <cell r="J77">
            <v>7.4074074074011786E-2</v>
          </cell>
          <cell r="K77">
            <v>140.41</v>
          </cell>
          <cell r="L77">
            <v>144.88</v>
          </cell>
          <cell r="M77">
            <v>4.4699999999999989</v>
          </cell>
          <cell r="N77">
            <v>3.1835339363293302E-2</v>
          </cell>
          <cell r="O77">
            <v>1213.21</v>
          </cell>
          <cell r="P77">
            <v>1238.08</v>
          </cell>
          <cell r="Q77">
            <v>24.869999999999891</v>
          </cell>
          <cell r="R77">
            <v>2.0499336471014873E-2</v>
          </cell>
          <cell r="S77" t="str">
            <v>Firm</v>
          </cell>
        </row>
        <row r="78">
          <cell r="A78" t="str">
            <v>E4602</v>
          </cell>
          <cell r="B78" t="str">
            <v>Coventry</v>
          </cell>
          <cell r="C78">
            <v>1245.44</v>
          </cell>
          <cell r="D78">
            <v>1292.77</v>
          </cell>
          <cell r="E78">
            <v>47.329999999999927</v>
          </cell>
          <cell r="F78">
            <v>3.8002633607399749E-2</v>
          </cell>
          <cell r="G78">
            <v>5.999999999994543E-2</v>
          </cell>
          <cell r="H78">
            <v>4.9999999999954525E-2</v>
          </cell>
          <cell r="I78">
            <v>-9.9999999999909051E-3</v>
          </cell>
          <cell r="J78">
            <v>-0.16666666666666663</v>
          </cell>
          <cell r="K78">
            <v>140.41</v>
          </cell>
          <cell r="L78">
            <v>144.88</v>
          </cell>
          <cell r="M78">
            <v>4.4699999999999989</v>
          </cell>
          <cell r="N78">
            <v>3.1835339363293302E-2</v>
          </cell>
          <cell r="O78">
            <v>1385.91</v>
          </cell>
          <cell r="P78">
            <v>1437.7</v>
          </cell>
          <cell r="Q78">
            <v>51.789999999999964</v>
          </cell>
          <cell r="R78">
            <v>3.7368948921647105E-2</v>
          </cell>
          <cell r="S78" t="str">
            <v>Firm</v>
          </cell>
        </row>
        <row r="79">
          <cell r="A79" t="str">
            <v>E4603</v>
          </cell>
          <cell r="B79" t="str">
            <v>Dudley</v>
          </cell>
          <cell r="C79">
            <v>1057.97</v>
          </cell>
          <cell r="D79">
            <v>1108.6500000000001</v>
          </cell>
          <cell r="E79">
            <v>50.680000000000064</v>
          </cell>
          <cell r="F79">
            <v>4.7903059633070955E-2</v>
          </cell>
          <cell r="G79">
            <v>0</v>
          </cell>
          <cell r="H79">
            <v>0</v>
          </cell>
          <cell r="I79">
            <v>0</v>
          </cell>
          <cell r="J79">
            <v>0</v>
          </cell>
          <cell r="K79">
            <v>140.41</v>
          </cell>
          <cell r="L79">
            <v>144.88</v>
          </cell>
          <cell r="M79">
            <v>4.4699999999999989</v>
          </cell>
          <cell r="N79">
            <v>3.1835339363293302E-2</v>
          </cell>
          <cell r="O79">
            <v>1198.3800000000001</v>
          </cell>
          <cell r="P79">
            <v>1253.5300000000002</v>
          </cell>
          <cell r="Q79">
            <v>55.150000000000091</v>
          </cell>
          <cell r="R79">
            <v>4.6020460955623399E-2</v>
          </cell>
          <cell r="S79" t="str">
            <v>Firm</v>
          </cell>
        </row>
        <row r="80">
          <cell r="A80" t="str">
            <v>E4604</v>
          </cell>
          <cell r="B80" t="str">
            <v>Sandwell</v>
          </cell>
          <cell r="C80">
            <v>1143.42</v>
          </cell>
          <cell r="D80">
            <v>1164.05</v>
          </cell>
          <cell r="E80">
            <v>20.629999999999882</v>
          </cell>
          <cell r="F80">
            <v>1.8042364135663069E-2</v>
          </cell>
          <cell r="G80">
            <v>0</v>
          </cell>
          <cell r="H80">
            <v>0</v>
          </cell>
          <cell r="I80">
            <v>0</v>
          </cell>
          <cell r="J80">
            <v>0</v>
          </cell>
          <cell r="K80">
            <v>140.41</v>
          </cell>
          <cell r="L80">
            <v>144.88</v>
          </cell>
          <cell r="M80">
            <v>4.4699999999999989</v>
          </cell>
          <cell r="N80">
            <v>3.1835339363293302E-2</v>
          </cell>
          <cell r="O80">
            <v>1283.83</v>
          </cell>
          <cell r="P80">
            <v>1308.93</v>
          </cell>
          <cell r="Q80">
            <v>25.100000000000136</v>
          </cell>
          <cell r="R80">
            <v>1.9550875115864397E-2</v>
          </cell>
          <cell r="S80" t="str">
            <v>Firm</v>
          </cell>
        </row>
        <row r="81">
          <cell r="A81" t="str">
            <v>E4605</v>
          </cell>
          <cell r="B81" t="str">
            <v>Solihull</v>
          </cell>
          <cell r="C81">
            <v>1098.5</v>
          </cell>
          <cell r="D81">
            <v>1147.94</v>
          </cell>
          <cell r="E81">
            <v>49.440000000000055</v>
          </cell>
          <cell r="F81">
            <v>4.5006827492034551E-2</v>
          </cell>
          <cell r="G81">
            <v>15.02</v>
          </cell>
          <cell r="H81">
            <v>15.409999999999854</v>
          </cell>
          <cell r="I81">
            <v>0.38999999999985491</v>
          </cell>
          <cell r="J81">
            <v>2.5965379493998242E-2</v>
          </cell>
          <cell r="K81">
            <v>140.41</v>
          </cell>
          <cell r="L81">
            <v>144.88</v>
          </cell>
          <cell r="M81">
            <v>4.4699999999999989</v>
          </cell>
          <cell r="N81">
            <v>3.1835339363293302E-2</v>
          </cell>
          <cell r="O81">
            <v>1253.93</v>
          </cell>
          <cell r="P81">
            <v>1308.23</v>
          </cell>
          <cell r="Q81">
            <v>54.299999999999955</v>
          </cell>
          <cell r="R81">
            <v>4.3303852687151645E-2</v>
          </cell>
          <cell r="S81" t="str">
            <v>Firm</v>
          </cell>
        </row>
        <row r="82">
          <cell r="A82" t="str">
            <v>E4606</v>
          </cell>
          <cell r="B82" t="str">
            <v>Walsall</v>
          </cell>
          <cell r="C82">
            <v>1283.01</v>
          </cell>
          <cell r="D82">
            <v>1332.66</v>
          </cell>
          <cell r="E82">
            <v>49.650000000000091</v>
          </cell>
          <cell r="F82">
            <v>3.8698061589543364E-2</v>
          </cell>
          <cell r="G82">
            <v>0</v>
          </cell>
          <cell r="H82">
            <v>0</v>
          </cell>
          <cell r="I82">
            <v>0</v>
          </cell>
          <cell r="J82">
            <v>0</v>
          </cell>
          <cell r="K82">
            <v>140.41</v>
          </cell>
          <cell r="L82">
            <v>144.88</v>
          </cell>
          <cell r="M82">
            <v>4.4699999999999989</v>
          </cell>
          <cell r="N82">
            <v>3.1835339363293302E-2</v>
          </cell>
          <cell r="O82">
            <v>1423.42</v>
          </cell>
          <cell r="P82">
            <v>1477.54</v>
          </cell>
          <cell r="Q82">
            <v>54.119999999999891</v>
          </cell>
          <cell r="R82">
            <v>3.8021104101389591E-2</v>
          </cell>
          <cell r="S82" t="str">
            <v>Firm</v>
          </cell>
        </row>
        <row r="83">
          <cell r="A83" t="str">
            <v>E4607</v>
          </cell>
          <cell r="B83" t="str">
            <v>Wolverhampton</v>
          </cell>
          <cell r="C83">
            <v>1271.8699999999999</v>
          </cell>
          <cell r="D83">
            <v>1316.72</v>
          </cell>
          <cell r="E83">
            <v>44.850000000000136</v>
          </cell>
          <cell r="F83">
            <v>3.5263037889092574E-2</v>
          </cell>
          <cell r="G83">
            <v>0</v>
          </cell>
          <cell r="H83">
            <v>0</v>
          </cell>
          <cell r="I83">
            <v>0</v>
          </cell>
          <cell r="J83">
            <v>0</v>
          </cell>
          <cell r="K83">
            <v>140.41</v>
          </cell>
          <cell r="L83">
            <v>144.88</v>
          </cell>
          <cell r="M83">
            <v>4.4699999999999989</v>
          </cell>
          <cell r="N83">
            <v>3.1835339363293302E-2</v>
          </cell>
          <cell r="O83">
            <v>1412.28</v>
          </cell>
          <cell r="P83">
            <v>1461.6</v>
          </cell>
          <cell r="Q83">
            <v>49.319999999999936</v>
          </cell>
          <cell r="R83">
            <v>3.4922253377517087E-2</v>
          </cell>
          <cell r="S83" t="str">
            <v>Firm</v>
          </cell>
        </row>
        <row r="84">
          <cell r="A84" t="str">
            <v>E4701</v>
          </cell>
          <cell r="B84" t="str">
            <v>Bradford</v>
          </cell>
          <cell r="C84">
            <v>1058.1199999999999</v>
          </cell>
          <cell r="D84">
            <v>1084.57</v>
          </cell>
          <cell r="E84">
            <v>26.450000000000045</v>
          </cell>
          <cell r="F84">
            <v>2.4997164782822434E-2</v>
          </cell>
          <cell r="G84">
            <v>5.3200000000001637</v>
          </cell>
          <cell r="H84">
            <v>5.4300000000000637</v>
          </cell>
          <cell r="I84">
            <v>0.10999999999989996</v>
          </cell>
          <cell r="J84">
            <v>2.0676691729303975E-2</v>
          </cell>
          <cell r="K84">
            <v>173.53</v>
          </cell>
          <cell r="L84">
            <v>178.7</v>
          </cell>
          <cell r="M84">
            <v>5.1699999999999875</v>
          </cell>
          <cell r="N84">
            <v>2.9793119345357999E-2</v>
          </cell>
          <cell r="O84">
            <v>1236.97</v>
          </cell>
          <cell r="P84">
            <v>1268.7</v>
          </cell>
          <cell r="Q84">
            <v>31.730000000000018</v>
          </cell>
          <cell r="R84">
            <v>2.5651390090301263E-2</v>
          </cell>
          <cell r="S84" t="str">
            <v>Firm</v>
          </cell>
        </row>
        <row r="85">
          <cell r="A85" t="str">
            <v>E4702</v>
          </cell>
          <cell r="B85" t="str">
            <v>Calderdale</v>
          </cell>
          <cell r="C85">
            <v>1217.6300000000001</v>
          </cell>
          <cell r="D85">
            <v>1239.29</v>
          </cell>
          <cell r="E85">
            <v>21.659999999999854</v>
          </cell>
          <cell r="F85">
            <v>1.7788655010142485E-2</v>
          </cell>
          <cell r="G85">
            <v>6.709999999999809</v>
          </cell>
          <cell r="H85">
            <v>6.7599999999999909</v>
          </cell>
          <cell r="I85">
            <v>5.0000000000181899E-2</v>
          </cell>
          <cell r="J85">
            <v>7.4515648286412883E-3</v>
          </cell>
          <cell r="K85">
            <v>173.53</v>
          </cell>
          <cell r="L85">
            <v>178.7</v>
          </cell>
          <cell r="M85">
            <v>5.1699999999999875</v>
          </cell>
          <cell r="N85">
            <v>2.9793119345357999E-2</v>
          </cell>
          <cell r="O85">
            <v>1397.87</v>
          </cell>
          <cell r="P85">
            <v>1424.75</v>
          </cell>
          <cell r="Q85">
            <v>26.880000000000109</v>
          </cell>
          <cell r="R85">
            <v>1.9229255939393619E-2</v>
          </cell>
          <cell r="S85" t="str">
            <v>Firm</v>
          </cell>
        </row>
        <row r="86">
          <cell r="A86" t="str">
            <v>E4703</v>
          </cell>
          <cell r="B86" t="str">
            <v>Kirklees</v>
          </cell>
          <cell r="C86">
            <v>1154.27</v>
          </cell>
          <cell r="D86">
            <v>1194.67</v>
          </cell>
          <cell r="E86">
            <v>40.400000000000091</v>
          </cell>
          <cell r="F86">
            <v>3.5000476491635402E-2</v>
          </cell>
          <cell r="G86">
            <v>3.6400000000001</v>
          </cell>
          <cell r="H86">
            <v>3.5099999999999909</v>
          </cell>
          <cell r="I86">
            <v>-0.13000000000010914</v>
          </cell>
          <cell r="J86">
            <v>-3.5714285714314675E-2</v>
          </cell>
          <cell r="K86">
            <v>173.53</v>
          </cell>
          <cell r="L86">
            <v>178.7</v>
          </cell>
          <cell r="M86">
            <v>5.1699999999999875</v>
          </cell>
          <cell r="N86">
            <v>2.9793119345357999E-2</v>
          </cell>
          <cell r="O86">
            <v>1331.44</v>
          </cell>
          <cell r="P86">
            <v>1376.88</v>
          </cell>
          <cell r="Q86">
            <v>45.440000000000055</v>
          </cell>
          <cell r="R86">
            <v>3.4128462416631589E-2</v>
          </cell>
          <cell r="S86" t="str">
            <v>Firm</v>
          </cell>
        </row>
        <row r="87">
          <cell r="A87" t="str">
            <v>E4704</v>
          </cell>
          <cell r="B87" t="str">
            <v>Leeds</v>
          </cell>
          <cell r="C87">
            <v>1064.3699999999999</v>
          </cell>
          <cell r="D87">
            <v>1095.6099999999999</v>
          </cell>
          <cell r="E87">
            <v>31.240000000000009</v>
          </cell>
          <cell r="F87">
            <v>2.9350695716715114E-2</v>
          </cell>
          <cell r="G87">
            <v>5.8100000000001728</v>
          </cell>
          <cell r="H87">
            <v>5.9800000000000182</v>
          </cell>
          <cell r="I87">
            <v>0.16999999999984539</v>
          </cell>
          <cell r="J87">
            <v>2.9259896729748824E-2</v>
          </cell>
          <cell r="K87">
            <v>173.53</v>
          </cell>
          <cell r="L87">
            <v>178.7</v>
          </cell>
          <cell r="M87">
            <v>5.1699999999999875</v>
          </cell>
          <cell r="N87">
            <v>2.9793119345357999E-2</v>
          </cell>
          <cell r="O87">
            <v>1243.71</v>
          </cell>
          <cell r="P87">
            <v>1280.29</v>
          </cell>
          <cell r="Q87">
            <v>36.579999999999927</v>
          </cell>
          <cell r="R87">
            <v>2.941200118998788E-2</v>
          </cell>
          <cell r="S87" t="str">
            <v>Firm</v>
          </cell>
        </row>
        <row r="88">
          <cell r="A88" t="str">
            <v>E4705</v>
          </cell>
          <cell r="B88" t="str">
            <v>Wakefield</v>
          </cell>
          <cell r="C88">
            <v>1035.49</v>
          </cell>
          <cell r="D88">
            <v>1074.79</v>
          </cell>
          <cell r="E88">
            <v>39.299999999999955</v>
          </cell>
          <cell r="F88">
            <v>3.7953046383837563E-2</v>
          </cell>
          <cell r="G88">
            <v>20.849999999999909</v>
          </cell>
          <cell r="H88">
            <v>20.990000000000009</v>
          </cell>
          <cell r="I88">
            <v>0.14000000000010004</v>
          </cell>
          <cell r="J88">
            <v>6.7146282973669091E-3</v>
          </cell>
          <cell r="K88">
            <v>173.53</v>
          </cell>
          <cell r="L88">
            <v>178.7</v>
          </cell>
          <cell r="M88">
            <v>5.1699999999999875</v>
          </cell>
          <cell r="N88">
            <v>2.9793119345357999E-2</v>
          </cell>
          <cell r="O88">
            <v>1229.8699999999999</v>
          </cell>
          <cell r="P88">
            <v>1274.49</v>
          </cell>
          <cell r="Q88">
            <v>44.620000000000118</v>
          </cell>
          <cell r="R88">
            <v>3.6280257262962801E-2</v>
          </cell>
          <cell r="S88" t="str">
            <v>Firm</v>
          </cell>
        </row>
        <row r="90">
          <cell r="B90" t="str">
            <v>Total Metropolitan Districts</v>
          </cell>
          <cell r="C90" t="e">
            <v>#DIV/0!</v>
          </cell>
          <cell r="D90">
            <v>0.01</v>
          </cell>
          <cell r="E90" t="e">
            <v>#DIV/0!</v>
          </cell>
          <cell r="F90" t="e">
            <v>#DIV/0!</v>
          </cell>
          <cell r="G90" t="e">
            <v>#DIV/0!</v>
          </cell>
          <cell r="H90">
            <v>4.29</v>
          </cell>
          <cell r="I90" t="e">
            <v>#DIV/0!</v>
          </cell>
          <cell r="J90" t="e">
            <v>#DIV/0!</v>
          </cell>
          <cell r="K90" t="e">
            <v>#DIV/0!</v>
          </cell>
          <cell r="L90">
            <v>173.97</v>
          </cell>
          <cell r="M90" t="e">
            <v>#DIV/0!</v>
          </cell>
          <cell r="N90" t="e">
            <v>#DIV/0!</v>
          </cell>
          <cell r="O90" t="e">
            <v>#DIV/0!</v>
          </cell>
          <cell r="P90">
            <v>178.26999999999998</v>
          </cell>
          <cell r="Q90" t="e">
            <v>#DIV/0!</v>
          </cell>
          <cell r="R90" t="e">
            <v>#DIV/0!</v>
          </cell>
          <cell r="S90" t="str">
            <v xml:space="preserve">36 Firm </v>
          </cell>
        </row>
        <row r="91">
          <cell r="C91" t="str">
            <v>Average Band D</v>
          </cell>
          <cell r="G91" t="str">
            <v>Average Band D</v>
          </cell>
          <cell r="K91" t="str">
            <v>Average Band D</v>
          </cell>
          <cell r="O91" t="str">
            <v>Average Band D</v>
          </cell>
        </row>
        <row r="92">
          <cell r="C92" t="str">
            <v>Equivalent Council Tax</v>
          </cell>
          <cell r="E92" t="str">
            <v>£</v>
          </cell>
          <cell r="F92" t="str">
            <v>%</v>
          </cell>
          <cell r="G92" t="str">
            <v>Equivalent Council Tax</v>
          </cell>
          <cell r="I92" t="str">
            <v>£</v>
          </cell>
          <cell r="J92" t="str">
            <v>%</v>
          </cell>
          <cell r="K92" t="str">
            <v>Equivalent Council Tax</v>
          </cell>
          <cell r="M92" t="str">
            <v>£</v>
          </cell>
          <cell r="N92" t="str">
            <v>%</v>
          </cell>
          <cell r="O92" t="str">
            <v>Equivalent</v>
          </cell>
          <cell r="Q92" t="str">
            <v>£</v>
          </cell>
          <cell r="R92" t="str">
            <v>%</v>
          </cell>
          <cell r="S92" t="str">
            <v>Figures</v>
          </cell>
        </row>
        <row r="93">
          <cell r="C93" t="str">
            <v>for Local Services (excl. Parish)</v>
          </cell>
          <cell r="E93" t="str">
            <v>Increase /</v>
          </cell>
          <cell r="F93" t="str">
            <v>Increase /</v>
          </cell>
          <cell r="G93" t="str">
            <v>for Parish Councils</v>
          </cell>
          <cell r="I93" t="str">
            <v>Increase /</v>
          </cell>
          <cell r="J93" t="str">
            <v>Increase /</v>
          </cell>
          <cell r="K93" t="str">
            <v>for Precepts</v>
          </cell>
          <cell r="M93" t="str">
            <v>Increase /</v>
          </cell>
          <cell r="N93" t="str">
            <v>Increase /</v>
          </cell>
          <cell r="O93" t="str">
            <v>Council Tax</v>
          </cell>
          <cell r="Q93" t="str">
            <v>Increase /</v>
          </cell>
          <cell r="R93" t="str">
            <v>Increase /</v>
          </cell>
          <cell r="S93" t="str">
            <v>Firm or</v>
          </cell>
        </row>
        <row r="94">
          <cell r="C94" t="str">
            <v>2008/09</v>
          </cell>
          <cell r="D94" t="str">
            <v>2009/10</v>
          </cell>
          <cell r="E94" t="str">
            <v>(Decrease)</v>
          </cell>
          <cell r="F94" t="str">
            <v>(Decrease)</v>
          </cell>
          <cell r="G94" t="str">
            <v>2008/09</v>
          </cell>
          <cell r="H94" t="str">
            <v>2009/10</v>
          </cell>
          <cell r="I94" t="str">
            <v>(Decrease)</v>
          </cell>
          <cell r="J94" t="str">
            <v>(Decrease)</v>
          </cell>
          <cell r="K94" t="str">
            <v>2008/09</v>
          </cell>
          <cell r="L94" t="str">
            <v>2009/10</v>
          </cell>
          <cell r="M94" t="str">
            <v>(Decrease)</v>
          </cell>
          <cell r="N94" t="str">
            <v>(Decrease)</v>
          </cell>
          <cell r="O94" t="str">
            <v>2008/09</v>
          </cell>
          <cell r="P94" t="str">
            <v>2009/10</v>
          </cell>
          <cell r="Q94" t="str">
            <v>(Decrease)</v>
          </cell>
          <cell r="R94" t="str">
            <v>(Decrease)</v>
          </cell>
          <cell r="S94" t="str">
            <v>Provisional?</v>
          </cell>
        </row>
        <row r="95">
          <cell r="C95" t="str">
            <v>£   p</v>
          </cell>
          <cell r="D95" t="str">
            <v>£   p</v>
          </cell>
          <cell r="E95" t="str">
            <v>£s</v>
          </cell>
          <cell r="F95" t="str">
            <v>%</v>
          </cell>
          <cell r="G95" t="str">
            <v>£   p</v>
          </cell>
          <cell r="H95" t="str">
            <v>£   p</v>
          </cell>
          <cell r="I95" t="str">
            <v>£s</v>
          </cell>
          <cell r="J95" t="str">
            <v>%</v>
          </cell>
          <cell r="K95" t="str">
            <v>£   p</v>
          </cell>
          <cell r="L95" t="str">
            <v>£   p</v>
          </cell>
          <cell r="M95" t="str">
            <v>£s</v>
          </cell>
          <cell r="N95" t="str">
            <v>%</v>
          </cell>
          <cell r="O95" t="str">
            <v>£   p</v>
          </cell>
          <cell r="P95" t="str">
            <v>£   p</v>
          </cell>
          <cell r="Q95" t="str">
            <v>£s</v>
          </cell>
          <cell r="R95" t="str">
            <v>%</v>
          </cell>
        </row>
        <row r="96">
          <cell r="A96" t="str">
            <v>E0101</v>
          </cell>
          <cell r="B96" t="str">
            <v>Bath &amp; North East Somerset</v>
          </cell>
          <cell r="C96">
            <v>1132.8800000000001</v>
          </cell>
          <cell r="D96">
            <v>1172.54</v>
          </cell>
          <cell r="E96">
            <v>39.659999999999854</v>
          </cell>
          <cell r="F96">
            <v>3.5008120895416939E-2</v>
          </cell>
          <cell r="G96">
            <v>29.55</v>
          </cell>
          <cell r="H96">
            <v>30.190000000000055</v>
          </cell>
          <cell r="I96">
            <v>0.64000000000005386</v>
          </cell>
          <cell r="J96">
            <v>2.165820642978189E-2</v>
          </cell>
          <cell r="K96">
            <v>210.33</v>
          </cell>
          <cell r="L96">
            <v>219.89</v>
          </cell>
          <cell r="M96">
            <v>9.5599999999999739</v>
          </cell>
          <cell r="N96">
            <v>4.5452384348404706E-2</v>
          </cell>
          <cell r="O96">
            <v>1372.76</v>
          </cell>
          <cell r="P96">
            <v>1422.62</v>
          </cell>
          <cell r="Q96">
            <v>49.8599999999999</v>
          </cell>
          <cell r="R96">
            <v>3.6320988373786944E-2</v>
          </cell>
          <cell r="S96" t="str">
            <v>Firm</v>
          </cell>
        </row>
        <row r="97">
          <cell r="A97" t="str">
            <v>E0202</v>
          </cell>
          <cell r="B97" t="str">
            <v>Bedford</v>
          </cell>
          <cell r="C97">
            <v>1272.7948637831792</v>
          </cell>
          <cell r="D97">
            <v>1284.22</v>
          </cell>
          <cell r="E97">
            <v>11.425136216820874</v>
          </cell>
          <cell r="F97">
            <v>8.9764160289440564E-3</v>
          </cell>
          <cell r="G97">
            <v>19.664389815407731</v>
          </cell>
          <cell r="H97">
            <v>21.059999999999945</v>
          </cell>
          <cell r="I97">
            <v>1.3956101845922149</v>
          </cell>
          <cell r="J97">
            <v>7.0971446238250691E-2</v>
          </cell>
          <cell r="K97">
            <v>214.12000890204871</v>
          </cell>
          <cell r="L97">
            <v>222.19</v>
          </cell>
          <cell r="M97">
            <v>8.0699910979512879</v>
          </cell>
          <cell r="N97">
            <v>3.7689103131146373E-2</v>
          </cell>
          <cell r="O97">
            <v>1506.5792625006354</v>
          </cell>
          <cell r="P97">
            <v>1527.4699999999998</v>
          </cell>
          <cell r="Q97">
            <v>20.890737499364377</v>
          </cell>
          <cell r="R97">
            <v>1.3866338147181079E-2</v>
          </cell>
          <cell r="S97" t="str">
            <v>Firm</v>
          </cell>
        </row>
        <row r="98">
          <cell r="A98" t="str">
            <v>E2301</v>
          </cell>
          <cell r="B98" t="str">
            <v>Blackburn &amp; Darwen</v>
          </cell>
          <cell r="C98">
            <v>1219.44</v>
          </cell>
          <cell r="D98">
            <v>1243.22</v>
          </cell>
          <cell r="E98">
            <v>23.779999999999973</v>
          </cell>
          <cell r="F98">
            <v>1.9500754444663038E-2</v>
          </cell>
          <cell r="G98">
            <v>1.4500000000000455</v>
          </cell>
          <cell r="H98">
            <v>1.3899999999998727</v>
          </cell>
          <cell r="I98">
            <v>-6.0000000000172804E-2</v>
          </cell>
          <cell r="J98">
            <v>-4.1379310344945464E-2</v>
          </cell>
          <cell r="K98">
            <v>196.12</v>
          </cell>
          <cell r="L98">
            <v>204.49</v>
          </cell>
          <cell r="M98">
            <v>8.3700000000000045</v>
          </cell>
          <cell r="N98">
            <v>4.2677952274117859E-2</v>
          </cell>
          <cell r="O98">
            <v>1417.01</v>
          </cell>
          <cell r="P98">
            <v>1449.1</v>
          </cell>
          <cell r="Q98">
            <v>32.089999999999918</v>
          </cell>
          <cell r="R98">
            <v>2.2646276314210789E-2</v>
          </cell>
          <cell r="S98" t="str">
            <v>Firm</v>
          </cell>
        </row>
        <row r="99">
          <cell r="A99" t="str">
            <v>E2302</v>
          </cell>
          <cell r="B99" t="str">
            <v>Blackpool</v>
          </cell>
          <cell r="C99">
            <v>1222.29</v>
          </cell>
          <cell r="D99">
            <v>1268.79</v>
          </cell>
          <cell r="E99">
            <v>46.5</v>
          </cell>
          <cell r="F99">
            <v>3.8043344869057361E-2</v>
          </cell>
          <cell r="G99">
            <v>0</v>
          </cell>
          <cell r="H99">
            <v>0</v>
          </cell>
          <cell r="I99">
            <v>0</v>
          </cell>
          <cell r="J99">
            <v>0</v>
          </cell>
          <cell r="K99">
            <v>196.12</v>
          </cell>
          <cell r="L99">
            <v>204.49</v>
          </cell>
          <cell r="M99">
            <v>8.3700000000000045</v>
          </cell>
          <cell r="N99">
            <v>4.2677952274117859E-2</v>
          </cell>
          <cell r="O99">
            <v>1418.41</v>
          </cell>
          <cell r="P99">
            <v>1473.28</v>
          </cell>
          <cell r="Q99">
            <v>54.869999999999891</v>
          </cell>
          <cell r="R99">
            <v>3.8684160433160919E-2</v>
          </cell>
          <cell r="S99" t="str">
            <v>Firm</v>
          </cell>
        </row>
        <row r="100">
          <cell r="A100" t="str">
            <v>E1202</v>
          </cell>
          <cell r="B100" t="str">
            <v>Bournemouth</v>
          </cell>
          <cell r="C100">
            <v>1175.94</v>
          </cell>
          <cell r="D100">
            <v>1222.29</v>
          </cell>
          <cell r="E100">
            <v>46.349999999999909</v>
          </cell>
          <cell r="F100">
            <v>3.9415276289606505E-2</v>
          </cell>
          <cell r="G100">
            <v>0</v>
          </cell>
          <cell r="H100">
            <v>0</v>
          </cell>
          <cell r="I100">
            <v>0</v>
          </cell>
          <cell r="J100">
            <v>0</v>
          </cell>
          <cell r="K100">
            <v>220.05</v>
          </cell>
          <cell r="L100">
            <v>230.94</v>
          </cell>
          <cell r="M100">
            <v>10.889999999999986</v>
          </cell>
          <cell r="N100">
            <v>4.9488752556237081E-2</v>
          </cell>
          <cell r="O100">
            <v>1395.99</v>
          </cell>
          <cell r="P100">
            <v>1453.23</v>
          </cell>
          <cell r="Q100">
            <v>57.240000000000009</v>
          </cell>
          <cell r="R100">
            <v>4.1003159048417226E-2</v>
          </cell>
          <cell r="S100" t="str">
            <v>Firm</v>
          </cell>
        </row>
        <row r="101">
          <cell r="A101" t="str">
            <v>E0301</v>
          </cell>
          <cell r="B101" t="str">
            <v>Bracknell Forest</v>
          </cell>
          <cell r="C101">
            <v>1012.59</v>
          </cell>
          <cell r="D101">
            <v>1062.6300000000001</v>
          </cell>
          <cell r="E101">
            <v>50.040000000000077</v>
          </cell>
          <cell r="F101">
            <v>4.941782952626439E-2</v>
          </cell>
          <cell r="G101">
            <v>58.199999999999932</v>
          </cell>
          <cell r="H101">
            <v>59.979999999999791</v>
          </cell>
          <cell r="I101">
            <v>1.779999999999859</v>
          </cell>
          <cell r="J101">
            <v>3.0584192439860214E-2</v>
          </cell>
          <cell r="K101">
            <v>197.3</v>
          </cell>
          <cell r="L101">
            <v>206.38</v>
          </cell>
          <cell r="M101">
            <v>9.0799999999999841</v>
          </cell>
          <cell r="N101">
            <v>4.6021287379624853E-2</v>
          </cell>
          <cell r="O101">
            <v>1268.0899999999999</v>
          </cell>
          <cell r="P101">
            <v>1328.9899999999998</v>
          </cell>
          <cell r="Q101">
            <v>60.899999999999864</v>
          </cell>
          <cell r="R101">
            <v>4.8024982453926723E-2</v>
          </cell>
          <cell r="S101" t="str">
            <v>Firm</v>
          </cell>
        </row>
        <row r="102">
          <cell r="A102" t="str">
            <v>E1401</v>
          </cell>
          <cell r="B102" t="str">
            <v>Brighton &amp; Hove</v>
          </cell>
          <cell r="C102">
            <v>1190.07</v>
          </cell>
          <cell r="D102">
            <v>1231.72</v>
          </cell>
          <cell r="E102">
            <v>41.650000000000091</v>
          </cell>
          <cell r="F102">
            <v>3.4997941297570723E-2</v>
          </cell>
          <cell r="G102">
            <v>0.28999999999996362</v>
          </cell>
          <cell r="H102">
            <v>0.28999999999996362</v>
          </cell>
          <cell r="I102">
            <v>0</v>
          </cell>
          <cell r="J102">
            <v>0</v>
          </cell>
          <cell r="K102">
            <v>205.76</v>
          </cell>
          <cell r="L102">
            <v>214.81</v>
          </cell>
          <cell r="M102">
            <v>9.0500000000000114</v>
          </cell>
          <cell r="N102">
            <v>4.398328149300168E-2</v>
          </cell>
          <cell r="O102">
            <v>1396.12</v>
          </cell>
          <cell r="P102">
            <v>1446.82</v>
          </cell>
          <cell r="Q102">
            <v>50.700000000000045</v>
          </cell>
          <cell r="R102">
            <v>3.6314929948715102E-2</v>
          </cell>
          <cell r="S102" t="str">
            <v>Firm</v>
          </cell>
        </row>
        <row r="103">
          <cell r="A103" t="str">
            <v>E0102</v>
          </cell>
          <cell r="B103" t="str">
            <v>Bristol</v>
          </cell>
          <cell r="C103">
            <v>1272</v>
          </cell>
          <cell r="D103">
            <v>1312.7</v>
          </cell>
          <cell r="E103">
            <v>40.700000000000045</v>
          </cell>
          <cell r="F103">
            <v>3.1996855345912012E-2</v>
          </cell>
          <cell r="G103">
            <v>0</v>
          </cell>
          <cell r="H103">
            <v>0</v>
          </cell>
          <cell r="I103">
            <v>0</v>
          </cell>
          <cell r="J103">
            <v>0</v>
          </cell>
          <cell r="K103">
            <v>210.33</v>
          </cell>
          <cell r="L103">
            <v>219.89</v>
          </cell>
          <cell r="M103">
            <v>9.5599999999999739</v>
          </cell>
          <cell r="N103">
            <v>4.5452384348404706E-2</v>
          </cell>
          <cell r="O103">
            <v>1482.33</v>
          </cell>
          <cell r="P103">
            <v>1532.59</v>
          </cell>
          <cell r="Q103">
            <v>50.259999999999991</v>
          </cell>
          <cell r="R103">
            <v>3.3906080292512408E-2</v>
          </cell>
          <cell r="S103" t="str">
            <v>Firm</v>
          </cell>
        </row>
        <row r="104">
          <cell r="A104" t="str">
            <v>E0203</v>
          </cell>
          <cell r="B104" t="str">
            <v>Central Bedfordshire</v>
          </cell>
          <cell r="C104">
            <v>1255.5314583649504</v>
          </cell>
          <cell r="D104">
            <v>1286.97</v>
          </cell>
          <cell r="E104">
            <v>31.43854163504966</v>
          </cell>
          <cell r="F104">
            <v>2.5040027014529231E-2</v>
          </cell>
          <cell r="G104">
            <v>83.338060743118831</v>
          </cell>
          <cell r="H104">
            <v>86.480000000000018</v>
          </cell>
          <cell r="I104">
            <v>3.1419392568811872</v>
          </cell>
          <cell r="J104">
            <v>3.7701132338150867E-2</v>
          </cell>
          <cell r="K104">
            <v>214.12000463834781</v>
          </cell>
          <cell r="L104">
            <v>222.19</v>
          </cell>
          <cell r="M104">
            <v>8.0699953616521896</v>
          </cell>
          <cell r="N104">
            <v>3.7689123794306667E-2</v>
          </cell>
          <cell r="O104">
            <v>1552.9895237464168</v>
          </cell>
          <cell r="P104">
            <v>1595.64</v>
          </cell>
          <cell r="Q104">
            <v>42.650476253583292</v>
          </cell>
          <cell r="R104">
            <v>2.7463466817659876E-2</v>
          </cell>
          <cell r="S104" t="str">
            <v>Firm</v>
          </cell>
        </row>
        <row r="105">
          <cell r="A105" t="str">
            <v>E0603</v>
          </cell>
          <cell r="B105" t="str">
            <v>Cheshire East</v>
          </cell>
          <cell r="C105">
            <v>1195.1317366293702</v>
          </cell>
          <cell r="D105">
            <v>1196.01</v>
          </cell>
          <cell r="E105">
            <v>0.87826337062983839</v>
          </cell>
          <cell r="F105">
            <v>7.3486741562622804E-4</v>
          </cell>
          <cell r="G105">
            <v>17.71280203498236</v>
          </cell>
          <cell r="H105">
            <v>18.769999999999982</v>
          </cell>
          <cell r="I105">
            <v>1.0571979650176218</v>
          </cell>
          <cell r="J105">
            <v>5.9685529309799756E-2</v>
          </cell>
          <cell r="K105">
            <v>198.4645056206721</v>
          </cell>
          <cell r="L105">
            <v>205.23</v>
          </cell>
          <cell r="M105">
            <v>6.7654943793278903</v>
          </cell>
          <cell r="N105">
            <v>3.4089190700219651E-2</v>
          </cell>
          <cell r="O105">
            <v>1411.3090442850246</v>
          </cell>
          <cell r="P105">
            <v>1420.01</v>
          </cell>
          <cell r="Q105">
            <v>8.7009557149754073</v>
          </cell>
          <cell r="R105">
            <v>6.165166835859992E-3</v>
          </cell>
          <cell r="S105" t="str">
            <v>Firm</v>
          </cell>
        </row>
        <row r="106">
          <cell r="A106" t="str">
            <v>E0604</v>
          </cell>
          <cell r="B106" t="str">
            <v>Cheshire West and Chester</v>
          </cell>
          <cell r="C106">
            <v>1204.0002236978919</v>
          </cell>
          <cell r="D106">
            <v>1224.04</v>
          </cell>
          <cell r="E106">
            <v>20.039776302108066</v>
          </cell>
          <cell r="F106">
            <v>1.6644329384390977E-2</v>
          </cell>
          <cell r="G106">
            <v>16.737001702589396</v>
          </cell>
          <cell r="H106">
            <v>18.960000000000036</v>
          </cell>
          <cell r="I106">
            <v>2.2229982974106406</v>
          </cell>
          <cell r="J106">
            <v>0.13281938646554114</v>
          </cell>
          <cell r="K106">
            <v>198.46448795966808</v>
          </cell>
          <cell r="L106">
            <v>205.23</v>
          </cell>
          <cell r="M106">
            <v>6.7655120403319131</v>
          </cell>
          <cell r="N106">
            <v>3.4089282721988967E-2</v>
          </cell>
          <cell r="O106">
            <v>1419.2017133601494</v>
          </cell>
          <cell r="P106">
            <v>1448.23</v>
          </cell>
          <cell r="Q106">
            <v>29.028286639850648</v>
          </cell>
          <cell r="R106">
            <v>2.0453954055003498E-2</v>
          </cell>
          <cell r="S106" t="str">
            <v>Firm</v>
          </cell>
        </row>
        <row r="107">
          <cell r="A107" t="str">
            <v>E0801</v>
          </cell>
          <cell r="B107" t="str">
            <v>Cornwall</v>
          </cell>
          <cell r="C107">
            <v>1178.6997869558893</v>
          </cell>
          <cell r="D107">
            <v>1209.3399999999999</v>
          </cell>
          <cell r="E107">
            <v>30.640213044110624</v>
          </cell>
          <cell r="F107">
            <v>2.5994925411195746E-2</v>
          </cell>
          <cell r="G107">
            <v>47.25328174640731</v>
          </cell>
          <cell r="H107">
            <v>52.759999999999991</v>
          </cell>
          <cell r="I107">
            <v>5.5067182535926804</v>
          </cell>
          <cell r="J107">
            <v>0.11653620764681305</v>
          </cell>
          <cell r="K107">
            <v>142.18999278388895</v>
          </cell>
          <cell r="L107">
            <v>149.22</v>
          </cell>
          <cell r="M107">
            <v>7.030007216111045</v>
          </cell>
          <cell r="N107">
            <v>4.9440942210298822E-2</v>
          </cell>
          <cell r="O107">
            <v>1368.1430614861856</v>
          </cell>
          <cell r="P107">
            <v>1411.32</v>
          </cell>
          <cell r="Q107">
            <v>43.176938513814321</v>
          </cell>
          <cell r="R107">
            <v>3.155878922991584E-2</v>
          </cell>
          <cell r="S107" t="str">
            <v>Firm</v>
          </cell>
        </row>
        <row r="108">
          <cell r="A108" t="str">
            <v>E1301</v>
          </cell>
          <cell r="B108" t="str">
            <v>Darlington</v>
          </cell>
          <cell r="C108">
            <v>1112.0899999999999</v>
          </cell>
          <cell r="D108">
            <v>1151.03</v>
          </cell>
          <cell r="E108">
            <v>38.940000000000055</v>
          </cell>
          <cell r="F108">
            <v>3.5015151651395238E-2</v>
          </cell>
          <cell r="G108">
            <v>1.8100000000001728</v>
          </cell>
          <cell r="H108">
            <v>1.7699999999999818</v>
          </cell>
          <cell r="I108">
            <v>-4.0000000000190994E-2</v>
          </cell>
          <cell r="J108">
            <v>-2.2099447513915571E-2</v>
          </cell>
          <cell r="K108">
            <v>225.09</v>
          </cell>
          <cell r="L108">
            <v>232.92</v>
          </cell>
          <cell r="M108">
            <v>7.8299999999999841</v>
          </cell>
          <cell r="N108">
            <v>3.4786085565773561E-2</v>
          </cell>
          <cell r="O108">
            <v>1338.99</v>
          </cell>
          <cell r="P108">
            <v>1385.72</v>
          </cell>
          <cell r="Q108">
            <v>46.730000000000018</v>
          </cell>
          <cell r="R108">
            <v>3.4899439129493226E-2</v>
          </cell>
          <cell r="S108" t="str">
            <v>Firm</v>
          </cell>
        </row>
        <row r="109">
          <cell r="A109" t="str">
            <v>E1001</v>
          </cell>
          <cell r="B109" t="str">
            <v>Derby</v>
          </cell>
          <cell r="C109">
            <v>1065.1300000000001</v>
          </cell>
          <cell r="D109">
            <v>1099.75</v>
          </cell>
          <cell r="E109">
            <v>34.619999999999891</v>
          </cell>
          <cell r="F109">
            <v>3.2503074742050053E-2</v>
          </cell>
          <cell r="G109">
            <v>0</v>
          </cell>
          <cell r="H109">
            <v>0</v>
          </cell>
          <cell r="I109">
            <v>0</v>
          </cell>
          <cell r="J109">
            <v>0</v>
          </cell>
          <cell r="K109">
            <v>211.41</v>
          </cell>
          <cell r="L109">
            <v>226.83999999999997</v>
          </cell>
          <cell r="M109">
            <v>15.429999999999978</v>
          </cell>
          <cell r="N109">
            <v>7.2986140674518696E-2</v>
          </cell>
          <cell r="O109">
            <v>1276.54</v>
          </cell>
          <cell r="P109">
            <v>1326.59</v>
          </cell>
          <cell r="Q109">
            <v>50.049999999999955</v>
          </cell>
          <cell r="R109">
            <v>3.9207545396148902E-2</v>
          </cell>
          <cell r="S109" t="str">
            <v>Firm</v>
          </cell>
        </row>
        <row r="110">
          <cell r="A110" t="str">
            <v>E1302</v>
          </cell>
          <cell r="B110" t="str">
            <v>Durham</v>
          </cell>
          <cell r="C110">
            <v>1222.9368543386158</v>
          </cell>
          <cell r="D110">
            <v>1258.92</v>
          </cell>
          <cell r="E110">
            <v>35.983145661384242</v>
          </cell>
          <cell r="F110">
            <v>2.9423551619796928E-2</v>
          </cell>
          <cell r="G110">
            <v>66.294969170822924</v>
          </cell>
          <cell r="H110">
            <v>75.279999999999973</v>
          </cell>
          <cell r="I110">
            <v>8.9850308291770489</v>
          </cell>
          <cell r="J110">
            <v>0.13553111105648497</v>
          </cell>
          <cell r="K110">
            <v>225.09000766500608</v>
          </cell>
          <cell r="L110">
            <v>232.92</v>
          </cell>
          <cell r="M110">
            <v>7.8299923349939036</v>
          </cell>
          <cell r="N110">
            <v>3.4786050328129203E-2</v>
          </cell>
          <cell r="O110">
            <v>1514.3218311744449</v>
          </cell>
          <cell r="P110">
            <v>1567.12</v>
          </cell>
          <cell r="Q110">
            <v>52.798168825554967</v>
          </cell>
          <cell r="R110">
            <v>3.4865883683791843E-2</v>
          </cell>
          <cell r="S110" t="str">
            <v>Firm</v>
          </cell>
        </row>
        <row r="111">
          <cell r="A111" t="str">
            <v>E2001</v>
          </cell>
          <cell r="B111" t="str">
            <v>East Riding of Yorkshire</v>
          </cell>
          <cell r="C111">
            <v>1153.6199999999999</v>
          </cell>
          <cell r="D111">
            <v>1198.3599999999999</v>
          </cell>
          <cell r="E111">
            <v>44.740000000000009</v>
          </cell>
          <cell r="F111">
            <v>3.8782267991192887E-2</v>
          </cell>
          <cell r="G111">
            <v>38.350000000000136</v>
          </cell>
          <cell r="H111">
            <v>39.440000000000055</v>
          </cell>
          <cell r="I111">
            <v>1.0899999999999181</v>
          </cell>
          <cell r="J111">
            <v>2.842242503259218E-2</v>
          </cell>
          <cell r="K111">
            <v>230.09</v>
          </cell>
          <cell r="L111">
            <v>239.07</v>
          </cell>
          <cell r="M111">
            <v>8.9799999999999898</v>
          </cell>
          <cell r="N111">
            <v>3.9028206354035255E-2</v>
          </cell>
          <cell r="O111">
            <v>1422.06</v>
          </cell>
          <cell r="P111">
            <v>1476.87</v>
          </cell>
          <cell r="Q111">
            <v>54.809999999999945</v>
          </cell>
          <cell r="R111">
            <v>3.8542677524155078E-2</v>
          </cell>
          <cell r="S111" t="str">
            <v>Firm</v>
          </cell>
        </row>
        <row r="112">
          <cell r="A112" t="str">
            <v>E0601</v>
          </cell>
          <cell r="B112" t="str">
            <v>Halton</v>
          </cell>
          <cell r="C112">
            <v>1079.97</v>
          </cell>
          <cell r="D112">
            <v>1116.69</v>
          </cell>
          <cell r="E112">
            <v>36.720000000000027</v>
          </cell>
          <cell r="F112">
            <v>3.4000944470679695E-2</v>
          </cell>
          <cell r="G112">
            <v>0.95000000000004547</v>
          </cell>
          <cell r="H112">
            <v>1.1499999999998636</v>
          </cell>
          <cell r="I112">
            <v>0.1999999999998181</v>
          </cell>
          <cell r="J112">
            <v>0.21052631578927206</v>
          </cell>
          <cell r="K112">
            <v>198.46</v>
          </cell>
          <cell r="L112">
            <v>205.23</v>
          </cell>
          <cell r="M112">
            <v>6.7699999999999818</v>
          </cell>
          <cell r="N112">
            <v>3.4112667540058261E-2</v>
          </cell>
          <cell r="O112">
            <v>1279.3800000000001</v>
          </cell>
          <cell r="P112">
            <v>1323.07</v>
          </cell>
          <cell r="Q112">
            <v>43.689999999999827</v>
          </cell>
          <cell r="R112">
            <v>3.4149353593146525E-2</v>
          </cell>
          <cell r="S112" t="str">
            <v>Firm</v>
          </cell>
        </row>
        <row r="113">
          <cell r="A113" t="str">
            <v>E0701</v>
          </cell>
          <cell r="B113" t="str">
            <v>Hartlepool</v>
          </cell>
          <cell r="C113">
            <v>1332.15</v>
          </cell>
          <cell r="D113">
            <v>1384.1</v>
          </cell>
          <cell r="E113">
            <v>51.949999999999818</v>
          </cell>
          <cell r="F113">
            <v>3.899710993506722E-2</v>
          </cell>
          <cell r="G113">
            <v>0.76999999999998181</v>
          </cell>
          <cell r="H113">
            <v>0.86000000000012733</v>
          </cell>
          <cell r="I113">
            <v>9.0000000000145519E-2</v>
          </cell>
          <cell r="J113">
            <v>0.11688311688330866</v>
          </cell>
          <cell r="K113">
            <v>232.56</v>
          </cell>
          <cell r="L113">
            <v>244.04</v>
          </cell>
          <cell r="M113">
            <v>11.47999999999999</v>
          </cell>
          <cell r="N113">
            <v>4.9363605091159224E-2</v>
          </cell>
          <cell r="O113">
            <v>1565.48</v>
          </cell>
          <cell r="P113">
            <v>1629</v>
          </cell>
          <cell r="Q113">
            <v>63.519999999999982</v>
          </cell>
          <cell r="R113">
            <v>4.0575414569333335E-2</v>
          </cell>
          <cell r="S113" t="str">
            <v>Firm</v>
          </cell>
        </row>
        <row r="114">
          <cell r="A114" t="str">
            <v>E1801</v>
          </cell>
          <cell r="B114" t="str">
            <v>Herefordshire</v>
          </cell>
          <cell r="C114">
            <v>1131.1300000000001</v>
          </cell>
          <cell r="D114">
            <v>1175.24</v>
          </cell>
          <cell r="E114">
            <v>44.1099999999999</v>
          </cell>
          <cell r="F114">
            <v>3.8996401828260252E-2</v>
          </cell>
          <cell r="G114">
            <v>34.489999999999782</v>
          </cell>
          <cell r="H114">
            <v>34.099999999999909</v>
          </cell>
          <cell r="I114">
            <v>-0.38999999999987267</v>
          </cell>
          <cell r="J114">
            <v>-1.1307625398662702E-2</v>
          </cell>
          <cell r="K114">
            <v>233.66</v>
          </cell>
          <cell r="L114">
            <v>245.19</v>
          </cell>
          <cell r="M114">
            <v>11.530000000000001</v>
          </cell>
          <cell r="N114">
            <v>4.9345202430882473E-2</v>
          </cell>
          <cell r="O114">
            <v>1399.28</v>
          </cell>
          <cell r="P114">
            <v>1454.53</v>
          </cell>
          <cell r="Q114">
            <v>55.25</v>
          </cell>
          <cell r="R114">
            <v>3.9484592075924807E-2</v>
          </cell>
          <cell r="S114" t="str">
            <v>Firm</v>
          </cell>
        </row>
        <row r="115">
          <cell r="A115" t="str">
            <v>E2101</v>
          </cell>
          <cell r="B115" t="str">
            <v>Isle of Wight</v>
          </cell>
          <cell r="C115">
            <v>1215.8</v>
          </cell>
          <cell r="D115">
            <v>1258.3499999999999</v>
          </cell>
          <cell r="E115">
            <v>42.549999999999955</v>
          </cell>
          <cell r="F115">
            <v>3.4997532488896255E-2</v>
          </cell>
          <cell r="G115">
            <v>23.190000000000055</v>
          </cell>
          <cell r="H115">
            <v>23.810000000000173</v>
          </cell>
          <cell r="I115">
            <v>0.62000000000011823</v>
          </cell>
          <cell r="J115">
            <v>2.6735661923247722E-2</v>
          </cell>
          <cell r="K115">
            <v>135.54</v>
          </cell>
          <cell r="L115">
            <v>142.11000000000001</v>
          </cell>
          <cell r="M115">
            <v>6.5700000000000216</v>
          </cell>
          <cell r="N115">
            <v>4.847277556440921E-2</v>
          </cell>
          <cell r="O115">
            <v>1374.53</v>
          </cell>
          <cell r="P115">
            <v>1424.27</v>
          </cell>
          <cell r="Q115">
            <v>49.740000000000009</v>
          </cell>
          <cell r="R115">
            <v>3.6186914799968051E-2</v>
          </cell>
          <cell r="S115" t="str">
            <v>Firm</v>
          </cell>
        </row>
        <row r="116">
          <cell r="A116" t="str">
            <v>E2002</v>
          </cell>
          <cell r="B116" t="str">
            <v>Kingston-upon-Hull</v>
          </cell>
          <cell r="C116">
            <v>1062.6300000000001</v>
          </cell>
          <cell r="D116">
            <v>1096.6300000000001</v>
          </cell>
          <cell r="E116">
            <v>34</v>
          </cell>
          <cell r="F116">
            <v>3.1996085184871514E-2</v>
          </cell>
          <cell r="G116">
            <v>0</v>
          </cell>
          <cell r="H116">
            <v>0</v>
          </cell>
          <cell r="I116">
            <v>0</v>
          </cell>
          <cell r="J116">
            <v>0</v>
          </cell>
          <cell r="K116">
            <v>230.09</v>
          </cell>
          <cell r="L116">
            <v>239.07</v>
          </cell>
          <cell r="M116">
            <v>8.9799999999999898</v>
          </cell>
          <cell r="N116">
            <v>3.9028206354035255E-2</v>
          </cell>
          <cell r="O116">
            <v>1292.72</v>
          </cell>
          <cell r="P116">
            <v>1335.7</v>
          </cell>
          <cell r="Q116">
            <v>42.980000000000018</v>
          </cell>
          <cell r="R116">
            <v>3.3247725725601862E-2</v>
          </cell>
          <cell r="S116" t="str">
            <v>Firm</v>
          </cell>
        </row>
        <row r="117">
          <cell r="A117" t="str">
            <v>E2401</v>
          </cell>
          <cell r="B117" t="str">
            <v>Leicester</v>
          </cell>
          <cell r="C117">
            <v>1113.74</v>
          </cell>
          <cell r="D117">
            <v>1163.6500000000001</v>
          </cell>
          <cell r="E117">
            <v>49.910000000000082</v>
          </cell>
          <cell r="F117">
            <v>4.4812972507048299E-2</v>
          </cell>
          <cell r="G117">
            <v>0</v>
          </cell>
          <cell r="H117">
            <v>0</v>
          </cell>
          <cell r="I117">
            <v>0</v>
          </cell>
          <cell r="J117">
            <v>0</v>
          </cell>
          <cell r="K117">
            <v>210.23</v>
          </cell>
          <cell r="L117">
            <v>217.03</v>
          </cell>
          <cell r="M117">
            <v>6.8000000000000114</v>
          </cell>
          <cell r="N117">
            <v>3.2345526328307228E-2</v>
          </cell>
          <cell r="O117">
            <v>1323.97</v>
          </cell>
          <cell r="P117">
            <v>1380.68</v>
          </cell>
          <cell r="Q117">
            <v>56.710000000000036</v>
          </cell>
          <cell r="R117">
            <v>4.2833296826967349E-2</v>
          </cell>
          <cell r="S117" t="str">
            <v>Firm</v>
          </cell>
        </row>
        <row r="118">
          <cell r="A118" t="str">
            <v>E0201</v>
          </cell>
          <cell r="B118" t="str">
            <v>Luton</v>
          </cell>
          <cell r="C118">
            <v>1079.17</v>
          </cell>
          <cell r="D118">
            <v>1122.1199999999999</v>
          </cell>
          <cell r="E118">
            <v>42.949999999999818</v>
          </cell>
          <cell r="F118">
            <v>3.9799104867629609E-2</v>
          </cell>
          <cell r="G118">
            <v>0</v>
          </cell>
          <cell r="H118">
            <v>0</v>
          </cell>
          <cell r="I118">
            <v>0</v>
          </cell>
          <cell r="J118">
            <v>0</v>
          </cell>
          <cell r="K118">
            <v>214.12</v>
          </cell>
          <cell r="L118">
            <v>222.19</v>
          </cell>
          <cell r="M118">
            <v>8.0699999999999932</v>
          </cell>
          <cell r="N118">
            <v>3.7689146273117924E-2</v>
          </cell>
          <cell r="O118">
            <v>1293.29</v>
          </cell>
          <cell r="P118">
            <v>1344.31</v>
          </cell>
          <cell r="Q118">
            <v>51.019999999999982</v>
          </cell>
          <cell r="R118">
            <v>3.9449775379071905E-2</v>
          </cell>
          <cell r="S118" t="str">
            <v>Firm</v>
          </cell>
        </row>
        <row r="119">
          <cell r="A119" t="str">
            <v>E2201</v>
          </cell>
          <cell r="B119" t="str">
            <v>Medway</v>
          </cell>
          <cell r="C119">
            <v>1041.48</v>
          </cell>
          <cell r="D119">
            <v>1092.33</v>
          </cell>
          <cell r="E119">
            <v>50.849999999999909</v>
          </cell>
          <cell r="F119">
            <v>4.8824749395091516E-2</v>
          </cell>
          <cell r="G119">
            <v>3.0299999999999727</v>
          </cell>
          <cell r="H119">
            <v>3.2400000000000091</v>
          </cell>
          <cell r="I119">
            <v>0.21000000000003638</v>
          </cell>
          <cell r="J119">
            <v>6.9306930693082025E-2</v>
          </cell>
          <cell r="K119">
            <v>192.06</v>
          </cell>
          <cell r="L119">
            <v>200.71</v>
          </cell>
          <cell r="M119">
            <v>8.6500000000000057</v>
          </cell>
          <cell r="N119">
            <v>4.503800895553467E-2</v>
          </cell>
          <cell r="O119">
            <v>1236.57</v>
          </cell>
          <cell r="P119">
            <v>1296.28</v>
          </cell>
          <cell r="Q119">
            <v>59.710000000000036</v>
          </cell>
          <cell r="R119">
            <v>4.8286793307293685E-2</v>
          </cell>
          <cell r="S119" t="str">
            <v>Firm</v>
          </cell>
        </row>
        <row r="120">
          <cell r="A120" t="str">
            <v>E0702</v>
          </cell>
          <cell r="B120" t="str">
            <v>Middlesbrough</v>
          </cell>
          <cell r="C120">
            <v>1177.44</v>
          </cell>
          <cell r="D120">
            <v>1230.97</v>
          </cell>
          <cell r="E120">
            <v>53.529999999999973</v>
          </cell>
          <cell r="F120">
            <v>4.5463038456311944E-2</v>
          </cell>
          <cell r="G120">
            <v>0.34999999999990905</v>
          </cell>
          <cell r="H120">
            <v>0.23000000000001819</v>
          </cell>
          <cell r="I120">
            <v>-0.11999999999989086</v>
          </cell>
          <cell r="J120">
            <v>-0.34285714285692015</v>
          </cell>
          <cell r="K120">
            <v>232.56</v>
          </cell>
          <cell r="L120">
            <v>244.04</v>
          </cell>
          <cell r="M120">
            <v>11.47999999999999</v>
          </cell>
          <cell r="N120">
            <v>4.9363605091159224E-2</v>
          </cell>
          <cell r="O120">
            <v>1410.35</v>
          </cell>
          <cell r="P120">
            <v>1475.24</v>
          </cell>
          <cell r="Q120">
            <v>64.8900000000001</v>
          </cell>
          <cell r="R120">
            <v>4.6009855709575609E-2</v>
          </cell>
          <cell r="S120" t="str">
            <v>Firm</v>
          </cell>
        </row>
        <row r="121">
          <cell r="A121" t="str">
            <v>E0401</v>
          </cell>
          <cell r="B121" t="str">
            <v>Milton Keynes</v>
          </cell>
          <cell r="C121">
            <v>1056.3499999999999</v>
          </cell>
          <cell r="D121">
            <v>1094.3800000000001</v>
          </cell>
          <cell r="E121">
            <v>38.0300000000002</v>
          </cell>
          <cell r="F121">
            <v>3.6001325318313349E-2</v>
          </cell>
          <cell r="G121">
            <v>55.76</v>
          </cell>
          <cell r="H121">
            <v>56.419999999999845</v>
          </cell>
          <cell r="I121">
            <v>0.65999999999984738</v>
          </cell>
          <cell r="J121">
            <v>1.1836441893827931E-2</v>
          </cell>
          <cell r="K121">
            <v>199.71</v>
          </cell>
          <cell r="L121">
            <v>208.96</v>
          </cell>
          <cell r="M121">
            <v>9.25</v>
          </cell>
          <cell r="N121">
            <v>4.6317159881828607E-2</v>
          </cell>
          <cell r="O121">
            <v>1311.82</v>
          </cell>
          <cell r="P121">
            <v>1359.76</v>
          </cell>
          <cell r="Q121">
            <v>47.940000000000055</v>
          </cell>
          <cell r="R121">
            <v>3.654464789376588E-2</v>
          </cell>
          <cell r="S121" t="str">
            <v>Firm</v>
          </cell>
        </row>
        <row r="122">
          <cell r="A122" t="str">
            <v>E2003</v>
          </cell>
          <cell r="B122" t="str">
            <v>North East Lincolnshire</v>
          </cell>
          <cell r="C122">
            <v>1208.3800000000001</v>
          </cell>
          <cell r="D122">
            <v>1247.6600000000001</v>
          </cell>
          <cell r="E122">
            <v>39.279999999999973</v>
          </cell>
          <cell r="F122">
            <v>3.2506330789983329E-2</v>
          </cell>
          <cell r="G122">
            <v>11</v>
          </cell>
          <cell r="H122">
            <v>11.480000000000018</v>
          </cell>
          <cell r="I122">
            <v>0.48000000000001819</v>
          </cell>
          <cell r="J122">
            <v>4.363636363636525E-2</v>
          </cell>
          <cell r="K122">
            <v>230.09</v>
          </cell>
          <cell r="L122">
            <v>239.07</v>
          </cell>
          <cell r="M122">
            <v>8.9799999999999898</v>
          </cell>
          <cell r="N122">
            <v>3.9028206354035255E-2</v>
          </cell>
          <cell r="O122">
            <v>1449.47</v>
          </cell>
          <cell r="P122">
            <v>1498.21</v>
          </cell>
          <cell r="Q122">
            <v>48.740000000000009</v>
          </cell>
          <cell r="R122">
            <v>3.3626084016916469E-2</v>
          </cell>
          <cell r="S122" t="str">
            <v>Firm</v>
          </cell>
        </row>
        <row r="123">
          <cell r="A123" t="str">
            <v>E2004</v>
          </cell>
          <cell r="B123" t="str">
            <v>North Lincolnshire</v>
          </cell>
          <cell r="C123">
            <v>1202.4000000000001</v>
          </cell>
          <cell r="D123">
            <v>1248.19</v>
          </cell>
          <cell r="E123">
            <v>45.789999999999964</v>
          </cell>
          <cell r="F123">
            <v>3.8082168995342558E-2</v>
          </cell>
          <cell r="G123">
            <v>24.03</v>
          </cell>
          <cell r="H123">
            <v>24.730000000000018</v>
          </cell>
          <cell r="I123">
            <v>0.70000000000001705</v>
          </cell>
          <cell r="J123">
            <v>2.9130253849355636E-2</v>
          </cell>
          <cell r="K123">
            <v>230.09</v>
          </cell>
          <cell r="L123">
            <v>239.07</v>
          </cell>
          <cell r="M123">
            <v>8.9799999999999898</v>
          </cell>
          <cell r="N123">
            <v>3.9028206354035255E-2</v>
          </cell>
          <cell r="O123">
            <v>1456.52</v>
          </cell>
          <cell r="P123">
            <v>1511.99</v>
          </cell>
          <cell r="Q123">
            <v>55.470000000000027</v>
          </cell>
          <cell r="R123">
            <v>3.8083926070359597E-2</v>
          </cell>
          <cell r="S123" t="str">
            <v>Firm</v>
          </cell>
        </row>
        <row r="124">
          <cell r="A124" t="str">
            <v>E0104</v>
          </cell>
          <cell r="B124" t="str">
            <v>North Somerset</v>
          </cell>
          <cell r="C124">
            <v>1100.78</v>
          </cell>
          <cell r="D124">
            <v>1128.3</v>
          </cell>
          <cell r="E124">
            <v>27.519999999999982</v>
          </cell>
          <cell r="F124">
            <v>2.5000454223368829E-2</v>
          </cell>
          <cell r="G124">
            <v>43.339999999999918</v>
          </cell>
          <cell r="H124">
            <v>43.410000000000082</v>
          </cell>
          <cell r="I124">
            <v>7.0000000000163709E-2</v>
          </cell>
          <cell r="J124">
            <v>1.6151361329064251E-3</v>
          </cell>
          <cell r="K124">
            <v>210.33</v>
          </cell>
          <cell r="L124">
            <v>219.89</v>
          </cell>
          <cell r="M124">
            <v>9.5599999999999739</v>
          </cell>
          <cell r="N124">
            <v>4.5452384348404706E-2</v>
          </cell>
          <cell r="O124">
            <v>1354.45</v>
          </cell>
          <cell r="P124">
            <v>1391.6</v>
          </cell>
          <cell r="Q124">
            <v>37.149999999999864</v>
          </cell>
          <cell r="R124">
            <v>2.7428107349846798E-2</v>
          </cell>
          <cell r="S124" t="str">
            <v>Firm</v>
          </cell>
        </row>
        <row r="125">
          <cell r="A125" t="str">
            <v>E2901</v>
          </cell>
          <cell r="B125" t="str">
            <v>Northumberland</v>
          </cell>
          <cell r="C125">
            <v>1286.4695646896519</v>
          </cell>
          <cell r="D125">
            <v>1335.33</v>
          </cell>
          <cell r="E125">
            <v>48.860435310348066</v>
          </cell>
          <cell r="F125">
            <v>3.7980249709316016E-2</v>
          </cell>
          <cell r="G125">
            <v>21.260457928486403</v>
          </cell>
          <cell r="H125">
            <v>28.430000000000064</v>
          </cell>
          <cell r="I125">
            <v>7.1695420715136606</v>
          </cell>
          <cell r="J125">
            <v>0.33722425432367364</v>
          </cell>
          <cell r="K125">
            <v>78.271303681072411</v>
          </cell>
          <cell r="L125">
            <v>81.319999999999993</v>
          </cell>
          <cell r="M125">
            <v>3.0486963189275826</v>
          </cell>
          <cell r="N125">
            <v>3.8950371024225383E-2</v>
          </cell>
          <cell r="O125">
            <v>1386.0013262992106</v>
          </cell>
          <cell r="P125">
            <v>1445.08</v>
          </cell>
          <cell r="Q125">
            <v>59.078673700789295</v>
          </cell>
          <cell r="R125">
            <v>4.2625264911207772E-2</v>
          </cell>
          <cell r="S125" t="str">
            <v>Firm</v>
          </cell>
        </row>
        <row r="126">
          <cell r="A126" t="str">
            <v>E3001</v>
          </cell>
          <cell r="B126" t="str">
            <v>Nottingham</v>
          </cell>
          <cell r="C126">
            <v>1252.1500000000001</v>
          </cell>
          <cell r="D126">
            <v>1294.73</v>
          </cell>
          <cell r="E126">
            <v>42.579999999999927</v>
          </cell>
          <cell r="F126">
            <v>3.4005510521902371E-2</v>
          </cell>
          <cell r="G126">
            <v>0</v>
          </cell>
          <cell r="H126">
            <v>0</v>
          </cell>
          <cell r="I126">
            <v>0</v>
          </cell>
          <cell r="J126">
            <v>0</v>
          </cell>
          <cell r="K126">
            <v>211.06</v>
          </cell>
          <cell r="L126">
            <v>220.55</v>
          </cell>
          <cell r="M126">
            <v>9.4900000000000091</v>
          </cell>
          <cell r="N126">
            <v>4.4963517483180171E-2</v>
          </cell>
          <cell r="O126">
            <v>1463.21</v>
          </cell>
          <cell r="P126">
            <v>1515.28</v>
          </cell>
          <cell r="Q126">
            <v>52.069999999999936</v>
          </cell>
          <cell r="R126">
            <v>3.5586142795634101E-2</v>
          </cell>
          <cell r="S126" t="str">
            <v>Firm</v>
          </cell>
        </row>
        <row r="127">
          <cell r="A127" t="str">
            <v>E0501</v>
          </cell>
          <cell r="B127" t="str">
            <v>Peterborough</v>
          </cell>
          <cell r="C127">
            <v>1042.92</v>
          </cell>
          <cell r="D127">
            <v>1068.99</v>
          </cell>
          <cell r="E127">
            <v>26.069999999999936</v>
          </cell>
          <cell r="F127">
            <v>2.499712346105154E-2</v>
          </cell>
          <cell r="G127">
            <v>5.2899999999999636</v>
          </cell>
          <cell r="H127">
            <v>5.6400000000001</v>
          </cell>
          <cell r="I127">
            <v>0.35000000000013642</v>
          </cell>
          <cell r="J127">
            <v>6.6162570888494976E-2</v>
          </cell>
          <cell r="K127">
            <v>211.32</v>
          </cell>
          <cell r="L127">
            <v>221.04</v>
          </cell>
          <cell r="M127">
            <v>9.7199999999999989</v>
          </cell>
          <cell r="N127">
            <v>4.5996592844974371E-2</v>
          </cell>
          <cell r="O127">
            <v>1259.53</v>
          </cell>
          <cell r="P127">
            <v>1295.67</v>
          </cell>
          <cell r="Q127">
            <v>36.1400000000001</v>
          </cell>
          <cell r="R127">
            <v>2.8693242717521716E-2</v>
          </cell>
          <cell r="S127" t="str">
            <v>Firm</v>
          </cell>
        </row>
        <row r="128">
          <cell r="A128" t="str">
            <v>E1101</v>
          </cell>
          <cell r="B128" t="str">
            <v>Plymouth</v>
          </cell>
          <cell r="C128">
            <v>1154.3</v>
          </cell>
          <cell r="D128">
            <v>1209.71</v>
          </cell>
          <cell r="E128">
            <v>55.410000000000082</v>
          </cell>
          <cell r="F128">
            <v>4.800311877328256E-2</v>
          </cell>
          <cell r="G128">
            <v>0</v>
          </cell>
          <cell r="H128">
            <v>0</v>
          </cell>
          <cell r="I128">
            <v>0</v>
          </cell>
          <cell r="J128">
            <v>0</v>
          </cell>
          <cell r="K128">
            <v>208.77</v>
          </cell>
          <cell r="L128">
            <v>218.4</v>
          </cell>
          <cell r="M128">
            <v>9.6299999999999955</v>
          </cell>
          <cell r="N128">
            <v>4.6127317143267677E-2</v>
          </cell>
          <cell r="O128">
            <v>1363.07</v>
          </cell>
          <cell r="P128">
            <v>1428.11</v>
          </cell>
          <cell r="Q128">
            <v>65.039999999999964</v>
          </cell>
          <cell r="R128">
            <v>4.7715817969730123E-2</v>
          </cell>
          <cell r="S128" t="str">
            <v>Firm</v>
          </cell>
        </row>
        <row r="129">
          <cell r="A129" t="str">
            <v>E1201</v>
          </cell>
          <cell r="B129" t="str">
            <v>Poole</v>
          </cell>
          <cell r="C129">
            <v>1121.67</v>
          </cell>
          <cell r="D129">
            <v>1175.49</v>
          </cell>
          <cell r="E129">
            <v>53.819999999999936</v>
          </cell>
          <cell r="F129">
            <v>4.7982026799325839E-2</v>
          </cell>
          <cell r="G129">
            <v>0</v>
          </cell>
          <cell r="H129">
            <v>0</v>
          </cell>
          <cell r="I129">
            <v>0</v>
          </cell>
          <cell r="J129">
            <v>0</v>
          </cell>
          <cell r="K129">
            <v>220.05</v>
          </cell>
          <cell r="L129">
            <v>230.94</v>
          </cell>
          <cell r="M129">
            <v>10.889999999999986</v>
          </cell>
          <cell r="N129">
            <v>4.9488752556237081E-2</v>
          </cell>
          <cell r="O129">
            <v>1341.72</v>
          </cell>
          <cell r="P129">
            <v>1406.43</v>
          </cell>
          <cell r="Q129">
            <v>64.710000000000036</v>
          </cell>
          <cell r="R129">
            <v>4.8229138717467146E-2</v>
          </cell>
          <cell r="S129" t="str">
            <v>Firm</v>
          </cell>
        </row>
        <row r="130">
          <cell r="A130" t="str">
            <v>E1701</v>
          </cell>
          <cell r="B130" t="str">
            <v>Portsmouth</v>
          </cell>
          <cell r="C130">
            <v>1094.94</v>
          </cell>
          <cell r="D130">
            <v>1149.1199999999999</v>
          </cell>
          <cell r="E130">
            <v>54.179999999999836</v>
          </cell>
          <cell r="F130">
            <v>4.9482163406213919E-2</v>
          </cell>
          <cell r="G130">
            <v>0</v>
          </cell>
          <cell r="H130">
            <v>0</v>
          </cell>
          <cell r="I130">
            <v>0</v>
          </cell>
          <cell r="J130">
            <v>0</v>
          </cell>
          <cell r="K130">
            <v>193.77</v>
          </cell>
          <cell r="L130">
            <v>202.41000000000003</v>
          </cell>
          <cell r="M130">
            <v>8.6400000000000148</v>
          </cell>
          <cell r="N130">
            <v>4.4588945657222601E-2</v>
          </cell>
          <cell r="O130">
            <v>1288.71</v>
          </cell>
          <cell r="P130">
            <v>1351.53</v>
          </cell>
          <cell r="Q130">
            <v>62.819999999999936</v>
          </cell>
          <cell r="R130">
            <v>4.8746420839444138E-2</v>
          </cell>
          <cell r="S130" t="str">
            <v>Firm</v>
          </cell>
        </row>
        <row r="131">
          <cell r="A131" t="str">
            <v>E0303</v>
          </cell>
          <cell r="B131" t="str">
            <v>Reading</v>
          </cell>
          <cell r="C131">
            <v>1212.6600000000001</v>
          </cell>
          <cell r="D131">
            <v>1261.05</v>
          </cell>
          <cell r="E131">
            <v>48.389999999999873</v>
          </cell>
          <cell r="F131">
            <v>3.990401266636967E-2</v>
          </cell>
          <cell r="G131">
            <v>0</v>
          </cell>
          <cell r="H131">
            <v>0</v>
          </cell>
          <cell r="I131">
            <v>0</v>
          </cell>
          <cell r="J131">
            <v>0</v>
          </cell>
          <cell r="K131">
            <v>197.3</v>
          </cell>
          <cell r="L131">
            <v>206.38</v>
          </cell>
          <cell r="M131">
            <v>9.0799999999999841</v>
          </cell>
          <cell r="N131">
            <v>4.6021287379624853E-2</v>
          </cell>
          <cell r="O131">
            <v>1409.96</v>
          </cell>
          <cell r="P131">
            <v>1467.4299999999998</v>
          </cell>
          <cell r="Q131">
            <v>57.4699999999998</v>
          </cell>
          <cell r="R131">
            <v>4.0760021560895199E-2</v>
          </cell>
          <cell r="S131" t="str">
            <v>Firm</v>
          </cell>
        </row>
        <row r="132">
          <cell r="A132" t="str">
            <v>E0703</v>
          </cell>
          <cell r="B132" t="str">
            <v>Redcar &amp; Cleveland</v>
          </cell>
          <cell r="C132">
            <v>1214.6300000000001</v>
          </cell>
          <cell r="D132">
            <v>1260.18</v>
          </cell>
          <cell r="E132">
            <v>45.549999999999955</v>
          </cell>
          <cell r="F132">
            <v>3.7501132031976692E-2</v>
          </cell>
          <cell r="G132">
            <v>11.429999999999836</v>
          </cell>
          <cell r="H132">
            <v>11.929999999999836</v>
          </cell>
          <cell r="I132">
            <v>0.5</v>
          </cell>
          <cell r="J132">
            <v>4.3744531933509023E-2</v>
          </cell>
          <cell r="K132">
            <v>232.56</v>
          </cell>
          <cell r="L132">
            <v>244.04</v>
          </cell>
          <cell r="M132">
            <v>11.47999999999999</v>
          </cell>
          <cell r="N132">
            <v>4.9363605091159224E-2</v>
          </cell>
          <cell r="O132">
            <v>1458.62</v>
          </cell>
          <cell r="P132">
            <v>1516.1499999999999</v>
          </cell>
          <cell r="Q132">
            <v>57.529999999999973</v>
          </cell>
          <cell r="R132">
            <v>3.9441389806803784E-2</v>
          </cell>
          <cell r="S132" t="str">
            <v>Firm</v>
          </cell>
        </row>
        <row r="133">
          <cell r="A133" t="str">
            <v>E2402</v>
          </cell>
          <cell r="B133" t="str">
            <v>Rutland</v>
          </cell>
          <cell r="C133">
            <v>1360.31</v>
          </cell>
          <cell r="D133">
            <v>1403.84</v>
          </cell>
          <cell r="E133">
            <v>43.529999999999973</v>
          </cell>
          <cell r="F133">
            <v>3.2000058810124132E-2</v>
          </cell>
          <cell r="G133">
            <v>35.840000000000146</v>
          </cell>
          <cell r="H133">
            <v>35.550000000000182</v>
          </cell>
          <cell r="I133">
            <v>-0.28999999999996362</v>
          </cell>
          <cell r="J133">
            <v>-8.0915178571417945E-3</v>
          </cell>
          <cell r="K133">
            <v>210.23</v>
          </cell>
          <cell r="L133">
            <v>217.03</v>
          </cell>
          <cell r="M133">
            <v>6.8000000000000114</v>
          </cell>
          <cell r="N133">
            <v>3.2345526328307228E-2</v>
          </cell>
          <cell r="O133">
            <v>1606.38</v>
          </cell>
          <cell r="P133">
            <v>1656.42</v>
          </cell>
          <cell r="Q133">
            <v>50.039999999999964</v>
          </cell>
          <cell r="R133">
            <v>3.1150786239868555E-2</v>
          </cell>
          <cell r="S133" t="str">
            <v>Firm</v>
          </cell>
        </row>
        <row r="134">
          <cell r="A134" t="str">
            <v>E3202</v>
          </cell>
          <cell r="B134" t="str">
            <v>Shropshire</v>
          </cell>
          <cell r="C134">
            <v>1172.3723018269843</v>
          </cell>
          <cell r="D134">
            <v>1165.42</v>
          </cell>
          <cell r="E134">
            <v>-6.9523018269842396</v>
          </cell>
          <cell r="F134">
            <v>-5.9301143639695075E-3</v>
          </cell>
          <cell r="G134">
            <v>39.995477280479918</v>
          </cell>
          <cell r="H134">
            <v>51.049999999999955</v>
          </cell>
          <cell r="I134">
            <v>11.054522719520037</v>
          </cell>
          <cell r="J134">
            <v>0.27639431933758352</v>
          </cell>
          <cell r="K134">
            <v>243.84222676964242</v>
          </cell>
          <cell r="L134">
            <v>255.07</v>
          </cell>
          <cell r="M134">
            <v>11.22777323035757</v>
          </cell>
          <cell r="N134">
            <v>4.6045237443490317E-2</v>
          </cell>
          <cell r="O134">
            <v>1456.2100058771066</v>
          </cell>
          <cell r="P134">
            <v>1471.54</v>
          </cell>
          <cell r="Q134">
            <v>15.329994122893368</v>
          </cell>
          <cell r="R134">
            <v>1.0527323710881831E-2</v>
          </cell>
          <cell r="S134" t="str">
            <v>Firm</v>
          </cell>
        </row>
        <row r="135">
          <cell r="A135" t="str">
            <v>E0304</v>
          </cell>
          <cell r="B135" t="str">
            <v>Slough</v>
          </cell>
          <cell r="C135">
            <v>1075.57</v>
          </cell>
          <cell r="D135">
            <v>1128.81</v>
          </cell>
          <cell r="E135">
            <v>53.240000000000009</v>
          </cell>
          <cell r="F135">
            <v>4.9499335236200315E-2</v>
          </cell>
          <cell r="G135">
            <v>5.5499999999999545</v>
          </cell>
          <cell r="H135">
            <v>5.7400000000000091</v>
          </cell>
          <cell r="I135">
            <v>0.19000000000005457</v>
          </cell>
          <cell r="J135">
            <v>3.4234234234244321E-2</v>
          </cell>
          <cell r="K135">
            <v>197.3</v>
          </cell>
          <cell r="L135">
            <v>206.38</v>
          </cell>
          <cell r="M135">
            <v>9.0799999999999841</v>
          </cell>
          <cell r="N135">
            <v>4.6021287379624853E-2</v>
          </cell>
          <cell r="O135">
            <v>1278.42</v>
          </cell>
          <cell r="P135">
            <v>1340.9299999999998</v>
          </cell>
          <cell r="Q135">
            <v>62.509999999999764</v>
          </cell>
          <cell r="R135">
            <v>4.8896293862736639E-2</v>
          </cell>
          <cell r="S135" t="str">
            <v>Firm</v>
          </cell>
        </row>
        <row r="136">
          <cell r="A136" t="str">
            <v>E0103</v>
          </cell>
          <cell r="B136" t="str">
            <v>South Gloucestershire</v>
          </cell>
          <cell r="C136">
            <v>1169.26</v>
          </cell>
          <cell r="D136">
            <v>1214.8900000000001</v>
          </cell>
          <cell r="E136">
            <v>45.630000000000109</v>
          </cell>
          <cell r="F136">
            <v>3.9024682277680078E-2</v>
          </cell>
          <cell r="G136">
            <v>54.069999999999936</v>
          </cell>
          <cell r="H136">
            <v>54.449999999999818</v>
          </cell>
          <cell r="I136">
            <v>0.37999999999988177</v>
          </cell>
          <cell r="J136">
            <v>7.0279267616031316E-3</v>
          </cell>
          <cell r="K136">
            <v>210.33</v>
          </cell>
          <cell r="L136">
            <v>219.89</v>
          </cell>
          <cell r="M136">
            <v>9.5599999999999739</v>
          </cell>
          <cell r="N136">
            <v>4.5452384348404706E-2</v>
          </cell>
          <cell r="O136">
            <v>1433.66</v>
          </cell>
          <cell r="P136">
            <v>1489.23</v>
          </cell>
          <cell r="Q136">
            <v>55.569999999999936</v>
          </cell>
          <cell r="R136">
            <v>3.8760933554678134E-2</v>
          </cell>
          <cell r="S136" t="str">
            <v>Firm</v>
          </cell>
        </row>
        <row r="137">
          <cell r="A137" t="str">
            <v>E1702</v>
          </cell>
          <cell r="B137" t="str">
            <v>Southampton</v>
          </cell>
          <cell r="C137">
            <v>1174.47</v>
          </cell>
          <cell r="D137">
            <v>1208.97</v>
          </cell>
          <cell r="E137">
            <v>34.5</v>
          </cell>
          <cell r="F137">
            <v>2.9374952106056451E-2</v>
          </cell>
          <cell r="G137">
            <v>0</v>
          </cell>
          <cell r="H137">
            <v>0</v>
          </cell>
          <cell r="I137">
            <v>0</v>
          </cell>
          <cell r="J137">
            <v>0</v>
          </cell>
          <cell r="K137">
            <v>193.77</v>
          </cell>
          <cell r="L137">
            <v>202.41000000000003</v>
          </cell>
          <cell r="M137">
            <v>8.6400000000000148</v>
          </cell>
          <cell r="N137">
            <v>4.4588945657222601E-2</v>
          </cell>
          <cell r="O137">
            <v>1368.24</v>
          </cell>
          <cell r="P137">
            <v>1411.38</v>
          </cell>
          <cell r="Q137">
            <v>43.1400000000001</v>
          </cell>
          <cell r="R137">
            <v>3.1529556218207411E-2</v>
          </cell>
          <cell r="S137" t="str">
            <v>Firm</v>
          </cell>
        </row>
        <row r="138">
          <cell r="A138" t="str">
            <v>E1501</v>
          </cell>
          <cell r="B138" t="str">
            <v>Southend-on-Sea</v>
          </cell>
          <cell r="C138">
            <v>1044.57</v>
          </cell>
          <cell r="D138">
            <v>1085.8499999999999</v>
          </cell>
          <cell r="E138">
            <v>41.279999999999973</v>
          </cell>
          <cell r="F138">
            <v>3.9518653608662024E-2</v>
          </cell>
          <cell r="G138">
            <v>2.7699999999999818</v>
          </cell>
          <cell r="H138">
            <v>2.7599999999999909</v>
          </cell>
          <cell r="I138">
            <v>-9.9999999999909051E-3</v>
          </cell>
          <cell r="J138">
            <v>-3.6101083032458181E-3</v>
          </cell>
          <cell r="K138">
            <v>184.5</v>
          </cell>
          <cell r="L138">
            <v>192.87</v>
          </cell>
          <cell r="M138">
            <v>8.3700000000000045</v>
          </cell>
          <cell r="N138">
            <v>4.5365853658536626E-2</v>
          </cell>
          <cell r="O138">
            <v>1231.8399999999999</v>
          </cell>
          <cell r="P138">
            <v>1281.48</v>
          </cell>
          <cell r="Q138">
            <v>49.6400000000001</v>
          </cell>
          <cell r="R138">
            <v>4.0297441226133435E-2</v>
          </cell>
          <cell r="S138" t="str">
            <v>Firm</v>
          </cell>
        </row>
        <row r="139">
          <cell r="A139" t="str">
            <v>E0704</v>
          </cell>
          <cell r="B139" t="str">
            <v>Stockton-on-Tees</v>
          </cell>
          <cell r="C139">
            <v>1148.21</v>
          </cell>
          <cell r="D139">
            <v>1197.58</v>
          </cell>
          <cell r="E139">
            <v>49.369999999999891</v>
          </cell>
          <cell r="F139">
            <v>4.2997361109901489E-2</v>
          </cell>
          <cell r="G139">
            <v>9.7999999999999545</v>
          </cell>
          <cell r="H139">
            <v>9.7200000000000273</v>
          </cell>
          <cell r="I139">
            <v>-7.999999999992724E-2</v>
          </cell>
          <cell r="J139">
            <v>-8.1632653061151084E-3</v>
          </cell>
          <cell r="K139">
            <v>232.56</v>
          </cell>
          <cell r="L139">
            <v>244.04</v>
          </cell>
          <cell r="M139">
            <v>11.47999999999999</v>
          </cell>
          <cell r="N139">
            <v>4.9363605091159224E-2</v>
          </cell>
          <cell r="O139">
            <v>1390.57</v>
          </cell>
          <cell r="P139">
            <v>1451.34</v>
          </cell>
          <cell r="Q139">
            <v>60.769999999999982</v>
          </cell>
          <cell r="R139">
            <v>4.370150369992154E-2</v>
          </cell>
          <cell r="S139" t="str">
            <v>Firm</v>
          </cell>
        </row>
        <row r="140">
          <cell r="A140" t="str">
            <v>E3401</v>
          </cell>
          <cell r="B140" t="str">
            <v>Stoke-on-Trent</v>
          </cell>
          <cell r="C140">
            <v>1069.25</v>
          </cell>
          <cell r="D140">
            <v>1111.48</v>
          </cell>
          <cell r="E140">
            <v>42.230000000000018</v>
          </cell>
          <cell r="F140">
            <v>3.9494973111994458E-2</v>
          </cell>
          <cell r="G140">
            <v>0</v>
          </cell>
          <cell r="H140">
            <v>0</v>
          </cell>
          <cell r="I140">
            <v>0</v>
          </cell>
          <cell r="J140">
            <v>0</v>
          </cell>
          <cell r="K140">
            <v>229.4</v>
          </cell>
          <cell r="L140">
            <v>238.44</v>
          </cell>
          <cell r="M140">
            <v>9.039999999999992</v>
          </cell>
          <cell r="N140">
            <v>3.9407149084568438E-2</v>
          </cell>
          <cell r="O140">
            <v>1298.6500000000001</v>
          </cell>
          <cell r="P140">
            <v>1349.92</v>
          </cell>
          <cell r="Q140">
            <v>51.269999999999982</v>
          </cell>
          <cell r="R140">
            <v>3.9479459438647835E-2</v>
          </cell>
          <cell r="S140" t="str">
            <v>Firm</v>
          </cell>
        </row>
        <row r="141">
          <cell r="A141" t="str">
            <v>E3901</v>
          </cell>
          <cell r="B141" t="str">
            <v>Swindon</v>
          </cell>
          <cell r="C141">
            <v>1087.49</v>
          </cell>
          <cell r="D141">
            <v>1126.03</v>
          </cell>
          <cell r="E141">
            <v>38.539999999999964</v>
          </cell>
          <cell r="F141">
            <v>3.5439406339368595E-2</v>
          </cell>
          <cell r="G141">
            <v>26.379999999999882</v>
          </cell>
          <cell r="H141">
            <v>27.009999999999991</v>
          </cell>
          <cell r="I141">
            <v>0.63000000000010914</v>
          </cell>
          <cell r="J141">
            <v>2.3881728582263451E-2</v>
          </cell>
          <cell r="K141">
            <v>203.08</v>
          </cell>
          <cell r="L141">
            <v>213.16</v>
          </cell>
          <cell r="M141">
            <v>10.079999999999984</v>
          </cell>
          <cell r="N141">
            <v>4.9635611581642536E-2</v>
          </cell>
          <cell r="O141">
            <v>1316.95</v>
          </cell>
          <cell r="P141">
            <v>1366.1999999999998</v>
          </cell>
          <cell r="Q141">
            <v>49.249999999999773</v>
          </cell>
          <cell r="R141">
            <v>3.7397015832036029E-2</v>
          </cell>
          <cell r="S141" t="str">
            <v>Firm</v>
          </cell>
        </row>
        <row r="142">
          <cell r="A142" t="str">
            <v>E3201</v>
          </cell>
          <cell r="B142" t="str">
            <v>Telford and Wrekin</v>
          </cell>
          <cell r="C142">
            <v>1051.8399999999999</v>
          </cell>
          <cell r="D142">
            <v>1078.1400000000001</v>
          </cell>
          <cell r="E142">
            <v>26.300000000000182</v>
          </cell>
          <cell r="F142">
            <v>2.500380285975079E-2</v>
          </cell>
          <cell r="G142">
            <v>55.96</v>
          </cell>
          <cell r="H142">
            <v>57.5</v>
          </cell>
          <cell r="I142">
            <v>1.5399999999999991</v>
          </cell>
          <cell r="J142">
            <v>2.7519656897784017E-2</v>
          </cell>
          <cell r="K142">
            <v>243.84</v>
          </cell>
          <cell r="L142">
            <v>255.07</v>
          </cell>
          <cell r="M142">
            <v>11.22999999999999</v>
          </cell>
          <cell r="N142">
            <v>4.6054790026246684E-2</v>
          </cell>
          <cell r="O142">
            <v>1351.64</v>
          </cell>
          <cell r="P142">
            <v>1390.71</v>
          </cell>
          <cell r="Q142">
            <v>39.069999999999936</v>
          </cell>
          <cell r="R142">
            <v>2.8905625758337994E-2</v>
          </cell>
          <cell r="S142" t="str">
            <v>Firm</v>
          </cell>
        </row>
        <row r="143">
          <cell r="A143" t="str">
            <v>E1502</v>
          </cell>
          <cell r="B143" t="str">
            <v>Thurrock</v>
          </cell>
          <cell r="C143">
            <v>1037.07</v>
          </cell>
          <cell r="D143">
            <v>1073.43</v>
          </cell>
          <cell r="E143">
            <v>36.360000000000127</v>
          </cell>
          <cell r="F143">
            <v>3.5060314154300221E-2</v>
          </cell>
          <cell r="G143">
            <v>0</v>
          </cell>
          <cell r="H143">
            <v>0</v>
          </cell>
          <cell r="I143">
            <v>0</v>
          </cell>
          <cell r="J143">
            <v>0</v>
          </cell>
          <cell r="K143">
            <v>184.5</v>
          </cell>
          <cell r="L143">
            <v>192.87</v>
          </cell>
          <cell r="M143">
            <v>8.3700000000000045</v>
          </cell>
          <cell r="N143">
            <v>4.5365853658536626E-2</v>
          </cell>
          <cell r="O143">
            <v>1221.57</v>
          </cell>
          <cell r="P143">
            <v>1266.3</v>
          </cell>
          <cell r="Q143">
            <v>44.730000000000018</v>
          </cell>
          <cell r="R143">
            <v>3.6616812790098097E-2</v>
          </cell>
          <cell r="S143" t="str">
            <v>Firm</v>
          </cell>
        </row>
        <row r="144">
          <cell r="A144" t="str">
            <v>E1102</v>
          </cell>
          <cell r="B144" t="str">
            <v>Torbay</v>
          </cell>
          <cell r="C144">
            <v>1180.92</v>
          </cell>
          <cell r="D144">
            <v>1227.4000000000001</v>
          </cell>
          <cell r="E144">
            <v>46.480000000000018</v>
          </cell>
          <cell r="F144">
            <v>3.9359143718456835E-2</v>
          </cell>
          <cell r="G144">
            <v>3.3299999999999272</v>
          </cell>
          <cell r="H144">
            <v>3.7599999999999909</v>
          </cell>
          <cell r="I144">
            <v>0.43000000000006366</v>
          </cell>
          <cell r="J144">
            <v>0.12912912912915098</v>
          </cell>
          <cell r="K144">
            <v>208.77</v>
          </cell>
          <cell r="L144">
            <v>218.4</v>
          </cell>
          <cell r="M144">
            <v>9.6299999999999955</v>
          </cell>
          <cell r="N144">
            <v>4.6127317143267677E-2</v>
          </cell>
          <cell r="O144">
            <v>1393.02</v>
          </cell>
          <cell r="P144">
            <v>1449.56</v>
          </cell>
          <cell r="Q144">
            <v>56.539999999999964</v>
          </cell>
          <cell r="R144">
            <v>4.0588074830224974E-2</v>
          </cell>
          <cell r="S144" t="str">
            <v>Firm</v>
          </cell>
        </row>
        <row r="145">
          <cell r="A145" t="str">
            <v>E0602</v>
          </cell>
          <cell r="B145" t="str">
            <v>Warrington</v>
          </cell>
          <cell r="C145">
            <v>1067.31</v>
          </cell>
          <cell r="D145">
            <v>1110</v>
          </cell>
          <cell r="E145">
            <v>42.690000000000055</v>
          </cell>
          <cell r="F145">
            <v>3.9997751356213307E-2</v>
          </cell>
          <cell r="G145">
            <v>20.71</v>
          </cell>
          <cell r="H145">
            <v>21.1400000000001</v>
          </cell>
          <cell r="I145">
            <v>0.43000000000009919</v>
          </cell>
          <cell r="J145">
            <v>2.0762916465480341E-2</v>
          </cell>
          <cell r="K145">
            <v>198.46</v>
          </cell>
          <cell r="L145">
            <v>205.23</v>
          </cell>
          <cell r="M145">
            <v>6.7699999999999818</v>
          </cell>
          <cell r="N145">
            <v>3.4112667540058261E-2</v>
          </cell>
          <cell r="O145">
            <v>1286.48</v>
          </cell>
          <cell r="P145">
            <v>1336.37</v>
          </cell>
          <cell r="Q145">
            <v>49.889999999999873</v>
          </cell>
          <cell r="R145">
            <v>3.8780237547415997E-2</v>
          </cell>
          <cell r="S145" t="str">
            <v>Firm</v>
          </cell>
        </row>
        <row r="146">
          <cell r="A146" t="str">
            <v>E0302</v>
          </cell>
          <cell r="B146" t="str">
            <v>West Berkshire</v>
          </cell>
          <cell r="C146">
            <v>1169.25</v>
          </cell>
          <cell r="D146">
            <v>1215.17</v>
          </cell>
          <cell r="E146">
            <v>45.920000000000073</v>
          </cell>
          <cell r="F146">
            <v>3.9273038272396921E-2</v>
          </cell>
          <cell r="G146">
            <v>49.8</v>
          </cell>
          <cell r="H146">
            <v>50.869999999999891</v>
          </cell>
          <cell r="I146">
            <v>1.0699999999998937</v>
          </cell>
          <cell r="J146">
            <v>2.1485943775098271E-2</v>
          </cell>
          <cell r="K146">
            <v>197.3</v>
          </cell>
          <cell r="L146">
            <v>206.38</v>
          </cell>
          <cell r="M146">
            <v>9.0799999999999841</v>
          </cell>
          <cell r="N146">
            <v>4.6021287379624853E-2</v>
          </cell>
          <cell r="O146">
            <v>1416.35</v>
          </cell>
          <cell r="P146">
            <v>1472.4199999999998</v>
          </cell>
          <cell r="Q146">
            <v>56.069999999999936</v>
          </cell>
          <cell r="R146">
            <v>3.958767253856732E-2</v>
          </cell>
          <cell r="S146" t="str">
            <v>Firm</v>
          </cell>
        </row>
        <row r="147">
          <cell r="A147" t="str">
            <v>E3902</v>
          </cell>
          <cell r="B147" t="str">
            <v>Wiltshire</v>
          </cell>
          <cell r="C147">
            <v>1154.0305832277379</v>
          </cell>
          <cell r="D147">
            <v>1194.8399999999999</v>
          </cell>
          <cell r="E147">
            <v>40.809416772262011</v>
          </cell>
          <cell r="F147">
            <v>3.5362508901732204E-2</v>
          </cell>
          <cell r="G147">
            <v>61.044256786730557</v>
          </cell>
          <cell r="H147">
            <v>67.100000000000136</v>
          </cell>
          <cell r="I147">
            <v>6.0557432132695794</v>
          </cell>
          <cell r="J147">
            <v>9.9202505395821872E-2</v>
          </cell>
          <cell r="K147">
            <v>203.08174902347969</v>
          </cell>
          <cell r="L147">
            <v>213.16</v>
          </cell>
          <cell r="M147">
            <v>10.078250976520309</v>
          </cell>
          <cell r="N147">
            <v>4.9626571688404564E-2</v>
          </cell>
          <cell r="O147">
            <v>1418.1565890379482</v>
          </cell>
          <cell r="P147">
            <v>1475.1</v>
          </cell>
          <cell r="Q147">
            <v>56.943410962051757</v>
          </cell>
          <cell r="R147">
            <v>4.0153119480748733E-2</v>
          </cell>
          <cell r="S147" t="str">
            <v>Firm</v>
          </cell>
        </row>
        <row r="148">
          <cell r="A148" t="str">
            <v>E0305</v>
          </cell>
          <cell r="B148" t="str">
            <v>Windsor and Maidenhead</v>
          </cell>
          <cell r="C148">
            <v>1017.88</v>
          </cell>
          <cell r="D148">
            <v>1054.2182811147748</v>
          </cell>
          <cell r="E148">
            <v>36.338281114774759</v>
          </cell>
          <cell r="F148">
            <v>3.5699965727565841E-2</v>
          </cell>
          <cell r="G148">
            <v>32.840000000000003</v>
          </cell>
          <cell r="H148">
            <v>16.771718885225255</v>
          </cell>
          <cell r="I148">
            <v>-16.068281114774749</v>
          </cell>
          <cell r="J148">
            <v>-0.48928992432322616</v>
          </cell>
          <cell r="K148">
            <v>197.3</v>
          </cell>
          <cell r="L148">
            <v>206.38</v>
          </cell>
          <cell r="M148">
            <v>9.0799999999999841</v>
          </cell>
          <cell r="N148">
            <v>4.6021287379624853E-2</v>
          </cell>
          <cell r="O148">
            <v>1248.02</v>
          </cell>
          <cell r="P148">
            <v>1277.3699999999999</v>
          </cell>
          <cell r="Q148">
            <v>29.349999999999909</v>
          </cell>
          <cell r="R148">
            <v>2.3517251326100386E-2</v>
          </cell>
          <cell r="S148" t="str">
            <v>Firm</v>
          </cell>
        </row>
        <row r="149">
          <cell r="A149" t="str">
            <v>E0306</v>
          </cell>
          <cell r="B149" t="str">
            <v>Wokingham</v>
          </cell>
          <cell r="C149">
            <v>1122.6099999999999</v>
          </cell>
          <cell r="D149">
            <v>1176.3900000000001</v>
          </cell>
          <cell r="E149">
            <v>53.7800000000002</v>
          </cell>
          <cell r="F149">
            <v>4.7906218544285339E-2</v>
          </cell>
          <cell r="G149">
            <v>50.5300000000002</v>
          </cell>
          <cell r="H149">
            <v>51.779999999999973</v>
          </cell>
          <cell r="I149">
            <v>1.2499999999997726</v>
          </cell>
          <cell r="J149">
            <v>2.4737779536904148E-2</v>
          </cell>
          <cell r="K149">
            <v>197.3</v>
          </cell>
          <cell r="L149">
            <v>206.38</v>
          </cell>
          <cell r="M149">
            <v>9.0799999999999841</v>
          </cell>
          <cell r="N149">
            <v>4.6021287379624853E-2</v>
          </cell>
          <cell r="O149">
            <v>1370.44</v>
          </cell>
          <cell r="P149">
            <v>1434.55</v>
          </cell>
          <cell r="Q149">
            <v>64.1099999999999</v>
          </cell>
          <cell r="R149">
            <v>4.6780596012959252E-2</v>
          </cell>
          <cell r="S149" t="str">
            <v>Firm</v>
          </cell>
        </row>
        <row r="150">
          <cell r="A150" t="str">
            <v>E2701</v>
          </cell>
          <cell r="B150" t="str">
            <v>York</v>
          </cell>
          <cell r="C150">
            <v>1028.74</v>
          </cell>
          <cell r="D150">
            <v>1062.17</v>
          </cell>
          <cell r="E150">
            <v>33.430000000000064</v>
          </cell>
          <cell r="F150">
            <v>3.2496063145206922E-2</v>
          </cell>
          <cell r="G150">
            <v>8.5</v>
          </cell>
          <cell r="H150">
            <v>8.8999999999998636</v>
          </cell>
          <cell r="I150">
            <v>0.39999999999986358</v>
          </cell>
          <cell r="J150">
            <v>4.705882352939561E-2</v>
          </cell>
          <cell r="K150">
            <v>251.93</v>
          </cell>
          <cell r="L150">
            <v>260.06</v>
          </cell>
          <cell r="M150">
            <v>8.1299999999999955</v>
          </cell>
          <cell r="N150">
            <v>3.2270868892152471E-2</v>
          </cell>
          <cell r="O150">
            <v>1289.17</v>
          </cell>
          <cell r="P150">
            <v>1331.13</v>
          </cell>
          <cell r="Q150">
            <v>41.960000000000036</v>
          </cell>
          <cell r="R150">
            <v>3.2548073566713409E-2</v>
          </cell>
          <cell r="S150" t="str">
            <v>Firm</v>
          </cell>
        </row>
        <row r="152">
          <cell r="B152" t="str">
            <v>Total Unitary Authorities</v>
          </cell>
          <cell r="C152" t="e">
            <v>#DIV/0!</v>
          </cell>
          <cell r="D152">
            <v>0.02</v>
          </cell>
          <cell r="E152" t="e">
            <v>#DIV/0!</v>
          </cell>
          <cell r="F152" t="e">
            <v>#DIV/0!</v>
          </cell>
          <cell r="G152" t="e">
            <v>#DIV/0!</v>
          </cell>
          <cell r="H152">
            <v>25.34</v>
          </cell>
          <cell r="I152" t="e">
            <v>#DIV/0!</v>
          </cell>
          <cell r="J152" t="e">
            <v>#DIV/0!</v>
          </cell>
          <cell r="K152" t="e">
            <v>#DIV/0!</v>
          </cell>
          <cell r="L152">
            <v>212.69</v>
          </cell>
          <cell r="M152" t="e">
            <v>#DIV/0!</v>
          </cell>
          <cell r="N152" t="e">
            <v>#DIV/0!</v>
          </cell>
          <cell r="O152" t="e">
            <v>#DIV/0!</v>
          </cell>
          <cell r="P152">
            <v>238.05</v>
          </cell>
          <cell r="Q152" t="e">
            <v>#DIV/0!</v>
          </cell>
          <cell r="R152" t="e">
            <v>#DIV/0!</v>
          </cell>
          <cell r="S152" t="str">
            <v xml:space="preserve">55 Firm </v>
          </cell>
        </row>
        <row r="154">
          <cell r="C154" t="str">
            <v>Average Band D</v>
          </cell>
          <cell r="G154" t="str">
            <v>Average Band D</v>
          </cell>
          <cell r="K154" t="str">
            <v>Average Band D</v>
          </cell>
          <cell r="O154" t="str">
            <v>Average Band D</v>
          </cell>
        </row>
        <row r="155">
          <cell r="C155" t="str">
            <v>Equivalent Council Tax</v>
          </cell>
          <cell r="E155" t="str">
            <v>£</v>
          </cell>
          <cell r="F155" t="str">
            <v>%</v>
          </cell>
          <cell r="G155" t="str">
            <v>Equivalent Council Tax</v>
          </cell>
          <cell r="I155" t="str">
            <v>£</v>
          </cell>
          <cell r="J155" t="str">
            <v>%</v>
          </cell>
          <cell r="K155" t="str">
            <v>Equivalent Council Tax</v>
          </cell>
          <cell r="M155" t="str">
            <v>£</v>
          </cell>
          <cell r="N155" t="str">
            <v>%</v>
          </cell>
          <cell r="O155" t="str">
            <v>Equivalent</v>
          </cell>
          <cell r="Q155" t="str">
            <v>£</v>
          </cell>
          <cell r="R155" t="str">
            <v>%</v>
          </cell>
          <cell r="S155" t="str">
            <v>Figures</v>
          </cell>
        </row>
        <row r="156">
          <cell r="C156" t="str">
            <v>for Local Services (excl. Parish)</v>
          </cell>
          <cell r="E156" t="str">
            <v>Increase /</v>
          </cell>
          <cell r="F156" t="str">
            <v>Increase /</v>
          </cell>
          <cell r="G156" t="str">
            <v>for Parish Councils</v>
          </cell>
          <cell r="I156" t="str">
            <v>Increase /</v>
          </cell>
          <cell r="J156" t="str">
            <v>Increase /</v>
          </cell>
          <cell r="K156" t="str">
            <v>for Precepts</v>
          </cell>
          <cell r="M156" t="str">
            <v>Increase /</v>
          </cell>
          <cell r="N156" t="str">
            <v>Increase /</v>
          </cell>
          <cell r="O156" t="str">
            <v>Council Tax</v>
          </cell>
          <cell r="Q156" t="str">
            <v>Increase /</v>
          </cell>
          <cell r="R156" t="str">
            <v>Increase /</v>
          </cell>
          <cell r="S156" t="str">
            <v>Firm or</v>
          </cell>
        </row>
        <row r="157">
          <cell r="C157" t="str">
            <v>2008/09</v>
          </cell>
          <cell r="D157" t="str">
            <v>2009/10</v>
          </cell>
          <cell r="E157" t="str">
            <v>(Decrease)</v>
          </cell>
          <cell r="F157" t="str">
            <v>(Decrease)</v>
          </cell>
          <cell r="G157" t="str">
            <v>2008/09</v>
          </cell>
          <cell r="H157" t="str">
            <v>2009/10</v>
          </cell>
          <cell r="I157" t="str">
            <v>(Decrease)</v>
          </cell>
          <cell r="J157" t="str">
            <v>(Decrease)</v>
          </cell>
          <cell r="K157" t="str">
            <v>2008/09</v>
          </cell>
          <cell r="L157" t="str">
            <v>2009/10</v>
          </cell>
          <cell r="M157" t="str">
            <v>(Decrease)</v>
          </cell>
          <cell r="N157" t="str">
            <v>(Decrease)</v>
          </cell>
          <cell r="O157" t="str">
            <v>2008/09</v>
          </cell>
          <cell r="P157" t="str">
            <v>2009/10</v>
          </cell>
          <cell r="Q157" t="str">
            <v>(Decrease)</v>
          </cell>
          <cell r="R157" t="str">
            <v>(Decrease)</v>
          </cell>
          <cell r="S157" t="str">
            <v>Provisional?</v>
          </cell>
        </row>
        <row r="158">
          <cell r="C158" t="str">
            <v>£   p</v>
          </cell>
          <cell r="D158" t="str">
            <v>£   p</v>
          </cell>
          <cell r="E158" t="str">
            <v>£s</v>
          </cell>
          <cell r="F158" t="str">
            <v>%</v>
          </cell>
          <cell r="G158" t="str">
            <v>£   p</v>
          </cell>
          <cell r="H158" t="str">
            <v>£   p</v>
          </cell>
          <cell r="I158" t="str">
            <v>£s</v>
          </cell>
          <cell r="J158" t="str">
            <v>%</v>
          </cell>
          <cell r="K158" t="str">
            <v>£   p</v>
          </cell>
          <cell r="L158" t="str">
            <v>£   p</v>
          </cell>
          <cell r="M158" t="str">
            <v>£s</v>
          </cell>
          <cell r="N158" t="str">
            <v>%</v>
          </cell>
          <cell r="O158" t="str">
            <v>£   p</v>
          </cell>
          <cell r="P158" t="str">
            <v>£   p</v>
          </cell>
          <cell r="Q158" t="str">
            <v>£s</v>
          </cell>
          <cell r="R158" t="str">
            <v>%</v>
          </cell>
        </row>
        <row r="159">
          <cell r="A159" t="str">
            <v>E0431</v>
          </cell>
          <cell r="B159" t="str">
            <v>Aylesbury Vale</v>
          </cell>
          <cell r="C159">
            <v>139.37</v>
          </cell>
          <cell r="D159">
            <v>142.18</v>
          </cell>
          <cell r="E159">
            <v>2.8100000000000023</v>
          </cell>
          <cell r="F159">
            <v>2.0162158283705267E-2</v>
          </cell>
          <cell r="G159">
            <v>50.94</v>
          </cell>
          <cell r="H159">
            <v>55.22</v>
          </cell>
          <cell r="I159">
            <v>4.2800000000000011</v>
          </cell>
          <cell r="J159">
            <v>8.4020416175893287E-2</v>
          </cell>
          <cell r="K159">
            <v>1218.6199999999999</v>
          </cell>
          <cell r="L159">
            <v>1265.57</v>
          </cell>
          <cell r="M159">
            <v>46.950000000000045</v>
          </cell>
          <cell r="N159">
            <v>3.8527186489635934E-2</v>
          </cell>
          <cell r="O159">
            <v>1408.93</v>
          </cell>
          <cell r="P159">
            <v>1462.9699999999998</v>
          </cell>
          <cell r="Q159">
            <v>54.039999999999736</v>
          </cell>
          <cell r="R159">
            <v>3.8355347675185891E-2</v>
          </cell>
          <cell r="S159" t="str">
            <v>Firm</v>
          </cell>
        </row>
        <row r="160">
          <cell r="A160" t="str">
            <v>E0432</v>
          </cell>
          <cell r="B160" t="str">
            <v>Chiltern</v>
          </cell>
          <cell r="C160">
            <v>149.77000000000001</v>
          </cell>
          <cell r="D160">
            <v>155.61000000000001</v>
          </cell>
          <cell r="E160">
            <v>5.8400000000000034</v>
          </cell>
          <cell r="F160">
            <v>3.8993122788275381E-2</v>
          </cell>
          <cell r="G160">
            <v>51.29</v>
          </cell>
          <cell r="H160">
            <v>52.839999999999975</v>
          </cell>
          <cell r="I160">
            <v>1.5499999999999758</v>
          </cell>
          <cell r="J160">
            <v>3.0220315851042567E-2</v>
          </cell>
          <cell r="K160">
            <v>1218.6199999999999</v>
          </cell>
          <cell r="L160">
            <v>1265.57</v>
          </cell>
          <cell r="M160">
            <v>46.950000000000045</v>
          </cell>
          <cell r="N160">
            <v>3.8527186489635934E-2</v>
          </cell>
          <cell r="O160">
            <v>1419.68</v>
          </cell>
          <cell r="P160">
            <v>1474.02</v>
          </cell>
          <cell r="Q160">
            <v>54.339999999999918</v>
          </cell>
          <cell r="R160">
            <v>3.8276231263383309E-2</v>
          </cell>
          <cell r="S160" t="str">
            <v>Firm</v>
          </cell>
        </row>
        <row r="161">
          <cell r="A161" t="str">
            <v>E0434</v>
          </cell>
          <cell r="B161" t="str">
            <v>South Bucks</v>
          </cell>
          <cell r="C161">
            <v>135</v>
          </cell>
          <cell r="D161">
            <v>140.15</v>
          </cell>
          <cell r="E161">
            <v>5.1500000000000057</v>
          </cell>
          <cell r="F161">
            <v>3.8148148148148264E-2</v>
          </cell>
          <cell r="G161">
            <v>48.04</v>
          </cell>
          <cell r="H161">
            <v>49.650000000000006</v>
          </cell>
          <cell r="I161">
            <v>1.6100000000000065</v>
          </cell>
          <cell r="J161">
            <v>3.3513738551207428E-2</v>
          </cell>
          <cell r="K161">
            <v>1218.6199999999999</v>
          </cell>
          <cell r="L161">
            <v>1265.57</v>
          </cell>
          <cell r="M161">
            <v>46.950000000000045</v>
          </cell>
          <cell r="N161">
            <v>3.8527186489635934E-2</v>
          </cell>
          <cell r="O161">
            <v>1401.66</v>
          </cell>
          <cell r="P161">
            <v>1455.37</v>
          </cell>
          <cell r="Q161">
            <v>53.709999999999809</v>
          </cell>
          <cell r="R161">
            <v>3.8318850505828728E-2</v>
          </cell>
          <cell r="S161" t="str">
            <v>Firm</v>
          </cell>
        </row>
        <row r="162">
          <cell r="A162" t="str">
            <v>E0435</v>
          </cell>
          <cell r="B162" t="str">
            <v>Wycombe</v>
          </cell>
          <cell r="C162">
            <v>127.11</v>
          </cell>
          <cell r="D162">
            <v>131.04</v>
          </cell>
          <cell r="E162">
            <v>3.9299999999999926</v>
          </cell>
          <cell r="F162">
            <v>3.0918102430965266E-2</v>
          </cell>
          <cell r="G162">
            <v>31.37</v>
          </cell>
          <cell r="H162">
            <v>32.28</v>
          </cell>
          <cell r="I162">
            <v>0.91000000000000014</v>
          </cell>
          <cell r="J162">
            <v>2.900860694931473E-2</v>
          </cell>
          <cell r="K162">
            <v>1218.6199999999999</v>
          </cell>
          <cell r="L162">
            <v>1265.57</v>
          </cell>
          <cell r="M162">
            <v>46.950000000000045</v>
          </cell>
          <cell r="N162">
            <v>3.8527186489635934E-2</v>
          </cell>
          <cell r="O162">
            <v>1377.1</v>
          </cell>
          <cell r="P162">
            <v>1428.89</v>
          </cell>
          <cell r="Q162">
            <v>51.790000000000191</v>
          </cell>
          <cell r="R162">
            <v>3.7608016846997439E-2</v>
          </cell>
          <cell r="S162" t="str">
            <v>Firm</v>
          </cell>
        </row>
        <row r="163">
          <cell r="A163" t="str">
            <v>E0531</v>
          </cell>
          <cell r="B163" t="str">
            <v>Cambridge</v>
          </cell>
          <cell r="C163">
            <v>155.51</v>
          </cell>
          <cell r="D163">
            <v>162.51</v>
          </cell>
          <cell r="E163">
            <v>7</v>
          </cell>
          <cell r="F163">
            <v>4.5013182431997922E-2</v>
          </cell>
          <cell r="G163">
            <v>0</v>
          </cell>
          <cell r="H163">
            <v>0</v>
          </cell>
          <cell r="I163">
            <v>0</v>
          </cell>
          <cell r="J163">
            <v>0</v>
          </cell>
          <cell r="K163">
            <v>1190.43</v>
          </cell>
          <cell r="L163">
            <v>1238.31</v>
          </cell>
          <cell r="M163">
            <v>47.879999999999882</v>
          </cell>
          <cell r="N163">
            <v>4.0220760565509828E-2</v>
          </cell>
          <cell r="O163">
            <v>1345.94</v>
          </cell>
          <cell r="P163">
            <v>1400.82</v>
          </cell>
          <cell r="Q163">
            <v>54.879999999999882</v>
          </cell>
          <cell r="R163">
            <v>4.0774477316968039E-2</v>
          </cell>
          <cell r="S163" t="str">
            <v>Firm</v>
          </cell>
        </row>
        <row r="164">
          <cell r="A164" t="str">
            <v>E0532</v>
          </cell>
          <cell r="B164" t="str">
            <v>East Cambridgeshire</v>
          </cell>
          <cell r="C164">
            <v>125.82</v>
          </cell>
          <cell r="D164">
            <v>131.49</v>
          </cell>
          <cell r="E164">
            <v>5.6700000000000159</v>
          </cell>
          <cell r="F164">
            <v>4.5064377682403567E-2</v>
          </cell>
          <cell r="G164">
            <v>45.78</v>
          </cell>
          <cell r="H164">
            <v>48.53</v>
          </cell>
          <cell r="I164">
            <v>2.75</v>
          </cell>
          <cell r="J164">
            <v>6.0069899519440861E-2</v>
          </cell>
          <cell r="K164">
            <v>1190.43</v>
          </cell>
          <cell r="L164">
            <v>1238.31</v>
          </cell>
          <cell r="M164">
            <v>47.879999999999882</v>
          </cell>
          <cell r="N164">
            <v>4.0220760565509828E-2</v>
          </cell>
          <cell r="O164">
            <v>1362.03</v>
          </cell>
          <cell r="P164">
            <v>1418.33</v>
          </cell>
          <cell r="Q164">
            <v>56.299999999999955</v>
          </cell>
          <cell r="R164">
            <v>4.1335359720417353E-2</v>
          </cell>
          <cell r="S164" t="str">
            <v>Firm</v>
          </cell>
        </row>
        <row r="165">
          <cell r="A165" t="str">
            <v>E0533</v>
          </cell>
          <cell r="B165" t="str">
            <v>Fenland</v>
          </cell>
          <cell r="C165">
            <v>225.9</v>
          </cell>
          <cell r="D165">
            <v>234.72</v>
          </cell>
          <cell r="E165">
            <v>8.8199999999999932</v>
          </cell>
          <cell r="F165">
            <v>3.9043824701195273E-2</v>
          </cell>
          <cell r="G165">
            <v>19.95</v>
          </cell>
          <cell r="H165">
            <v>22.140000000000015</v>
          </cell>
          <cell r="I165">
            <v>2.1900000000000155</v>
          </cell>
          <cell r="J165">
            <v>0.10977443609022641</v>
          </cell>
          <cell r="K165">
            <v>1190.43</v>
          </cell>
          <cell r="L165">
            <v>1238.31</v>
          </cell>
          <cell r="M165">
            <v>47.879999999999882</v>
          </cell>
          <cell r="N165">
            <v>4.0220760565509828E-2</v>
          </cell>
          <cell r="O165">
            <v>1436.28</v>
          </cell>
          <cell r="P165">
            <v>1495.17</v>
          </cell>
          <cell r="Q165">
            <v>58.8900000000001</v>
          </cell>
          <cell r="R165">
            <v>4.1001754532542511E-2</v>
          </cell>
          <cell r="S165" t="str">
            <v>Firm</v>
          </cell>
        </row>
        <row r="166">
          <cell r="A166" t="str">
            <v>E0551</v>
          </cell>
          <cell r="B166" t="str">
            <v>Huntingdonshire</v>
          </cell>
          <cell r="C166">
            <v>115.39</v>
          </cell>
          <cell r="D166">
            <v>121.15</v>
          </cell>
          <cell r="E166">
            <v>5.7600000000000051</v>
          </cell>
          <cell r="F166">
            <v>4.9917670508709655E-2</v>
          </cell>
          <cell r="G166">
            <v>64.680000000000007</v>
          </cell>
          <cell r="H166">
            <v>67.549999999999983</v>
          </cell>
          <cell r="I166">
            <v>2.8699999999999761</v>
          </cell>
          <cell r="J166">
            <v>4.4372294372293952E-2</v>
          </cell>
          <cell r="K166">
            <v>1190.43</v>
          </cell>
          <cell r="L166">
            <v>1238.31</v>
          </cell>
          <cell r="M166">
            <v>47.879999999999882</v>
          </cell>
          <cell r="N166">
            <v>4.0220760565509828E-2</v>
          </cell>
          <cell r="O166">
            <v>1370.5</v>
          </cell>
          <cell r="P166">
            <v>1427.01</v>
          </cell>
          <cell r="Q166">
            <v>56.509999999999991</v>
          </cell>
          <cell r="R166">
            <v>4.1233126596132763E-2</v>
          </cell>
          <cell r="S166" t="str">
            <v>Firm</v>
          </cell>
        </row>
        <row r="167">
          <cell r="A167" t="str">
            <v>E0536</v>
          </cell>
          <cell r="B167" t="str">
            <v>South Cambridgeshire</v>
          </cell>
          <cell r="C167">
            <v>107.27</v>
          </cell>
          <cell r="D167">
            <v>112.1</v>
          </cell>
          <cell r="E167">
            <v>4.8299999999999983</v>
          </cell>
          <cell r="F167">
            <v>4.5026568472079864E-2</v>
          </cell>
          <cell r="G167">
            <v>59.62</v>
          </cell>
          <cell r="H167">
            <v>60.670000000000016</v>
          </cell>
          <cell r="I167">
            <v>1.0500000000000185</v>
          </cell>
          <cell r="J167">
            <v>1.7611539751761551E-2</v>
          </cell>
          <cell r="K167">
            <v>1190.43</v>
          </cell>
          <cell r="L167">
            <v>1238.31</v>
          </cell>
          <cell r="M167">
            <v>47.879999999999882</v>
          </cell>
          <cell r="N167">
            <v>4.0220760565509828E-2</v>
          </cell>
          <cell r="O167">
            <v>1357.32</v>
          </cell>
          <cell r="P167">
            <v>1411.08</v>
          </cell>
          <cell r="Q167">
            <v>53.759999999999991</v>
          </cell>
          <cell r="R167">
            <v>3.9607461762885654E-2</v>
          </cell>
          <cell r="S167" t="str">
            <v>Firm</v>
          </cell>
        </row>
        <row r="168">
          <cell r="A168" t="str">
            <v>E0931</v>
          </cell>
          <cell r="B168" t="str">
            <v>Allerdale</v>
          </cell>
          <cell r="C168">
            <v>136.16999999999999</v>
          </cell>
          <cell r="D168">
            <v>141.47999999999999</v>
          </cell>
          <cell r="E168">
            <v>5.3100000000000023</v>
          </cell>
          <cell r="F168">
            <v>3.8995373430271041E-2</v>
          </cell>
          <cell r="G168">
            <v>32.71</v>
          </cell>
          <cell r="H168">
            <v>33.740000000000009</v>
          </cell>
          <cell r="I168">
            <v>1.0300000000000082</v>
          </cell>
          <cell r="J168">
            <v>3.1488841332925954E-2</v>
          </cell>
          <cell r="K168">
            <v>1291.5</v>
          </cell>
          <cell r="L168">
            <v>1328.09</v>
          </cell>
          <cell r="M168">
            <v>36.589999999999918</v>
          </cell>
          <cell r="N168">
            <v>2.8331397599690167E-2</v>
          </cell>
          <cell r="O168">
            <v>1460.38</v>
          </cell>
          <cell r="P168">
            <v>1503.31</v>
          </cell>
          <cell r="Q168">
            <v>42.929999999999836</v>
          </cell>
          <cell r="R168">
            <v>2.9396458456018237E-2</v>
          </cell>
          <cell r="S168" t="str">
            <v>Firm</v>
          </cell>
        </row>
        <row r="169">
          <cell r="A169" t="str">
            <v>E0932</v>
          </cell>
          <cell r="B169" t="str">
            <v>Barrow-in-Furness</v>
          </cell>
          <cell r="C169">
            <v>193.19</v>
          </cell>
          <cell r="D169">
            <v>201.87</v>
          </cell>
          <cell r="E169">
            <v>8.6800000000000068</v>
          </cell>
          <cell r="F169">
            <v>4.4929861794088755E-2</v>
          </cell>
          <cell r="G169">
            <v>5.03</v>
          </cell>
          <cell r="H169">
            <v>4.7299999999999898</v>
          </cell>
          <cell r="I169">
            <v>-0.30000000000001048</v>
          </cell>
          <cell r="J169">
            <v>-5.9642147117298316E-2</v>
          </cell>
          <cell r="K169">
            <v>1291.5</v>
          </cell>
          <cell r="L169">
            <v>1328.09</v>
          </cell>
          <cell r="M169">
            <v>36.589999999999918</v>
          </cell>
          <cell r="N169">
            <v>2.8331397599690167E-2</v>
          </cell>
          <cell r="O169">
            <v>1489.72</v>
          </cell>
          <cell r="P169">
            <v>1534.69</v>
          </cell>
          <cell r="Q169">
            <v>44.970000000000027</v>
          </cell>
          <cell r="R169">
            <v>3.0186880756115197E-2</v>
          </cell>
          <cell r="S169" t="str">
            <v>Firm</v>
          </cell>
        </row>
        <row r="170">
          <cell r="A170" t="str">
            <v>E0933</v>
          </cell>
          <cell r="B170" t="str">
            <v>Carlisle</v>
          </cell>
          <cell r="C170">
            <v>183.22</v>
          </cell>
          <cell r="D170">
            <v>189.63</v>
          </cell>
          <cell r="E170">
            <v>6.4099999999999966</v>
          </cell>
          <cell r="F170">
            <v>3.4985263617508977E-2</v>
          </cell>
          <cell r="G170">
            <v>11.82</v>
          </cell>
          <cell r="H170">
            <v>12.379999999999995</v>
          </cell>
          <cell r="I170">
            <v>0.55999999999999517</v>
          </cell>
          <cell r="J170">
            <v>4.7377326565143374E-2</v>
          </cell>
          <cell r="K170">
            <v>1291.5</v>
          </cell>
          <cell r="L170">
            <v>1328.09</v>
          </cell>
          <cell r="M170">
            <v>36.589999999999918</v>
          </cell>
          <cell r="N170">
            <v>2.8331397599690167E-2</v>
          </cell>
          <cell r="O170">
            <v>1486.54</v>
          </cell>
          <cell r="P170">
            <v>1530.1</v>
          </cell>
          <cell r="Q170">
            <v>43.559999999999945</v>
          </cell>
          <cell r="R170">
            <v>2.9302945093976573E-2</v>
          </cell>
          <cell r="S170" t="str">
            <v>Firm</v>
          </cell>
        </row>
        <row r="171">
          <cell r="A171" t="str">
            <v>E0934</v>
          </cell>
          <cell r="B171" t="str">
            <v>Copeland</v>
          </cell>
          <cell r="C171">
            <v>167.84</v>
          </cell>
          <cell r="D171">
            <v>175.41</v>
          </cell>
          <cell r="E171">
            <v>7.5699999999999932</v>
          </cell>
          <cell r="F171">
            <v>4.5102478551000802E-2</v>
          </cell>
          <cell r="G171">
            <v>16.54</v>
          </cell>
          <cell r="H171">
            <v>17.300000000000011</v>
          </cell>
          <cell r="I171">
            <v>0.76000000000001222</v>
          </cell>
          <cell r="J171">
            <v>4.5949214026602903E-2</v>
          </cell>
          <cell r="K171">
            <v>1291.5</v>
          </cell>
          <cell r="L171">
            <v>1328.09</v>
          </cell>
          <cell r="M171">
            <v>36.589999999999918</v>
          </cell>
          <cell r="N171">
            <v>2.8331397599690167E-2</v>
          </cell>
          <cell r="O171">
            <v>1475.88</v>
          </cell>
          <cell r="P171">
            <v>1520.8</v>
          </cell>
          <cell r="Q171">
            <v>44.919999999999845</v>
          </cell>
          <cell r="R171">
            <v>3.0436078813995682E-2</v>
          </cell>
          <cell r="S171" t="str">
            <v>Firm</v>
          </cell>
        </row>
        <row r="172">
          <cell r="A172" t="str">
            <v>E0935</v>
          </cell>
          <cell r="B172" t="str">
            <v>Eden</v>
          </cell>
          <cell r="C172">
            <v>161.59</v>
          </cell>
          <cell r="D172">
            <v>169.65</v>
          </cell>
          <cell r="E172">
            <v>8.0600000000000023</v>
          </cell>
          <cell r="F172">
            <v>4.9879324215607479E-2</v>
          </cell>
          <cell r="G172">
            <v>18.57</v>
          </cell>
          <cell r="H172">
            <v>18.960000000000008</v>
          </cell>
          <cell r="I172">
            <v>0.39000000000000767</v>
          </cell>
          <cell r="J172">
            <v>2.1001615508885685E-2</v>
          </cell>
          <cell r="K172">
            <v>1291.5</v>
          </cell>
          <cell r="L172">
            <v>1328.09</v>
          </cell>
          <cell r="M172">
            <v>36.589999999999918</v>
          </cell>
          <cell r="N172">
            <v>2.8331397599690167E-2</v>
          </cell>
          <cell r="O172">
            <v>1471.66</v>
          </cell>
          <cell r="P172">
            <v>1516.7</v>
          </cell>
          <cell r="Q172">
            <v>45.039999999999964</v>
          </cell>
          <cell r="R172">
            <v>3.0604895152412936E-2</v>
          </cell>
          <cell r="S172" t="str">
            <v>Firm</v>
          </cell>
        </row>
        <row r="173">
          <cell r="A173" t="str">
            <v>E0936</v>
          </cell>
          <cell r="B173" t="str">
            <v>South Lakeland</v>
          </cell>
          <cell r="C173">
            <v>166.84</v>
          </cell>
          <cell r="D173">
            <v>171.57</v>
          </cell>
          <cell r="E173">
            <v>4.7299999999999898</v>
          </cell>
          <cell r="F173">
            <v>2.8350515463917425E-2</v>
          </cell>
          <cell r="G173">
            <v>20.440000000000001</v>
          </cell>
          <cell r="H173">
            <v>22.599999999999994</v>
          </cell>
          <cell r="I173">
            <v>2.159999999999993</v>
          </cell>
          <cell r="J173">
            <v>0.10567514677103684</v>
          </cell>
          <cell r="K173">
            <v>1291.5</v>
          </cell>
          <cell r="L173">
            <v>1328.09</v>
          </cell>
          <cell r="M173">
            <v>36.589999999999918</v>
          </cell>
          <cell r="N173">
            <v>2.8331397599690167E-2</v>
          </cell>
          <cell r="O173">
            <v>1478.78</v>
          </cell>
          <cell r="P173">
            <v>1522.26</v>
          </cell>
          <cell r="Q173">
            <v>43.480000000000018</v>
          </cell>
          <cell r="R173">
            <v>2.9402615669673615E-2</v>
          </cell>
          <cell r="S173" t="str">
            <v>Firm</v>
          </cell>
        </row>
        <row r="174">
          <cell r="A174" t="str">
            <v>E1031</v>
          </cell>
          <cell r="B174" t="str">
            <v>Amber Valley</v>
          </cell>
          <cell r="C174">
            <v>148.19999999999999</v>
          </cell>
          <cell r="D174">
            <v>151.91</v>
          </cell>
          <cell r="E174">
            <v>3.710000000000008</v>
          </cell>
          <cell r="F174">
            <v>2.5033738191633015E-2</v>
          </cell>
          <cell r="G174">
            <v>30.06</v>
          </cell>
          <cell r="H174">
            <v>31.460000000000008</v>
          </cell>
          <cell r="I174">
            <v>1.4000000000000092</v>
          </cell>
          <cell r="J174">
            <v>4.6573519627412185E-2</v>
          </cell>
          <cell r="K174">
            <v>1242.3900000000001</v>
          </cell>
          <cell r="L174">
            <v>1288.1399999999999</v>
          </cell>
          <cell r="M174">
            <v>45.749999999999773</v>
          </cell>
          <cell r="N174">
            <v>3.6824185642189367E-2</v>
          </cell>
          <cell r="O174">
            <v>1420.65</v>
          </cell>
          <cell r="P174">
            <v>1471.51</v>
          </cell>
          <cell r="Q174">
            <v>50.8599999999999</v>
          </cell>
          <cell r="R174">
            <v>3.580051384929428E-2</v>
          </cell>
          <cell r="S174" t="str">
            <v>Firm</v>
          </cell>
        </row>
        <row r="175">
          <cell r="A175" t="str">
            <v>E1032</v>
          </cell>
          <cell r="B175" t="str">
            <v>Bolsover</v>
          </cell>
          <cell r="C175">
            <v>152.46</v>
          </cell>
          <cell r="D175">
            <v>155.19999999999999</v>
          </cell>
          <cell r="E175">
            <v>2.7399999999999807</v>
          </cell>
          <cell r="F175">
            <v>1.7971927062836013E-2</v>
          </cell>
          <cell r="G175">
            <v>91.14</v>
          </cell>
          <cell r="H175">
            <v>95.94</v>
          </cell>
          <cell r="I175">
            <v>4.7999999999999972</v>
          </cell>
          <cell r="J175">
            <v>5.2666227781435149E-2</v>
          </cell>
          <cell r="K175">
            <v>1242.3900000000001</v>
          </cell>
          <cell r="L175">
            <v>1288.1399999999999</v>
          </cell>
          <cell r="M175">
            <v>45.749999999999773</v>
          </cell>
          <cell r="N175">
            <v>3.6824185642189367E-2</v>
          </cell>
          <cell r="O175">
            <v>1485.99</v>
          </cell>
          <cell r="P175">
            <v>1539.28</v>
          </cell>
          <cell r="Q175">
            <v>53.289999999999964</v>
          </cell>
          <cell r="R175">
            <v>3.5861614142760123E-2</v>
          </cell>
          <cell r="S175" t="str">
            <v>Firm</v>
          </cell>
        </row>
        <row r="176">
          <cell r="A176" t="str">
            <v>E1033</v>
          </cell>
          <cell r="B176" t="str">
            <v>Chesterfield</v>
          </cell>
          <cell r="C176">
            <v>131.47999999999999</v>
          </cell>
          <cell r="D176">
            <v>136.61000000000001</v>
          </cell>
          <cell r="E176">
            <v>5.1300000000000239</v>
          </cell>
          <cell r="F176">
            <v>3.9017341040462616E-2</v>
          </cell>
          <cell r="G176">
            <v>9.91</v>
          </cell>
          <cell r="H176">
            <v>10.519999999999982</v>
          </cell>
          <cell r="I176">
            <v>0.60999999999998167</v>
          </cell>
          <cell r="J176">
            <v>6.1553985872853767E-2</v>
          </cell>
          <cell r="K176">
            <v>1242.3900000000001</v>
          </cell>
          <cell r="L176">
            <v>1288.1399999999999</v>
          </cell>
          <cell r="M176">
            <v>45.749999999999773</v>
          </cell>
          <cell r="N176">
            <v>3.6824185642189367E-2</v>
          </cell>
          <cell r="O176">
            <v>1383.78</v>
          </cell>
          <cell r="P176">
            <v>1435.27</v>
          </cell>
          <cell r="Q176">
            <v>51.490000000000009</v>
          </cell>
          <cell r="R176">
            <v>3.7209672057697096E-2</v>
          </cell>
          <cell r="S176" t="str">
            <v>Firm</v>
          </cell>
        </row>
        <row r="177">
          <cell r="A177" t="str">
            <v>E1035</v>
          </cell>
          <cell r="B177" t="str">
            <v>Derbyshire Dales</v>
          </cell>
          <cell r="C177">
            <v>177.28</v>
          </cell>
          <cell r="D177">
            <v>184.23</v>
          </cell>
          <cell r="E177">
            <v>6.9499999999999886</v>
          </cell>
          <cell r="F177">
            <v>3.9203519855595559E-2</v>
          </cell>
          <cell r="G177">
            <v>37.39</v>
          </cell>
          <cell r="H177">
            <v>37.52000000000001</v>
          </cell>
          <cell r="I177">
            <v>0.13000000000000966</v>
          </cell>
          <cell r="J177">
            <v>3.4768654720516157E-3</v>
          </cell>
          <cell r="K177">
            <v>1242.3900000000001</v>
          </cell>
          <cell r="L177">
            <v>1288.1399999999999</v>
          </cell>
          <cell r="M177">
            <v>45.749999999999773</v>
          </cell>
          <cell r="N177">
            <v>3.6824185642189367E-2</v>
          </cell>
          <cell r="O177">
            <v>1457.06</v>
          </cell>
          <cell r="P177">
            <v>1509.89</v>
          </cell>
          <cell r="Q177">
            <v>52.830000000000155</v>
          </cell>
          <cell r="R177">
            <v>3.6257944079173265E-2</v>
          </cell>
          <cell r="S177" t="str">
            <v>Firm</v>
          </cell>
        </row>
        <row r="178">
          <cell r="A178" t="str">
            <v>E1036</v>
          </cell>
          <cell r="B178" t="str">
            <v>Erewash</v>
          </cell>
          <cell r="C178">
            <v>161.86000000000001</v>
          </cell>
          <cell r="D178">
            <v>165.91</v>
          </cell>
          <cell r="E178">
            <v>4.0499999999999829</v>
          </cell>
          <cell r="F178">
            <v>2.5021623625355094E-2</v>
          </cell>
          <cell r="G178">
            <v>5.1499999999999773</v>
          </cell>
          <cell r="H178">
            <v>5.4900000000000091</v>
          </cell>
          <cell r="I178">
            <v>0.34000000000003183</v>
          </cell>
          <cell r="J178">
            <v>6.6019417475734699E-2</v>
          </cell>
          <cell r="K178">
            <v>1242.3900000000001</v>
          </cell>
          <cell r="L178">
            <v>1288.1399999999999</v>
          </cell>
          <cell r="M178">
            <v>45.749999999999773</v>
          </cell>
          <cell r="N178">
            <v>3.6824185642189367E-2</v>
          </cell>
          <cell r="O178">
            <v>1409.4</v>
          </cell>
          <cell r="P178">
            <v>1459.54</v>
          </cell>
          <cell r="Q178">
            <v>50.139999999999873</v>
          </cell>
          <cell r="R178">
            <v>3.557542216546028E-2</v>
          </cell>
          <cell r="S178" t="str">
            <v>Firm</v>
          </cell>
        </row>
        <row r="179">
          <cell r="A179" t="str">
            <v>E1037</v>
          </cell>
          <cell r="B179" t="str">
            <v>High Peak</v>
          </cell>
          <cell r="C179">
            <v>167.65</v>
          </cell>
          <cell r="D179">
            <v>171.84</v>
          </cell>
          <cell r="E179">
            <v>4.1899999999999977</v>
          </cell>
          <cell r="F179">
            <v>2.4992543990456362E-2</v>
          </cell>
          <cell r="G179">
            <v>16.5</v>
          </cell>
          <cell r="H179">
            <v>16.819999999999993</v>
          </cell>
          <cell r="I179">
            <v>0.31999999999999318</v>
          </cell>
          <cell r="J179">
            <v>1.9393939393939075E-2</v>
          </cell>
          <cell r="K179">
            <v>1242.3900000000001</v>
          </cell>
          <cell r="L179">
            <v>1288.1399999999999</v>
          </cell>
          <cell r="M179">
            <v>45.749999999999773</v>
          </cell>
          <cell r="N179">
            <v>3.6824185642189367E-2</v>
          </cell>
          <cell r="O179">
            <v>1426.54</v>
          </cell>
          <cell r="P179">
            <v>1476.8</v>
          </cell>
          <cell r="Q179">
            <v>50.259999999999991</v>
          </cell>
          <cell r="R179">
            <v>3.5232100046265868E-2</v>
          </cell>
          <cell r="S179" t="str">
            <v>Firm</v>
          </cell>
        </row>
        <row r="180">
          <cell r="A180" t="str">
            <v>E1038</v>
          </cell>
          <cell r="B180" t="str">
            <v>North East Derbyshire</v>
          </cell>
          <cell r="C180">
            <v>161.47</v>
          </cell>
          <cell r="D180">
            <v>166.15</v>
          </cell>
          <cell r="E180">
            <v>4.6800000000000068</v>
          </cell>
          <cell r="F180">
            <v>2.898371214467077E-2</v>
          </cell>
          <cell r="G180">
            <v>78.63</v>
          </cell>
          <cell r="H180">
            <v>82.66</v>
          </cell>
          <cell r="I180">
            <v>4.0300000000000011</v>
          </cell>
          <cell r="J180">
            <v>5.1252702530840688E-2</v>
          </cell>
          <cell r="K180">
            <v>1242.3900000000001</v>
          </cell>
          <cell r="L180">
            <v>1288.1399999999999</v>
          </cell>
          <cell r="M180">
            <v>45.749999999999773</v>
          </cell>
          <cell r="N180">
            <v>3.6824185642189367E-2</v>
          </cell>
          <cell r="O180">
            <v>1482.49</v>
          </cell>
          <cell r="P180">
            <v>1536.95</v>
          </cell>
          <cell r="Q180">
            <v>54.460000000000036</v>
          </cell>
          <cell r="R180">
            <v>3.6735492313607621E-2</v>
          </cell>
          <cell r="S180" t="str">
            <v>Firm</v>
          </cell>
        </row>
        <row r="181">
          <cell r="A181" t="str">
            <v>E1039</v>
          </cell>
          <cell r="B181" t="str">
            <v>South Derbyshire</v>
          </cell>
          <cell r="C181">
            <v>144.41999999999999</v>
          </cell>
          <cell r="D181">
            <v>148.03</v>
          </cell>
          <cell r="E181">
            <v>3.6100000000000136</v>
          </cell>
          <cell r="F181">
            <v>2.499653787564049E-2</v>
          </cell>
          <cell r="G181">
            <v>15.86</v>
          </cell>
          <cell r="H181">
            <v>16.620000000000005</v>
          </cell>
          <cell r="I181">
            <v>0.76000000000000512</v>
          </cell>
          <cell r="J181">
            <v>4.7919293820933406E-2</v>
          </cell>
          <cell r="K181">
            <v>1242.3900000000001</v>
          </cell>
          <cell r="L181">
            <v>1288.1399999999999</v>
          </cell>
          <cell r="M181">
            <v>45.749999999999773</v>
          </cell>
          <cell r="N181">
            <v>3.6824185642189367E-2</v>
          </cell>
          <cell r="O181">
            <v>1402.67</v>
          </cell>
          <cell r="P181">
            <v>1452.79</v>
          </cell>
          <cell r="Q181">
            <v>50.119999999999891</v>
          </cell>
          <cell r="R181">
            <v>3.5731854249395623E-2</v>
          </cell>
          <cell r="S181" t="str">
            <v>Firm</v>
          </cell>
        </row>
        <row r="182">
          <cell r="A182" t="str">
            <v>E1131</v>
          </cell>
          <cell r="B182" t="str">
            <v>East Devon</v>
          </cell>
          <cell r="C182">
            <v>118.24</v>
          </cell>
          <cell r="D182">
            <v>118.24</v>
          </cell>
          <cell r="E182">
            <v>0</v>
          </cell>
          <cell r="F182">
            <v>0</v>
          </cell>
          <cell r="G182">
            <v>26.78</v>
          </cell>
          <cell r="H182">
            <v>28.350000000000009</v>
          </cell>
          <cell r="I182">
            <v>1.5700000000000074</v>
          </cell>
          <cell r="J182">
            <v>5.8625840179238553E-2</v>
          </cell>
          <cell r="K182">
            <v>1272.6600000000001</v>
          </cell>
          <cell r="L182">
            <v>1313.0700000000002</v>
          </cell>
          <cell r="M182">
            <v>40.410000000000082</v>
          </cell>
          <cell r="N182">
            <v>3.1752392626467563E-2</v>
          </cell>
          <cell r="O182">
            <v>1417.68</v>
          </cell>
          <cell r="P182">
            <v>1459.66</v>
          </cell>
          <cell r="Q182">
            <v>41.980000000000018</v>
          </cell>
          <cell r="R182">
            <v>2.9611760058687375E-2</v>
          </cell>
          <cell r="S182" t="str">
            <v>Firm</v>
          </cell>
        </row>
        <row r="183">
          <cell r="A183" t="str">
            <v>E1132</v>
          </cell>
          <cell r="B183" t="str">
            <v>Exeter</v>
          </cell>
          <cell r="C183">
            <v>114.98</v>
          </cell>
          <cell r="D183">
            <v>119.46</v>
          </cell>
          <cell r="E183">
            <v>4.4799999999999898</v>
          </cell>
          <cell r="F183">
            <v>3.8963297964863308E-2</v>
          </cell>
          <cell r="G183">
            <v>0</v>
          </cell>
          <cell r="H183">
            <v>0</v>
          </cell>
          <cell r="I183">
            <v>0</v>
          </cell>
          <cell r="J183">
            <v>0</v>
          </cell>
          <cell r="K183">
            <v>1272.6600000000001</v>
          </cell>
          <cell r="L183">
            <v>1313.0700000000002</v>
          </cell>
          <cell r="M183">
            <v>40.410000000000082</v>
          </cell>
          <cell r="N183">
            <v>3.1752392626467563E-2</v>
          </cell>
          <cell r="O183">
            <v>1387.64</v>
          </cell>
          <cell r="P183">
            <v>1432.53</v>
          </cell>
          <cell r="Q183">
            <v>44.889999999999873</v>
          </cell>
          <cell r="R183">
            <v>3.2349889020206968E-2</v>
          </cell>
          <cell r="S183" t="str">
            <v>Firm</v>
          </cell>
        </row>
        <row r="184">
          <cell r="A184" t="str">
            <v>E1133</v>
          </cell>
          <cell r="B184" t="str">
            <v>Mid Devon</v>
          </cell>
          <cell r="C184">
            <v>175.08</v>
          </cell>
          <cell r="D184">
            <v>179.46</v>
          </cell>
          <cell r="E184">
            <v>4.3799999999999955</v>
          </cell>
          <cell r="F184">
            <v>2.5017135023988946E-2</v>
          </cell>
          <cell r="G184">
            <v>27.76</v>
          </cell>
          <cell r="H184">
            <v>29.78</v>
          </cell>
          <cell r="I184">
            <v>2.0199999999999996</v>
          </cell>
          <cell r="J184">
            <v>7.2766570605187209E-2</v>
          </cell>
          <cell r="K184">
            <v>1272.6600000000001</v>
          </cell>
          <cell r="L184">
            <v>1313.0700000000002</v>
          </cell>
          <cell r="M184">
            <v>40.410000000000082</v>
          </cell>
          <cell r="N184">
            <v>3.1752392626467563E-2</v>
          </cell>
          <cell r="O184">
            <v>1475.5</v>
          </cell>
          <cell r="P184">
            <v>1522.31</v>
          </cell>
          <cell r="Q184">
            <v>46.809999999999945</v>
          </cell>
          <cell r="R184">
            <v>3.1724839037614361E-2</v>
          </cell>
          <cell r="S184" t="str">
            <v>Firm</v>
          </cell>
        </row>
        <row r="185">
          <cell r="A185" t="str">
            <v>E1134</v>
          </cell>
          <cell r="B185" t="str">
            <v>North Devon</v>
          </cell>
          <cell r="C185">
            <v>156.65</v>
          </cell>
          <cell r="D185">
            <v>160.57</v>
          </cell>
          <cell r="E185">
            <v>3.9199999999999875</v>
          </cell>
          <cell r="F185">
            <v>2.5023938716884686E-2</v>
          </cell>
          <cell r="G185">
            <v>37.46</v>
          </cell>
          <cell r="H185">
            <v>39.830000000000013</v>
          </cell>
          <cell r="I185">
            <v>2.3700000000000117</v>
          </cell>
          <cell r="J185">
            <v>6.3267485317672456E-2</v>
          </cell>
          <cell r="K185">
            <v>1272.6600000000001</v>
          </cell>
          <cell r="L185">
            <v>1313.0700000000002</v>
          </cell>
          <cell r="M185">
            <v>40.410000000000082</v>
          </cell>
          <cell r="N185">
            <v>3.1752392626467563E-2</v>
          </cell>
          <cell r="O185">
            <v>1466.77</v>
          </cell>
          <cell r="P185">
            <v>1513.47</v>
          </cell>
          <cell r="Q185">
            <v>46.700000000000045</v>
          </cell>
          <cell r="R185">
            <v>3.1838665912174324E-2</v>
          </cell>
          <cell r="S185" t="str">
            <v>Firm</v>
          </cell>
        </row>
        <row r="186">
          <cell r="A186" t="str">
            <v>E1136</v>
          </cell>
          <cell r="B186" t="str">
            <v>South Hams</v>
          </cell>
          <cell r="C186">
            <v>130.66</v>
          </cell>
          <cell r="D186">
            <v>130.66</v>
          </cell>
          <cell r="E186">
            <v>0</v>
          </cell>
          <cell r="F186">
            <v>0</v>
          </cell>
          <cell r="G186">
            <v>36.86</v>
          </cell>
          <cell r="H186">
            <v>37.740000000000009</v>
          </cell>
          <cell r="I186">
            <v>0.88000000000000966</v>
          </cell>
          <cell r="J186">
            <v>2.3874118285404533E-2</v>
          </cell>
          <cell r="K186">
            <v>1272.6600000000001</v>
          </cell>
          <cell r="L186">
            <v>1313.0700000000002</v>
          </cell>
          <cell r="M186">
            <v>40.410000000000082</v>
          </cell>
          <cell r="N186">
            <v>3.1752392626467563E-2</v>
          </cell>
          <cell r="O186">
            <v>1440.18</v>
          </cell>
          <cell r="P186">
            <v>1481.47</v>
          </cell>
          <cell r="Q186">
            <v>41.289999999999964</v>
          </cell>
          <cell r="R186">
            <v>2.8670027357691419E-2</v>
          </cell>
          <cell r="S186" t="str">
            <v>Firm</v>
          </cell>
        </row>
        <row r="187">
          <cell r="A187" t="str">
            <v>E1137</v>
          </cell>
          <cell r="B187" t="str">
            <v>Teignbridge</v>
          </cell>
          <cell r="C187">
            <v>142.29</v>
          </cell>
          <cell r="D187">
            <v>147.27000000000001</v>
          </cell>
          <cell r="E187">
            <v>4.9800000000000182</v>
          </cell>
          <cell r="F187">
            <v>3.4998945814885163E-2</v>
          </cell>
          <cell r="G187">
            <v>32.9</v>
          </cell>
          <cell r="H187">
            <v>37.5</v>
          </cell>
          <cell r="I187">
            <v>4.6000000000000014</v>
          </cell>
          <cell r="J187">
            <v>0.13981762917933138</v>
          </cell>
          <cell r="K187">
            <v>1272.6600000000001</v>
          </cell>
          <cell r="L187">
            <v>1313.0700000000002</v>
          </cell>
          <cell r="M187">
            <v>40.410000000000082</v>
          </cell>
          <cell r="N187">
            <v>3.1752392626467563E-2</v>
          </cell>
          <cell r="O187">
            <v>1447.85</v>
          </cell>
          <cell r="P187">
            <v>1497.84</v>
          </cell>
          <cell r="Q187">
            <v>49.990000000000009</v>
          </cell>
          <cell r="R187">
            <v>3.4527057360914437E-2</v>
          </cell>
          <cell r="S187" t="str">
            <v>Firm</v>
          </cell>
        </row>
        <row r="188">
          <cell r="A188" t="str">
            <v>E1139</v>
          </cell>
          <cell r="B188" t="str">
            <v>Torridge</v>
          </cell>
          <cell r="C188">
            <v>140.16999999999999</v>
          </cell>
          <cell r="D188">
            <v>140.16999999999999</v>
          </cell>
          <cell r="E188">
            <v>0</v>
          </cell>
          <cell r="F188">
            <v>0</v>
          </cell>
          <cell r="G188">
            <v>33.64</v>
          </cell>
          <cell r="H188">
            <v>33.800000000000011</v>
          </cell>
          <cell r="I188">
            <v>0.1600000000000108</v>
          </cell>
          <cell r="J188">
            <v>4.7562425683713716E-3</v>
          </cell>
          <cell r="K188">
            <v>1272.6600000000001</v>
          </cell>
          <cell r="L188">
            <v>1313.0700000000002</v>
          </cell>
          <cell r="M188">
            <v>40.410000000000082</v>
          </cell>
          <cell r="N188">
            <v>3.1752392626467563E-2</v>
          </cell>
          <cell r="O188">
            <v>1446.47</v>
          </cell>
          <cell r="P188">
            <v>1487.04</v>
          </cell>
          <cell r="Q188">
            <v>40.569999999999936</v>
          </cell>
          <cell r="R188">
            <v>2.8047591723298737E-2</v>
          </cell>
          <cell r="S188" t="str">
            <v>Firm</v>
          </cell>
        </row>
        <row r="189">
          <cell r="A189" t="str">
            <v>E1140</v>
          </cell>
          <cell r="B189" t="str">
            <v>West Devon</v>
          </cell>
          <cell r="C189">
            <v>181.84</v>
          </cell>
          <cell r="D189">
            <v>187.3</v>
          </cell>
          <cell r="E189">
            <v>5.460000000000008</v>
          </cell>
          <cell r="F189">
            <v>3.0026396832380176E-2</v>
          </cell>
          <cell r="G189">
            <v>47.2</v>
          </cell>
          <cell r="H189">
            <v>48.579999999999984</v>
          </cell>
          <cell r="I189">
            <v>1.3799999999999812</v>
          </cell>
          <cell r="J189">
            <v>2.9237288135592898E-2</v>
          </cell>
          <cell r="K189">
            <v>1272.6600000000001</v>
          </cell>
          <cell r="L189">
            <v>1313.0700000000002</v>
          </cell>
          <cell r="M189">
            <v>40.410000000000082</v>
          </cell>
          <cell r="N189">
            <v>3.1752392626467563E-2</v>
          </cell>
          <cell r="O189">
            <v>1501.7</v>
          </cell>
          <cell r="P189">
            <v>1548.95</v>
          </cell>
          <cell r="Q189">
            <v>47.25</v>
          </cell>
          <cell r="R189">
            <v>3.1464340414197212E-2</v>
          </cell>
          <cell r="S189" t="str">
            <v>Firm</v>
          </cell>
        </row>
        <row r="190">
          <cell r="A190" t="str">
            <v>E1232</v>
          </cell>
          <cell r="B190" t="str">
            <v>Christchurch</v>
          </cell>
          <cell r="C190">
            <v>163.15</v>
          </cell>
          <cell r="D190">
            <v>169.58</v>
          </cell>
          <cell r="E190">
            <v>6.4300000000000068</v>
          </cell>
          <cell r="F190">
            <v>3.9411584431504831E-2</v>
          </cell>
          <cell r="G190">
            <v>0.81000000000000227</v>
          </cell>
          <cell r="H190">
            <v>1</v>
          </cell>
          <cell r="I190">
            <v>0.18999999999999773</v>
          </cell>
          <cell r="J190">
            <v>0.2345679012345645</v>
          </cell>
          <cell r="K190">
            <v>1316.25</v>
          </cell>
          <cell r="L190">
            <v>1365.48</v>
          </cell>
          <cell r="M190">
            <v>49.230000000000018</v>
          </cell>
          <cell r="N190">
            <v>3.7401709401709393E-2</v>
          </cell>
          <cell r="O190">
            <v>1480.21</v>
          </cell>
          <cell r="P190">
            <v>1536.06</v>
          </cell>
          <cell r="Q190">
            <v>55.849999999999909</v>
          </cell>
          <cell r="R190">
            <v>3.7731132744678098E-2</v>
          </cell>
          <cell r="S190" t="str">
            <v>Firm</v>
          </cell>
        </row>
        <row r="191">
          <cell r="A191" t="str">
            <v>E1233</v>
          </cell>
          <cell r="B191" t="str">
            <v>East Dorset</v>
          </cell>
          <cell r="C191">
            <v>178.27</v>
          </cell>
          <cell r="D191">
            <v>186.27</v>
          </cell>
          <cell r="E191">
            <v>8</v>
          </cell>
          <cell r="F191">
            <v>4.4875750266449854E-2</v>
          </cell>
          <cell r="G191">
            <v>34.19</v>
          </cell>
          <cell r="H191">
            <v>36.409999999999997</v>
          </cell>
          <cell r="I191">
            <v>2.2199999999999989</v>
          </cell>
          <cell r="J191">
            <v>6.4931266452179059E-2</v>
          </cell>
          <cell r="K191">
            <v>1316.25</v>
          </cell>
          <cell r="L191">
            <v>1365.48</v>
          </cell>
          <cell r="M191">
            <v>49.230000000000018</v>
          </cell>
          <cell r="N191">
            <v>3.7401709401709393E-2</v>
          </cell>
          <cell r="O191">
            <v>1528.71</v>
          </cell>
          <cell r="P191">
            <v>1588.16</v>
          </cell>
          <cell r="Q191">
            <v>59.450000000000045</v>
          </cell>
          <cell r="R191">
            <v>3.8888997913273382E-2</v>
          </cell>
          <cell r="S191" t="str">
            <v>Firm</v>
          </cell>
        </row>
        <row r="192">
          <cell r="A192" t="str">
            <v>E1234</v>
          </cell>
          <cell r="B192" t="str">
            <v>North Dorset</v>
          </cell>
          <cell r="C192">
            <v>97.02</v>
          </cell>
          <cell r="D192">
            <v>101.75</v>
          </cell>
          <cell r="E192">
            <v>4.730000000000004</v>
          </cell>
          <cell r="F192">
            <v>4.8752834467120199E-2</v>
          </cell>
          <cell r="G192">
            <v>67.27</v>
          </cell>
          <cell r="H192">
            <v>70.169999999999987</v>
          </cell>
          <cell r="I192">
            <v>2.8999999999999915</v>
          </cell>
          <cell r="J192">
            <v>4.3109855804964958E-2</v>
          </cell>
          <cell r="K192">
            <v>1316.25</v>
          </cell>
          <cell r="L192">
            <v>1365.48</v>
          </cell>
          <cell r="M192">
            <v>49.230000000000018</v>
          </cell>
          <cell r="N192">
            <v>3.7401709401709393E-2</v>
          </cell>
          <cell r="O192">
            <v>1480.54</v>
          </cell>
          <cell r="P192">
            <v>1537.4</v>
          </cell>
          <cell r="Q192">
            <v>56.860000000000127</v>
          </cell>
          <cell r="R192">
            <v>3.8404906317965226E-2</v>
          </cell>
          <cell r="S192" t="str">
            <v>Firm</v>
          </cell>
        </row>
        <row r="193">
          <cell r="A193" t="str">
            <v>E1236</v>
          </cell>
          <cell r="B193" t="str">
            <v>Purbeck</v>
          </cell>
          <cell r="C193">
            <v>151.93</v>
          </cell>
          <cell r="D193">
            <v>158.38999999999999</v>
          </cell>
          <cell r="E193">
            <v>6.4599999999999795</v>
          </cell>
          <cell r="F193">
            <v>4.2519581386164518E-2</v>
          </cell>
          <cell r="G193">
            <v>43.57</v>
          </cell>
          <cell r="H193">
            <v>53.04000000000002</v>
          </cell>
          <cell r="I193">
            <v>9.4700000000000202</v>
          </cell>
          <cell r="J193">
            <v>0.21735138857011749</v>
          </cell>
          <cell r="K193">
            <v>1316.25</v>
          </cell>
          <cell r="L193">
            <v>1365.48</v>
          </cell>
          <cell r="M193">
            <v>49.230000000000018</v>
          </cell>
          <cell r="N193">
            <v>3.7401709401709393E-2</v>
          </cell>
          <cell r="O193">
            <v>1511.75</v>
          </cell>
          <cell r="P193">
            <v>1576.91</v>
          </cell>
          <cell r="Q193">
            <v>65.160000000000082</v>
          </cell>
          <cell r="R193">
            <v>4.3102364808996319E-2</v>
          </cell>
          <cell r="S193" t="str">
            <v>Firm</v>
          </cell>
        </row>
        <row r="194">
          <cell r="A194" t="str">
            <v>E1237</v>
          </cell>
          <cell r="B194" t="str">
            <v>West Dorset</v>
          </cell>
          <cell r="C194">
            <v>120.6</v>
          </cell>
          <cell r="D194">
            <v>123.57</v>
          </cell>
          <cell r="E194">
            <v>2.9699999999999989</v>
          </cell>
          <cell r="F194">
            <v>2.462686567164174E-2</v>
          </cell>
          <cell r="G194">
            <v>60.82</v>
          </cell>
          <cell r="H194">
            <v>63.080000000000013</v>
          </cell>
          <cell r="I194">
            <v>2.2600000000000122</v>
          </cell>
          <cell r="J194">
            <v>3.7158829332456733E-2</v>
          </cell>
          <cell r="K194">
            <v>1316.25</v>
          </cell>
          <cell r="L194">
            <v>1365.48</v>
          </cell>
          <cell r="M194">
            <v>49.230000000000018</v>
          </cell>
          <cell r="N194">
            <v>3.7401709401709393E-2</v>
          </cell>
          <cell r="O194">
            <v>1497.67</v>
          </cell>
          <cell r="P194">
            <v>1552.13</v>
          </cell>
          <cell r="Q194">
            <v>54.460000000000036</v>
          </cell>
          <cell r="R194">
            <v>3.6363150760848617E-2</v>
          </cell>
          <cell r="S194" t="str">
            <v>Firm</v>
          </cell>
        </row>
        <row r="195">
          <cell r="A195" t="str">
            <v>E1238</v>
          </cell>
          <cell r="B195" t="str">
            <v>Weymouth &amp; Portland</v>
          </cell>
          <cell r="C195">
            <v>250.07</v>
          </cell>
          <cell r="D195">
            <v>262.32</v>
          </cell>
          <cell r="E195">
            <v>12.25</v>
          </cell>
          <cell r="F195">
            <v>4.8986283840524614E-2</v>
          </cell>
          <cell r="G195">
            <v>1.4500000000000171</v>
          </cell>
          <cell r="H195">
            <v>1.4499999999999886</v>
          </cell>
          <cell r="I195">
            <v>-2.8421709430404007E-14</v>
          </cell>
          <cell r="J195">
            <v>-1.9650947535865271E-14</v>
          </cell>
          <cell r="K195">
            <v>1316.25</v>
          </cell>
          <cell r="L195">
            <v>1365.48</v>
          </cell>
          <cell r="M195">
            <v>49.230000000000018</v>
          </cell>
          <cell r="N195">
            <v>3.7401709401709393E-2</v>
          </cell>
          <cell r="O195">
            <v>1567.77</v>
          </cell>
          <cell r="P195">
            <v>1629.25</v>
          </cell>
          <cell r="Q195">
            <v>61.480000000000018</v>
          </cell>
          <cell r="R195">
            <v>3.9214935864316791E-2</v>
          </cell>
          <cell r="S195" t="str">
            <v>Firm</v>
          </cell>
        </row>
        <row r="196">
          <cell r="C196" t="str">
            <v>Average Band D</v>
          </cell>
          <cell r="G196" t="str">
            <v>Average Band D</v>
          </cell>
          <cell r="K196" t="str">
            <v>Average Band D</v>
          </cell>
          <cell r="O196" t="str">
            <v>Average Band D</v>
          </cell>
        </row>
        <row r="197">
          <cell r="C197" t="str">
            <v>Equivalent Council Tax</v>
          </cell>
          <cell r="E197" t="str">
            <v>£</v>
          </cell>
          <cell r="F197" t="str">
            <v>%</v>
          </cell>
          <cell r="G197" t="str">
            <v>Equivalent Council Tax</v>
          </cell>
          <cell r="I197" t="str">
            <v>£</v>
          </cell>
          <cell r="J197" t="str">
            <v>%</v>
          </cell>
          <cell r="K197" t="str">
            <v>Equivalent Council Tax</v>
          </cell>
          <cell r="M197" t="str">
            <v>£</v>
          </cell>
          <cell r="N197" t="str">
            <v>%</v>
          </cell>
          <cell r="O197" t="str">
            <v>Equivalent</v>
          </cell>
          <cell r="Q197" t="str">
            <v>£</v>
          </cell>
          <cell r="R197" t="str">
            <v>%</v>
          </cell>
          <cell r="S197" t="str">
            <v>Figures</v>
          </cell>
        </row>
        <row r="198">
          <cell r="C198" t="str">
            <v>for Local Services (excl. Parish)</v>
          </cell>
          <cell r="E198" t="str">
            <v>Increase /</v>
          </cell>
          <cell r="F198" t="str">
            <v>Increase /</v>
          </cell>
          <cell r="G198" t="str">
            <v>for Parish Councils</v>
          </cell>
          <cell r="I198" t="str">
            <v>Increase /</v>
          </cell>
          <cell r="J198" t="str">
            <v>Increase /</v>
          </cell>
          <cell r="K198" t="str">
            <v>for Precepts</v>
          </cell>
          <cell r="M198" t="str">
            <v>Increase /</v>
          </cell>
          <cell r="N198" t="str">
            <v>Increase /</v>
          </cell>
          <cell r="O198" t="str">
            <v>Council Tax</v>
          </cell>
          <cell r="Q198" t="str">
            <v>Increase /</v>
          </cell>
          <cell r="R198" t="str">
            <v>Increase /</v>
          </cell>
          <cell r="S198" t="str">
            <v>Firm or</v>
          </cell>
        </row>
        <row r="199">
          <cell r="C199" t="str">
            <v>2008/09</v>
          </cell>
          <cell r="D199" t="str">
            <v>2009/10</v>
          </cell>
          <cell r="E199" t="str">
            <v>(Decrease)</v>
          </cell>
          <cell r="F199" t="str">
            <v>(Decrease)</v>
          </cell>
          <cell r="G199" t="str">
            <v>2008/09</v>
          </cell>
          <cell r="H199" t="str">
            <v>2009/10</v>
          </cell>
          <cell r="I199" t="str">
            <v>(Decrease)</v>
          </cell>
          <cell r="J199" t="str">
            <v>(Decrease)</v>
          </cell>
          <cell r="K199" t="str">
            <v>2008/09</v>
          </cell>
          <cell r="L199" t="str">
            <v>2009/10</v>
          </cell>
          <cell r="M199" t="str">
            <v>(Decrease)</v>
          </cell>
          <cell r="N199" t="str">
            <v>(Decrease)</v>
          </cell>
          <cell r="O199" t="str">
            <v>2008/09</v>
          </cell>
          <cell r="P199" t="str">
            <v>2009/10</v>
          </cell>
          <cell r="Q199" t="str">
            <v>(Decrease)</v>
          </cell>
          <cell r="R199" t="str">
            <v>(Decrease)</v>
          </cell>
          <cell r="S199" t="str">
            <v>Provisional?</v>
          </cell>
        </row>
        <row r="200">
          <cell r="C200" t="str">
            <v>£   p</v>
          </cell>
          <cell r="D200" t="str">
            <v>£   p</v>
          </cell>
          <cell r="E200" t="str">
            <v>£s</v>
          </cell>
          <cell r="F200" t="str">
            <v>%</v>
          </cell>
          <cell r="G200" t="str">
            <v>£   p</v>
          </cell>
          <cell r="H200" t="str">
            <v>£   p</v>
          </cell>
          <cell r="I200" t="str">
            <v>£s</v>
          </cell>
          <cell r="J200" t="str">
            <v>%</v>
          </cell>
          <cell r="K200" t="str">
            <v>£   p</v>
          </cell>
          <cell r="L200" t="str">
            <v>£   p</v>
          </cell>
          <cell r="M200" t="str">
            <v>£s</v>
          </cell>
          <cell r="N200" t="str">
            <v>%</v>
          </cell>
          <cell r="O200" t="str">
            <v>£   p</v>
          </cell>
          <cell r="P200" t="str">
            <v>£   p</v>
          </cell>
          <cell r="Q200" t="str">
            <v>£s</v>
          </cell>
          <cell r="R200" t="str">
            <v>%</v>
          </cell>
        </row>
        <row r="202">
          <cell r="A202" t="str">
            <v>E1432</v>
          </cell>
          <cell r="B202" t="str">
            <v>Eastbourne</v>
          </cell>
          <cell r="C202">
            <v>211.57</v>
          </cell>
          <cell r="D202">
            <v>218.85</v>
          </cell>
          <cell r="E202">
            <v>7.2800000000000011</v>
          </cell>
          <cell r="F202">
            <v>3.4409415323533699E-2</v>
          </cell>
          <cell r="G202">
            <v>0</v>
          </cell>
          <cell r="H202">
            <v>0</v>
          </cell>
          <cell r="I202">
            <v>0</v>
          </cell>
          <cell r="J202">
            <v>0</v>
          </cell>
          <cell r="K202">
            <v>1294.76</v>
          </cell>
          <cell r="L202">
            <v>1342.3</v>
          </cell>
          <cell r="M202">
            <v>47.539999999999964</v>
          </cell>
          <cell r="N202">
            <v>3.6717229447928545E-2</v>
          </cell>
          <cell r="O202">
            <v>1506.33</v>
          </cell>
          <cell r="P202">
            <v>1561.15</v>
          </cell>
          <cell r="Q202">
            <v>54.820000000000164</v>
          </cell>
          <cell r="R202">
            <v>3.6393087835998816E-2</v>
          </cell>
          <cell r="S202" t="str">
            <v>Firm</v>
          </cell>
        </row>
        <row r="203">
          <cell r="A203" t="str">
            <v>E1433</v>
          </cell>
          <cell r="B203" t="str">
            <v>Hastings</v>
          </cell>
          <cell r="C203">
            <v>223.62</v>
          </cell>
          <cell r="D203">
            <v>231.45</v>
          </cell>
          <cell r="E203">
            <v>7.8299999999999841</v>
          </cell>
          <cell r="F203">
            <v>3.5014757177354472E-2</v>
          </cell>
          <cell r="G203">
            <v>0</v>
          </cell>
          <cell r="H203">
            <v>0</v>
          </cell>
          <cell r="I203">
            <v>0</v>
          </cell>
          <cell r="J203">
            <v>0</v>
          </cell>
          <cell r="K203">
            <v>1294.76</v>
          </cell>
          <cell r="L203">
            <v>1342.3</v>
          </cell>
          <cell r="M203">
            <v>47.539999999999964</v>
          </cell>
          <cell r="N203">
            <v>3.6717229447928545E-2</v>
          </cell>
          <cell r="O203">
            <v>1518.38</v>
          </cell>
          <cell r="P203">
            <v>1573.75</v>
          </cell>
          <cell r="Q203">
            <v>55.369999999999891</v>
          </cell>
          <cell r="R203">
            <v>3.6466497187792157E-2</v>
          </cell>
          <cell r="S203" t="str">
            <v>Firm</v>
          </cell>
        </row>
        <row r="204">
          <cell r="A204" t="str">
            <v>E1435</v>
          </cell>
          <cell r="B204" t="str">
            <v>Lewes</v>
          </cell>
          <cell r="C204">
            <v>182.35</v>
          </cell>
          <cell r="D204">
            <v>187.72</v>
          </cell>
          <cell r="E204">
            <v>5.3700000000000045</v>
          </cell>
          <cell r="F204">
            <v>2.9448862078420568E-2</v>
          </cell>
          <cell r="G204">
            <v>63.99</v>
          </cell>
          <cell r="H204">
            <v>67.87</v>
          </cell>
          <cell r="I204">
            <v>3.8800000000000026</v>
          </cell>
          <cell r="J204">
            <v>6.0634474136583849E-2</v>
          </cell>
          <cell r="K204">
            <v>1294.76</v>
          </cell>
          <cell r="L204">
            <v>1342.3</v>
          </cell>
          <cell r="M204">
            <v>47.539999999999964</v>
          </cell>
          <cell r="N204">
            <v>3.6717229447928545E-2</v>
          </cell>
          <cell r="O204">
            <v>1541.1</v>
          </cell>
          <cell r="P204">
            <v>1597.8899999999999</v>
          </cell>
          <cell r="Q204">
            <v>56.789999999999964</v>
          </cell>
          <cell r="R204">
            <v>3.685030173252879E-2</v>
          </cell>
          <cell r="S204" t="str">
            <v>Firm</v>
          </cell>
        </row>
        <row r="205">
          <cell r="A205" t="str">
            <v>E1436</v>
          </cell>
          <cell r="B205" t="str">
            <v>Rother</v>
          </cell>
          <cell r="C205">
            <v>172.51</v>
          </cell>
          <cell r="D205">
            <v>178.15</v>
          </cell>
          <cell r="E205">
            <v>5.6400000000000148</v>
          </cell>
          <cell r="F205">
            <v>3.2693756883658942E-2</v>
          </cell>
          <cell r="G205">
            <v>24.47</v>
          </cell>
          <cell r="H205">
            <v>25.210000000000008</v>
          </cell>
          <cell r="I205">
            <v>0.74000000000000909</v>
          </cell>
          <cell r="J205">
            <v>3.0241111565182166E-2</v>
          </cell>
          <cell r="K205">
            <v>1294.76</v>
          </cell>
          <cell r="L205">
            <v>1342.3</v>
          </cell>
          <cell r="M205">
            <v>47.539999999999964</v>
          </cell>
          <cell r="N205">
            <v>3.6717229447928545E-2</v>
          </cell>
          <cell r="O205">
            <v>1491.74</v>
          </cell>
          <cell r="P205">
            <v>1545.66</v>
          </cell>
          <cell r="Q205">
            <v>53.920000000000073</v>
          </cell>
          <cell r="R205">
            <v>3.6145709037767926E-2</v>
          </cell>
          <cell r="S205" t="str">
            <v>Firm</v>
          </cell>
        </row>
        <row r="206">
          <cell r="A206" t="str">
            <v>E1437</v>
          </cell>
          <cell r="B206" t="str">
            <v>Wealden</v>
          </cell>
          <cell r="C206">
            <v>163.63</v>
          </cell>
          <cell r="D206">
            <v>169.41</v>
          </cell>
          <cell r="E206">
            <v>5.7800000000000011</v>
          </cell>
          <cell r="F206">
            <v>3.5323595917619022E-2</v>
          </cell>
          <cell r="G206">
            <v>73.91</v>
          </cell>
          <cell r="H206">
            <v>74.800000000000011</v>
          </cell>
          <cell r="I206">
            <v>0.89000000000001478</v>
          </cell>
          <cell r="J206">
            <v>1.2041672304153872E-2</v>
          </cell>
          <cell r="K206">
            <v>1294.76</v>
          </cell>
          <cell r="L206">
            <v>1342.3</v>
          </cell>
          <cell r="M206">
            <v>47.539999999999964</v>
          </cell>
          <cell r="N206">
            <v>3.6717229447928545E-2</v>
          </cell>
          <cell r="O206">
            <v>1532.3</v>
          </cell>
          <cell r="P206">
            <v>1586.51</v>
          </cell>
          <cell r="Q206">
            <v>54.210000000000036</v>
          </cell>
          <cell r="R206">
            <v>3.5378189649546421E-2</v>
          </cell>
          <cell r="S206" t="str">
            <v>Firm</v>
          </cell>
        </row>
        <row r="207">
          <cell r="A207" t="str">
            <v>E1531</v>
          </cell>
          <cell r="B207" t="str">
            <v>Basildon</v>
          </cell>
          <cell r="C207">
            <v>242.01</v>
          </cell>
          <cell r="D207">
            <v>251.19</v>
          </cell>
          <cell r="E207">
            <v>9.1800000000000068</v>
          </cell>
          <cell r="F207">
            <v>3.7932316846411407E-2</v>
          </cell>
          <cell r="G207">
            <v>4.63</v>
          </cell>
          <cell r="H207">
            <v>4.5200000000000102</v>
          </cell>
          <cell r="I207">
            <v>-0.10999999999998966</v>
          </cell>
          <cell r="J207">
            <v>-2.3758099352049644E-2</v>
          </cell>
          <cell r="K207">
            <v>1231.1099999999999</v>
          </cell>
          <cell r="L207">
            <v>1259.3699999999999</v>
          </cell>
          <cell r="M207">
            <v>28.259999999999991</v>
          </cell>
          <cell r="N207">
            <v>2.295489436362308E-2</v>
          </cell>
          <cell r="O207">
            <v>1477.75</v>
          </cell>
          <cell r="P207">
            <v>1515.08</v>
          </cell>
          <cell r="Q207">
            <v>37.329999999999927</v>
          </cell>
          <cell r="R207">
            <v>2.526137709355436E-2</v>
          </cell>
          <cell r="S207" t="str">
            <v>Firm</v>
          </cell>
        </row>
        <row r="208">
          <cell r="A208" t="str">
            <v>E1532</v>
          </cell>
          <cell r="B208" t="str">
            <v>Braintree</v>
          </cell>
          <cell r="C208">
            <v>154.97999999999999</v>
          </cell>
          <cell r="D208">
            <v>158.85</v>
          </cell>
          <cell r="E208">
            <v>3.8700000000000045</v>
          </cell>
          <cell r="F208">
            <v>2.4970963995354367E-2</v>
          </cell>
          <cell r="G208">
            <v>30.82</v>
          </cell>
          <cell r="H208">
            <v>30.960000000000008</v>
          </cell>
          <cell r="I208">
            <v>0.14000000000000767</v>
          </cell>
          <cell r="J208">
            <v>4.542504866969832E-3</v>
          </cell>
          <cell r="K208">
            <v>1231.1099999999999</v>
          </cell>
          <cell r="L208">
            <v>1259.3699999999999</v>
          </cell>
          <cell r="M208">
            <v>28.259999999999991</v>
          </cell>
          <cell r="N208">
            <v>2.295489436362308E-2</v>
          </cell>
          <cell r="O208">
            <v>1416.91</v>
          </cell>
          <cell r="P208">
            <v>1449.18</v>
          </cell>
          <cell r="Q208">
            <v>32.269999999999982</v>
          </cell>
          <cell r="R208">
            <v>2.2774911603418602E-2</v>
          </cell>
          <cell r="S208" t="str">
            <v>Firm</v>
          </cell>
        </row>
        <row r="209">
          <cell r="A209" t="str">
            <v>E1533</v>
          </cell>
          <cell r="B209" t="str">
            <v>Brentwood</v>
          </cell>
          <cell r="C209">
            <v>166.32</v>
          </cell>
          <cell r="D209">
            <v>169.47</v>
          </cell>
          <cell r="E209">
            <v>3.1500000000000057</v>
          </cell>
          <cell r="F209">
            <v>1.8939393939394034E-2</v>
          </cell>
          <cell r="G209">
            <v>6.4500000000000171</v>
          </cell>
          <cell r="H209">
            <v>7.5600000000000023</v>
          </cell>
          <cell r="I209">
            <v>1.1099999999999852</v>
          </cell>
          <cell r="J209">
            <v>0.17209302325581111</v>
          </cell>
          <cell r="K209">
            <v>1231.1099999999999</v>
          </cell>
          <cell r="L209">
            <v>1259.3699999999999</v>
          </cell>
          <cell r="M209">
            <v>28.259999999999991</v>
          </cell>
          <cell r="N209">
            <v>2.295489436362308E-2</v>
          </cell>
          <cell r="O209">
            <v>1403.88</v>
          </cell>
          <cell r="P209">
            <v>1436.4</v>
          </cell>
          <cell r="Q209">
            <v>32.519999999999982</v>
          </cell>
          <cell r="R209">
            <v>2.3164373023335294E-2</v>
          </cell>
          <cell r="S209" t="str">
            <v>Firm</v>
          </cell>
        </row>
        <row r="210">
          <cell r="A210" t="str">
            <v>E1534</v>
          </cell>
          <cell r="B210" t="str">
            <v>Castle Point</v>
          </cell>
          <cell r="C210">
            <v>212.4</v>
          </cell>
          <cell r="D210">
            <v>222.93</v>
          </cell>
          <cell r="E210">
            <v>10.530000000000001</v>
          </cell>
          <cell r="F210">
            <v>4.9576271186440701E-2</v>
          </cell>
          <cell r="G210">
            <v>8.3899999999999864</v>
          </cell>
          <cell r="H210">
            <v>8.4000000000000057</v>
          </cell>
          <cell r="I210">
            <v>1.0000000000019327E-2</v>
          </cell>
          <cell r="J210">
            <v>1.1918951132323663E-3</v>
          </cell>
          <cell r="K210">
            <v>1231.1099999999999</v>
          </cell>
          <cell r="L210">
            <v>1259.3699999999999</v>
          </cell>
          <cell r="M210">
            <v>28.259999999999991</v>
          </cell>
          <cell r="N210">
            <v>2.295489436362308E-2</v>
          </cell>
          <cell r="O210">
            <v>1451.9</v>
          </cell>
          <cell r="P210">
            <v>1490.7</v>
          </cell>
          <cell r="Q210">
            <v>38.799999999999955</v>
          </cell>
          <cell r="R210">
            <v>2.6723603553963748E-2</v>
          </cell>
          <cell r="S210" t="str">
            <v>Firm</v>
          </cell>
        </row>
        <row r="211">
          <cell r="A211" t="str">
            <v>E1535</v>
          </cell>
          <cell r="B211" t="str">
            <v>Chelmsford</v>
          </cell>
          <cell r="C211">
            <v>151.91999999999999</v>
          </cell>
          <cell r="D211">
            <v>158.63999999999999</v>
          </cell>
          <cell r="E211">
            <v>6.7199999999999989</v>
          </cell>
          <cell r="F211">
            <v>4.4233807266982561E-2</v>
          </cell>
          <cell r="G211">
            <v>27.12</v>
          </cell>
          <cell r="H211">
            <v>30.680000000000007</v>
          </cell>
          <cell r="I211">
            <v>3.5600000000000058</v>
          </cell>
          <cell r="J211">
            <v>0.13126843657817133</v>
          </cell>
          <cell r="K211">
            <v>1231.1099999999999</v>
          </cell>
          <cell r="L211">
            <v>1259.3699999999999</v>
          </cell>
          <cell r="M211">
            <v>28.259999999999991</v>
          </cell>
          <cell r="N211">
            <v>2.295489436362308E-2</v>
          </cell>
          <cell r="O211">
            <v>1410.15</v>
          </cell>
          <cell r="P211">
            <v>1448.69</v>
          </cell>
          <cell r="Q211">
            <v>38.539999999999964</v>
          </cell>
          <cell r="R211">
            <v>2.7330425841222583E-2</v>
          </cell>
          <cell r="S211" t="str">
            <v>Firm</v>
          </cell>
        </row>
        <row r="212">
          <cell r="A212" t="str">
            <v>E1536</v>
          </cell>
          <cell r="B212" t="str">
            <v>Colchester</v>
          </cell>
          <cell r="C212">
            <v>166.41</v>
          </cell>
          <cell r="D212">
            <v>171</v>
          </cell>
          <cell r="E212">
            <v>4.5900000000000034</v>
          </cell>
          <cell r="F212">
            <v>2.758247701460248E-2</v>
          </cell>
          <cell r="G212">
            <v>13.59</v>
          </cell>
          <cell r="H212">
            <v>14.150000000000006</v>
          </cell>
          <cell r="I212">
            <v>0.56000000000000583</v>
          </cell>
          <cell r="J212">
            <v>4.1206769683591382E-2</v>
          </cell>
          <cell r="K212">
            <v>1231.1099999999999</v>
          </cell>
          <cell r="L212">
            <v>1259.3699999999999</v>
          </cell>
          <cell r="M212">
            <v>28.259999999999991</v>
          </cell>
          <cell r="N212">
            <v>2.295489436362308E-2</v>
          </cell>
          <cell r="O212">
            <v>1411.11</v>
          </cell>
          <cell r="P212">
            <v>1444.52</v>
          </cell>
          <cell r="Q212">
            <v>33.410000000000082</v>
          </cell>
          <cell r="R212">
            <v>2.3676396595587956E-2</v>
          </cell>
          <cell r="S212" t="str">
            <v>Firm</v>
          </cell>
        </row>
        <row r="213">
          <cell r="A213" t="str">
            <v>E1537</v>
          </cell>
          <cell r="B213" t="str">
            <v>Epping Forest</v>
          </cell>
          <cell r="C213">
            <v>143.01</v>
          </cell>
          <cell r="D213">
            <v>146.61000000000001</v>
          </cell>
          <cell r="E213">
            <v>3.6000000000000227</v>
          </cell>
          <cell r="F213">
            <v>2.5173064820642077E-2</v>
          </cell>
          <cell r="G213">
            <v>52.39</v>
          </cell>
          <cell r="H213">
            <v>54.309999999999974</v>
          </cell>
          <cell r="I213">
            <v>1.9199999999999733</v>
          </cell>
          <cell r="J213">
            <v>3.6648215308264342E-2</v>
          </cell>
          <cell r="K213">
            <v>1231.1099999999999</v>
          </cell>
          <cell r="L213">
            <v>1259.3699999999999</v>
          </cell>
          <cell r="M213">
            <v>28.259999999999991</v>
          </cell>
          <cell r="N213">
            <v>2.295489436362308E-2</v>
          </cell>
          <cell r="O213">
            <v>1426.51</v>
          </cell>
          <cell r="P213">
            <v>1460.29</v>
          </cell>
          <cell r="Q213">
            <v>33.779999999999973</v>
          </cell>
          <cell r="R213">
            <v>2.3680170486011232E-2</v>
          </cell>
          <cell r="S213" t="str">
            <v>Firm</v>
          </cell>
        </row>
        <row r="214">
          <cell r="A214" t="str">
            <v>E1538</v>
          </cell>
          <cell r="B214" t="str">
            <v>Harlow</v>
          </cell>
          <cell r="C214">
            <v>242.1</v>
          </cell>
          <cell r="D214">
            <v>251.55</v>
          </cell>
          <cell r="E214">
            <v>9.4500000000000171</v>
          </cell>
          <cell r="F214">
            <v>3.9033457249070702E-2</v>
          </cell>
          <cell r="G214">
            <v>0</v>
          </cell>
          <cell r="H214">
            <v>0</v>
          </cell>
          <cell r="I214">
            <v>0</v>
          </cell>
          <cell r="J214">
            <v>0</v>
          </cell>
          <cell r="K214">
            <v>1231.1099999999999</v>
          </cell>
          <cell r="L214">
            <v>1259.3699999999999</v>
          </cell>
          <cell r="M214">
            <v>28.259999999999991</v>
          </cell>
          <cell r="N214">
            <v>2.295489436362308E-2</v>
          </cell>
          <cell r="O214">
            <v>1473.21</v>
          </cell>
          <cell r="P214">
            <v>1510.92</v>
          </cell>
          <cell r="Q214">
            <v>37.710000000000036</v>
          </cell>
          <cell r="R214">
            <v>2.5597165373572039E-2</v>
          </cell>
          <cell r="S214" t="str">
            <v>Firm</v>
          </cell>
        </row>
        <row r="215">
          <cell r="A215" t="str">
            <v>E1539</v>
          </cell>
          <cell r="B215" t="str">
            <v>Maldon</v>
          </cell>
          <cell r="C215">
            <v>164</v>
          </cell>
          <cell r="D215">
            <v>166.46</v>
          </cell>
          <cell r="E215">
            <v>2.460000000000008</v>
          </cell>
          <cell r="F215">
            <v>1.5000000000000124E-2</v>
          </cell>
          <cell r="G215">
            <v>39.32</v>
          </cell>
          <cell r="H215">
            <v>39.22999999999999</v>
          </cell>
          <cell r="I215">
            <v>-9.0000000000010516E-2</v>
          </cell>
          <cell r="J215">
            <v>-2.2889114954224299E-3</v>
          </cell>
          <cell r="K215">
            <v>1231.1099999999999</v>
          </cell>
          <cell r="L215">
            <v>1259.3699999999999</v>
          </cell>
          <cell r="M215">
            <v>28.259999999999991</v>
          </cell>
          <cell r="N215">
            <v>2.295489436362308E-2</v>
          </cell>
          <cell r="O215">
            <v>1434.43</v>
          </cell>
          <cell r="P215">
            <v>1465.06</v>
          </cell>
          <cell r="Q215">
            <v>30.629999999999882</v>
          </cell>
          <cell r="R215">
            <v>2.1353429585270645E-2</v>
          </cell>
          <cell r="S215" t="str">
            <v>Firm</v>
          </cell>
        </row>
        <row r="216">
          <cell r="A216" t="str">
            <v>E1540</v>
          </cell>
          <cell r="B216" t="str">
            <v>Rochford</v>
          </cell>
          <cell r="C216">
            <v>188.01</v>
          </cell>
          <cell r="D216">
            <v>197.28</v>
          </cell>
          <cell r="E216">
            <v>9.2700000000000102</v>
          </cell>
          <cell r="F216">
            <v>4.9305887984681718E-2</v>
          </cell>
          <cell r="G216">
            <v>30.99</v>
          </cell>
          <cell r="H216">
            <v>30.050000000000011</v>
          </cell>
          <cell r="I216">
            <v>-0.93999999999998707</v>
          </cell>
          <cell r="J216">
            <v>-3.0332365279121865E-2</v>
          </cell>
          <cell r="K216">
            <v>1231.1099999999999</v>
          </cell>
          <cell r="L216">
            <v>1259.3699999999999</v>
          </cell>
          <cell r="M216">
            <v>28.259999999999991</v>
          </cell>
          <cell r="N216">
            <v>2.295489436362308E-2</v>
          </cell>
          <cell r="O216">
            <v>1450.11</v>
          </cell>
          <cell r="P216">
            <v>1486.7</v>
          </cell>
          <cell r="Q216">
            <v>36.590000000000146</v>
          </cell>
          <cell r="R216">
            <v>2.5232568563764213E-2</v>
          </cell>
          <cell r="S216" t="str">
            <v>Firm</v>
          </cell>
        </row>
        <row r="217">
          <cell r="A217" t="str">
            <v>E1542</v>
          </cell>
          <cell r="B217" t="str">
            <v>Tendring</v>
          </cell>
          <cell r="C217">
            <v>144.12</v>
          </cell>
          <cell r="D217">
            <v>149.88</v>
          </cell>
          <cell r="E217">
            <v>5.7599999999999909</v>
          </cell>
          <cell r="F217">
            <v>3.9966694421315507E-2</v>
          </cell>
          <cell r="G217">
            <v>27.6</v>
          </cell>
          <cell r="H217">
            <v>27.22</v>
          </cell>
          <cell r="I217">
            <v>-0.38000000000000256</v>
          </cell>
          <cell r="J217">
            <v>-1.3768115942029091E-2</v>
          </cell>
          <cell r="K217">
            <v>1231.1099999999999</v>
          </cell>
          <cell r="L217">
            <v>1259.3699999999999</v>
          </cell>
          <cell r="M217">
            <v>28.259999999999991</v>
          </cell>
          <cell r="N217">
            <v>2.295489436362308E-2</v>
          </cell>
          <cell r="O217">
            <v>1402.83</v>
          </cell>
          <cell r="P217">
            <v>1436.47</v>
          </cell>
          <cell r="Q217">
            <v>33.6400000000001</v>
          </cell>
          <cell r="R217">
            <v>2.3980097374592946E-2</v>
          </cell>
          <cell r="S217" t="str">
            <v>Firm</v>
          </cell>
        </row>
        <row r="218">
          <cell r="A218" t="str">
            <v>E1544</v>
          </cell>
          <cell r="B218" t="str">
            <v>Uttlesford</v>
          </cell>
          <cell r="C218">
            <v>136.62</v>
          </cell>
          <cell r="D218">
            <v>143.28</v>
          </cell>
          <cell r="E218">
            <v>6.6599999999999966</v>
          </cell>
          <cell r="F218">
            <v>4.8748353096179198E-2</v>
          </cell>
          <cell r="G218">
            <v>54.78</v>
          </cell>
          <cell r="H218">
            <v>56.210000000000008</v>
          </cell>
          <cell r="I218">
            <v>1.4300000000000068</v>
          </cell>
          <cell r="J218">
            <v>2.6104417670682833E-2</v>
          </cell>
          <cell r="K218">
            <v>1231.1099999999999</v>
          </cell>
          <cell r="L218">
            <v>1259.3699999999999</v>
          </cell>
          <cell r="M218">
            <v>28.259999999999991</v>
          </cell>
          <cell r="N218">
            <v>2.295489436362308E-2</v>
          </cell>
          <cell r="O218">
            <v>1422.51</v>
          </cell>
          <cell r="P218">
            <v>1458.86</v>
          </cell>
          <cell r="Q218">
            <v>36.349999999999909</v>
          </cell>
          <cell r="R218">
            <v>2.5553423174529355E-2</v>
          </cell>
          <cell r="S218" t="str">
            <v>Firm</v>
          </cell>
        </row>
        <row r="219">
          <cell r="A219" t="str">
            <v>E1631</v>
          </cell>
          <cell r="B219" t="str">
            <v>Cheltenham</v>
          </cell>
          <cell r="C219">
            <v>177.24</v>
          </cell>
          <cell r="D219">
            <v>182.56</v>
          </cell>
          <cell r="E219">
            <v>5.3199999999999932</v>
          </cell>
          <cell r="F219">
            <v>3.0015797788309539E-2</v>
          </cell>
          <cell r="G219">
            <v>3.6099999999999852</v>
          </cell>
          <cell r="H219">
            <v>3.6500000000000057</v>
          </cell>
          <cell r="I219">
            <v>4.0000000000020464E-2</v>
          </cell>
          <cell r="J219">
            <v>1.1080332409977967E-2</v>
          </cell>
          <cell r="K219">
            <v>1224.82</v>
          </cell>
          <cell r="L219">
            <v>1259.93</v>
          </cell>
          <cell r="M219">
            <v>35.110000000000127</v>
          </cell>
          <cell r="N219">
            <v>2.8665436553942714E-2</v>
          </cell>
          <cell r="O219">
            <v>1405.67</v>
          </cell>
          <cell r="P219">
            <v>1446.14</v>
          </cell>
          <cell r="Q219">
            <v>40.470000000000027</v>
          </cell>
          <cell r="R219">
            <v>2.8790541165423011E-2</v>
          </cell>
          <cell r="S219" t="str">
            <v>Firm</v>
          </cell>
        </row>
        <row r="220">
          <cell r="A220" t="str">
            <v>E1632</v>
          </cell>
          <cell r="B220" t="str">
            <v>Cotswold</v>
          </cell>
          <cell r="C220">
            <v>137.15</v>
          </cell>
          <cell r="D220">
            <v>141.13</v>
          </cell>
          <cell r="E220">
            <v>3.9799999999999898</v>
          </cell>
          <cell r="F220">
            <v>2.9019321910317197E-2</v>
          </cell>
          <cell r="G220">
            <v>47.31</v>
          </cell>
          <cell r="H220">
            <v>50.53</v>
          </cell>
          <cell r="I220">
            <v>3.2199999999999989</v>
          </cell>
          <cell r="J220">
            <v>6.8061720566476414E-2</v>
          </cell>
          <cell r="K220">
            <v>1224.82</v>
          </cell>
          <cell r="L220">
            <v>1259.93</v>
          </cell>
          <cell r="M220">
            <v>35.110000000000127</v>
          </cell>
          <cell r="N220">
            <v>2.8665436553942714E-2</v>
          </cell>
          <cell r="O220">
            <v>1409.28</v>
          </cell>
          <cell r="P220">
            <v>1451.5900000000001</v>
          </cell>
          <cell r="Q220">
            <v>42.310000000000173</v>
          </cell>
          <cell r="R220">
            <v>3.0022422797457038E-2</v>
          </cell>
          <cell r="S220" t="str">
            <v>Firm</v>
          </cell>
        </row>
        <row r="221">
          <cell r="A221" t="str">
            <v>E1633</v>
          </cell>
          <cell r="B221" t="str">
            <v>Forest of Dean</v>
          </cell>
          <cell r="C221">
            <v>155.26</v>
          </cell>
          <cell r="D221">
            <v>159.16999999999999</v>
          </cell>
          <cell r="E221">
            <v>3.9099999999999966</v>
          </cell>
          <cell r="F221">
            <v>2.518356305551972E-2</v>
          </cell>
          <cell r="G221">
            <v>44.65</v>
          </cell>
          <cell r="H221">
            <v>46.910000000000025</v>
          </cell>
          <cell r="I221">
            <v>2.2600000000000264</v>
          </cell>
          <cell r="J221">
            <v>5.0615901455767665E-2</v>
          </cell>
          <cell r="K221">
            <v>1224.82</v>
          </cell>
          <cell r="L221">
            <v>1259.93</v>
          </cell>
          <cell r="M221">
            <v>35.110000000000127</v>
          </cell>
          <cell r="N221">
            <v>2.8665436553942714E-2</v>
          </cell>
          <cell r="O221">
            <v>1424.73</v>
          </cell>
          <cell r="P221">
            <v>1466.0100000000002</v>
          </cell>
          <cell r="Q221">
            <v>41.2800000000002</v>
          </cell>
          <cell r="R221">
            <v>2.897391084626566E-2</v>
          </cell>
          <cell r="S221" t="str">
            <v>Firm</v>
          </cell>
        </row>
        <row r="222">
          <cell r="A222" t="str">
            <v>E1634</v>
          </cell>
          <cell r="B222" t="str">
            <v>Gloucester</v>
          </cell>
          <cell r="C222">
            <v>169.41</v>
          </cell>
          <cell r="D222">
            <v>176.01</v>
          </cell>
          <cell r="E222">
            <v>6.5999999999999943</v>
          </cell>
          <cell r="F222">
            <v>3.8958739153532873E-2</v>
          </cell>
          <cell r="G222">
            <v>5.12</v>
          </cell>
          <cell r="H222">
            <v>5.0900000000000034</v>
          </cell>
          <cell r="I222">
            <v>-2.9999999999996696E-2</v>
          </cell>
          <cell r="J222">
            <v>-5.8593749999993339E-3</v>
          </cell>
          <cell r="K222">
            <v>1224.82</v>
          </cell>
          <cell r="L222">
            <v>1259.93</v>
          </cell>
          <cell r="M222">
            <v>35.110000000000127</v>
          </cell>
          <cell r="N222">
            <v>2.8665436553942714E-2</v>
          </cell>
          <cell r="O222">
            <v>1399.35</v>
          </cell>
          <cell r="P222">
            <v>1441.03</v>
          </cell>
          <cell r="Q222">
            <v>41.680000000000064</v>
          </cell>
          <cell r="R222">
            <v>2.9785257440954727E-2</v>
          </cell>
          <cell r="S222" t="str">
            <v>Firm</v>
          </cell>
        </row>
        <row r="223">
          <cell r="A223" t="str">
            <v>E1635</v>
          </cell>
          <cell r="B223" t="str">
            <v>Stroud</v>
          </cell>
          <cell r="C223">
            <v>177.24</v>
          </cell>
          <cell r="D223">
            <v>183.44</v>
          </cell>
          <cell r="E223">
            <v>6.1999999999999886</v>
          </cell>
          <cell r="F223">
            <v>3.4980816971338147E-2</v>
          </cell>
          <cell r="G223">
            <v>52</v>
          </cell>
          <cell r="H223">
            <v>52.920000000000016</v>
          </cell>
          <cell r="I223">
            <v>0.92000000000001592</v>
          </cell>
          <cell r="J223">
            <v>1.7692307692307896E-2</v>
          </cell>
          <cell r="K223">
            <v>1224.82</v>
          </cell>
          <cell r="L223">
            <v>1259.93</v>
          </cell>
          <cell r="M223">
            <v>35.110000000000127</v>
          </cell>
          <cell r="N223">
            <v>2.8665436553942714E-2</v>
          </cell>
          <cell r="O223">
            <v>1454.06</v>
          </cell>
          <cell r="P223">
            <v>1496.29</v>
          </cell>
          <cell r="Q223">
            <v>42.230000000000018</v>
          </cell>
          <cell r="R223">
            <v>2.9042818040521112E-2</v>
          </cell>
          <cell r="S223" t="str">
            <v>Firm</v>
          </cell>
        </row>
        <row r="224">
          <cell r="A224" t="str">
            <v>E1636</v>
          </cell>
          <cell r="B224" t="str">
            <v>Tewkesbury</v>
          </cell>
          <cell r="C224">
            <v>91.02</v>
          </cell>
          <cell r="D224">
            <v>95.57</v>
          </cell>
          <cell r="E224">
            <v>4.5499999999999972</v>
          </cell>
          <cell r="F224">
            <v>4.9989013403647586E-2</v>
          </cell>
          <cell r="G224">
            <v>38.08</v>
          </cell>
          <cell r="H224">
            <v>40.379999999999995</v>
          </cell>
          <cell r="I224">
            <v>2.2999999999999972</v>
          </cell>
          <cell r="J224">
            <v>6.0399159663865554E-2</v>
          </cell>
          <cell r="K224">
            <v>1224.82</v>
          </cell>
          <cell r="L224">
            <v>1259.93</v>
          </cell>
          <cell r="M224">
            <v>35.110000000000127</v>
          </cell>
          <cell r="N224">
            <v>2.8665436553942714E-2</v>
          </cell>
          <cell r="O224">
            <v>1353.92</v>
          </cell>
          <cell r="P224">
            <v>1395.88</v>
          </cell>
          <cell r="Q224">
            <v>41.960000000000036</v>
          </cell>
          <cell r="R224">
            <v>3.0991491373197899E-2</v>
          </cell>
          <cell r="S224" t="str">
            <v>Firm</v>
          </cell>
        </row>
        <row r="225">
          <cell r="A225" t="str">
            <v>E1731</v>
          </cell>
          <cell r="B225" t="str">
            <v>Basingstoke &amp; Deane</v>
          </cell>
          <cell r="C225">
            <v>99.17</v>
          </cell>
          <cell r="D225">
            <v>102.39</v>
          </cell>
          <cell r="E225">
            <v>3.2199999999999989</v>
          </cell>
          <cell r="F225">
            <v>3.246949682363609E-2</v>
          </cell>
          <cell r="G225">
            <v>14.75</v>
          </cell>
          <cell r="H225">
            <v>15.090000000000003</v>
          </cell>
          <cell r="I225">
            <v>0.34000000000000341</v>
          </cell>
          <cell r="J225">
            <v>2.3050847457627421E-2</v>
          </cell>
          <cell r="K225">
            <v>1192.77</v>
          </cell>
          <cell r="L225">
            <v>1220.58</v>
          </cell>
          <cell r="M225">
            <v>27.809999999999945</v>
          </cell>
          <cell r="N225">
            <v>2.3315475741341629E-2</v>
          </cell>
          <cell r="O225">
            <v>1306.69</v>
          </cell>
          <cell r="P225">
            <v>1338.06</v>
          </cell>
          <cell r="Q225">
            <v>31.369999999999891</v>
          </cell>
          <cell r="R225">
            <v>2.4007224360789392E-2</v>
          </cell>
          <cell r="S225" t="str">
            <v>Firm</v>
          </cell>
        </row>
        <row r="226">
          <cell r="A226" t="str">
            <v>E1732</v>
          </cell>
          <cell r="B226" t="str">
            <v>East Hampshire</v>
          </cell>
          <cell r="C226">
            <v>127.67</v>
          </cell>
          <cell r="D226">
            <v>127.67</v>
          </cell>
          <cell r="E226">
            <v>0</v>
          </cell>
          <cell r="F226">
            <v>0</v>
          </cell>
          <cell r="G226">
            <v>52.02</v>
          </cell>
          <cell r="H226">
            <v>53.779999999999987</v>
          </cell>
          <cell r="I226">
            <v>1.7599999999999838</v>
          </cell>
          <cell r="J226">
            <v>3.3833141099576691E-2</v>
          </cell>
          <cell r="K226">
            <v>1192.77</v>
          </cell>
          <cell r="L226">
            <v>1220.58</v>
          </cell>
          <cell r="M226">
            <v>27.809999999999945</v>
          </cell>
          <cell r="N226">
            <v>2.3315475741341629E-2</v>
          </cell>
          <cell r="O226">
            <v>1372.46</v>
          </cell>
          <cell r="P226">
            <v>1402.03</v>
          </cell>
          <cell r="Q226">
            <v>29.569999999999936</v>
          </cell>
          <cell r="R226">
            <v>2.1545254506506462E-2</v>
          </cell>
          <cell r="S226" t="str">
            <v>Firm</v>
          </cell>
        </row>
        <row r="227">
          <cell r="A227" t="str">
            <v>E1733</v>
          </cell>
          <cell r="B227" t="str">
            <v>Eastleigh</v>
          </cell>
          <cell r="C227">
            <v>133.25</v>
          </cell>
          <cell r="D227">
            <v>135.65</v>
          </cell>
          <cell r="E227">
            <v>2.4000000000000057</v>
          </cell>
          <cell r="F227">
            <v>1.8011257035647432E-2</v>
          </cell>
          <cell r="G227">
            <v>45.35</v>
          </cell>
          <cell r="H227">
            <v>46.75</v>
          </cell>
          <cell r="I227">
            <v>1.3999999999999986</v>
          </cell>
          <cell r="J227">
            <v>3.0871003307607392E-2</v>
          </cell>
          <cell r="K227">
            <v>1192.77</v>
          </cell>
          <cell r="L227">
            <v>1220.58</v>
          </cell>
          <cell r="M227">
            <v>27.809999999999945</v>
          </cell>
          <cell r="N227">
            <v>2.3315475741341629E-2</v>
          </cell>
          <cell r="O227">
            <v>1371.37</v>
          </cell>
          <cell r="P227">
            <v>1402.98</v>
          </cell>
          <cell r="Q227">
            <v>31.610000000000127</v>
          </cell>
          <cell r="R227">
            <v>2.3049942757972008E-2</v>
          </cell>
          <cell r="S227" t="str">
            <v>Firm</v>
          </cell>
        </row>
        <row r="228">
          <cell r="A228" t="str">
            <v>E1734</v>
          </cell>
          <cell r="B228" t="str">
            <v>Fareham</v>
          </cell>
          <cell r="C228">
            <v>136.53</v>
          </cell>
          <cell r="D228">
            <v>140.22</v>
          </cell>
          <cell r="E228">
            <v>3.6899999999999977</v>
          </cell>
          <cell r="F228">
            <v>2.7027027027026973E-2</v>
          </cell>
          <cell r="G228">
            <v>0</v>
          </cell>
          <cell r="H228">
            <v>0</v>
          </cell>
          <cell r="I228">
            <v>0</v>
          </cell>
          <cell r="J228">
            <v>0</v>
          </cell>
          <cell r="K228">
            <v>1192.77</v>
          </cell>
          <cell r="L228">
            <v>1220.58</v>
          </cell>
          <cell r="M228">
            <v>27.809999999999945</v>
          </cell>
          <cell r="N228">
            <v>2.3315475741341629E-2</v>
          </cell>
          <cell r="O228">
            <v>1329.3</v>
          </cell>
          <cell r="P228">
            <v>1360.8</v>
          </cell>
          <cell r="Q228">
            <v>31.5</v>
          </cell>
          <cell r="R228">
            <v>2.3696682464454888E-2</v>
          </cell>
          <cell r="S228" t="str">
            <v>Firm</v>
          </cell>
        </row>
        <row r="229">
          <cell r="A229" t="str">
            <v>E1735</v>
          </cell>
          <cell r="B229" t="str">
            <v>Gosport</v>
          </cell>
          <cell r="C229">
            <v>197.87</v>
          </cell>
          <cell r="D229">
            <v>202.81</v>
          </cell>
          <cell r="E229">
            <v>4.9399999999999977</v>
          </cell>
          <cell r="F229">
            <v>2.4965886693283368E-2</v>
          </cell>
          <cell r="G229">
            <v>0</v>
          </cell>
          <cell r="H229">
            <v>0</v>
          </cell>
          <cell r="I229">
            <v>0</v>
          </cell>
          <cell r="J229">
            <v>0</v>
          </cell>
          <cell r="K229">
            <v>1192.77</v>
          </cell>
          <cell r="L229">
            <v>1220.58</v>
          </cell>
          <cell r="M229">
            <v>27.809999999999945</v>
          </cell>
          <cell r="N229">
            <v>2.3315475741341629E-2</v>
          </cell>
          <cell r="O229">
            <v>1390.64</v>
          </cell>
          <cell r="P229">
            <v>1423.39</v>
          </cell>
          <cell r="Q229">
            <v>32.75</v>
          </cell>
          <cell r="R229">
            <v>2.355030777196121E-2</v>
          </cell>
          <cell r="S229" t="str">
            <v>Firm</v>
          </cell>
        </row>
        <row r="230">
          <cell r="A230" t="str">
            <v>E1736</v>
          </cell>
          <cell r="B230" t="str">
            <v>Hart</v>
          </cell>
          <cell r="C230">
            <v>160.53</v>
          </cell>
          <cell r="D230">
            <v>168.33</v>
          </cell>
          <cell r="E230">
            <v>7.8000000000000114</v>
          </cell>
          <cell r="F230">
            <v>4.8589048775929733E-2</v>
          </cell>
          <cell r="G230">
            <v>35.659999999999997</v>
          </cell>
          <cell r="H230">
            <v>36.199999999999989</v>
          </cell>
          <cell r="I230">
            <v>0.53999999999999204</v>
          </cell>
          <cell r="J230">
            <v>1.5143017386427093E-2</v>
          </cell>
          <cell r="K230">
            <v>1192.77</v>
          </cell>
          <cell r="L230">
            <v>1220.58</v>
          </cell>
          <cell r="M230">
            <v>27.809999999999945</v>
          </cell>
          <cell r="N230">
            <v>2.3315475741341629E-2</v>
          </cell>
          <cell r="O230">
            <v>1388.96</v>
          </cell>
          <cell r="P230">
            <v>1425.11</v>
          </cell>
          <cell r="Q230">
            <v>36.149999999999864</v>
          </cell>
          <cell r="R230">
            <v>2.6026667434627226E-2</v>
          </cell>
          <cell r="S230" t="str">
            <v>Firm</v>
          </cell>
        </row>
        <row r="231">
          <cell r="A231" t="str">
            <v>E1737</v>
          </cell>
          <cell r="B231" t="str">
            <v>Havant</v>
          </cell>
          <cell r="C231">
            <v>185.58</v>
          </cell>
          <cell r="D231">
            <v>192.78</v>
          </cell>
          <cell r="E231">
            <v>7.1999999999999886</v>
          </cell>
          <cell r="F231">
            <v>3.8797284190106529E-2</v>
          </cell>
          <cell r="G231">
            <v>0</v>
          </cell>
          <cell r="H231">
            <v>0</v>
          </cell>
          <cell r="I231">
            <v>0</v>
          </cell>
          <cell r="J231">
            <v>0</v>
          </cell>
          <cell r="K231">
            <v>1192.77</v>
          </cell>
          <cell r="L231">
            <v>1220.58</v>
          </cell>
          <cell r="M231">
            <v>27.809999999999945</v>
          </cell>
          <cell r="N231">
            <v>2.3315475741341629E-2</v>
          </cell>
          <cell r="O231">
            <v>1378.35</v>
          </cell>
          <cell r="P231">
            <v>1413.36</v>
          </cell>
          <cell r="Q231">
            <v>35.009999999999991</v>
          </cell>
          <cell r="R231">
            <v>2.5399934704537941E-2</v>
          </cell>
          <cell r="S231" t="str">
            <v>Firm</v>
          </cell>
        </row>
        <row r="232">
          <cell r="A232" t="str">
            <v>E1738</v>
          </cell>
          <cell r="B232" t="str">
            <v>New Forest</v>
          </cell>
          <cell r="C232">
            <v>148.69999999999999</v>
          </cell>
          <cell r="D232">
            <v>152.71</v>
          </cell>
          <cell r="E232">
            <v>4.0100000000000193</v>
          </cell>
          <cell r="F232">
            <v>2.6967047747141981E-2</v>
          </cell>
          <cell r="G232">
            <v>60.33</v>
          </cell>
          <cell r="H232">
            <v>63.319999999999993</v>
          </cell>
          <cell r="I232">
            <v>2.9899999999999949</v>
          </cell>
          <cell r="J232">
            <v>4.9560749212663513E-2</v>
          </cell>
          <cell r="K232">
            <v>1192.77</v>
          </cell>
          <cell r="L232">
            <v>1220.58</v>
          </cell>
          <cell r="M232">
            <v>27.809999999999945</v>
          </cell>
          <cell r="N232">
            <v>2.3315475741341629E-2</v>
          </cell>
          <cell r="O232">
            <v>1401.8</v>
          </cell>
          <cell r="P232">
            <v>1436.61</v>
          </cell>
          <cell r="Q232">
            <v>34.809999999999945</v>
          </cell>
          <cell r="R232">
            <v>2.4832358396347454E-2</v>
          </cell>
          <cell r="S232" t="str">
            <v>Firm</v>
          </cell>
        </row>
        <row r="233">
          <cell r="A233" t="str">
            <v>E1740</v>
          </cell>
          <cell r="B233" t="str">
            <v>Rushmoor</v>
          </cell>
          <cell r="C233">
            <v>174.57</v>
          </cell>
          <cell r="D233">
            <v>180.64</v>
          </cell>
          <cell r="E233">
            <v>6.0699999999999932</v>
          </cell>
          <cell r="F233">
            <v>3.47711519734204E-2</v>
          </cell>
          <cell r="G233">
            <v>0</v>
          </cell>
          <cell r="H233">
            <v>0</v>
          </cell>
          <cell r="I233">
            <v>0</v>
          </cell>
          <cell r="J233">
            <v>0</v>
          </cell>
          <cell r="K233">
            <v>1192.77</v>
          </cell>
          <cell r="L233">
            <v>1220.58</v>
          </cell>
          <cell r="M233">
            <v>27.809999999999945</v>
          </cell>
          <cell r="N233">
            <v>2.3315475741341629E-2</v>
          </cell>
          <cell r="O233">
            <v>1367.34</v>
          </cell>
          <cell r="P233">
            <v>1401.22</v>
          </cell>
          <cell r="Q233">
            <v>33.880000000000109</v>
          </cell>
          <cell r="R233">
            <v>2.4778036187049324E-2</v>
          </cell>
          <cell r="S233" t="str">
            <v>Firm</v>
          </cell>
        </row>
        <row r="234">
          <cell r="A234" t="str">
            <v>E1742</v>
          </cell>
          <cell r="B234" t="str">
            <v>Test Valley</v>
          </cell>
          <cell r="C234">
            <v>120.43</v>
          </cell>
          <cell r="D234">
            <v>125.62</v>
          </cell>
          <cell r="E234">
            <v>5.1899999999999977</v>
          </cell>
          <cell r="F234">
            <v>4.3095574192477004E-2</v>
          </cell>
          <cell r="G234">
            <v>18.95</v>
          </cell>
          <cell r="H234">
            <v>19.819999999999993</v>
          </cell>
          <cell r="I234">
            <v>0.86999999999999389</v>
          </cell>
          <cell r="J234">
            <v>4.5910290237466622E-2</v>
          </cell>
          <cell r="K234">
            <v>1192.77</v>
          </cell>
          <cell r="L234">
            <v>1220.58</v>
          </cell>
          <cell r="M234">
            <v>27.809999999999945</v>
          </cell>
          <cell r="N234">
            <v>2.3315475741341629E-2</v>
          </cell>
          <cell r="O234">
            <v>1332.15</v>
          </cell>
          <cell r="P234">
            <v>1366.02</v>
          </cell>
          <cell r="Q234">
            <v>33.869999999999891</v>
          </cell>
          <cell r="R234">
            <v>2.5425064744960979E-2</v>
          </cell>
          <cell r="S234" t="str">
            <v>Firm</v>
          </cell>
        </row>
        <row r="235">
          <cell r="A235" t="str">
            <v>E1743</v>
          </cell>
          <cell r="B235" t="str">
            <v>Winchester</v>
          </cell>
          <cell r="C235">
            <v>137.43</v>
          </cell>
          <cell r="D235">
            <v>141.46</v>
          </cell>
          <cell r="E235">
            <v>4.0300000000000011</v>
          </cell>
          <cell r="F235">
            <v>2.9324019500836851E-2</v>
          </cell>
          <cell r="G235">
            <v>41.57</v>
          </cell>
          <cell r="H235">
            <v>42.95999999999998</v>
          </cell>
          <cell r="I235">
            <v>1.3899999999999793</v>
          </cell>
          <cell r="J235">
            <v>3.3437575174404044E-2</v>
          </cell>
          <cell r="K235">
            <v>1192.77</v>
          </cell>
          <cell r="L235">
            <v>1220.58</v>
          </cell>
          <cell r="M235">
            <v>27.809999999999945</v>
          </cell>
          <cell r="N235">
            <v>2.3315475741341629E-2</v>
          </cell>
          <cell r="O235">
            <v>1371.77</v>
          </cell>
          <cell r="P235">
            <v>1405</v>
          </cell>
          <cell r="Q235">
            <v>33.230000000000018</v>
          </cell>
          <cell r="R235">
            <v>2.4224177522470969E-2</v>
          </cell>
          <cell r="S235" t="str">
            <v>Firm</v>
          </cell>
        </row>
        <row r="236">
          <cell r="A236" t="str">
            <v>E1831</v>
          </cell>
          <cell r="B236" t="str">
            <v>Bromsgrove</v>
          </cell>
          <cell r="C236">
            <v>180.13</v>
          </cell>
          <cell r="D236">
            <v>188.15</v>
          </cell>
          <cell r="E236">
            <v>8.0200000000000102</v>
          </cell>
          <cell r="F236">
            <v>4.4523399766835059E-2</v>
          </cell>
          <cell r="G236">
            <v>17.260000000000002</v>
          </cell>
          <cell r="H236">
            <v>17.310000000000002</v>
          </cell>
          <cell r="I236">
            <v>5.0000000000000711E-2</v>
          </cell>
          <cell r="J236">
            <v>2.8968713789108147E-3</v>
          </cell>
          <cell r="K236">
            <v>1218.43</v>
          </cell>
          <cell r="L236">
            <v>1258.9100000000001</v>
          </cell>
          <cell r="M236">
            <v>40.480000000000018</v>
          </cell>
          <cell r="N236">
            <v>3.322308216311165E-2</v>
          </cell>
          <cell r="O236">
            <v>1415.82</v>
          </cell>
          <cell r="P236">
            <v>1464.37</v>
          </cell>
          <cell r="Q236">
            <v>48.549999999999955</v>
          </cell>
          <cell r="R236">
            <v>3.4291082199714662E-2</v>
          </cell>
          <cell r="S236" t="str">
            <v>Firm</v>
          </cell>
        </row>
        <row r="237">
          <cell r="A237" t="str">
            <v>E1851</v>
          </cell>
          <cell r="B237" t="str">
            <v>Malvern Hills</v>
          </cell>
          <cell r="C237">
            <v>125.4</v>
          </cell>
          <cell r="D237">
            <v>129.1</v>
          </cell>
          <cell r="E237">
            <v>3.6999999999999886</v>
          </cell>
          <cell r="F237">
            <v>2.9505582137161035E-2</v>
          </cell>
          <cell r="G237">
            <v>51.33</v>
          </cell>
          <cell r="H237">
            <v>52.920000000000016</v>
          </cell>
          <cell r="I237">
            <v>1.5900000000000176</v>
          </cell>
          <cell r="J237">
            <v>3.0976037405026746E-2</v>
          </cell>
          <cell r="K237">
            <v>1218.43</v>
          </cell>
          <cell r="L237">
            <v>1258.9100000000001</v>
          </cell>
          <cell r="M237">
            <v>40.480000000000018</v>
          </cell>
          <cell r="N237">
            <v>3.322308216311165E-2</v>
          </cell>
          <cell r="O237">
            <v>1395.16</v>
          </cell>
          <cell r="P237">
            <v>1440.93</v>
          </cell>
          <cell r="Q237">
            <v>45.769999999999982</v>
          </cell>
          <cell r="R237">
            <v>3.2806273115628226E-2</v>
          </cell>
          <cell r="S237" t="str">
            <v>Firm</v>
          </cell>
        </row>
        <row r="238">
          <cell r="A238" t="str">
            <v>E1835</v>
          </cell>
          <cell r="B238" t="str">
            <v>Redditch</v>
          </cell>
          <cell r="C238">
            <v>195.28</v>
          </cell>
          <cell r="D238">
            <v>204.08</v>
          </cell>
          <cell r="E238">
            <v>8.8000000000000114</v>
          </cell>
          <cell r="F238">
            <v>4.5063498566161542E-2</v>
          </cell>
          <cell r="G238">
            <v>0.28999999999999204</v>
          </cell>
          <cell r="H238">
            <v>0.29999999999998295</v>
          </cell>
          <cell r="I238">
            <v>9.9999999999909051E-3</v>
          </cell>
          <cell r="J238">
            <v>3.4482758620659304E-2</v>
          </cell>
          <cell r="K238">
            <v>1218.43</v>
          </cell>
          <cell r="L238">
            <v>1258.9100000000001</v>
          </cell>
          <cell r="M238">
            <v>40.480000000000018</v>
          </cell>
          <cell r="N238">
            <v>3.322308216311165E-2</v>
          </cell>
          <cell r="O238">
            <v>1414</v>
          </cell>
          <cell r="P238">
            <v>1463.29</v>
          </cell>
          <cell r="Q238">
            <v>49.289999999999964</v>
          </cell>
          <cell r="R238">
            <v>3.4858557284299874E-2</v>
          </cell>
          <cell r="S238" t="str">
            <v>Firm</v>
          </cell>
        </row>
        <row r="239">
          <cell r="A239" t="str">
            <v>E1837</v>
          </cell>
          <cell r="B239" t="str">
            <v>Worcester</v>
          </cell>
          <cell r="C239">
            <v>150.76</v>
          </cell>
          <cell r="D239">
            <v>158.15</v>
          </cell>
          <cell r="E239">
            <v>7.3900000000000148</v>
          </cell>
          <cell r="F239">
            <v>4.9018307243300807E-2</v>
          </cell>
          <cell r="G239">
            <v>2.9300000000000068</v>
          </cell>
          <cell r="H239">
            <v>2.9399999999999977</v>
          </cell>
          <cell r="I239">
            <v>9.9999999999909051E-3</v>
          </cell>
          <cell r="J239">
            <v>3.4129692832733927E-3</v>
          </cell>
          <cell r="K239">
            <v>1218.43</v>
          </cell>
          <cell r="L239">
            <v>1258.9100000000001</v>
          </cell>
          <cell r="M239">
            <v>40.480000000000018</v>
          </cell>
          <cell r="N239">
            <v>3.322308216311165E-2</v>
          </cell>
          <cell r="O239">
            <v>1372.12</v>
          </cell>
          <cell r="P239">
            <v>1420</v>
          </cell>
          <cell r="Q239">
            <v>47.880000000000109</v>
          </cell>
          <cell r="R239">
            <v>3.4894907150978094E-2</v>
          </cell>
          <cell r="S239" t="str">
            <v>Firm</v>
          </cell>
        </row>
        <row r="240">
          <cell r="A240" t="str">
            <v>E1838</v>
          </cell>
          <cell r="B240" t="str">
            <v>Wychavon</v>
          </cell>
          <cell r="C240">
            <v>105.18</v>
          </cell>
          <cell r="D240">
            <v>107.79</v>
          </cell>
          <cell r="E240">
            <v>2.6099999999999994</v>
          </cell>
          <cell r="F240">
            <v>2.4814603536793989E-2</v>
          </cell>
          <cell r="G240">
            <v>37.729999999999997</v>
          </cell>
          <cell r="H240">
            <v>38.769999999999996</v>
          </cell>
          <cell r="I240">
            <v>1.0399999999999991</v>
          </cell>
          <cell r="J240">
            <v>2.7564272462231587E-2</v>
          </cell>
          <cell r="K240">
            <v>1218.43</v>
          </cell>
          <cell r="L240">
            <v>1258.9100000000001</v>
          </cell>
          <cell r="M240">
            <v>40.480000000000018</v>
          </cell>
          <cell r="N240">
            <v>3.322308216311165E-2</v>
          </cell>
          <cell r="O240">
            <v>1361.34</v>
          </cell>
          <cell r="P240">
            <v>1405.47</v>
          </cell>
          <cell r="Q240">
            <v>44.130000000000109</v>
          </cell>
          <cell r="R240">
            <v>3.241658953678006E-2</v>
          </cell>
          <cell r="S240" t="str">
            <v>Firm</v>
          </cell>
        </row>
        <row r="241">
          <cell r="A241" t="str">
            <v>E1839</v>
          </cell>
          <cell r="B241" t="str">
            <v>Wyre Forest</v>
          </cell>
          <cell r="C241">
            <v>188.1</v>
          </cell>
          <cell r="D241">
            <v>192.8</v>
          </cell>
          <cell r="E241">
            <v>4.7000000000000171</v>
          </cell>
          <cell r="F241">
            <v>2.4986709197235557E-2</v>
          </cell>
          <cell r="G241">
            <v>12.13</v>
          </cell>
          <cell r="H241">
            <v>12.789999999999992</v>
          </cell>
          <cell r="I241">
            <v>0.65999999999999126</v>
          </cell>
          <cell r="J241">
            <v>5.4410552349545949E-2</v>
          </cell>
          <cell r="K241">
            <v>1218.43</v>
          </cell>
          <cell r="L241">
            <v>1258.9100000000001</v>
          </cell>
          <cell r="M241">
            <v>40.480000000000018</v>
          </cell>
          <cell r="N241">
            <v>3.322308216311165E-2</v>
          </cell>
          <cell r="O241">
            <v>1418.66</v>
          </cell>
          <cell r="P241">
            <v>1464.5</v>
          </cell>
          <cell r="Q241">
            <v>45.839999999999918</v>
          </cell>
          <cell r="R241">
            <v>3.2312181918147997E-2</v>
          </cell>
          <cell r="S241" t="str">
            <v>Firm</v>
          </cell>
        </row>
        <row r="242">
          <cell r="C242" t="str">
            <v>Average Band D</v>
          </cell>
          <cell r="G242" t="str">
            <v>Average Band D</v>
          </cell>
          <cell r="K242" t="str">
            <v>Average Band D</v>
          </cell>
          <cell r="O242" t="str">
            <v>Average Band D</v>
          </cell>
        </row>
        <row r="243">
          <cell r="C243" t="str">
            <v>Equivalent Council Tax</v>
          </cell>
          <cell r="E243" t="str">
            <v>£</v>
          </cell>
          <cell r="F243" t="str">
            <v>%</v>
          </cell>
          <cell r="G243" t="str">
            <v>Equivalent Council Tax</v>
          </cell>
          <cell r="I243" t="str">
            <v>£</v>
          </cell>
          <cell r="J243" t="str">
            <v>%</v>
          </cell>
          <cell r="K243" t="str">
            <v>Equivalent Council Tax</v>
          </cell>
          <cell r="M243" t="str">
            <v>£</v>
          </cell>
          <cell r="N243" t="str">
            <v>%</v>
          </cell>
          <cell r="O243" t="str">
            <v>Equivalent</v>
          </cell>
          <cell r="Q243" t="str">
            <v>£</v>
          </cell>
          <cell r="R243" t="str">
            <v>%</v>
          </cell>
          <cell r="S243" t="str">
            <v>Figures</v>
          </cell>
        </row>
        <row r="244">
          <cell r="C244" t="str">
            <v>for Local Services (excl. Parish)</v>
          </cell>
          <cell r="E244" t="str">
            <v>Increase /</v>
          </cell>
          <cell r="F244" t="str">
            <v>Increase /</v>
          </cell>
          <cell r="G244" t="str">
            <v>for Parish Councils</v>
          </cell>
          <cell r="I244" t="str">
            <v>Increase /</v>
          </cell>
          <cell r="J244" t="str">
            <v>Increase /</v>
          </cell>
          <cell r="K244" t="str">
            <v>for Precepts</v>
          </cell>
          <cell r="M244" t="str">
            <v>Increase /</v>
          </cell>
          <cell r="N244" t="str">
            <v>Increase /</v>
          </cell>
          <cell r="O244" t="str">
            <v>Council Tax</v>
          </cell>
          <cell r="Q244" t="str">
            <v>Increase /</v>
          </cell>
          <cell r="R244" t="str">
            <v>Increase /</v>
          </cell>
          <cell r="S244" t="str">
            <v>Firm or</v>
          </cell>
        </row>
        <row r="245">
          <cell r="C245" t="str">
            <v>2008/09</v>
          </cell>
          <cell r="D245" t="str">
            <v>2009/10</v>
          </cell>
          <cell r="E245" t="str">
            <v>(Decrease)</v>
          </cell>
          <cell r="F245" t="str">
            <v>(Decrease)</v>
          </cell>
          <cell r="G245" t="str">
            <v>2008/09</v>
          </cell>
          <cell r="H245" t="str">
            <v>2009/10</v>
          </cell>
          <cell r="I245" t="str">
            <v>(Decrease)</v>
          </cell>
          <cell r="J245" t="str">
            <v>(Decrease)</v>
          </cell>
          <cell r="K245" t="str">
            <v>2008/09</v>
          </cell>
          <cell r="L245" t="str">
            <v>2009/10</v>
          </cell>
          <cell r="M245" t="str">
            <v>(Decrease)</v>
          </cell>
          <cell r="N245" t="str">
            <v>(Decrease)</v>
          </cell>
          <cell r="O245" t="str">
            <v>2008/09</v>
          </cell>
          <cell r="P245" t="str">
            <v>2009/10</v>
          </cell>
          <cell r="Q245" t="str">
            <v>(Decrease)</v>
          </cell>
          <cell r="R245" t="str">
            <v>(Decrease)</v>
          </cell>
          <cell r="S245" t="str">
            <v>Provisional?</v>
          </cell>
        </row>
        <row r="246">
          <cell r="C246" t="str">
            <v>£   p</v>
          </cell>
          <cell r="D246" t="str">
            <v>£   p</v>
          </cell>
          <cell r="E246" t="str">
            <v>£s</v>
          </cell>
          <cell r="F246" t="str">
            <v>%</v>
          </cell>
          <cell r="G246" t="str">
            <v>£   p</v>
          </cell>
          <cell r="H246" t="str">
            <v>£   p</v>
          </cell>
          <cell r="I246" t="str">
            <v>£s</v>
          </cell>
          <cell r="J246" t="str">
            <v>%</v>
          </cell>
          <cell r="K246" t="str">
            <v>£   p</v>
          </cell>
          <cell r="L246" t="str">
            <v>£   p</v>
          </cell>
          <cell r="M246" t="str">
            <v>£s</v>
          </cell>
          <cell r="N246" t="str">
            <v>%</v>
          </cell>
          <cell r="O246" t="str">
            <v>£   p</v>
          </cell>
          <cell r="P246" t="str">
            <v>£   p</v>
          </cell>
          <cell r="Q246" t="str">
            <v>£s</v>
          </cell>
          <cell r="R246" t="str">
            <v>%</v>
          </cell>
        </row>
        <row r="248">
          <cell r="A248" t="str">
            <v>E1931</v>
          </cell>
          <cell r="B248" t="str">
            <v>Broxbourne</v>
          </cell>
          <cell r="C248">
            <v>109.41</v>
          </cell>
          <cell r="D248">
            <v>113.24</v>
          </cell>
          <cell r="E248">
            <v>3.8299999999999983</v>
          </cell>
          <cell r="F248">
            <v>3.5005940956036818E-2</v>
          </cell>
          <cell r="G248">
            <v>0</v>
          </cell>
          <cell r="H248">
            <v>0</v>
          </cell>
          <cell r="I248">
            <v>0</v>
          </cell>
          <cell r="J248">
            <v>0</v>
          </cell>
          <cell r="K248">
            <v>1217.79</v>
          </cell>
          <cell r="L248">
            <v>1261.6499999999999</v>
          </cell>
          <cell r="M248">
            <v>43.8599999999999</v>
          </cell>
          <cell r="N248">
            <v>3.6016061882590433E-2</v>
          </cell>
          <cell r="O248">
            <v>1327.2</v>
          </cell>
          <cell r="P248">
            <v>1374.89</v>
          </cell>
          <cell r="Q248">
            <v>47.690000000000055</v>
          </cell>
          <cell r="R248">
            <v>3.5932790837854167E-2</v>
          </cell>
          <cell r="S248" t="str">
            <v>Firm</v>
          </cell>
        </row>
        <row r="249">
          <cell r="A249" t="str">
            <v>E1932</v>
          </cell>
          <cell r="B249" t="str">
            <v>Dacorum</v>
          </cell>
          <cell r="C249">
            <v>158.4</v>
          </cell>
          <cell r="D249">
            <v>166.22</v>
          </cell>
          <cell r="E249">
            <v>7.8199999999999932</v>
          </cell>
          <cell r="F249">
            <v>4.9368686868686895E-2</v>
          </cell>
          <cell r="G249">
            <v>9.2999999999999829</v>
          </cell>
          <cell r="H249">
            <v>9.4799999999999898</v>
          </cell>
          <cell r="I249">
            <v>0.18000000000000682</v>
          </cell>
          <cell r="J249">
            <v>1.9354838709678246E-2</v>
          </cell>
          <cell r="K249">
            <v>1217.79</v>
          </cell>
          <cell r="L249">
            <v>1261.6499999999999</v>
          </cell>
          <cell r="M249">
            <v>43.8599999999999</v>
          </cell>
          <cell r="N249">
            <v>3.6016061882590433E-2</v>
          </cell>
          <cell r="O249">
            <v>1385.49</v>
          </cell>
          <cell r="P249">
            <v>1437.35</v>
          </cell>
          <cell r="Q249">
            <v>51.8599999999999</v>
          </cell>
          <cell r="R249">
            <v>3.7430800655363639E-2</v>
          </cell>
          <cell r="S249" t="str">
            <v>Firm</v>
          </cell>
        </row>
        <row r="250">
          <cell r="A250" t="str">
            <v>E1933</v>
          </cell>
          <cell r="B250" t="str">
            <v>East Hertfordshire</v>
          </cell>
          <cell r="C250">
            <v>150.30000000000001</v>
          </cell>
          <cell r="D250">
            <v>155.41</v>
          </cell>
          <cell r="E250">
            <v>5.1099999999999852</v>
          </cell>
          <cell r="F250">
            <v>3.3998669328010545E-2</v>
          </cell>
          <cell r="G250">
            <v>58.52</v>
          </cell>
          <cell r="H250">
            <v>59.819999999999993</v>
          </cell>
          <cell r="I250">
            <v>1.2999999999999901</v>
          </cell>
          <cell r="J250">
            <v>2.2214627477785243E-2</v>
          </cell>
          <cell r="K250">
            <v>1217.79</v>
          </cell>
          <cell r="L250">
            <v>1261.6499999999999</v>
          </cell>
          <cell r="M250">
            <v>43.8599999999999</v>
          </cell>
          <cell r="N250">
            <v>3.6016061882590433E-2</v>
          </cell>
          <cell r="O250">
            <v>1426.61</v>
          </cell>
          <cell r="P250">
            <v>1476.88</v>
          </cell>
          <cell r="Q250">
            <v>50.270000000000209</v>
          </cell>
          <cell r="R250">
            <v>3.5237380924008743E-2</v>
          </cell>
          <cell r="S250" t="str">
            <v>Firm</v>
          </cell>
        </row>
        <row r="251">
          <cell r="A251" t="str">
            <v>E1934</v>
          </cell>
          <cell r="B251" t="str">
            <v>Hertsmere</v>
          </cell>
          <cell r="C251">
            <v>153.11000000000001</v>
          </cell>
          <cell r="D251">
            <v>157.36000000000001</v>
          </cell>
          <cell r="E251">
            <v>4.25</v>
          </cell>
          <cell r="F251">
            <v>2.775782117431902E-2</v>
          </cell>
          <cell r="G251">
            <v>22.16</v>
          </cell>
          <cell r="H251">
            <v>22.819999999999993</v>
          </cell>
          <cell r="I251">
            <v>0.65999999999999304</v>
          </cell>
          <cell r="J251">
            <v>2.9783393501804811E-2</v>
          </cell>
          <cell r="K251">
            <v>1217.79</v>
          </cell>
          <cell r="L251">
            <v>1261.6499999999999</v>
          </cell>
          <cell r="M251">
            <v>43.8599999999999</v>
          </cell>
          <cell r="N251">
            <v>3.6016061882590433E-2</v>
          </cell>
          <cell r="O251">
            <v>1393.06</v>
          </cell>
          <cell r="P251">
            <v>1441.83</v>
          </cell>
          <cell r="Q251">
            <v>48.769999999999982</v>
          </cell>
          <cell r="R251">
            <v>3.5009260189797997E-2</v>
          </cell>
          <cell r="S251" t="str">
            <v>Firm</v>
          </cell>
        </row>
        <row r="252">
          <cell r="A252" t="str">
            <v>E1935</v>
          </cell>
          <cell r="B252" t="str">
            <v>North Hertfordshire</v>
          </cell>
          <cell r="C252">
            <v>186.41</v>
          </cell>
          <cell r="D252">
            <v>193.68</v>
          </cell>
          <cell r="E252">
            <v>7.2700000000000102</v>
          </cell>
          <cell r="F252">
            <v>3.9000053645190658E-2</v>
          </cell>
          <cell r="G252">
            <v>28.04</v>
          </cell>
          <cell r="H252">
            <v>26.930000000000007</v>
          </cell>
          <cell r="I252">
            <v>-1.1099999999999923</v>
          </cell>
          <cell r="J252">
            <v>-3.958630527817375E-2</v>
          </cell>
          <cell r="K252">
            <v>1217.79</v>
          </cell>
          <cell r="L252">
            <v>1261.6499999999999</v>
          </cell>
          <cell r="M252">
            <v>43.8599999999999</v>
          </cell>
          <cell r="N252">
            <v>3.6016061882590433E-2</v>
          </cell>
          <cell r="O252">
            <v>1432.24</v>
          </cell>
          <cell r="P252">
            <v>1482.26</v>
          </cell>
          <cell r="Q252">
            <v>50.019999999999982</v>
          </cell>
          <cell r="R252">
            <v>3.4924314360721631E-2</v>
          </cell>
          <cell r="S252" t="str">
            <v>Firm</v>
          </cell>
        </row>
        <row r="253">
          <cell r="A253" t="str">
            <v>E1936</v>
          </cell>
          <cell r="B253" t="str">
            <v>St Albans</v>
          </cell>
          <cell r="C253">
            <v>170.88</v>
          </cell>
          <cell r="D253">
            <v>170.88</v>
          </cell>
          <cell r="E253">
            <v>0</v>
          </cell>
          <cell r="F253">
            <v>0</v>
          </cell>
          <cell r="G253">
            <v>33.92</v>
          </cell>
          <cell r="H253">
            <v>35.840000000000003</v>
          </cell>
          <cell r="I253">
            <v>1.9200000000000017</v>
          </cell>
          <cell r="J253">
            <v>5.6603773584905648E-2</v>
          </cell>
          <cell r="K253">
            <v>1217.79</v>
          </cell>
          <cell r="L253">
            <v>1261.6499999999999</v>
          </cell>
          <cell r="M253">
            <v>43.8599999999999</v>
          </cell>
          <cell r="N253">
            <v>3.6016061882590433E-2</v>
          </cell>
          <cell r="O253">
            <v>1422.59</v>
          </cell>
          <cell r="P253">
            <v>1468.37</v>
          </cell>
          <cell r="Q253">
            <v>45.779999999999973</v>
          </cell>
          <cell r="R253">
            <v>3.2180740761568627E-2</v>
          </cell>
          <cell r="S253" t="str">
            <v>Firm</v>
          </cell>
        </row>
        <row r="254">
          <cell r="A254" t="str">
            <v>E1937</v>
          </cell>
          <cell r="B254" t="str">
            <v>Stevenage</v>
          </cell>
          <cell r="C254">
            <v>181.44</v>
          </cell>
          <cell r="D254">
            <v>188.52</v>
          </cell>
          <cell r="E254">
            <v>7.0800000000000125</v>
          </cell>
          <cell r="F254">
            <v>3.9021164021164179E-2</v>
          </cell>
          <cell r="G254">
            <v>0</v>
          </cell>
          <cell r="H254">
            <v>0</v>
          </cell>
          <cell r="I254">
            <v>0</v>
          </cell>
          <cell r="J254">
            <v>0</v>
          </cell>
          <cell r="K254">
            <v>1217.79</v>
          </cell>
          <cell r="L254">
            <v>1261.6499999999999</v>
          </cell>
          <cell r="M254">
            <v>43.8599999999999</v>
          </cell>
          <cell r="N254">
            <v>3.6016061882590433E-2</v>
          </cell>
          <cell r="O254">
            <v>1399.23</v>
          </cell>
          <cell r="P254">
            <v>1450.17</v>
          </cell>
          <cell r="Q254">
            <v>50.940000000000055</v>
          </cell>
          <cell r="R254">
            <v>3.6405737441307151E-2</v>
          </cell>
          <cell r="S254" t="str">
            <v>Firm</v>
          </cell>
        </row>
        <row r="255">
          <cell r="A255" t="str">
            <v>E1938</v>
          </cell>
          <cell r="B255" t="str">
            <v>Three Rivers</v>
          </cell>
          <cell r="C255">
            <v>154.21</v>
          </cell>
          <cell r="D255">
            <v>156.52000000000001</v>
          </cell>
          <cell r="E255">
            <v>2.3100000000000023</v>
          </cell>
          <cell r="F255">
            <v>1.4979573309124028E-2</v>
          </cell>
          <cell r="G255">
            <v>34.590000000000003</v>
          </cell>
          <cell r="H255">
            <v>36.599999999999994</v>
          </cell>
          <cell r="I255">
            <v>2.0099999999999909</v>
          </cell>
          <cell r="J255">
            <v>5.8109280138768149E-2</v>
          </cell>
          <cell r="K255">
            <v>1217.79</v>
          </cell>
          <cell r="L255">
            <v>1261.6499999999999</v>
          </cell>
          <cell r="M255">
            <v>43.8599999999999</v>
          </cell>
          <cell r="N255">
            <v>3.6016061882590433E-2</v>
          </cell>
          <cell r="O255">
            <v>1406.59</v>
          </cell>
          <cell r="P255">
            <v>1454.77</v>
          </cell>
          <cell r="Q255">
            <v>48.180000000000064</v>
          </cell>
          <cell r="R255">
            <v>3.425305170660975E-2</v>
          </cell>
          <cell r="S255" t="str">
            <v>Firm</v>
          </cell>
        </row>
        <row r="256">
          <cell r="A256" t="str">
            <v>E1939</v>
          </cell>
          <cell r="B256" t="str">
            <v>Watford</v>
          </cell>
          <cell r="C256">
            <v>251</v>
          </cell>
          <cell r="D256">
            <v>253.5</v>
          </cell>
          <cell r="E256">
            <v>2.5</v>
          </cell>
          <cell r="F256">
            <v>9.960159362549792E-3</v>
          </cell>
          <cell r="G256">
            <v>0</v>
          </cell>
          <cell r="H256">
            <v>0</v>
          </cell>
          <cell r="I256">
            <v>0</v>
          </cell>
          <cell r="J256">
            <v>0</v>
          </cell>
          <cell r="K256">
            <v>1217.79</v>
          </cell>
          <cell r="L256">
            <v>1261.6499999999999</v>
          </cell>
          <cell r="M256">
            <v>43.8599999999999</v>
          </cell>
          <cell r="N256">
            <v>3.6016061882590433E-2</v>
          </cell>
          <cell r="O256">
            <v>1468.79</v>
          </cell>
          <cell r="P256">
            <v>1515.15</v>
          </cell>
          <cell r="Q256">
            <v>46.360000000000127</v>
          </cell>
          <cell r="R256">
            <v>3.1563395720286769E-2</v>
          </cell>
          <cell r="S256" t="str">
            <v>Firm</v>
          </cell>
        </row>
        <row r="257">
          <cell r="A257" t="str">
            <v>E1940</v>
          </cell>
          <cell r="B257" t="str">
            <v>Welwyn Hatfield</v>
          </cell>
          <cell r="C257">
            <v>191.83</v>
          </cell>
          <cell r="D257">
            <v>196.61</v>
          </cell>
          <cell r="E257">
            <v>4.7800000000000011</v>
          </cell>
          <cell r="F257">
            <v>2.4917896053797683E-2</v>
          </cell>
          <cell r="G257">
            <v>31.86</v>
          </cell>
          <cell r="H257">
            <v>33.629999999999995</v>
          </cell>
          <cell r="I257">
            <v>1.769999999999996</v>
          </cell>
          <cell r="J257">
            <v>5.5555555555555358E-2</v>
          </cell>
          <cell r="K257">
            <v>1217.79</v>
          </cell>
          <cell r="L257">
            <v>1261.6499999999999</v>
          </cell>
          <cell r="M257">
            <v>43.8599999999999</v>
          </cell>
          <cell r="N257">
            <v>3.6016061882590433E-2</v>
          </cell>
          <cell r="O257">
            <v>1441.48</v>
          </cell>
          <cell r="P257">
            <v>1491.89</v>
          </cell>
          <cell r="Q257">
            <v>50.410000000000082</v>
          </cell>
          <cell r="R257">
            <v>3.4971002025695919E-2</v>
          </cell>
          <cell r="S257" t="str">
            <v>Firm</v>
          </cell>
        </row>
        <row r="258">
          <cell r="A258" t="str">
            <v>E2231</v>
          </cell>
          <cell r="B258" t="str">
            <v>Ashford</v>
          </cell>
          <cell r="C258">
            <v>129.19999999999999</v>
          </cell>
          <cell r="D258">
            <v>135.27000000000001</v>
          </cell>
          <cell r="E258">
            <v>6.0700000000000216</v>
          </cell>
          <cell r="F258">
            <v>4.6981424148607065E-2</v>
          </cell>
          <cell r="G258">
            <v>15.27</v>
          </cell>
          <cell r="H258">
            <v>16.119999999999976</v>
          </cell>
          <cell r="I258">
            <v>0.84999999999997655</v>
          </cell>
          <cell r="J258">
            <v>5.5664702030122859E-2</v>
          </cell>
          <cell r="K258">
            <v>1193.8499999999999</v>
          </cell>
          <cell r="L258">
            <v>1226.98</v>
          </cell>
          <cell r="M258">
            <v>33.130000000000109</v>
          </cell>
          <cell r="N258">
            <v>2.7750554927336024E-2</v>
          </cell>
          <cell r="O258">
            <v>1338.32</v>
          </cell>
          <cell r="P258">
            <v>1378.37</v>
          </cell>
          <cell r="Q258">
            <v>40.049999999999955</v>
          </cell>
          <cell r="R258">
            <v>2.9925578337019587E-2</v>
          </cell>
          <cell r="S258" t="str">
            <v>Firm</v>
          </cell>
        </row>
        <row r="259">
          <cell r="A259" t="str">
            <v>E2232</v>
          </cell>
          <cell r="B259" t="str">
            <v>Canterbury</v>
          </cell>
          <cell r="C259">
            <v>166.95</v>
          </cell>
          <cell r="D259">
            <v>174.42</v>
          </cell>
          <cell r="E259">
            <v>7.4699999999999989</v>
          </cell>
          <cell r="F259">
            <v>4.4743935309973004E-2</v>
          </cell>
          <cell r="G259">
            <v>11.01</v>
          </cell>
          <cell r="H259">
            <v>10.969999999999999</v>
          </cell>
          <cell r="I259">
            <v>-4.0000000000000924E-2</v>
          </cell>
          <cell r="J259">
            <v>-3.6330608537693543E-3</v>
          </cell>
          <cell r="K259">
            <v>1193.8499999999999</v>
          </cell>
          <cell r="L259">
            <v>1226.98</v>
          </cell>
          <cell r="M259">
            <v>33.130000000000109</v>
          </cell>
          <cell r="N259">
            <v>2.7750554927336024E-2</v>
          </cell>
          <cell r="O259">
            <v>1371.81</v>
          </cell>
          <cell r="P259">
            <v>1412.37</v>
          </cell>
          <cell r="Q259">
            <v>40.559999999999945</v>
          </cell>
          <cell r="R259">
            <v>2.9566776740219014E-2</v>
          </cell>
          <cell r="S259" t="str">
            <v>Firm</v>
          </cell>
        </row>
        <row r="260">
          <cell r="A260" t="str">
            <v>E2233</v>
          </cell>
          <cell r="B260" t="str">
            <v>Dartford</v>
          </cell>
          <cell r="C260">
            <v>152.46</v>
          </cell>
          <cell r="D260">
            <v>159.84</v>
          </cell>
          <cell r="E260">
            <v>7.3799999999999955</v>
          </cell>
          <cell r="F260">
            <v>4.840613931523019E-2</v>
          </cell>
          <cell r="G260">
            <v>20.79</v>
          </cell>
          <cell r="H260">
            <v>22.03</v>
          </cell>
          <cell r="I260">
            <v>1.240000000000002</v>
          </cell>
          <cell r="J260">
            <v>5.9644059644059721E-2</v>
          </cell>
          <cell r="K260">
            <v>1193.8499999999999</v>
          </cell>
          <cell r="L260">
            <v>1226.98</v>
          </cell>
          <cell r="M260">
            <v>33.130000000000109</v>
          </cell>
          <cell r="N260">
            <v>2.7750554927336024E-2</v>
          </cell>
          <cell r="O260">
            <v>1367.1</v>
          </cell>
          <cell r="P260">
            <v>1408.85</v>
          </cell>
          <cell r="Q260">
            <v>41.75</v>
          </cell>
          <cell r="R260">
            <v>3.0539097359373768E-2</v>
          </cell>
          <cell r="S260" t="str">
            <v>Firm</v>
          </cell>
        </row>
        <row r="261">
          <cell r="A261" t="str">
            <v>E2234</v>
          </cell>
          <cell r="B261" t="str">
            <v>Dover</v>
          </cell>
          <cell r="C261">
            <v>147.77000000000001</v>
          </cell>
          <cell r="D261">
            <v>155.07</v>
          </cell>
          <cell r="E261">
            <v>7.2999999999999829</v>
          </cell>
          <cell r="F261">
            <v>4.9401096298301361E-2</v>
          </cell>
          <cell r="G261">
            <v>42.12</v>
          </cell>
          <cell r="H261">
            <v>43.480000000000018</v>
          </cell>
          <cell r="I261">
            <v>1.3600000000000207</v>
          </cell>
          <cell r="J261">
            <v>3.2288698955366124E-2</v>
          </cell>
          <cell r="K261">
            <v>1193.8499999999999</v>
          </cell>
          <cell r="L261">
            <v>1226.98</v>
          </cell>
          <cell r="M261">
            <v>33.130000000000109</v>
          </cell>
          <cell r="N261">
            <v>2.7750554927336024E-2</v>
          </cell>
          <cell r="O261">
            <v>1383.74</v>
          </cell>
          <cell r="P261">
            <v>1425.53</v>
          </cell>
          <cell r="Q261">
            <v>41.789999999999964</v>
          </cell>
          <cell r="R261">
            <v>3.0200760258429993E-2</v>
          </cell>
          <cell r="S261" t="str">
            <v>Firm</v>
          </cell>
        </row>
        <row r="262">
          <cell r="A262" t="str">
            <v>E2236</v>
          </cell>
          <cell r="B262" t="str">
            <v>Gravesham</v>
          </cell>
          <cell r="C262">
            <v>154.08000000000001</v>
          </cell>
          <cell r="D262">
            <v>161.63</v>
          </cell>
          <cell r="E262">
            <v>7.5499999999999829</v>
          </cell>
          <cell r="F262">
            <v>4.9000519210799398E-2</v>
          </cell>
          <cell r="G262">
            <v>5.8499999999999943</v>
          </cell>
          <cell r="H262">
            <v>5.9300000000000068</v>
          </cell>
          <cell r="I262">
            <v>8.0000000000012506E-2</v>
          </cell>
          <cell r="J262">
            <v>1.3675213675215847E-2</v>
          </cell>
          <cell r="K262">
            <v>1193.8499999999999</v>
          </cell>
          <cell r="L262">
            <v>1226.98</v>
          </cell>
          <cell r="M262">
            <v>33.130000000000109</v>
          </cell>
          <cell r="N262">
            <v>2.7750554927336024E-2</v>
          </cell>
          <cell r="O262">
            <v>1353.78</v>
          </cell>
          <cell r="P262">
            <v>1394.54</v>
          </cell>
          <cell r="Q262">
            <v>40.759999999999991</v>
          </cell>
          <cell r="R262">
            <v>3.0108289382322129E-2</v>
          </cell>
          <cell r="S262" t="str">
            <v>Firm</v>
          </cell>
        </row>
        <row r="263">
          <cell r="A263" t="str">
            <v>E2237</v>
          </cell>
          <cell r="B263" t="str">
            <v>Maidstone</v>
          </cell>
          <cell r="C263">
            <v>207.72</v>
          </cell>
          <cell r="D263">
            <v>216.99</v>
          </cell>
          <cell r="E263">
            <v>9.2700000000000102</v>
          </cell>
          <cell r="F263">
            <v>4.4627383015597877E-2</v>
          </cell>
          <cell r="G263">
            <v>14.67</v>
          </cell>
          <cell r="H263">
            <v>15.319999999999993</v>
          </cell>
          <cell r="I263">
            <v>0.64999999999999325</v>
          </cell>
          <cell r="J263">
            <v>4.4308111792773941E-2</v>
          </cell>
          <cell r="K263">
            <v>1193.8499999999999</v>
          </cell>
          <cell r="L263">
            <v>1226.98</v>
          </cell>
          <cell r="M263">
            <v>33.130000000000109</v>
          </cell>
          <cell r="N263">
            <v>2.7750554927336024E-2</v>
          </cell>
          <cell r="O263">
            <v>1416.24</v>
          </cell>
          <cell r="P263">
            <v>1459.29</v>
          </cell>
          <cell r="Q263">
            <v>43.049999999999955</v>
          </cell>
          <cell r="R263">
            <v>3.0397390272835167E-2</v>
          </cell>
          <cell r="S263" t="str">
            <v>Firm</v>
          </cell>
        </row>
        <row r="264">
          <cell r="A264" t="str">
            <v>E2239</v>
          </cell>
          <cell r="B264" t="str">
            <v>Sevenoaks</v>
          </cell>
          <cell r="C264">
            <v>168.39</v>
          </cell>
          <cell r="D264">
            <v>176.76</v>
          </cell>
          <cell r="E264">
            <v>8.3700000000000045</v>
          </cell>
          <cell r="F264">
            <v>4.9706039551042247E-2</v>
          </cell>
          <cell r="G264">
            <v>60.46</v>
          </cell>
          <cell r="H264">
            <v>62.300000000000011</v>
          </cell>
          <cell r="I264">
            <v>1.8400000000000105</v>
          </cell>
          <cell r="J264">
            <v>3.0433344359907633E-2</v>
          </cell>
          <cell r="K264">
            <v>1193.8499999999999</v>
          </cell>
          <cell r="L264">
            <v>1226.98</v>
          </cell>
          <cell r="M264">
            <v>33.130000000000109</v>
          </cell>
          <cell r="N264">
            <v>2.7750554927336024E-2</v>
          </cell>
          <cell r="O264">
            <v>1422.7</v>
          </cell>
          <cell r="P264">
            <v>1466.04</v>
          </cell>
          <cell r="Q264">
            <v>43.339999999999918</v>
          </cell>
          <cell r="R264">
            <v>3.0463203767484348E-2</v>
          </cell>
          <cell r="S264" t="str">
            <v>Firm</v>
          </cell>
        </row>
        <row r="265">
          <cell r="A265" t="str">
            <v>E2240</v>
          </cell>
          <cell r="B265" t="str">
            <v>Shepway</v>
          </cell>
          <cell r="C265">
            <v>228.18</v>
          </cell>
          <cell r="D265">
            <v>238.94</v>
          </cell>
          <cell r="E265">
            <v>10.759999999999991</v>
          </cell>
          <cell r="F265">
            <v>4.7155754229117219E-2</v>
          </cell>
          <cell r="G265">
            <v>32</v>
          </cell>
          <cell r="H265">
            <v>33.660000000000025</v>
          </cell>
          <cell r="I265">
            <v>1.660000000000025</v>
          </cell>
          <cell r="J265">
            <v>5.1875000000000782E-2</v>
          </cell>
          <cell r="K265">
            <v>1193.8499999999999</v>
          </cell>
          <cell r="L265">
            <v>1226.98</v>
          </cell>
          <cell r="M265">
            <v>33.130000000000109</v>
          </cell>
          <cell r="N265">
            <v>2.7750554927336024E-2</v>
          </cell>
          <cell r="O265">
            <v>1454.03</v>
          </cell>
          <cell r="P265">
            <v>1499.58</v>
          </cell>
          <cell r="Q265">
            <v>45.549999999999955</v>
          </cell>
          <cell r="R265">
            <v>3.1326726408670957E-2</v>
          </cell>
          <cell r="S265" t="str">
            <v>Firm</v>
          </cell>
        </row>
        <row r="266">
          <cell r="A266" t="str">
            <v>E2241</v>
          </cell>
          <cell r="B266" t="str">
            <v>Swale</v>
          </cell>
          <cell r="C266">
            <v>148.77000000000001</v>
          </cell>
          <cell r="D266">
            <v>156.06</v>
          </cell>
          <cell r="E266">
            <v>7.289999999999992</v>
          </cell>
          <cell r="F266">
            <v>4.9001814882032591E-2</v>
          </cell>
          <cell r="G266">
            <v>14.28</v>
          </cell>
          <cell r="H266">
            <v>14.960000000000008</v>
          </cell>
          <cell r="I266">
            <v>0.6800000000000086</v>
          </cell>
          <cell r="J266">
            <v>4.7619047619048116E-2</v>
          </cell>
          <cell r="K266">
            <v>1193.8499999999999</v>
          </cell>
          <cell r="L266">
            <v>1226.98</v>
          </cell>
          <cell r="M266">
            <v>33.130000000000109</v>
          </cell>
          <cell r="N266">
            <v>2.7750554927336024E-2</v>
          </cell>
          <cell r="O266">
            <v>1356.9</v>
          </cell>
          <cell r="P266">
            <v>1398</v>
          </cell>
          <cell r="Q266">
            <v>41.099999999999909</v>
          </cell>
          <cell r="R266">
            <v>3.0289630776033638E-2</v>
          </cell>
          <cell r="S266" t="str">
            <v>Firm</v>
          </cell>
        </row>
        <row r="267">
          <cell r="A267" t="str">
            <v>E2242</v>
          </cell>
          <cell r="B267" t="str">
            <v>Thanet</v>
          </cell>
          <cell r="C267">
            <v>197.1</v>
          </cell>
          <cell r="D267">
            <v>204.93</v>
          </cell>
          <cell r="E267">
            <v>7.8300000000000125</v>
          </cell>
          <cell r="F267">
            <v>3.9726027397260388E-2</v>
          </cell>
          <cell r="G267">
            <v>11.44</v>
          </cell>
          <cell r="H267">
            <v>13.579999999999984</v>
          </cell>
          <cell r="I267">
            <v>2.1399999999999846</v>
          </cell>
          <cell r="J267">
            <v>0.18706293706293575</v>
          </cell>
          <cell r="K267">
            <v>1193.8499999999999</v>
          </cell>
          <cell r="L267">
            <v>1226.98</v>
          </cell>
          <cell r="M267">
            <v>33.130000000000109</v>
          </cell>
          <cell r="N267">
            <v>2.7750554927336024E-2</v>
          </cell>
          <cell r="O267">
            <v>1402.39</v>
          </cell>
          <cell r="P267">
            <v>1445.49</v>
          </cell>
          <cell r="Q267">
            <v>43.099999999999909</v>
          </cell>
          <cell r="R267">
            <v>3.0733248240503608E-2</v>
          </cell>
          <cell r="S267" t="str">
            <v>Firm</v>
          </cell>
        </row>
        <row r="268">
          <cell r="A268" t="str">
            <v>E2243</v>
          </cell>
          <cell r="B268" t="str">
            <v>Tonbridge &amp; Malling</v>
          </cell>
          <cell r="C268">
            <v>159.5</v>
          </cell>
          <cell r="D268">
            <v>167</v>
          </cell>
          <cell r="E268">
            <v>7.5</v>
          </cell>
          <cell r="F268">
            <v>4.7021943573667624E-2</v>
          </cell>
          <cell r="G268">
            <v>33.74</v>
          </cell>
          <cell r="H268">
            <v>35.620000000000005</v>
          </cell>
          <cell r="I268">
            <v>1.8800000000000026</v>
          </cell>
          <cell r="J268">
            <v>5.5720213396561968E-2</v>
          </cell>
          <cell r="K268">
            <v>1193.8499999999999</v>
          </cell>
          <cell r="L268">
            <v>1226.98</v>
          </cell>
          <cell r="M268">
            <v>33.130000000000109</v>
          </cell>
          <cell r="N268">
            <v>2.7750554927336024E-2</v>
          </cell>
          <cell r="O268">
            <v>1387.09</v>
          </cell>
          <cell r="P268">
            <v>1429.6</v>
          </cell>
          <cell r="Q268">
            <v>42.509999999999991</v>
          </cell>
          <cell r="R268">
            <v>3.0646893856923541E-2</v>
          </cell>
          <cell r="S268" t="str">
            <v>Firm</v>
          </cell>
        </row>
        <row r="269">
          <cell r="A269" t="str">
            <v>E2244</v>
          </cell>
          <cell r="B269" t="str">
            <v>Tunbridge Wells</v>
          </cell>
          <cell r="C269">
            <v>134.79</v>
          </cell>
          <cell r="D269">
            <v>141.51</v>
          </cell>
          <cell r="E269">
            <v>6.7199999999999989</v>
          </cell>
          <cell r="F269">
            <v>4.9855330514133156E-2</v>
          </cell>
          <cell r="G269">
            <v>31.25</v>
          </cell>
          <cell r="H269">
            <v>32.19</v>
          </cell>
          <cell r="I269">
            <v>0.93999999999999773</v>
          </cell>
          <cell r="J269">
            <v>3.0079999999999885E-2</v>
          </cell>
          <cell r="K269">
            <v>1193.8499999999999</v>
          </cell>
          <cell r="L269">
            <v>1226.98</v>
          </cell>
          <cell r="M269">
            <v>33.130000000000109</v>
          </cell>
          <cell r="N269">
            <v>2.7750554927336024E-2</v>
          </cell>
          <cell r="O269">
            <v>1359.89</v>
          </cell>
          <cell r="P269">
            <v>1400.68</v>
          </cell>
          <cell r="Q269">
            <v>40.789999999999964</v>
          </cell>
          <cell r="R269">
            <v>2.9995073130914873E-2</v>
          </cell>
          <cell r="S269" t="str">
            <v>Firm</v>
          </cell>
        </row>
        <row r="270">
          <cell r="A270" t="str">
            <v>E2333</v>
          </cell>
          <cell r="B270" t="str">
            <v>Burnley</v>
          </cell>
          <cell r="C270">
            <v>240.47</v>
          </cell>
          <cell r="D270">
            <v>252.25</v>
          </cell>
          <cell r="E270">
            <v>11.780000000000001</v>
          </cell>
          <cell r="F270">
            <v>4.8987399675635146E-2</v>
          </cell>
          <cell r="G270">
            <v>1.8499999999999943</v>
          </cell>
          <cell r="H270">
            <v>1.6800000000000068</v>
          </cell>
          <cell r="I270">
            <v>-0.16999999999998749</v>
          </cell>
          <cell r="J270">
            <v>-9.1891891891885402E-2</v>
          </cell>
          <cell r="K270">
            <v>1273.1799999999998</v>
          </cell>
          <cell r="L270">
            <v>1312.79</v>
          </cell>
          <cell r="M270">
            <v>39.610000000000127</v>
          </cell>
          <cell r="N270">
            <v>3.1111076202893662E-2</v>
          </cell>
          <cell r="O270">
            <v>1515.5</v>
          </cell>
          <cell r="P270">
            <v>1566.72</v>
          </cell>
          <cell r="Q270">
            <v>51.220000000000027</v>
          </cell>
          <cell r="R270">
            <v>3.3797426591883895E-2</v>
          </cell>
          <cell r="S270" t="str">
            <v>Firm</v>
          </cell>
        </row>
        <row r="271">
          <cell r="A271" t="str">
            <v>E2334</v>
          </cell>
          <cell r="B271" t="str">
            <v>Chorley</v>
          </cell>
          <cell r="C271">
            <v>174.88</v>
          </cell>
          <cell r="D271">
            <v>179.65</v>
          </cell>
          <cell r="E271">
            <v>4.7700000000000102</v>
          </cell>
          <cell r="F271">
            <v>2.7275846294602113E-2</v>
          </cell>
          <cell r="G271">
            <v>16.3</v>
          </cell>
          <cell r="H271">
            <v>16.930000000000007</v>
          </cell>
          <cell r="I271">
            <v>0.63000000000000611</v>
          </cell>
          <cell r="J271">
            <v>3.8650306748466701E-2</v>
          </cell>
          <cell r="K271">
            <v>1273.1799999999998</v>
          </cell>
          <cell r="L271">
            <v>1312.79</v>
          </cell>
          <cell r="M271">
            <v>39.610000000000127</v>
          </cell>
          <cell r="N271">
            <v>3.1111076202893662E-2</v>
          </cell>
          <cell r="O271">
            <v>1464.36</v>
          </cell>
          <cell r="P271">
            <v>1509.37</v>
          </cell>
          <cell r="Q271">
            <v>45.009999999999991</v>
          </cell>
          <cell r="R271">
            <v>3.0736977246032415E-2</v>
          </cell>
          <cell r="S271" t="str">
            <v>Firm</v>
          </cell>
        </row>
        <row r="272">
          <cell r="A272" t="str">
            <v>E2335</v>
          </cell>
          <cell r="B272" t="str">
            <v>Fylde</v>
          </cell>
          <cell r="C272">
            <v>169.01</v>
          </cell>
          <cell r="D272">
            <v>177.44</v>
          </cell>
          <cell r="E272">
            <v>8.4300000000000068</v>
          </cell>
          <cell r="F272">
            <v>4.9878705402047308E-2</v>
          </cell>
          <cell r="G272">
            <v>15.13</v>
          </cell>
          <cell r="H272">
            <v>17.370000000000005</v>
          </cell>
          <cell r="I272">
            <v>2.2400000000000038</v>
          </cell>
          <cell r="J272">
            <v>0.1480502313284866</v>
          </cell>
          <cell r="K272">
            <v>1273.1799999999998</v>
          </cell>
          <cell r="L272">
            <v>1312.79</v>
          </cell>
          <cell r="M272">
            <v>39.610000000000127</v>
          </cell>
          <cell r="N272">
            <v>3.1111076202893662E-2</v>
          </cell>
          <cell r="O272">
            <v>1457.32</v>
          </cell>
          <cell r="P272">
            <v>1507.6</v>
          </cell>
          <cell r="Q272">
            <v>50.279999999999973</v>
          </cell>
          <cell r="R272">
            <v>3.4501688030082578E-2</v>
          </cell>
          <cell r="S272" t="str">
            <v>Firm</v>
          </cell>
        </row>
        <row r="273">
          <cell r="A273" t="str">
            <v>E2336</v>
          </cell>
          <cell r="B273" t="str">
            <v>Hyndburn</v>
          </cell>
          <cell r="C273">
            <v>219.65</v>
          </cell>
          <cell r="D273">
            <v>230.52</v>
          </cell>
          <cell r="E273">
            <v>10.870000000000005</v>
          </cell>
          <cell r="F273">
            <v>4.9487821534259124E-2</v>
          </cell>
          <cell r="G273">
            <v>0.41999999999998749</v>
          </cell>
          <cell r="H273">
            <v>0.51999999999998181</v>
          </cell>
          <cell r="I273">
            <v>9.9999999999994316E-2</v>
          </cell>
          <cell r="J273">
            <v>0.2380952380952317</v>
          </cell>
          <cell r="K273">
            <v>1273.1799999999998</v>
          </cell>
          <cell r="L273">
            <v>1312.79</v>
          </cell>
          <cell r="M273">
            <v>39.610000000000127</v>
          </cell>
          <cell r="N273">
            <v>3.1111076202893662E-2</v>
          </cell>
          <cell r="O273">
            <v>1493.25</v>
          </cell>
          <cell r="P273">
            <v>1543.83</v>
          </cell>
          <cell r="Q273">
            <v>50.579999999999927</v>
          </cell>
          <cell r="R273">
            <v>3.387242591662476E-2</v>
          </cell>
          <cell r="S273" t="str">
            <v>Firm</v>
          </cell>
        </row>
        <row r="274">
          <cell r="A274" t="str">
            <v>E2337</v>
          </cell>
          <cell r="B274" t="str">
            <v>Lancaster</v>
          </cell>
          <cell r="C274">
            <v>178.17</v>
          </cell>
          <cell r="D274">
            <v>185.31</v>
          </cell>
          <cell r="E274">
            <v>7.1400000000000148</v>
          </cell>
          <cell r="F274">
            <v>4.0074086546556753E-2</v>
          </cell>
          <cell r="G274">
            <v>6.6000000000000227</v>
          </cell>
          <cell r="H274">
            <v>11.909999999999997</v>
          </cell>
          <cell r="I274">
            <v>5.3099999999999739</v>
          </cell>
          <cell r="J274">
            <v>0.80454545454544779</v>
          </cell>
          <cell r="K274">
            <v>1273.1799999999998</v>
          </cell>
          <cell r="L274">
            <v>1312.79</v>
          </cell>
          <cell r="M274">
            <v>39.610000000000127</v>
          </cell>
          <cell r="N274">
            <v>3.1111076202893662E-2</v>
          </cell>
          <cell r="O274">
            <v>1457.95</v>
          </cell>
          <cell r="P274">
            <v>1510.01</v>
          </cell>
          <cell r="Q274">
            <v>52.059999999999945</v>
          </cell>
          <cell r="R274">
            <v>3.5707671730854873E-2</v>
          </cell>
          <cell r="S274" t="str">
            <v>Firm</v>
          </cell>
        </row>
        <row r="275">
          <cell r="A275" t="str">
            <v>E2338</v>
          </cell>
          <cell r="B275" t="str">
            <v>Pendle</v>
          </cell>
          <cell r="C275">
            <v>240.38</v>
          </cell>
          <cell r="D275">
            <v>240.38</v>
          </cell>
          <cell r="E275">
            <v>0</v>
          </cell>
          <cell r="F275">
            <v>0</v>
          </cell>
          <cell r="G275">
            <v>8.9800000000000182</v>
          </cell>
          <cell r="H275">
            <v>13.439999999999998</v>
          </cell>
          <cell r="I275">
            <v>4.4599999999999795</v>
          </cell>
          <cell r="J275">
            <v>0.49665924276168938</v>
          </cell>
          <cell r="K275">
            <v>1273.1799999999998</v>
          </cell>
          <cell r="L275">
            <v>1312.79</v>
          </cell>
          <cell r="M275">
            <v>39.610000000000127</v>
          </cell>
          <cell r="N275">
            <v>3.1111076202893662E-2</v>
          </cell>
          <cell r="O275">
            <v>1522.54</v>
          </cell>
          <cell r="P275">
            <v>1566.61</v>
          </cell>
          <cell r="Q275">
            <v>44.069999999999936</v>
          </cell>
          <cell r="R275">
            <v>2.8945052346736277E-2</v>
          </cell>
          <cell r="S275" t="str">
            <v>Firm</v>
          </cell>
        </row>
        <row r="276">
          <cell r="A276" t="str">
            <v>E2339</v>
          </cell>
          <cell r="B276" t="str">
            <v>Preston</v>
          </cell>
          <cell r="C276">
            <v>241.65</v>
          </cell>
          <cell r="D276">
            <v>253.25</v>
          </cell>
          <cell r="E276">
            <v>11.599999999999994</v>
          </cell>
          <cell r="F276">
            <v>4.8003310573142999E-2</v>
          </cell>
          <cell r="G276">
            <v>1.3199999999999932</v>
          </cell>
          <cell r="H276">
            <v>1.9099999999999966</v>
          </cell>
          <cell r="I276">
            <v>0.59000000000000341</v>
          </cell>
          <cell r="J276">
            <v>0.4469696969697019</v>
          </cell>
          <cell r="K276">
            <v>1273.1799999999998</v>
          </cell>
          <cell r="L276">
            <v>1312.79</v>
          </cell>
          <cell r="M276">
            <v>39.610000000000127</v>
          </cell>
          <cell r="N276">
            <v>3.1111076202893662E-2</v>
          </cell>
          <cell r="O276">
            <v>1516.15</v>
          </cell>
          <cell r="P276">
            <v>1567.95</v>
          </cell>
          <cell r="Q276">
            <v>51.799999999999955</v>
          </cell>
          <cell r="R276">
            <v>3.4165484945420932E-2</v>
          </cell>
          <cell r="S276" t="str">
            <v>Firm</v>
          </cell>
        </row>
        <row r="277">
          <cell r="A277" t="str">
            <v>E2340</v>
          </cell>
          <cell r="B277" t="str">
            <v>Ribble Valley</v>
          </cell>
          <cell r="C277">
            <v>133.33000000000001</v>
          </cell>
          <cell r="D277">
            <v>137.26</v>
          </cell>
          <cell r="E277">
            <v>3.9299999999999784</v>
          </cell>
          <cell r="F277">
            <v>2.94757368934222E-2</v>
          </cell>
          <cell r="G277">
            <v>16.399999999999999</v>
          </cell>
          <cell r="H277">
            <v>16.47</v>
          </cell>
          <cell r="I277">
            <v>7.0000000000000284E-2</v>
          </cell>
          <cell r="J277">
            <v>4.2682926829269441E-3</v>
          </cell>
          <cell r="K277">
            <v>1273.1799999999998</v>
          </cell>
          <cell r="L277">
            <v>1312.79</v>
          </cell>
          <cell r="M277">
            <v>39.610000000000127</v>
          </cell>
          <cell r="N277">
            <v>3.1111076202893662E-2</v>
          </cell>
          <cell r="O277">
            <v>1422.91</v>
          </cell>
          <cell r="P277">
            <v>1466.52</v>
          </cell>
          <cell r="Q277">
            <v>43.6099999999999</v>
          </cell>
          <cell r="R277">
            <v>3.064845984637099E-2</v>
          </cell>
          <cell r="S277" t="str">
            <v>Firm</v>
          </cell>
        </row>
        <row r="278">
          <cell r="A278" t="str">
            <v>E2341</v>
          </cell>
          <cell r="B278" t="str">
            <v>Rossendale</v>
          </cell>
          <cell r="C278">
            <v>246.26</v>
          </cell>
          <cell r="D278">
            <v>253.39</v>
          </cell>
          <cell r="E278">
            <v>7.1299999999999955</v>
          </cell>
          <cell r="F278">
            <v>2.895313895882401E-2</v>
          </cell>
          <cell r="G278">
            <v>2.3200000000000216</v>
          </cell>
          <cell r="H278">
            <v>2.4400000000000261</v>
          </cell>
          <cell r="I278">
            <v>0.12000000000000455</v>
          </cell>
          <cell r="J278">
            <v>5.1724137931036029E-2</v>
          </cell>
          <cell r="K278">
            <v>1273.1799999999998</v>
          </cell>
          <cell r="L278">
            <v>1312.79</v>
          </cell>
          <cell r="M278">
            <v>39.610000000000127</v>
          </cell>
          <cell r="N278">
            <v>3.1111076202893662E-2</v>
          </cell>
          <cell r="O278">
            <v>1521.76</v>
          </cell>
          <cell r="P278">
            <v>1568.62</v>
          </cell>
          <cell r="Q278">
            <v>46.8599999999999</v>
          </cell>
          <cell r="R278">
            <v>3.0793291977709858E-2</v>
          </cell>
          <cell r="S278" t="str">
            <v>Firm</v>
          </cell>
        </row>
        <row r="279">
          <cell r="A279" t="str">
            <v>E2342</v>
          </cell>
          <cell r="B279" t="str">
            <v>South Ribble</v>
          </cell>
          <cell r="C279">
            <v>197.55</v>
          </cell>
          <cell r="D279">
            <v>203.3</v>
          </cell>
          <cell r="E279">
            <v>5.75</v>
          </cell>
          <cell r="F279">
            <v>2.9106555302454984E-2</v>
          </cell>
          <cell r="G279">
            <v>6.25</v>
          </cell>
          <cell r="H279">
            <v>6.4099999999999966</v>
          </cell>
          <cell r="I279">
            <v>0.15999999999999659</v>
          </cell>
          <cell r="J279">
            <v>2.5599999999999401E-2</v>
          </cell>
          <cell r="K279">
            <v>1273.1799999999998</v>
          </cell>
          <cell r="L279">
            <v>1312.79</v>
          </cell>
          <cell r="M279">
            <v>39.610000000000127</v>
          </cell>
          <cell r="N279">
            <v>3.1111076202893662E-2</v>
          </cell>
          <cell r="O279">
            <v>1476.98</v>
          </cell>
          <cell r="P279">
            <v>1522.5</v>
          </cell>
          <cell r="Q279">
            <v>45.519999999999982</v>
          </cell>
          <cell r="R279">
            <v>3.0819645492830006E-2</v>
          </cell>
          <cell r="S279" t="str">
            <v>Firm</v>
          </cell>
        </row>
        <row r="280">
          <cell r="A280" t="str">
            <v>E2343</v>
          </cell>
          <cell r="B280" t="str">
            <v>West Lancashire</v>
          </cell>
          <cell r="C280">
            <v>179.95</v>
          </cell>
          <cell r="D280">
            <v>183.55</v>
          </cell>
          <cell r="E280">
            <v>3.6000000000000227</v>
          </cell>
          <cell r="F280">
            <v>2.0005557099194382E-2</v>
          </cell>
          <cell r="G280">
            <v>13.42</v>
          </cell>
          <cell r="H280">
            <v>13.20999999999998</v>
          </cell>
          <cell r="I280">
            <v>-0.21000000000002039</v>
          </cell>
          <cell r="J280">
            <v>-1.564828614009095E-2</v>
          </cell>
          <cell r="K280">
            <v>1273.1799999999998</v>
          </cell>
          <cell r="L280">
            <v>1312.79</v>
          </cell>
          <cell r="M280">
            <v>39.610000000000127</v>
          </cell>
          <cell r="N280">
            <v>3.1111076202893662E-2</v>
          </cell>
          <cell r="O280">
            <v>1466.55</v>
          </cell>
          <cell r="P280">
            <v>1509.55</v>
          </cell>
          <cell r="Q280">
            <v>43</v>
          </cell>
          <cell r="R280">
            <v>2.932051413180603E-2</v>
          </cell>
          <cell r="S280" t="str">
            <v>Firm</v>
          </cell>
        </row>
        <row r="281">
          <cell r="A281" t="str">
            <v>E2344</v>
          </cell>
          <cell r="B281" t="str">
            <v>Wyre</v>
          </cell>
          <cell r="C281">
            <v>169.01</v>
          </cell>
          <cell r="D281">
            <v>175.77</v>
          </cell>
          <cell r="E281">
            <v>6.7600000000000193</v>
          </cell>
          <cell r="F281">
            <v>3.999763327613759E-2</v>
          </cell>
          <cell r="G281">
            <v>5.59</v>
          </cell>
          <cell r="H281">
            <v>6.3299999999999841</v>
          </cell>
          <cell r="I281">
            <v>0.73999999999998423</v>
          </cell>
          <cell r="J281">
            <v>0.13237924865831552</v>
          </cell>
          <cell r="K281">
            <v>1273.1799999999998</v>
          </cell>
          <cell r="L281">
            <v>1312.79</v>
          </cell>
          <cell r="M281">
            <v>39.610000000000127</v>
          </cell>
          <cell r="N281">
            <v>3.1111076202893662E-2</v>
          </cell>
          <cell r="O281">
            <v>1447.78</v>
          </cell>
          <cell r="P281">
            <v>1494.89</v>
          </cell>
          <cell r="Q281">
            <v>47.110000000000127</v>
          </cell>
          <cell r="R281">
            <v>3.2539474229510201E-2</v>
          </cell>
          <cell r="S281" t="str">
            <v>Firm</v>
          </cell>
        </row>
        <row r="282">
          <cell r="A282" t="str">
            <v>E2431</v>
          </cell>
          <cell r="B282" t="str">
            <v>Blaby</v>
          </cell>
          <cell r="C282">
            <v>128.22</v>
          </cell>
          <cell r="D282">
            <v>134.51</v>
          </cell>
          <cell r="E282">
            <v>6.289999999999992</v>
          </cell>
          <cell r="F282">
            <v>4.9056309468101578E-2</v>
          </cell>
          <cell r="G282">
            <v>67.3</v>
          </cell>
          <cell r="H282">
            <v>69.010000000000019</v>
          </cell>
          <cell r="I282">
            <v>1.7100000000000222</v>
          </cell>
          <cell r="J282">
            <v>2.5408618127786387E-2</v>
          </cell>
          <cell r="K282">
            <v>1218.08</v>
          </cell>
          <cell r="L282">
            <v>1254.0999999999999</v>
          </cell>
          <cell r="M282">
            <v>36.019999999999982</v>
          </cell>
          <cell r="N282">
            <v>2.9571128333114372E-2</v>
          </cell>
          <cell r="O282">
            <v>1413.6</v>
          </cell>
          <cell r="P282">
            <v>1457.62</v>
          </cell>
          <cell r="Q282">
            <v>44.019999999999982</v>
          </cell>
          <cell r="R282">
            <v>3.1140350877193024E-2</v>
          </cell>
          <cell r="S282" t="str">
            <v>Firm</v>
          </cell>
        </row>
        <row r="283">
          <cell r="A283" t="str">
            <v>E2432</v>
          </cell>
          <cell r="B283" t="str">
            <v>Charnwood</v>
          </cell>
          <cell r="C283">
            <v>119.11</v>
          </cell>
          <cell r="D283">
            <v>122.88</v>
          </cell>
          <cell r="E283">
            <v>3.769999999999996</v>
          </cell>
          <cell r="F283">
            <v>3.1651414658718791E-2</v>
          </cell>
          <cell r="G283">
            <v>44.86</v>
          </cell>
          <cell r="H283">
            <v>47.170000000000016</v>
          </cell>
          <cell r="I283">
            <v>2.3100000000000165</v>
          </cell>
          <cell r="J283">
            <v>5.1493535443602578E-2</v>
          </cell>
          <cell r="K283">
            <v>1218.08</v>
          </cell>
          <cell r="L283">
            <v>1254.0999999999999</v>
          </cell>
          <cell r="M283">
            <v>36.019999999999982</v>
          </cell>
          <cell r="N283">
            <v>2.9571128333114372E-2</v>
          </cell>
          <cell r="O283">
            <v>1382.05</v>
          </cell>
          <cell r="P283">
            <v>1424.1499999999999</v>
          </cell>
          <cell r="Q283">
            <v>42.099999999999909</v>
          </cell>
          <cell r="R283">
            <v>3.0461994862703845E-2</v>
          </cell>
          <cell r="S283" t="str">
            <v>Firm</v>
          </cell>
        </row>
        <row r="284">
          <cell r="A284" t="str">
            <v>E2433</v>
          </cell>
          <cell r="B284" t="str">
            <v>Harborough</v>
          </cell>
          <cell r="C284">
            <v>159.35</v>
          </cell>
          <cell r="D284">
            <v>165.65</v>
          </cell>
          <cell r="E284">
            <v>6.3000000000000114</v>
          </cell>
          <cell r="F284">
            <v>3.9535613429557692E-2</v>
          </cell>
          <cell r="G284">
            <v>34.700000000000003</v>
          </cell>
          <cell r="H284">
            <v>35.090000000000003</v>
          </cell>
          <cell r="I284">
            <v>0.39000000000000057</v>
          </cell>
          <cell r="J284">
            <v>1.1239193083573573E-2</v>
          </cell>
          <cell r="K284">
            <v>1218.08</v>
          </cell>
          <cell r="L284">
            <v>1254.0999999999999</v>
          </cell>
          <cell r="M284">
            <v>36.019999999999982</v>
          </cell>
          <cell r="N284">
            <v>2.9571128333114372E-2</v>
          </cell>
          <cell r="O284">
            <v>1412.13</v>
          </cell>
          <cell r="P284">
            <v>1454.84</v>
          </cell>
          <cell r="Q284">
            <v>42.709999999999809</v>
          </cell>
          <cell r="R284">
            <v>3.0245090749435155E-2</v>
          </cell>
          <cell r="S284" t="str">
            <v>Firm</v>
          </cell>
        </row>
        <row r="285">
          <cell r="A285" t="str">
            <v>E2434</v>
          </cell>
          <cell r="B285" t="str">
            <v>Hinckley &amp; Bosworth</v>
          </cell>
          <cell r="C285">
            <v>107.03</v>
          </cell>
          <cell r="D285">
            <v>110.13</v>
          </cell>
          <cell r="E285">
            <v>3.0999999999999943</v>
          </cell>
          <cell r="F285">
            <v>2.8963841913482113E-2</v>
          </cell>
          <cell r="G285">
            <v>37.39</v>
          </cell>
          <cell r="H285">
            <v>38.110000000000014</v>
          </cell>
          <cell r="I285">
            <v>0.72000000000001307</v>
          </cell>
          <cell r="J285">
            <v>1.9256485691361735E-2</v>
          </cell>
          <cell r="K285">
            <v>1218.08</v>
          </cell>
          <cell r="L285">
            <v>1254.0999999999999</v>
          </cell>
          <cell r="M285">
            <v>36.019999999999982</v>
          </cell>
          <cell r="N285">
            <v>2.9571128333114372E-2</v>
          </cell>
          <cell r="O285">
            <v>1362.5</v>
          </cell>
          <cell r="P285">
            <v>1402.34</v>
          </cell>
          <cell r="Q285">
            <v>39.839999999999918</v>
          </cell>
          <cell r="R285">
            <v>2.9240366972477005E-2</v>
          </cell>
          <cell r="S285" t="str">
            <v>Firm</v>
          </cell>
        </row>
        <row r="286">
          <cell r="A286" t="str">
            <v>E2436</v>
          </cell>
          <cell r="B286" t="str">
            <v>Melton</v>
          </cell>
          <cell r="C286">
            <v>168.75</v>
          </cell>
          <cell r="D286">
            <v>173.53</v>
          </cell>
          <cell r="E286">
            <v>4.7800000000000011</v>
          </cell>
          <cell r="F286">
            <v>2.8325925925925866E-2</v>
          </cell>
          <cell r="G286">
            <v>21.9</v>
          </cell>
          <cell r="H286">
            <v>22.359999999999985</v>
          </cell>
          <cell r="I286">
            <v>0.45999999999998664</v>
          </cell>
          <cell r="J286">
            <v>2.1004566210045095E-2</v>
          </cell>
          <cell r="K286">
            <v>1218.08</v>
          </cell>
          <cell r="L286">
            <v>1254.0999999999999</v>
          </cell>
          <cell r="M286">
            <v>36.019999999999982</v>
          </cell>
          <cell r="N286">
            <v>2.9571128333114372E-2</v>
          </cell>
          <cell r="O286">
            <v>1408.73</v>
          </cell>
          <cell r="P286">
            <v>1449.99</v>
          </cell>
          <cell r="Q286">
            <v>41.259999999999991</v>
          </cell>
          <cell r="R286">
            <v>2.9288792032539979E-2</v>
          </cell>
          <cell r="S286" t="str">
            <v>Firm</v>
          </cell>
        </row>
        <row r="287">
          <cell r="A287" t="str">
            <v>E2437</v>
          </cell>
          <cell r="B287" t="str">
            <v>North West Leicestershire</v>
          </cell>
          <cell r="C287">
            <v>176.77</v>
          </cell>
          <cell r="D287">
            <v>180.3</v>
          </cell>
          <cell r="E287">
            <v>3.5300000000000011</v>
          </cell>
          <cell r="F287">
            <v>1.9969451830061713E-2</v>
          </cell>
          <cell r="G287">
            <v>35.74</v>
          </cell>
          <cell r="H287">
            <v>37.079999999999984</v>
          </cell>
          <cell r="I287">
            <v>1.3399999999999821</v>
          </cell>
          <cell r="J287">
            <v>3.7493005036373317E-2</v>
          </cell>
          <cell r="K287">
            <v>1218.08</v>
          </cell>
          <cell r="L287">
            <v>1254.0999999999999</v>
          </cell>
          <cell r="M287">
            <v>36.019999999999982</v>
          </cell>
          <cell r="N287">
            <v>2.9571128333114372E-2</v>
          </cell>
          <cell r="O287">
            <v>1430.59</v>
          </cell>
          <cell r="P287">
            <v>1471.48</v>
          </cell>
          <cell r="Q287">
            <v>40.8900000000001</v>
          </cell>
          <cell r="R287">
            <v>2.8582612768158766E-2</v>
          </cell>
          <cell r="S287" t="str">
            <v>Firm</v>
          </cell>
        </row>
        <row r="288">
          <cell r="A288" t="str">
            <v>E2438</v>
          </cell>
          <cell r="B288" t="str">
            <v>Oadby &amp; Wigston</v>
          </cell>
          <cell r="C288">
            <v>192.84</v>
          </cell>
          <cell r="D288">
            <v>198.63</v>
          </cell>
          <cell r="E288">
            <v>5.789999999999992</v>
          </cell>
          <cell r="F288">
            <v>3.0024891101431139E-2</v>
          </cell>
          <cell r="G288">
            <v>0</v>
          </cell>
          <cell r="H288">
            <v>0</v>
          </cell>
          <cell r="I288">
            <v>0</v>
          </cell>
          <cell r="J288">
            <v>0</v>
          </cell>
          <cell r="K288">
            <v>1218.08</v>
          </cell>
          <cell r="L288">
            <v>1254.0999999999999</v>
          </cell>
          <cell r="M288">
            <v>36.019999999999982</v>
          </cell>
          <cell r="N288">
            <v>2.9571128333114372E-2</v>
          </cell>
          <cell r="O288">
            <v>1410.92</v>
          </cell>
          <cell r="P288">
            <v>1452.73</v>
          </cell>
          <cell r="Q288">
            <v>41.809999999999945</v>
          </cell>
          <cell r="R288">
            <v>2.9633147166387763E-2</v>
          </cell>
          <cell r="S288" t="str">
            <v>Firm</v>
          </cell>
        </row>
        <row r="289">
          <cell r="A289" t="str">
            <v>E2531</v>
          </cell>
          <cell r="B289" t="str">
            <v>Boston</v>
          </cell>
          <cell r="C289">
            <v>166.5</v>
          </cell>
          <cell r="D289">
            <v>166.5</v>
          </cell>
          <cell r="E289">
            <v>0</v>
          </cell>
          <cell r="F289">
            <v>0</v>
          </cell>
          <cell r="G289">
            <v>13.35</v>
          </cell>
          <cell r="H289">
            <v>13.629999999999995</v>
          </cell>
          <cell r="I289">
            <v>0.27999999999999581</v>
          </cell>
          <cell r="J289">
            <v>2.0973782771535276E-2</v>
          </cell>
          <cell r="K289">
            <v>1187.5509096325886</v>
          </cell>
          <cell r="L289">
            <v>1213.74</v>
          </cell>
          <cell r="M289">
            <v>26.189090367411382</v>
          </cell>
          <cell r="N289">
            <v>2.205302539451881E-2</v>
          </cell>
          <cell r="O289">
            <v>1367.4009096325885</v>
          </cell>
          <cell r="P289">
            <v>1393.8700000000001</v>
          </cell>
          <cell r="Q289">
            <v>26.469090367411582</v>
          </cell>
          <cell r="R289">
            <v>1.9357227409277922E-2</v>
          </cell>
          <cell r="S289" t="str">
            <v>Firm</v>
          </cell>
        </row>
        <row r="290">
          <cell r="A290" t="str">
            <v>E2532</v>
          </cell>
          <cell r="B290" t="str">
            <v>East Lindsey</v>
          </cell>
          <cell r="C290">
            <v>107.01</v>
          </cell>
          <cell r="D290">
            <v>109.71</v>
          </cell>
          <cell r="E290">
            <v>2.6999999999999886</v>
          </cell>
          <cell r="F290">
            <v>2.5231286795626362E-2</v>
          </cell>
          <cell r="G290">
            <v>26.57</v>
          </cell>
          <cell r="H290">
            <v>28.190000000000012</v>
          </cell>
          <cell r="I290">
            <v>1.6200000000000117</v>
          </cell>
          <cell r="J290">
            <v>6.0971019947309468E-2</v>
          </cell>
          <cell r="K290">
            <v>1187.5509096325886</v>
          </cell>
          <cell r="L290">
            <v>1213.74</v>
          </cell>
          <cell r="M290">
            <v>26.189090367411382</v>
          </cell>
          <cell r="N290">
            <v>2.205302539451881E-2</v>
          </cell>
          <cell r="O290">
            <v>1321.1309096325886</v>
          </cell>
          <cell r="P290">
            <v>1351.64</v>
          </cell>
          <cell r="Q290">
            <v>30.509090367411545</v>
          </cell>
          <cell r="R290">
            <v>2.3093162187762584E-2</v>
          </cell>
          <cell r="S290" t="str">
            <v>Firm</v>
          </cell>
        </row>
        <row r="291">
          <cell r="A291" t="str">
            <v>E2533</v>
          </cell>
          <cell r="B291" t="str">
            <v>Lincoln</v>
          </cell>
          <cell r="C291">
            <v>221.76</v>
          </cell>
          <cell r="D291">
            <v>230.49</v>
          </cell>
          <cell r="E291">
            <v>8.7300000000000182</v>
          </cell>
          <cell r="F291">
            <v>3.9366883116883189E-2</v>
          </cell>
          <cell r="G291">
            <v>0</v>
          </cell>
          <cell r="H291">
            <v>0</v>
          </cell>
          <cell r="I291">
            <v>0</v>
          </cell>
          <cell r="J291">
            <v>0</v>
          </cell>
          <cell r="K291">
            <v>1187.5509096325886</v>
          </cell>
          <cell r="L291">
            <v>1213.74</v>
          </cell>
          <cell r="M291">
            <v>26.189090367411382</v>
          </cell>
          <cell r="N291">
            <v>2.205302539451881E-2</v>
          </cell>
          <cell r="O291">
            <v>1409.3109096325886</v>
          </cell>
          <cell r="P291">
            <v>1444.23</v>
          </cell>
          <cell r="Q291">
            <v>34.9190903674114</v>
          </cell>
          <cell r="R291">
            <v>2.4777421453804571E-2</v>
          </cell>
          <cell r="S291" t="str">
            <v>Firm</v>
          </cell>
        </row>
        <row r="292">
          <cell r="A292" t="str">
            <v>E2534</v>
          </cell>
          <cell r="B292" t="str">
            <v>North Kesteven</v>
          </cell>
          <cell r="C292">
            <v>132.46</v>
          </cell>
          <cell r="D292">
            <v>136.77000000000001</v>
          </cell>
          <cell r="E292">
            <v>4.3100000000000023</v>
          </cell>
          <cell r="F292">
            <v>3.2538124716895656E-2</v>
          </cell>
          <cell r="G292">
            <v>52.98</v>
          </cell>
          <cell r="H292">
            <v>55.419999999999987</v>
          </cell>
          <cell r="I292">
            <v>2.4399999999999906</v>
          </cell>
          <cell r="J292">
            <v>4.6055115137787705E-2</v>
          </cell>
          <cell r="K292">
            <v>1187.5509096325886</v>
          </cell>
          <cell r="L292">
            <v>1213.74</v>
          </cell>
          <cell r="M292">
            <v>26.189090367411382</v>
          </cell>
          <cell r="N292">
            <v>2.205302539451881E-2</v>
          </cell>
          <cell r="O292">
            <v>1372.9909096325887</v>
          </cell>
          <cell r="P292">
            <v>1405.93</v>
          </cell>
          <cell r="Q292">
            <v>32.939090367411382</v>
          </cell>
          <cell r="R292">
            <v>2.3990756338092556E-2</v>
          </cell>
          <cell r="S292" t="str">
            <v>Firm</v>
          </cell>
        </row>
        <row r="293">
          <cell r="A293" t="str">
            <v>E2535</v>
          </cell>
          <cell r="B293" t="str">
            <v>South Holland</v>
          </cell>
          <cell r="C293">
            <v>155.76</v>
          </cell>
          <cell r="D293">
            <v>160.11000000000001</v>
          </cell>
          <cell r="E293">
            <v>4.3500000000000227</v>
          </cell>
          <cell r="F293">
            <v>2.7927580893682746E-2</v>
          </cell>
          <cell r="G293">
            <v>18.97</v>
          </cell>
          <cell r="H293">
            <v>19.519999999999982</v>
          </cell>
          <cell r="I293">
            <v>0.54999999999998295</v>
          </cell>
          <cell r="J293">
            <v>2.8993147074326986E-2</v>
          </cell>
          <cell r="K293">
            <v>1187.5509096325886</v>
          </cell>
          <cell r="L293">
            <v>1213.74</v>
          </cell>
          <cell r="M293">
            <v>26.189090367411382</v>
          </cell>
          <cell r="N293">
            <v>2.205302539451881E-2</v>
          </cell>
          <cell r="O293">
            <v>1362.2809096325886</v>
          </cell>
          <cell r="P293">
            <v>1393.37</v>
          </cell>
          <cell r="Q293">
            <v>31.089090367411245</v>
          </cell>
          <cell r="R293">
            <v>2.2821350682948438E-2</v>
          </cell>
          <cell r="S293" t="str">
            <v>Firm</v>
          </cell>
        </row>
        <row r="294">
          <cell r="A294" t="str">
            <v>E2536</v>
          </cell>
          <cell r="B294" t="str">
            <v>South Kesteven</v>
          </cell>
          <cell r="C294">
            <v>128.63</v>
          </cell>
          <cell r="D294">
            <v>133.07</v>
          </cell>
          <cell r="E294">
            <v>4.4399999999999977</v>
          </cell>
          <cell r="F294">
            <v>3.451760864495057E-2</v>
          </cell>
          <cell r="G294">
            <v>27.69</v>
          </cell>
          <cell r="H294">
            <v>28.010000000000019</v>
          </cell>
          <cell r="I294">
            <v>0.32000000000001805</v>
          </cell>
          <cell r="J294">
            <v>1.1556518598772714E-2</v>
          </cell>
          <cell r="K294">
            <v>1187.5509096325886</v>
          </cell>
          <cell r="L294">
            <v>1213.74</v>
          </cell>
          <cell r="M294">
            <v>26.189090367411382</v>
          </cell>
          <cell r="N294">
            <v>2.205302539451881E-2</v>
          </cell>
          <cell r="O294">
            <v>1343.8709096325886</v>
          </cell>
          <cell r="P294">
            <v>1374.82</v>
          </cell>
          <cell r="Q294">
            <v>30.949090367411372</v>
          </cell>
          <cell r="R294">
            <v>2.3029808998449752E-2</v>
          </cell>
          <cell r="S294" t="str">
            <v>Firm</v>
          </cell>
        </row>
        <row r="295">
          <cell r="A295" t="str">
            <v>E2537</v>
          </cell>
          <cell r="B295" t="str">
            <v>West Lindsey</v>
          </cell>
          <cell r="C295">
            <v>184.68</v>
          </cell>
          <cell r="D295">
            <v>187.65</v>
          </cell>
          <cell r="E295">
            <v>2.9699999999999989</v>
          </cell>
          <cell r="F295">
            <v>1.6081871345029253E-2</v>
          </cell>
          <cell r="G295">
            <v>34.26</v>
          </cell>
          <cell r="H295">
            <v>38.180000000000007</v>
          </cell>
          <cell r="I295">
            <v>3.9200000000000088</v>
          </cell>
          <cell r="J295">
            <v>0.11441914769410411</v>
          </cell>
          <cell r="K295">
            <v>1187.5509096325886</v>
          </cell>
          <cell r="L295">
            <v>1213.74</v>
          </cell>
          <cell r="M295">
            <v>26.189090367411382</v>
          </cell>
          <cell r="N295">
            <v>2.205302539451881E-2</v>
          </cell>
          <cell r="O295">
            <v>1406.4909096325887</v>
          </cell>
          <cell r="P295">
            <v>1439.57</v>
          </cell>
          <cell r="Q295">
            <v>33.079090367411254</v>
          </cell>
          <cell r="R295">
            <v>2.3518879603745546E-2</v>
          </cell>
          <cell r="S295" t="str">
            <v>Firm</v>
          </cell>
        </row>
        <row r="296">
          <cell r="C296" t="str">
            <v>Average Band D</v>
          </cell>
          <cell r="G296" t="str">
            <v>Average Band D</v>
          </cell>
          <cell r="K296" t="str">
            <v>Average Band D</v>
          </cell>
          <cell r="O296" t="str">
            <v>Average Band D</v>
          </cell>
        </row>
        <row r="297">
          <cell r="C297" t="str">
            <v>Equivalent Council Tax</v>
          </cell>
          <cell r="E297" t="str">
            <v>£</v>
          </cell>
          <cell r="F297" t="str">
            <v>%</v>
          </cell>
          <cell r="G297" t="str">
            <v>Equivalent Council Tax</v>
          </cell>
          <cell r="I297" t="str">
            <v>£</v>
          </cell>
          <cell r="J297" t="str">
            <v>%</v>
          </cell>
          <cell r="K297" t="str">
            <v>Equivalent Council Tax</v>
          </cell>
          <cell r="M297" t="str">
            <v>£</v>
          </cell>
          <cell r="N297" t="str">
            <v>%</v>
          </cell>
          <cell r="O297" t="str">
            <v>Equivalent</v>
          </cell>
          <cell r="Q297" t="str">
            <v>£</v>
          </cell>
          <cell r="R297" t="str">
            <v>%</v>
          </cell>
          <cell r="S297" t="str">
            <v>Figures</v>
          </cell>
        </row>
        <row r="298">
          <cell r="C298" t="str">
            <v>for Local Services (excl. Parish)</v>
          </cell>
          <cell r="E298" t="str">
            <v>Increase /</v>
          </cell>
          <cell r="F298" t="str">
            <v>Increase /</v>
          </cell>
          <cell r="G298" t="str">
            <v>for Parish Councils</v>
          </cell>
          <cell r="I298" t="str">
            <v>Increase /</v>
          </cell>
          <cell r="J298" t="str">
            <v>Increase /</v>
          </cell>
          <cell r="K298" t="str">
            <v>for Precepts</v>
          </cell>
          <cell r="M298" t="str">
            <v>Increase /</v>
          </cell>
          <cell r="N298" t="str">
            <v>Increase /</v>
          </cell>
          <cell r="O298" t="str">
            <v>Council Tax</v>
          </cell>
          <cell r="Q298" t="str">
            <v>Increase /</v>
          </cell>
          <cell r="R298" t="str">
            <v>Increase /</v>
          </cell>
          <cell r="S298" t="str">
            <v>Firm or</v>
          </cell>
        </row>
        <row r="299">
          <cell r="C299" t="str">
            <v>2008/09</v>
          </cell>
          <cell r="D299" t="str">
            <v>2009/10</v>
          </cell>
          <cell r="E299" t="str">
            <v>(Decrease)</v>
          </cell>
          <cell r="F299" t="str">
            <v>(Decrease)</v>
          </cell>
          <cell r="G299" t="str">
            <v>2008/09</v>
          </cell>
          <cell r="H299" t="str">
            <v>2009/10</v>
          </cell>
          <cell r="I299" t="str">
            <v>(Decrease)</v>
          </cell>
          <cell r="J299" t="str">
            <v>(Decrease)</v>
          </cell>
          <cell r="K299" t="str">
            <v>2008/09</v>
          </cell>
          <cell r="L299" t="str">
            <v>2009/10</v>
          </cell>
          <cell r="M299" t="str">
            <v>(Decrease)</v>
          </cell>
          <cell r="N299" t="str">
            <v>(Decrease)</v>
          </cell>
          <cell r="O299" t="str">
            <v>2008/09</v>
          </cell>
          <cell r="P299" t="str">
            <v>2009/10</v>
          </cell>
          <cell r="Q299" t="str">
            <v>(Decrease)</v>
          </cell>
          <cell r="R299" t="str">
            <v>(Decrease)</v>
          </cell>
          <cell r="S299" t="str">
            <v>Provisional?</v>
          </cell>
        </row>
        <row r="300">
          <cell r="C300" t="str">
            <v>£   p</v>
          </cell>
          <cell r="D300" t="str">
            <v>£   p</v>
          </cell>
          <cell r="E300" t="str">
            <v>£s</v>
          </cell>
          <cell r="F300" t="str">
            <v>%</v>
          </cell>
          <cell r="G300" t="str">
            <v>£   p</v>
          </cell>
          <cell r="H300" t="str">
            <v>£   p</v>
          </cell>
          <cell r="I300" t="str">
            <v>£s</v>
          </cell>
          <cell r="J300" t="str">
            <v>%</v>
          </cell>
          <cell r="K300" t="str">
            <v>£   p</v>
          </cell>
          <cell r="L300" t="str">
            <v>£   p</v>
          </cell>
          <cell r="M300" t="str">
            <v>£s</v>
          </cell>
          <cell r="N300" t="str">
            <v>%</v>
          </cell>
          <cell r="O300" t="str">
            <v>£   p</v>
          </cell>
          <cell r="P300" t="str">
            <v>£   p</v>
          </cell>
          <cell r="Q300" t="str">
            <v>£s</v>
          </cell>
          <cell r="R300" t="str">
            <v>%</v>
          </cell>
        </row>
        <row r="302">
          <cell r="A302" t="str">
            <v>E2631</v>
          </cell>
          <cell r="B302" t="str">
            <v>Breckland</v>
          </cell>
          <cell r="C302">
            <v>64.87</v>
          </cell>
          <cell r="D302">
            <v>67.569999999999993</v>
          </cell>
          <cell r="E302">
            <v>2.6999999999999886</v>
          </cell>
          <cell r="F302">
            <v>4.162170494835804E-2</v>
          </cell>
          <cell r="G302">
            <v>49.26</v>
          </cell>
          <cell r="H302">
            <v>52.470000000000013</v>
          </cell>
          <cell r="I302">
            <v>3.2100000000000151</v>
          </cell>
          <cell r="J302">
            <v>6.5164433617539874E-2</v>
          </cell>
          <cell r="K302">
            <v>1270.08</v>
          </cell>
          <cell r="L302">
            <v>1309.32</v>
          </cell>
          <cell r="M302">
            <v>39.240000000000009</v>
          </cell>
          <cell r="N302">
            <v>3.0895691609977405E-2</v>
          </cell>
          <cell r="O302">
            <v>1384.21</v>
          </cell>
          <cell r="P302">
            <v>1429.36</v>
          </cell>
          <cell r="Q302">
            <v>45.149999999999864</v>
          </cell>
          <cell r="R302">
            <v>3.2617883124670399E-2</v>
          </cell>
          <cell r="S302" t="str">
            <v>Firm</v>
          </cell>
        </row>
        <row r="303">
          <cell r="A303" t="str">
            <v>E2632</v>
          </cell>
          <cell r="B303" t="str">
            <v>Broadland</v>
          </cell>
          <cell r="C303">
            <v>108.76</v>
          </cell>
          <cell r="D303">
            <v>111.27</v>
          </cell>
          <cell r="E303">
            <v>2.5099999999999909</v>
          </cell>
          <cell r="F303">
            <v>2.3078337624126366E-2</v>
          </cell>
          <cell r="G303">
            <v>52.61</v>
          </cell>
          <cell r="H303">
            <v>54.010000000000005</v>
          </cell>
          <cell r="I303">
            <v>1.4000000000000057</v>
          </cell>
          <cell r="J303">
            <v>2.6610910473294114E-2</v>
          </cell>
          <cell r="K303">
            <v>1270.08</v>
          </cell>
          <cell r="L303">
            <v>1309.32</v>
          </cell>
          <cell r="M303">
            <v>39.240000000000009</v>
          </cell>
          <cell r="N303">
            <v>3.0895691609977405E-2</v>
          </cell>
          <cell r="O303">
            <v>1431.45</v>
          </cell>
          <cell r="P303">
            <v>1474.6</v>
          </cell>
          <cell r="Q303">
            <v>43.149999999999864</v>
          </cell>
          <cell r="R303">
            <v>3.0144259317475219E-2</v>
          </cell>
          <cell r="S303" t="str">
            <v>Firm</v>
          </cell>
        </row>
        <row r="304">
          <cell r="A304" t="str">
            <v>E2633</v>
          </cell>
          <cell r="B304" t="str">
            <v>Great Yarmouth</v>
          </cell>
          <cell r="C304">
            <v>137.56</v>
          </cell>
          <cell r="D304">
            <v>143.75</v>
          </cell>
          <cell r="E304">
            <v>6.1899999999999977</v>
          </cell>
          <cell r="F304">
            <v>4.4998546088979241E-2</v>
          </cell>
          <cell r="G304">
            <v>8.3800000000000008</v>
          </cell>
          <cell r="H304">
            <v>9.0699999999999932</v>
          </cell>
          <cell r="I304">
            <v>0.6899999999999924</v>
          </cell>
          <cell r="J304">
            <v>8.233890214797035E-2</v>
          </cell>
          <cell r="K304">
            <v>1270.08</v>
          </cell>
          <cell r="L304">
            <v>1309.32</v>
          </cell>
          <cell r="M304">
            <v>39.240000000000009</v>
          </cell>
          <cell r="N304">
            <v>3.0895691609977405E-2</v>
          </cell>
          <cell r="O304">
            <v>1416.02</v>
          </cell>
          <cell r="P304">
            <v>1462.14</v>
          </cell>
          <cell r="Q304">
            <v>46.120000000000118</v>
          </cell>
          <cell r="R304">
            <v>3.2570161438397749E-2</v>
          </cell>
          <cell r="S304" t="str">
            <v>Firm</v>
          </cell>
        </row>
        <row r="305">
          <cell r="A305" t="str">
            <v>E2634</v>
          </cell>
          <cell r="B305" t="str">
            <v>Kings Lynn &amp; West Norfolk</v>
          </cell>
          <cell r="C305">
            <v>116.84</v>
          </cell>
          <cell r="D305">
            <v>120.39</v>
          </cell>
          <cell r="E305">
            <v>3.5499999999999972</v>
          </cell>
          <cell r="F305">
            <v>3.0383430332078021E-2</v>
          </cell>
          <cell r="G305">
            <v>29.67</v>
          </cell>
          <cell r="H305">
            <v>31.190000000000012</v>
          </cell>
          <cell r="I305">
            <v>1.5200000000000102</v>
          </cell>
          <cell r="J305">
            <v>5.123019885406177E-2</v>
          </cell>
          <cell r="K305">
            <v>1270.08</v>
          </cell>
          <cell r="L305">
            <v>1309.32</v>
          </cell>
          <cell r="M305">
            <v>39.240000000000009</v>
          </cell>
          <cell r="N305">
            <v>3.0895691609977405E-2</v>
          </cell>
          <cell r="O305">
            <v>1416.59</v>
          </cell>
          <cell r="P305">
            <v>1460.9</v>
          </cell>
          <cell r="Q305">
            <v>44.310000000000173</v>
          </cell>
          <cell r="R305">
            <v>3.1279339823096386E-2</v>
          </cell>
          <cell r="S305" t="str">
            <v>Firm</v>
          </cell>
        </row>
        <row r="306">
          <cell r="A306" t="str">
            <v>E2635</v>
          </cell>
          <cell r="B306" t="str">
            <v>North Norfolk</v>
          </cell>
          <cell r="C306">
            <v>130.59</v>
          </cell>
          <cell r="D306">
            <v>135.09</v>
          </cell>
          <cell r="E306">
            <v>4.5</v>
          </cell>
          <cell r="F306">
            <v>3.4458993797381154E-2</v>
          </cell>
          <cell r="G306">
            <v>30.14</v>
          </cell>
          <cell r="H306">
            <v>32.180000000000007</v>
          </cell>
          <cell r="I306">
            <v>2.0400000000000063</v>
          </cell>
          <cell r="J306">
            <v>6.7684140676841587E-2</v>
          </cell>
          <cell r="K306">
            <v>1270.08</v>
          </cell>
          <cell r="L306">
            <v>1309.32</v>
          </cell>
          <cell r="M306">
            <v>39.240000000000009</v>
          </cell>
          <cell r="N306">
            <v>3.0895691609977405E-2</v>
          </cell>
          <cell r="O306">
            <v>1430.81</v>
          </cell>
          <cell r="P306">
            <v>1476.59</v>
          </cell>
          <cell r="Q306">
            <v>45.779999999999973</v>
          </cell>
          <cell r="R306">
            <v>3.1995862483488402E-2</v>
          </cell>
          <cell r="S306" t="str">
            <v>Firm</v>
          </cell>
        </row>
        <row r="307">
          <cell r="A307" t="str">
            <v>E2636</v>
          </cell>
          <cell r="B307" t="str">
            <v>Norwich</v>
          </cell>
          <cell r="C307">
            <v>212.73</v>
          </cell>
          <cell r="D307">
            <v>220.93</v>
          </cell>
          <cell r="E307">
            <v>8.2000000000000171</v>
          </cell>
          <cell r="F307">
            <v>3.8546514360927153E-2</v>
          </cell>
          <cell r="G307">
            <v>0</v>
          </cell>
          <cell r="H307">
            <v>0</v>
          </cell>
          <cell r="I307">
            <v>0</v>
          </cell>
          <cell r="J307">
            <v>0</v>
          </cell>
          <cell r="K307">
            <v>1270.08</v>
          </cell>
          <cell r="L307">
            <v>1309.32</v>
          </cell>
          <cell r="M307">
            <v>39.240000000000009</v>
          </cell>
          <cell r="N307">
            <v>3.0895691609977405E-2</v>
          </cell>
          <cell r="O307">
            <v>1482.81</v>
          </cell>
          <cell r="P307">
            <v>1530.25</v>
          </cell>
          <cell r="Q307">
            <v>47.440000000000055</v>
          </cell>
          <cell r="R307">
            <v>3.1993309999258202E-2</v>
          </cell>
          <cell r="S307" t="str">
            <v>Firm</v>
          </cell>
        </row>
        <row r="308">
          <cell r="A308" t="str">
            <v>E2637</v>
          </cell>
          <cell r="B308" t="str">
            <v>South Norfolk</v>
          </cell>
          <cell r="C308">
            <v>129.38</v>
          </cell>
          <cell r="D308">
            <v>132.41</v>
          </cell>
          <cell r="E308">
            <v>3.0300000000000011</v>
          </cell>
          <cell r="F308">
            <v>2.3419384758077033E-2</v>
          </cell>
          <cell r="G308">
            <v>50.39</v>
          </cell>
          <cell r="H308">
            <v>57.120000000000005</v>
          </cell>
          <cell r="I308">
            <v>6.730000000000004</v>
          </cell>
          <cell r="J308">
            <v>0.13355824568366748</v>
          </cell>
          <cell r="K308">
            <v>1270.08</v>
          </cell>
          <cell r="L308">
            <v>1309.32</v>
          </cell>
          <cell r="M308">
            <v>39.240000000000009</v>
          </cell>
          <cell r="N308">
            <v>3.0895691609977405E-2</v>
          </cell>
          <cell r="O308">
            <v>1449.85</v>
          </cell>
          <cell r="P308">
            <v>1498.85</v>
          </cell>
          <cell r="Q308">
            <v>49</v>
          </cell>
          <cell r="R308">
            <v>3.3796599648239445E-2</v>
          </cell>
          <cell r="S308" t="str">
            <v>Firm</v>
          </cell>
        </row>
        <row r="309">
          <cell r="A309" t="str">
            <v>E2731</v>
          </cell>
          <cell r="B309" t="str">
            <v>Craven</v>
          </cell>
          <cell r="C309">
            <v>141.49</v>
          </cell>
          <cell r="D309">
            <v>147.86000000000001</v>
          </cell>
          <cell r="E309">
            <v>6.3700000000000045</v>
          </cell>
          <cell r="F309">
            <v>4.5020849530002183E-2</v>
          </cell>
          <cell r="G309">
            <v>42.29</v>
          </cell>
          <cell r="H309">
            <v>44.529999999999973</v>
          </cell>
          <cell r="I309">
            <v>2.2399999999999736</v>
          </cell>
          <cell r="J309">
            <v>5.2967604634664767E-2</v>
          </cell>
          <cell r="K309">
            <v>1240.29</v>
          </cell>
          <cell r="L309">
            <v>1287.3599999999999</v>
          </cell>
          <cell r="M309">
            <v>47.069999999999936</v>
          </cell>
          <cell r="N309">
            <v>3.7950801828604552E-2</v>
          </cell>
          <cell r="O309">
            <v>1424.07</v>
          </cell>
          <cell r="P309">
            <v>1479.75</v>
          </cell>
          <cell r="Q309">
            <v>55.680000000000064</v>
          </cell>
          <cell r="R309">
            <v>3.9099201584191778E-2</v>
          </cell>
          <cell r="S309" t="str">
            <v>Firm</v>
          </cell>
        </row>
        <row r="310">
          <cell r="A310" t="str">
            <v>E2732</v>
          </cell>
          <cell r="B310" t="str">
            <v>Hambleton</v>
          </cell>
          <cell r="C310">
            <v>84</v>
          </cell>
          <cell r="D310">
            <v>87.3</v>
          </cell>
          <cell r="E310">
            <v>3.2999999999999972</v>
          </cell>
          <cell r="F310">
            <v>3.9285714285714146E-2</v>
          </cell>
          <cell r="G310">
            <v>28.81</v>
          </cell>
          <cell r="H310">
            <v>29.78</v>
          </cell>
          <cell r="I310">
            <v>0.97000000000000242</v>
          </cell>
          <cell r="J310">
            <v>3.3668864977438373E-2</v>
          </cell>
          <cell r="K310">
            <v>1240.29</v>
          </cell>
          <cell r="L310">
            <v>1287.3599999999999</v>
          </cell>
          <cell r="M310">
            <v>47.069999999999936</v>
          </cell>
          <cell r="N310">
            <v>3.7950801828604552E-2</v>
          </cell>
          <cell r="O310">
            <v>1353.1</v>
          </cell>
          <cell r="P310">
            <v>1404.44</v>
          </cell>
          <cell r="Q310">
            <v>51.340000000000146</v>
          </cell>
          <cell r="R310">
            <v>3.7942502401892009E-2</v>
          </cell>
          <cell r="S310" t="str">
            <v>Firm</v>
          </cell>
        </row>
        <row r="311">
          <cell r="A311" t="str">
            <v>E2734</v>
          </cell>
          <cell r="B311" t="str">
            <v>Richmondshire</v>
          </cell>
          <cell r="C311">
            <v>179.46</v>
          </cell>
          <cell r="D311">
            <v>184.32020157664721</v>
          </cell>
          <cell r="E311">
            <v>4.8602015766471993</v>
          </cell>
          <cell r="F311">
            <v>2.708236697117572E-2</v>
          </cell>
          <cell r="G311">
            <v>23.41</v>
          </cell>
          <cell r="H311">
            <v>24.120140936369523</v>
          </cell>
          <cell r="I311">
            <v>0.71014093636952325</v>
          </cell>
          <cell r="J311">
            <v>3.0334939614246936E-2</v>
          </cell>
          <cell r="K311">
            <v>1240.29</v>
          </cell>
          <cell r="L311">
            <v>1287.3599999999999</v>
          </cell>
          <cell r="M311">
            <v>47.069999999999936</v>
          </cell>
          <cell r="N311">
            <v>3.7950801828604552E-2</v>
          </cell>
          <cell r="O311">
            <v>1443.16</v>
          </cell>
          <cell r="P311">
            <v>1495.8003425130166</v>
          </cell>
          <cell r="Q311">
            <v>52.640342513016549</v>
          </cell>
          <cell r="R311">
            <v>3.6475749406175817E-2</v>
          </cell>
          <cell r="S311" t="str">
            <v>Firm</v>
          </cell>
        </row>
        <row r="312">
          <cell r="A312" t="str">
            <v>E2736</v>
          </cell>
          <cell r="B312" t="str">
            <v>Scarborough</v>
          </cell>
          <cell r="C312">
            <v>201.13</v>
          </cell>
          <cell r="D312">
            <v>207.17</v>
          </cell>
          <cell r="E312">
            <v>6.039999999999992</v>
          </cell>
          <cell r="F312">
            <v>3.0030328643166015E-2</v>
          </cell>
          <cell r="G312">
            <v>14.12</v>
          </cell>
          <cell r="H312">
            <v>15.25</v>
          </cell>
          <cell r="I312">
            <v>1.1300000000000008</v>
          </cell>
          <cell r="J312">
            <v>8.0028328611898125E-2</v>
          </cell>
          <cell r="K312">
            <v>1240.29</v>
          </cell>
          <cell r="L312">
            <v>1287.3599999999999</v>
          </cell>
          <cell r="M312">
            <v>47.069999999999936</v>
          </cell>
          <cell r="N312">
            <v>3.7950801828604552E-2</v>
          </cell>
          <cell r="O312">
            <v>1455.54</v>
          </cell>
          <cell r="P312">
            <v>1509.78</v>
          </cell>
          <cell r="Q312">
            <v>54.240000000000009</v>
          </cell>
          <cell r="R312">
            <v>3.7264520384187261E-2</v>
          </cell>
          <cell r="S312" t="str">
            <v>Firm</v>
          </cell>
        </row>
        <row r="313">
          <cell r="A313" t="str">
            <v>E2753</v>
          </cell>
          <cell r="B313" t="str">
            <v>Harrogate</v>
          </cell>
          <cell r="C313">
            <v>211.23</v>
          </cell>
          <cell r="D313">
            <v>219.56</v>
          </cell>
          <cell r="E313">
            <v>8.3300000000000125</v>
          </cell>
          <cell r="F313">
            <v>3.9435686218813659E-2</v>
          </cell>
          <cell r="G313">
            <v>8.4200000000000159</v>
          </cell>
          <cell r="H313">
            <v>8.8100000000000023</v>
          </cell>
          <cell r="I313">
            <v>0.38999999999998636</v>
          </cell>
          <cell r="J313">
            <v>4.6318289786221545E-2</v>
          </cell>
          <cell r="K313">
            <v>1240.29</v>
          </cell>
          <cell r="L313">
            <v>1287.3599999999999</v>
          </cell>
          <cell r="M313">
            <v>47.069999999999936</v>
          </cell>
          <cell r="N313">
            <v>3.7950801828604552E-2</v>
          </cell>
          <cell r="O313">
            <v>1459.94</v>
          </cell>
          <cell r="P313">
            <v>1515.73</v>
          </cell>
          <cell r="Q313">
            <v>55.789999999999964</v>
          </cell>
          <cell r="R313">
            <v>3.8213899201336998E-2</v>
          </cell>
          <cell r="S313" t="str">
            <v>Firm</v>
          </cell>
        </row>
        <row r="314">
          <cell r="A314" t="str">
            <v>E2755</v>
          </cell>
          <cell r="B314" t="str">
            <v>Ryedale</v>
          </cell>
          <cell r="C314">
            <v>174.36</v>
          </cell>
          <cell r="D314">
            <v>178.76</v>
          </cell>
          <cell r="E314">
            <v>4.3999999999999773</v>
          </cell>
          <cell r="F314">
            <v>2.5235145675613468E-2</v>
          </cell>
          <cell r="G314">
            <v>27.46</v>
          </cell>
          <cell r="H314">
            <v>28.870000000000005</v>
          </cell>
          <cell r="I314">
            <v>1.4100000000000037</v>
          </cell>
          <cell r="J314">
            <v>5.1347414420976012E-2</v>
          </cell>
          <cell r="K314">
            <v>1240.29</v>
          </cell>
          <cell r="L314">
            <v>1287.3599999999999</v>
          </cell>
          <cell r="M314">
            <v>47.069999999999936</v>
          </cell>
          <cell r="N314">
            <v>3.7950801828604552E-2</v>
          </cell>
          <cell r="O314">
            <v>1442.11</v>
          </cell>
          <cell r="P314">
            <v>1494.99</v>
          </cell>
          <cell r="Q314">
            <v>52.880000000000109</v>
          </cell>
          <cell r="R314">
            <v>3.6668492694732047E-2</v>
          </cell>
          <cell r="S314" t="str">
            <v>Firm</v>
          </cell>
        </row>
        <row r="315">
          <cell r="A315" t="str">
            <v>E2757</v>
          </cell>
          <cell r="B315" t="str">
            <v>Selby</v>
          </cell>
          <cell r="C315">
            <v>149.9</v>
          </cell>
          <cell r="D315">
            <v>155</v>
          </cell>
          <cell r="E315">
            <v>5.0999999999999943</v>
          </cell>
          <cell r="F315">
            <v>3.4022681787858611E-2</v>
          </cell>
          <cell r="G315">
            <v>42.41</v>
          </cell>
          <cell r="H315">
            <v>44.509999999999991</v>
          </cell>
          <cell r="I315">
            <v>2.0999999999999943</v>
          </cell>
          <cell r="J315">
            <v>4.9516623437868335E-2</v>
          </cell>
          <cell r="K315">
            <v>1240.29</v>
          </cell>
          <cell r="L315">
            <v>1287.3599999999999</v>
          </cell>
          <cell r="M315">
            <v>47.069999999999936</v>
          </cell>
          <cell r="N315">
            <v>3.7950801828604552E-2</v>
          </cell>
          <cell r="O315">
            <v>1432.6</v>
          </cell>
          <cell r="P315">
            <v>1486.87</v>
          </cell>
          <cell r="Q315">
            <v>54.269999999999982</v>
          </cell>
          <cell r="R315">
            <v>3.7882172274186887E-2</v>
          </cell>
          <cell r="S315" t="str">
            <v>Firm</v>
          </cell>
        </row>
        <row r="316">
          <cell r="A316" t="str">
            <v>E2831</v>
          </cell>
          <cell r="B316" t="str">
            <v>Corby</v>
          </cell>
          <cell r="C316">
            <v>164.6</v>
          </cell>
          <cell r="D316">
            <v>171.02</v>
          </cell>
          <cell r="E316">
            <v>6.4200000000000159</v>
          </cell>
          <cell r="F316">
            <v>3.9003645200486048E-2</v>
          </cell>
          <cell r="G316">
            <v>3.8499999999999943</v>
          </cell>
          <cell r="H316">
            <v>3.8299999999999841</v>
          </cell>
          <cell r="I316">
            <v>-2.0000000000010232E-2</v>
          </cell>
          <cell r="J316">
            <v>-5.1948051948078611E-3</v>
          </cell>
          <cell r="K316">
            <v>1134.67</v>
          </cell>
          <cell r="L316">
            <v>1180</v>
          </cell>
          <cell r="M316">
            <v>45.329999999999927</v>
          </cell>
          <cell r="N316">
            <v>3.9949941392651622E-2</v>
          </cell>
          <cell r="O316">
            <v>1303.1199999999999</v>
          </cell>
          <cell r="P316">
            <v>1354.85</v>
          </cell>
          <cell r="Q316">
            <v>51.730000000000018</v>
          </cell>
          <cell r="R316">
            <v>3.9697034808766629E-2</v>
          </cell>
          <cell r="S316" t="str">
            <v>Firm</v>
          </cell>
        </row>
        <row r="317">
          <cell r="A317" t="str">
            <v>E2832</v>
          </cell>
          <cell r="B317" t="str">
            <v>Daventry</v>
          </cell>
          <cell r="C317">
            <v>129.69</v>
          </cell>
          <cell r="D317">
            <v>134.16999999999999</v>
          </cell>
          <cell r="E317">
            <v>4.4799999999999898</v>
          </cell>
          <cell r="F317">
            <v>3.4543912406507671E-2</v>
          </cell>
          <cell r="G317">
            <v>48.3</v>
          </cell>
          <cell r="H317">
            <v>49.300000000000011</v>
          </cell>
          <cell r="I317">
            <v>1.0000000000000142</v>
          </cell>
          <cell r="J317">
            <v>2.0703933747412195E-2</v>
          </cell>
          <cell r="K317">
            <v>1134.67</v>
          </cell>
          <cell r="L317">
            <v>1180</v>
          </cell>
          <cell r="M317">
            <v>45.329999999999927</v>
          </cell>
          <cell r="N317">
            <v>3.9949941392651622E-2</v>
          </cell>
          <cell r="O317">
            <v>1312.66</v>
          </cell>
          <cell r="P317">
            <v>1363.47</v>
          </cell>
          <cell r="Q317">
            <v>50.809999999999945</v>
          </cell>
          <cell r="R317">
            <v>3.8707662304023893E-2</v>
          </cell>
          <cell r="S317" t="str">
            <v>Firm</v>
          </cell>
        </row>
        <row r="318">
          <cell r="A318" t="str">
            <v>E2833</v>
          </cell>
          <cell r="B318" t="str">
            <v>East Northamptonshire</v>
          </cell>
          <cell r="C318">
            <v>112.19</v>
          </cell>
          <cell r="D318">
            <v>116.56</v>
          </cell>
          <cell r="E318">
            <v>4.3700000000000045</v>
          </cell>
          <cell r="F318">
            <v>3.8951778233354162E-2</v>
          </cell>
          <cell r="G318">
            <v>61.51</v>
          </cell>
          <cell r="H318">
            <v>65.389999999999986</v>
          </cell>
          <cell r="I318">
            <v>3.8799999999999883</v>
          </cell>
          <cell r="J318">
            <v>6.3079174118029435E-2</v>
          </cell>
          <cell r="K318">
            <v>1134.67</v>
          </cell>
          <cell r="L318">
            <v>1180</v>
          </cell>
          <cell r="M318">
            <v>45.329999999999927</v>
          </cell>
          <cell r="N318">
            <v>3.9949941392651622E-2</v>
          </cell>
          <cell r="O318">
            <v>1308.3699999999999</v>
          </cell>
          <cell r="P318">
            <v>1361.95</v>
          </cell>
          <cell r="Q318">
            <v>53.580000000000155</v>
          </cell>
          <cell r="R318">
            <v>4.095171855056301E-2</v>
          </cell>
          <cell r="S318" t="str">
            <v>Firm</v>
          </cell>
        </row>
        <row r="319">
          <cell r="A319" t="str">
            <v>E2834</v>
          </cell>
          <cell r="B319" t="str">
            <v>Kettering</v>
          </cell>
          <cell r="C319">
            <v>189.44</v>
          </cell>
          <cell r="D319">
            <v>198.44</v>
          </cell>
          <cell r="E319">
            <v>9</v>
          </cell>
          <cell r="F319">
            <v>4.7508445945946054E-2</v>
          </cell>
          <cell r="G319">
            <v>0.87999999999999545</v>
          </cell>
          <cell r="H319">
            <v>1.0099999999999909</v>
          </cell>
          <cell r="I319">
            <v>0.12999999999999545</v>
          </cell>
          <cell r="J319">
            <v>0.14772727272726827</v>
          </cell>
          <cell r="K319">
            <v>1134.67</v>
          </cell>
          <cell r="L319">
            <v>1180</v>
          </cell>
          <cell r="M319">
            <v>45.329999999999927</v>
          </cell>
          <cell r="N319">
            <v>3.9949941392651622E-2</v>
          </cell>
          <cell r="O319">
            <v>1324.99</v>
          </cell>
          <cell r="P319">
            <v>1379.45</v>
          </cell>
          <cell r="Q319">
            <v>54.460000000000036</v>
          </cell>
          <cell r="R319">
            <v>4.1102196997713225E-2</v>
          </cell>
          <cell r="S319" t="str">
            <v>Firm</v>
          </cell>
        </row>
        <row r="320">
          <cell r="A320" t="str">
            <v>E2835</v>
          </cell>
          <cell r="B320" t="str">
            <v>Northampton</v>
          </cell>
          <cell r="C320">
            <v>196.92</v>
          </cell>
          <cell r="D320">
            <v>204.6</v>
          </cell>
          <cell r="E320">
            <v>7.6800000000000068</v>
          </cell>
          <cell r="F320">
            <v>3.9000609384521656E-2</v>
          </cell>
          <cell r="G320">
            <v>12.71</v>
          </cell>
          <cell r="H320">
            <v>13.659999999999997</v>
          </cell>
          <cell r="I320">
            <v>0.94999999999999574</v>
          </cell>
          <cell r="J320">
            <v>7.4744295830054819E-2</v>
          </cell>
          <cell r="K320">
            <v>1134.67</v>
          </cell>
          <cell r="L320">
            <v>1180</v>
          </cell>
          <cell r="M320">
            <v>45.329999999999927</v>
          </cell>
          <cell r="N320">
            <v>3.9949941392651622E-2</v>
          </cell>
          <cell r="O320">
            <v>1344.3</v>
          </cell>
          <cell r="P320">
            <v>1398.26</v>
          </cell>
          <cell r="Q320">
            <v>53.960000000000036</v>
          </cell>
          <cell r="R320">
            <v>4.0139849735921995E-2</v>
          </cell>
          <cell r="S320" t="str">
            <v>Firm</v>
          </cell>
        </row>
        <row r="321">
          <cell r="A321" t="str">
            <v>E2836</v>
          </cell>
          <cell r="B321" t="str">
            <v>South Northamptonshire</v>
          </cell>
          <cell r="C321">
            <v>157.68</v>
          </cell>
          <cell r="D321">
            <v>165.41</v>
          </cell>
          <cell r="E321">
            <v>7.7299999999999898</v>
          </cell>
          <cell r="F321">
            <v>4.9023338406899875E-2</v>
          </cell>
          <cell r="G321">
            <v>52.67</v>
          </cell>
          <cell r="H321">
            <v>54.360000000000014</v>
          </cell>
          <cell r="I321">
            <v>1.6900000000000119</v>
          </cell>
          <cell r="J321">
            <v>3.2086576798936894E-2</v>
          </cell>
          <cell r="K321">
            <v>1134.67</v>
          </cell>
          <cell r="L321">
            <v>1180</v>
          </cell>
          <cell r="M321">
            <v>45.329999999999927</v>
          </cell>
          <cell r="N321">
            <v>3.9949941392651622E-2</v>
          </cell>
          <cell r="O321">
            <v>1345.02</v>
          </cell>
          <cell r="P321">
            <v>1399.77</v>
          </cell>
          <cell r="Q321">
            <v>54.75</v>
          </cell>
          <cell r="R321">
            <v>4.0705714413168614E-2</v>
          </cell>
          <cell r="S321" t="str">
            <v>Firm</v>
          </cell>
        </row>
        <row r="322">
          <cell r="A322" t="str">
            <v>E2837</v>
          </cell>
          <cell r="B322" t="str">
            <v>Wellingborough</v>
          </cell>
          <cell r="C322">
            <v>126.34</v>
          </cell>
          <cell r="D322">
            <v>126.37</v>
          </cell>
          <cell r="E322">
            <v>3.0000000000001137E-2</v>
          </cell>
          <cell r="F322">
            <v>2.3745448788980994E-4</v>
          </cell>
          <cell r="G322">
            <v>18.21</v>
          </cell>
          <cell r="H322">
            <v>17.889999999999986</v>
          </cell>
          <cell r="I322">
            <v>-0.3200000000000145</v>
          </cell>
          <cell r="J322">
            <v>-1.7572762218562077E-2</v>
          </cell>
          <cell r="K322">
            <v>1134.67</v>
          </cell>
          <cell r="L322">
            <v>1180</v>
          </cell>
          <cell r="M322">
            <v>45.329999999999927</v>
          </cell>
          <cell r="N322">
            <v>3.9949941392651622E-2</v>
          </cell>
          <cell r="O322">
            <v>1279.22</v>
          </cell>
          <cell r="P322">
            <v>1324.26</v>
          </cell>
          <cell r="Q322">
            <v>45.039999999999964</v>
          </cell>
          <cell r="R322">
            <v>3.5208955457231683E-2</v>
          </cell>
          <cell r="S322" t="str">
            <v>Firm</v>
          </cell>
        </row>
        <row r="323">
          <cell r="A323" t="str">
            <v>E3031</v>
          </cell>
          <cell r="B323" t="str">
            <v>Ashfield</v>
          </cell>
          <cell r="C323">
            <v>160.1</v>
          </cell>
          <cell r="D323">
            <v>164.1</v>
          </cell>
          <cell r="E323">
            <v>4</v>
          </cell>
          <cell r="F323">
            <v>2.4984384759525247E-2</v>
          </cell>
          <cell r="G323">
            <v>4.8600000000000136</v>
          </cell>
          <cell r="H323">
            <v>5.039999999999992</v>
          </cell>
          <cell r="I323">
            <v>0.1799999999999784</v>
          </cell>
          <cell r="J323">
            <v>3.7037037037032539E-2</v>
          </cell>
          <cell r="K323">
            <v>1369.49</v>
          </cell>
          <cell r="L323">
            <v>1413.73</v>
          </cell>
          <cell r="M323">
            <v>44.240000000000009</v>
          </cell>
          <cell r="N323">
            <v>3.2303996378213684E-2</v>
          </cell>
          <cell r="O323">
            <v>1534.45</v>
          </cell>
          <cell r="P323">
            <v>1582.8700000000001</v>
          </cell>
          <cell r="Q323">
            <v>48.420000000000073</v>
          </cell>
          <cell r="R323">
            <v>3.1555280393626317E-2</v>
          </cell>
          <cell r="S323" t="str">
            <v>Firm</v>
          </cell>
        </row>
        <row r="324">
          <cell r="A324" t="str">
            <v>E3032</v>
          </cell>
          <cell r="B324" t="str">
            <v>Bassetlaw</v>
          </cell>
          <cell r="C324">
            <v>149.09</v>
          </cell>
          <cell r="D324">
            <v>152.82</v>
          </cell>
          <cell r="E324">
            <v>3.7299999999999898</v>
          </cell>
          <cell r="F324">
            <v>2.5018445234421982E-2</v>
          </cell>
          <cell r="G324">
            <v>19.239999999999998</v>
          </cell>
          <cell r="H324">
            <v>20.909999999999997</v>
          </cell>
          <cell r="I324">
            <v>1.6699999999999982</v>
          </cell>
          <cell r="J324">
            <v>8.6798336798336706E-2</v>
          </cell>
          <cell r="K324">
            <v>1369.49</v>
          </cell>
          <cell r="L324">
            <v>1413.73</v>
          </cell>
          <cell r="M324">
            <v>44.240000000000009</v>
          </cell>
          <cell r="N324">
            <v>3.2303996378213684E-2</v>
          </cell>
          <cell r="O324">
            <v>1537.82</v>
          </cell>
          <cell r="P324">
            <v>1587.46</v>
          </cell>
          <cell r="Q324">
            <v>49.6400000000001</v>
          </cell>
          <cell r="R324">
            <v>3.2279460535043158E-2</v>
          </cell>
          <cell r="S324" t="str">
            <v>Firm</v>
          </cell>
        </row>
        <row r="325">
          <cell r="A325" t="str">
            <v>E3033</v>
          </cell>
          <cell r="B325" t="str">
            <v>Broxtowe</v>
          </cell>
          <cell r="C325">
            <v>151.78</v>
          </cell>
          <cell r="D325">
            <v>158.37</v>
          </cell>
          <cell r="E325">
            <v>6.5900000000000034</v>
          </cell>
          <cell r="F325">
            <v>4.341810515219402E-2</v>
          </cell>
          <cell r="G325">
            <v>19.489999999999998</v>
          </cell>
          <cell r="H325">
            <v>19.859999999999985</v>
          </cell>
          <cell r="I325">
            <v>0.36999999999998678</v>
          </cell>
          <cell r="J325">
            <v>1.8984094407387797E-2</v>
          </cell>
          <cell r="K325">
            <v>1369.49</v>
          </cell>
          <cell r="L325">
            <v>1413.73</v>
          </cell>
          <cell r="M325">
            <v>44.240000000000009</v>
          </cell>
          <cell r="N325">
            <v>3.2303996378213684E-2</v>
          </cell>
          <cell r="O325">
            <v>1540.76</v>
          </cell>
          <cell r="P325">
            <v>1591.96</v>
          </cell>
          <cell r="Q325">
            <v>51.200000000000045</v>
          </cell>
          <cell r="R325">
            <v>3.3230353851346095E-2</v>
          </cell>
          <cell r="S325" t="str">
            <v>Firm</v>
          </cell>
        </row>
        <row r="326">
          <cell r="A326" t="str">
            <v>E3034</v>
          </cell>
          <cell r="B326" t="str">
            <v>Gedling</v>
          </cell>
          <cell r="C326">
            <v>139.16999999999999</v>
          </cell>
          <cell r="D326">
            <v>142.57</v>
          </cell>
          <cell r="E326">
            <v>3.4000000000000057</v>
          </cell>
          <cell r="F326">
            <v>2.4430552561615304E-2</v>
          </cell>
          <cell r="G326">
            <v>7.75</v>
          </cell>
          <cell r="H326">
            <v>7.9500000000000171</v>
          </cell>
          <cell r="I326">
            <v>0.20000000000001705</v>
          </cell>
          <cell r="J326">
            <v>2.5806451612905512E-2</v>
          </cell>
          <cell r="K326">
            <v>1369.49</v>
          </cell>
          <cell r="L326">
            <v>1413.73</v>
          </cell>
          <cell r="M326">
            <v>44.240000000000009</v>
          </cell>
          <cell r="N326">
            <v>3.2303996378213684E-2</v>
          </cell>
          <cell r="O326">
            <v>1516.41</v>
          </cell>
          <cell r="P326">
            <v>1564.25</v>
          </cell>
          <cell r="Q326">
            <v>47.839999999999918</v>
          </cell>
          <cell r="R326">
            <v>3.1548196068345469E-2</v>
          </cell>
          <cell r="S326" t="str">
            <v>Firm</v>
          </cell>
        </row>
        <row r="327">
          <cell r="A327" t="str">
            <v>E3035</v>
          </cell>
          <cell r="B327" t="str">
            <v>Mansfield</v>
          </cell>
          <cell r="C327">
            <v>174.96</v>
          </cell>
          <cell r="D327">
            <v>180.21</v>
          </cell>
          <cell r="E327">
            <v>5.25</v>
          </cell>
          <cell r="F327">
            <v>3.0006858710562412E-2</v>
          </cell>
          <cell r="G327">
            <v>1.9299999999999784</v>
          </cell>
          <cell r="H327">
            <v>1.9099999999999966</v>
          </cell>
          <cell r="I327">
            <v>-1.999999999998181E-2</v>
          </cell>
          <cell r="J327">
            <v>-1.0362694300508846E-2</v>
          </cell>
          <cell r="K327">
            <v>1369.49</v>
          </cell>
          <cell r="L327">
            <v>1413.73</v>
          </cell>
          <cell r="M327">
            <v>44.240000000000009</v>
          </cell>
          <cell r="N327">
            <v>3.2303996378213684E-2</v>
          </cell>
          <cell r="O327">
            <v>1546.38</v>
          </cell>
          <cell r="P327">
            <v>1595.85</v>
          </cell>
          <cell r="Q327">
            <v>49.4699999999998</v>
          </cell>
          <cell r="R327">
            <v>3.1990843130407676E-2</v>
          </cell>
          <cell r="S327" t="str">
            <v>Firm</v>
          </cell>
        </row>
        <row r="328">
          <cell r="A328" t="str">
            <v>E3036</v>
          </cell>
          <cell r="B328" t="str">
            <v>Newark &amp; Sherwood</v>
          </cell>
          <cell r="C328">
            <v>163.47999999999999</v>
          </cell>
          <cell r="D328">
            <v>163.47999999999999</v>
          </cell>
          <cell r="E328">
            <v>0</v>
          </cell>
          <cell r="F328">
            <v>0</v>
          </cell>
          <cell r="G328">
            <v>58.84</v>
          </cell>
          <cell r="H328">
            <v>60.52000000000001</v>
          </cell>
          <cell r="I328">
            <v>1.6800000000000068</v>
          </cell>
          <cell r="J328">
            <v>2.8552005438477357E-2</v>
          </cell>
          <cell r="K328">
            <v>1369.49</v>
          </cell>
          <cell r="L328">
            <v>1413.73</v>
          </cell>
          <cell r="M328">
            <v>44.240000000000009</v>
          </cell>
          <cell r="N328">
            <v>3.2303996378213684E-2</v>
          </cell>
          <cell r="O328">
            <v>1591.81</v>
          </cell>
          <cell r="P328">
            <v>1637.73</v>
          </cell>
          <cell r="Q328">
            <v>45.920000000000073</v>
          </cell>
          <cell r="R328">
            <v>2.8847663979997717E-2</v>
          </cell>
          <cell r="S328" t="str">
            <v>Firm</v>
          </cell>
        </row>
        <row r="329">
          <cell r="A329" t="str">
            <v>E3038</v>
          </cell>
          <cell r="B329" t="str">
            <v>Rushcliffe</v>
          </cell>
          <cell r="C329">
            <v>126.25</v>
          </cell>
          <cell r="D329">
            <v>129.79</v>
          </cell>
          <cell r="E329">
            <v>3.539999999999992</v>
          </cell>
          <cell r="F329">
            <v>2.8039603960396065E-2</v>
          </cell>
          <cell r="G329">
            <v>41.33</v>
          </cell>
          <cell r="H329">
            <v>41.950000000000017</v>
          </cell>
          <cell r="I329">
            <v>0.62000000000001876</v>
          </cell>
          <cell r="J329">
            <v>1.5001209774982316E-2</v>
          </cell>
          <cell r="K329">
            <v>1369.49</v>
          </cell>
          <cell r="L329">
            <v>1413.73</v>
          </cell>
          <cell r="M329">
            <v>44.240000000000009</v>
          </cell>
          <cell r="N329">
            <v>3.2303996378213684E-2</v>
          </cell>
          <cell r="O329">
            <v>1537.07</v>
          </cell>
          <cell r="P329">
            <v>1585.47</v>
          </cell>
          <cell r="Q329">
            <v>48.400000000000091</v>
          </cell>
          <cell r="R329">
            <v>3.1488481331364282E-2</v>
          </cell>
          <cell r="S329" t="str">
            <v>Firm</v>
          </cell>
        </row>
        <row r="330">
          <cell r="A330" t="str">
            <v>E3131</v>
          </cell>
          <cell r="B330" t="str">
            <v>Cherwell</v>
          </cell>
          <cell r="C330">
            <v>120</v>
          </cell>
          <cell r="D330">
            <v>123.5</v>
          </cell>
          <cell r="E330">
            <v>3.5</v>
          </cell>
          <cell r="F330">
            <v>2.9166666666666563E-2</v>
          </cell>
          <cell r="G330">
            <v>75.599999999999994</v>
          </cell>
          <cell r="H330">
            <v>77.84</v>
          </cell>
          <cell r="I330">
            <v>2.2400000000000091</v>
          </cell>
          <cell r="J330">
            <v>2.9629629629629672E-2</v>
          </cell>
          <cell r="K330">
            <v>1234.51</v>
          </cell>
          <cell r="L330">
            <v>1281.8899999999999</v>
          </cell>
          <cell r="M330">
            <v>47.379999999999882</v>
          </cell>
          <cell r="N330">
            <v>3.8379600003240144E-2</v>
          </cell>
          <cell r="O330">
            <v>1430.11</v>
          </cell>
          <cell r="P330">
            <v>1483.23</v>
          </cell>
          <cell r="Q330">
            <v>53.120000000000118</v>
          </cell>
          <cell r="R330">
            <v>3.7143995916398165E-2</v>
          </cell>
          <cell r="S330" t="str">
            <v>Firm</v>
          </cell>
        </row>
        <row r="331">
          <cell r="A331" t="str">
            <v>E3132</v>
          </cell>
          <cell r="B331" t="str">
            <v>Oxford</v>
          </cell>
          <cell r="C331">
            <v>246.95</v>
          </cell>
          <cell r="D331">
            <v>257.81</v>
          </cell>
          <cell r="E331">
            <v>10.860000000000014</v>
          </cell>
          <cell r="F331">
            <v>4.3976513464264011E-2</v>
          </cell>
          <cell r="G331">
            <v>3.2000000000000171</v>
          </cell>
          <cell r="H331">
            <v>3.6000000000000227</v>
          </cell>
          <cell r="I331">
            <v>0.40000000000000568</v>
          </cell>
          <cell r="J331">
            <v>0.12500000000000111</v>
          </cell>
          <cell r="K331">
            <v>1234.51</v>
          </cell>
          <cell r="L331">
            <v>1281.8899999999999</v>
          </cell>
          <cell r="M331">
            <v>47.379999999999882</v>
          </cell>
          <cell r="N331">
            <v>3.8379600003240144E-2</v>
          </cell>
          <cell r="O331">
            <v>1484.66</v>
          </cell>
          <cell r="P331">
            <v>1543.3</v>
          </cell>
          <cell r="Q331">
            <v>58.639999999999873</v>
          </cell>
          <cell r="R331">
            <v>3.9497258631605803E-2</v>
          </cell>
          <cell r="S331" t="str">
            <v>Firm</v>
          </cell>
        </row>
        <row r="332">
          <cell r="A332" t="str">
            <v>E3133</v>
          </cell>
          <cell r="B332" t="str">
            <v>South Oxfordshire</v>
          </cell>
          <cell r="C332">
            <v>120.24</v>
          </cell>
          <cell r="D332">
            <v>123.73</v>
          </cell>
          <cell r="E332">
            <v>3.4900000000000091</v>
          </cell>
          <cell r="F332">
            <v>2.9025282767797922E-2</v>
          </cell>
          <cell r="G332">
            <v>63.15</v>
          </cell>
          <cell r="H332">
            <v>65.63000000000001</v>
          </cell>
          <cell r="I332">
            <v>2.4800000000000111</v>
          </cell>
          <cell r="J332">
            <v>3.9271575613618603E-2</v>
          </cell>
          <cell r="K332">
            <v>1234.51</v>
          </cell>
          <cell r="L332">
            <v>1281.8899999999999</v>
          </cell>
          <cell r="M332">
            <v>47.379999999999882</v>
          </cell>
          <cell r="N332">
            <v>3.8379600003240144E-2</v>
          </cell>
          <cell r="O332">
            <v>1417.9</v>
          </cell>
          <cell r="P332">
            <v>1471.25</v>
          </cell>
          <cell r="Q332">
            <v>53.349999999999909</v>
          </cell>
          <cell r="R332">
            <v>3.7626066718386308E-2</v>
          </cell>
          <cell r="S332" t="str">
            <v>Firm</v>
          </cell>
        </row>
        <row r="333">
          <cell r="A333" t="str">
            <v>E3134</v>
          </cell>
          <cell r="B333" t="str">
            <v>Vale of White Horse</v>
          </cell>
          <cell r="C333">
            <v>107.16</v>
          </cell>
          <cell r="D333">
            <v>112.31</v>
          </cell>
          <cell r="E333">
            <v>5.1500000000000057</v>
          </cell>
          <cell r="F333">
            <v>4.8058977230309941E-2</v>
          </cell>
          <cell r="G333">
            <v>50.4</v>
          </cell>
          <cell r="H333">
            <v>52.669999999999987</v>
          </cell>
          <cell r="I333">
            <v>2.2699999999999889</v>
          </cell>
          <cell r="J333">
            <v>4.503968253968238E-2</v>
          </cell>
          <cell r="K333">
            <v>1234.51</v>
          </cell>
          <cell r="L333">
            <v>1281.8899999999999</v>
          </cell>
          <cell r="M333">
            <v>47.379999999999882</v>
          </cell>
          <cell r="N333">
            <v>3.8379600003240144E-2</v>
          </cell>
          <cell r="O333">
            <v>1392.07</v>
          </cell>
          <cell r="P333">
            <v>1446.87</v>
          </cell>
          <cell r="Q333">
            <v>54.799999999999955</v>
          </cell>
          <cell r="R333">
            <v>3.9365836488107542E-2</v>
          </cell>
          <cell r="S333" t="str">
            <v>Firm</v>
          </cell>
        </row>
        <row r="334">
          <cell r="A334" t="str">
            <v>E3135</v>
          </cell>
          <cell r="B334" t="str">
            <v>West Oxfordshire</v>
          </cell>
          <cell r="C334">
            <v>74.88</v>
          </cell>
          <cell r="D334">
            <v>78.569999999999993</v>
          </cell>
          <cell r="E334">
            <v>3.6899999999999977</v>
          </cell>
          <cell r="F334">
            <v>4.9278846153846034E-2</v>
          </cell>
          <cell r="G334">
            <v>52.53</v>
          </cell>
          <cell r="H334">
            <v>54.5</v>
          </cell>
          <cell r="I334">
            <v>1.9699999999999989</v>
          </cell>
          <cell r="J334">
            <v>3.750237959261371E-2</v>
          </cell>
          <cell r="K334">
            <v>1234.51</v>
          </cell>
          <cell r="L334">
            <v>1281.8899999999999</v>
          </cell>
          <cell r="M334">
            <v>47.379999999999882</v>
          </cell>
          <cell r="N334">
            <v>3.8379600003240144E-2</v>
          </cell>
          <cell r="O334">
            <v>1361.92</v>
          </cell>
          <cell r="P334">
            <v>1414.96</v>
          </cell>
          <cell r="Q334">
            <v>53.039999999999964</v>
          </cell>
          <cell r="R334">
            <v>3.8945018796992414E-2</v>
          </cell>
          <cell r="S334" t="str">
            <v>Firm</v>
          </cell>
        </row>
        <row r="335">
          <cell r="A335" t="str">
            <v>E3331</v>
          </cell>
          <cell r="B335" t="str">
            <v>Mendip</v>
          </cell>
          <cell r="C335">
            <v>141.62</v>
          </cell>
          <cell r="D335">
            <v>145.93</v>
          </cell>
          <cell r="E335">
            <v>4.3100000000000023</v>
          </cell>
          <cell r="F335">
            <v>3.0433554582686151E-2</v>
          </cell>
          <cell r="G335">
            <v>47.02</v>
          </cell>
          <cell r="H335">
            <v>47.829999999999984</v>
          </cell>
          <cell r="I335">
            <v>0.80999999999998096</v>
          </cell>
          <cell r="J335">
            <v>1.7226712037430536E-2</v>
          </cell>
          <cell r="K335">
            <v>1220.8</v>
          </cell>
          <cell r="L335">
            <v>1257.74</v>
          </cell>
          <cell r="M335">
            <v>36.940000000000055</v>
          </cell>
          <cell r="N335">
            <v>3.0258846657929217E-2</v>
          </cell>
          <cell r="O335">
            <v>1409.44</v>
          </cell>
          <cell r="P335">
            <v>1451.5</v>
          </cell>
          <cell r="Q335">
            <v>42.059999999999945</v>
          </cell>
          <cell r="R335">
            <v>2.9841639232603079E-2</v>
          </cell>
          <cell r="S335" t="str">
            <v>Firm</v>
          </cell>
        </row>
        <row r="336">
          <cell r="A336" t="str">
            <v>E3332</v>
          </cell>
          <cell r="B336" t="str">
            <v>Sedgemoor</v>
          </cell>
          <cell r="C336">
            <v>121.38</v>
          </cell>
          <cell r="D336">
            <v>127.21</v>
          </cell>
          <cell r="E336">
            <v>5.8299999999999983</v>
          </cell>
          <cell r="F336">
            <v>4.8030977096721106E-2</v>
          </cell>
          <cell r="G336">
            <v>38.369999999999997</v>
          </cell>
          <cell r="H336">
            <v>38.260000000000005</v>
          </cell>
          <cell r="I336">
            <v>-0.10999999999999233</v>
          </cell>
          <cell r="J336">
            <v>-2.8668230388322336E-3</v>
          </cell>
          <cell r="K336">
            <v>1220.8</v>
          </cell>
          <cell r="L336">
            <v>1257.74</v>
          </cell>
          <cell r="M336">
            <v>36.940000000000055</v>
          </cell>
          <cell r="N336">
            <v>3.0258846657929217E-2</v>
          </cell>
          <cell r="O336">
            <v>1380.55</v>
          </cell>
          <cell r="P336">
            <v>1423.21</v>
          </cell>
          <cell r="Q336">
            <v>42.660000000000082</v>
          </cell>
          <cell r="R336">
            <v>3.0900727970736286E-2</v>
          </cell>
          <cell r="S336" t="str">
            <v>Firm</v>
          </cell>
        </row>
        <row r="337">
          <cell r="A337" t="str">
            <v>E3333</v>
          </cell>
          <cell r="B337" t="str">
            <v>Taunton Deane</v>
          </cell>
          <cell r="C337">
            <v>132.62</v>
          </cell>
          <cell r="D337">
            <v>132.65</v>
          </cell>
          <cell r="E337">
            <v>3.0000000000001137E-2</v>
          </cell>
          <cell r="F337">
            <v>2.2621022470215024E-4</v>
          </cell>
          <cell r="G337">
            <v>9.2599999999999909</v>
          </cell>
          <cell r="H337">
            <v>9.9699999999999989</v>
          </cell>
          <cell r="I337">
            <v>0.71000000000000796</v>
          </cell>
          <cell r="J337">
            <v>7.6673866090713583E-2</v>
          </cell>
          <cell r="K337">
            <v>1220.8</v>
          </cell>
          <cell r="L337">
            <v>1257.74</v>
          </cell>
          <cell r="M337">
            <v>36.940000000000055</v>
          </cell>
          <cell r="N337">
            <v>3.0258846657929217E-2</v>
          </cell>
          <cell r="O337">
            <v>1362.68</v>
          </cell>
          <cell r="P337">
            <v>1400.36</v>
          </cell>
          <cell r="Q337">
            <v>37.679999999999836</v>
          </cell>
          <cell r="R337">
            <v>2.7651392843514033E-2</v>
          </cell>
          <cell r="S337" t="str">
            <v>Firm</v>
          </cell>
        </row>
        <row r="338">
          <cell r="A338" t="str">
            <v>E3334</v>
          </cell>
          <cell r="B338" t="str">
            <v>South Somerset</v>
          </cell>
          <cell r="C338">
            <v>142.44</v>
          </cell>
          <cell r="D338">
            <v>147.78</v>
          </cell>
          <cell r="E338">
            <v>5.3400000000000034</v>
          </cell>
          <cell r="F338">
            <v>3.7489469250210572E-2</v>
          </cell>
          <cell r="G338">
            <v>54.39</v>
          </cell>
          <cell r="H338">
            <v>57.59</v>
          </cell>
          <cell r="I338">
            <v>3.2000000000000028</v>
          </cell>
          <cell r="J338">
            <v>5.8834344548630346E-2</v>
          </cell>
          <cell r="K338">
            <v>1220.8</v>
          </cell>
          <cell r="L338">
            <v>1257.74</v>
          </cell>
          <cell r="M338">
            <v>36.940000000000055</v>
          </cell>
          <cell r="N338">
            <v>3.0258846657929217E-2</v>
          </cell>
          <cell r="O338">
            <v>1417.63</v>
          </cell>
          <cell r="P338">
            <v>1463.11</v>
          </cell>
          <cell r="Q338">
            <v>45.479999999999791</v>
          </cell>
          <cell r="R338">
            <v>3.2081713846348947E-2</v>
          </cell>
          <cell r="S338" t="str">
            <v>Firm</v>
          </cell>
        </row>
        <row r="339">
          <cell r="A339" t="str">
            <v>E3335</v>
          </cell>
          <cell r="B339" t="str">
            <v>West Somerset</v>
          </cell>
          <cell r="C339">
            <v>123</v>
          </cell>
          <cell r="D339">
            <v>129.03</v>
          </cell>
          <cell r="E339">
            <v>6.0300000000000011</v>
          </cell>
          <cell r="F339">
            <v>4.9024390243902483E-2</v>
          </cell>
          <cell r="G339">
            <v>45.91</v>
          </cell>
          <cell r="H339">
            <v>47.349999999999994</v>
          </cell>
          <cell r="I339">
            <v>1.4399999999999977</v>
          </cell>
          <cell r="J339">
            <v>3.1365715530385474E-2</v>
          </cell>
          <cell r="K339">
            <v>1220.8</v>
          </cell>
          <cell r="L339">
            <v>1257.74</v>
          </cell>
          <cell r="M339">
            <v>36.940000000000055</v>
          </cell>
          <cell r="N339">
            <v>3.0258846657929217E-2</v>
          </cell>
          <cell r="O339">
            <v>1389.71</v>
          </cell>
          <cell r="P339">
            <v>1434.12</v>
          </cell>
          <cell r="Q339">
            <v>44.409999999999854</v>
          </cell>
          <cell r="R339">
            <v>3.1956307431046715E-2</v>
          </cell>
          <cell r="S339" t="str">
            <v>Firm</v>
          </cell>
        </row>
        <row r="340">
          <cell r="C340" t="str">
            <v>Average Band D</v>
          </cell>
          <cell r="G340" t="str">
            <v>Average Band D</v>
          </cell>
          <cell r="K340" t="str">
            <v>Average Band D</v>
          </cell>
          <cell r="O340" t="str">
            <v>Average Band D</v>
          </cell>
        </row>
        <row r="341">
          <cell r="C341" t="str">
            <v>Equivalent Council Tax</v>
          </cell>
          <cell r="E341" t="str">
            <v>£</v>
          </cell>
          <cell r="F341" t="str">
            <v>%</v>
          </cell>
          <cell r="G341" t="str">
            <v>Equivalent Council Tax</v>
          </cell>
          <cell r="I341" t="str">
            <v>£</v>
          </cell>
          <cell r="J341" t="str">
            <v>%</v>
          </cell>
          <cell r="K341" t="str">
            <v>Equivalent Council Tax</v>
          </cell>
          <cell r="M341" t="str">
            <v>£</v>
          </cell>
          <cell r="N341" t="str">
            <v>%</v>
          </cell>
          <cell r="O341" t="str">
            <v>Equivalent</v>
          </cell>
          <cell r="Q341" t="str">
            <v>£</v>
          </cell>
          <cell r="R341" t="str">
            <v>%</v>
          </cell>
          <cell r="S341" t="str">
            <v>Figures</v>
          </cell>
        </row>
        <row r="342">
          <cell r="C342" t="str">
            <v>for Local Services (excl. Parish)</v>
          </cell>
          <cell r="E342" t="str">
            <v>Increase /</v>
          </cell>
          <cell r="F342" t="str">
            <v>Increase /</v>
          </cell>
          <cell r="G342" t="str">
            <v>for Parish Councils</v>
          </cell>
          <cell r="I342" t="str">
            <v>Increase /</v>
          </cell>
          <cell r="J342" t="str">
            <v>Increase /</v>
          </cell>
          <cell r="K342" t="str">
            <v>for Precepts</v>
          </cell>
          <cell r="M342" t="str">
            <v>Increase /</v>
          </cell>
          <cell r="N342" t="str">
            <v>Increase /</v>
          </cell>
          <cell r="O342" t="str">
            <v>Council Tax</v>
          </cell>
          <cell r="Q342" t="str">
            <v>Increase /</v>
          </cell>
          <cell r="R342" t="str">
            <v>Increase /</v>
          </cell>
          <cell r="S342" t="str">
            <v>Firm or</v>
          </cell>
        </row>
        <row r="343">
          <cell r="C343" t="str">
            <v>2008/09</v>
          </cell>
          <cell r="D343" t="str">
            <v>2009/10</v>
          </cell>
          <cell r="E343" t="str">
            <v>(Decrease)</v>
          </cell>
          <cell r="F343" t="str">
            <v>(Decrease)</v>
          </cell>
          <cell r="G343" t="str">
            <v>2008/09</v>
          </cell>
          <cell r="H343" t="str">
            <v>2009/10</v>
          </cell>
          <cell r="I343" t="str">
            <v>(Decrease)</v>
          </cell>
          <cell r="J343" t="str">
            <v>(Decrease)</v>
          </cell>
          <cell r="K343" t="str">
            <v>2008/09</v>
          </cell>
          <cell r="L343" t="str">
            <v>2009/10</v>
          </cell>
          <cell r="M343" t="str">
            <v>(Decrease)</v>
          </cell>
          <cell r="N343" t="str">
            <v>(Decrease)</v>
          </cell>
          <cell r="O343" t="str">
            <v>2008/09</v>
          </cell>
          <cell r="P343" t="str">
            <v>2009/10</v>
          </cell>
          <cell r="Q343" t="str">
            <v>(Decrease)</v>
          </cell>
          <cell r="R343" t="str">
            <v>(Decrease)</v>
          </cell>
          <cell r="S343" t="str">
            <v>Provisional?</v>
          </cell>
        </row>
        <row r="344">
          <cell r="C344" t="str">
            <v>£   p</v>
          </cell>
          <cell r="D344" t="str">
            <v>£   p</v>
          </cell>
          <cell r="E344" t="str">
            <v>£s</v>
          </cell>
          <cell r="F344" t="str">
            <v>%</v>
          </cell>
          <cell r="G344" t="str">
            <v>£   p</v>
          </cell>
          <cell r="H344" t="str">
            <v>£   p</v>
          </cell>
          <cell r="I344" t="str">
            <v>£s</v>
          </cell>
          <cell r="J344" t="str">
            <v>%</v>
          </cell>
          <cell r="K344" t="str">
            <v>£   p</v>
          </cell>
          <cell r="L344" t="str">
            <v>£   p</v>
          </cell>
          <cell r="M344" t="str">
            <v>£s</v>
          </cell>
          <cell r="N344" t="str">
            <v>%</v>
          </cell>
          <cell r="O344" t="str">
            <v>£   p</v>
          </cell>
          <cell r="P344" t="str">
            <v>£   p</v>
          </cell>
          <cell r="Q344" t="str">
            <v>£s</v>
          </cell>
          <cell r="R344" t="str">
            <v>%</v>
          </cell>
        </row>
        <row r="346">
          <cell r="A346" t="str">
            <v>E3431</v>
          </cell>
          <cell r="B346" t="str">
            <v>Cannock Chase</v>
          </cell>
          <cell r="C346">
            <v>184.44</v>
          </cell>
          <cell r="D346">
            <v>191.64</v>
          </cell>
          <cell r="E346">
            <v>7.1999999999999886</v>
          </cell>
          <cell r="F346">
            <v>3.9037085230969382E-2</v>
          </cell>
          <cell r="G346">
            <v>15.79</v>
          </cell>
          <cell r="H346">
            <v>18.740000000000009</v>
          </cell>
          <cell r="I346">
            <v>2.9500000000000099</v>
          </cell>
          <cell r="J346">
            <v>0.18682710576314188</v>
          </cell>
          <cell r="K346">
            <v>1214.8400000000001</v>
          </cell>
          <cell r="L346">
            <v>1248.05</v>
          </cell>
          <cell r="M346">
            <v>33.209999999999809</v>
          </cell>
          <cell r="N346">
            <v>2.7336933258700569E-2</v>
          </cell>
          <cell r="O346">
            <v>1415.07</v>
          </cell>
          <cell r="P346">
            <v>1458.43</v>
          </cell>
          <cell r="Q346">
            <v>43.360000000000127</v>
          </cell>
          <cell r="R346">
            <v>3.0641593702078529E-2</v>
          </cell>
          <cell r="S346" t="str">
            <v>Firm</v>
          </cell>
        </row>
        <row r="347">
          <cell r="A347" t="str">
            <v>E3432</v>
          </cell>
          <cell r="B347" t="str">
            <v>East Staffordshire</v>
          </cell>
          <cell r="C347">
            <v>181.32</v>
          </cell>
          <cell r="D347">
            <v>187.3</v>
          </cell>
          <cell r="E347">
            <v>5.9800000000000182</v>
          </cell>
          <cell r="F347">
            <v>3.2980366203397393E-2</v>
          </cell>
          <cell r="G347">
            <v>23.98</v>
          </cell>
          <cell r="H347">
            <v>23.419999999999987</v>
          </cell>
          <cell r="I347">
            <v>-0.56000000000001293</v>
          </cell>
          <cell r="J347">
            <v>-2.3352793994996346E-2</v>
          </cell>
          <cell r="K347">
            <v>1214.8400000000001</v>
          </cell>
          <cell r="L347">
            <v>1248.05</v>
          </cell>
          <cell r="M347">
            <v>33.209999999999809</v>
          </cell>
          <cell r="N347">
            <v>2.7336933258700569E-2</v>
          </cell>
          <cell r="O347">
            <v>1420.14</v>
          </cell>
          <cell r="P347">
            <v>1458.77</v>
          </cell>
          <cell r="Q347">
            <v>38.629999999999882</v>
          </cell>
          <cell r="R347">
            <v>2.7201543509794757E-2</v>
          </cell>
          <cell r="S347" t="str">
            <v>Firm</v>
          </cell>
        </row>
        <row r="348">
          <cell r="A348" t="str">
            <v>E3433</v>
          </cell>
          <cell r="B348" t="str">
            <v>Lichfield</v>
          </cell>
          <cell r="C348">
            <v>133.57</v>
          </cell>
          <cell r="D348">
            <v>137.44</v>
          </cell>
          <cell r="E348">
            <v>3.8700000000000045</v>
          </cell>
          <cell r="F348">
            <v>2.8973571909860052E-2</v>
          </cell>
          <cell r="G348">
            <v>36.4</v>
          </cell>
          <cell r="H348">
            <v>36.75</v>
          </cell>
          <cell r="I348">
            <v>0.35000000000000142</v>
          </cell>
          <cell r="J348">
            <v>9.6153846153845812E-3</v>
          </cell>
          <cell r="K348">
            <v>1214.8400000000001</v>
          </cell>
          <cell r="L348">
            <v>1248.05</v>
          </cell>
          <cell r="M348">
            <v>33.209999999999809</v>
          </cell>
          <cell r="N348">
            <v>2.7336933258700569E-2</v>
          </cell>
          <cell r="O348">
            <v>1384.81</v>
          </cell>
          <cell r="P348">
            <v>1422.24</v>
          </cell>
          <cell r="Q348">
            <v>37.430000000000064</v>
          </cell>
          <cell r="R348">
            <v>2.7028978704659812E-2</v>
          </cell>
          <cell r="S348" t="str">
            <v>Firm</v>
          </cell>
        </row>
        <row r="349">
          <cell r="A349" t="str">
            <v>E3434</v>
          </cell>
          <cell r="B349" t="str">
            <v>Newcastle-under-Lyme</v>
          </cell>
          <cell r="C349">
            <v>170.07</v>
          </cell>
          <cell r="D349">
            <v>174.32</v>
          </cell>
          <cell r="E349">
            <v>4.25</v>
          </cell>
          <cell r="F349">
            <v>2.4989710119362574E-2</v>
          </cell>
          <cell r="G349">
            <v>6.7700000000000102</v>
          </cell>
          <cell r="H349">
            <v>7.6800000000000068</v>
          </cell>
          <cell r="I349">
            <v>0.90999999999999659</v>
          </cell>
          <cell r="J349">
            <v>0.13441654357459298</v>
          </cell>
          <cell r="K349">
            <v>1214.8400000000001</v>
          </cell>
          <cell r="L349">
            <v>1248.05</v>
          </cell>
          <cell r="M349">
            <v>33.209999999999809</v>
          </cell>
          <cell r="N349">
            <v>2.7336933258700569E-2</v>
          </cell>
          <cell r="O349">
            <v>1391.68</v>
          </cell>
          <cell r="P349">
            <v>1430.05</v>
          </cell>
          <cell r="Q349">
            <v>38.369999999999891</v>
          </cell>
          <cell r="R349">
            <v>2.7570993331800242E-2</v>
          </cell>
          <cell r="S349" t="str">
            <v>Firm</v>
          </cell>
        </row>
        <row r="350">
          <cell r="A350" t="str">
            <v>E3435</v>
          </cell>
          <cell r="B350" t="str">
            <v>South Staffordshire</v>
          </cell>
          <cell r="C350">
            <v>89.86</v>
          </cell>
          <cell r="D350">
            <v>92.56</v>
          </cell>
          <cell r="E350">
            <v>2.7000000000000028</v>
          </cell>
          <cell r="F350">
            <v>3.0046739372357134E-2</v>
          </cell>
          <cell r="G350">
            <v>47.31</v>
          </cell>
          <cell r="H350">
            <v>47.879999999999995</v>
          </cell>
          <cell r="I350">
            <v>0.56999999999999318</v>
          </cell>
          <cell r="J350">
            <v>1.2048192771084265E-2</v>
          </cell>
          <cell r="K350">
            <v>1214.8400000000001</v>
          </cell>
          <cell r="L350">
            <v>1248.05</v>
          </cell>
          <cell r="M350">
            <v>33.209999999999809</v>
          </cell>
          <cell r="N350">
            <v>2.7336933258700569E-2</v>
          </cell>
          <cell r="O350">
            <v>1352.01</v>
          </cell>
          <cell r="P350">
            <v>1388.49</v>
          </cell>
          <cell r="Q350">
            <v>36.480000000000018</v>
          </cell>
          <cell r="R350">
            <v>2.6982048949342197E-2</v>
          </cell>
          <cell r="S350" t="str">
            <v>Firm</v>
          </cell>
        </row>
        <row r="351">
          <cell r="A351" t="str">
            <v>E3436</v>
          </cell>
          <cell r="B351" t="str">
            <v>Stafford</v>
          </cell>
          <cell r="C351">
            <v>144.32</v>
          </cell>
          <cell r="D351">
            <v>148.5</v>
          </cell>
          <cell r="E351">
            <v>4.1800000000000068</v>
          </cell>
          <cell r="F351">
            <v>2.8963414634146423E-2</v>
          </cell>
          <cell r="G351">
            <v>13.77</v>
          </cell>
          <cell r="H351">
            <v>16.370000000000005</v>
          </cell>
          <cell r="I351">
            <v>2.600000000000005</v>
          </cell>
          <cell r="J351">
            <v>0.18881626724764011</v>
          </cell>
          <cell r="K351">
            <v>1214.8400000000001</v>
          </cell>
          <cell r="L351">
            <v>1248.05</v>
          </cell>
          <cell r="M351">
            <v>33.209999999999809</v>
          </cell>
          <cell r="N351">
            <v>2.7336933258700569E-2</v>
          </cell>
          <cell r="O351">
            <v>1372.93</v>
          </cell>
          <cell r="P351">
            <v>1412.92</v>
          </cell>
          <cell r="Q351">
            <v>39.990000000000009</v>
          </cell>
          <cell r="R351">
            <v>2.9127486470541086E-2</v>
          </cell>
          <cell r="S351" t="str">
            <v>Firm</v>
          </cell>
        </row>
        <row r="352">
          <cell r="A352" t="str">
            <v>E3437</v>
          </cell>
          <cell r="B352" t="str">
            <v>Staffordshire Moorlands</v>
          </cell>
          <cell r="C352">
            <v>147.94</v>
          </cell>
          <cell r="D352">
            <v>151.08000000000001</v>
          </cell>
          <cell r="E352">
            <v>3.1400000000000148</v>
          </cell>
          <cell r="F352">
            <v>2.1224820873327221E-2</v>
          </cell>
          <cell r="G352">
            <v>26.17</v>
          </cell>
          <cell r="H352">
            <v>28.559999999999974</v>
          </cell>
          <cell r="I352">
            <v>2.3899999999999721</v>
          </cell>
          <cell r="J352">
            <v>9.132594573939512E-2</v>
          </cell>
          <cell r="K352">
            <v>1214.8400000000001</v>
          </cell>
          <cell r="L352">
            <v>1248.05</v>
          </cell>
          <cell r="M352">
            <v>33.209999999999809</v>
          </cell>
          <cell r="N352">
            <v>2.7336933258700569E-2</v>
          </cell>
          <cell r="O352">
            <v>1388.95</v>
          </cell>
          <cell r="P352">
            <v>1427.69</v>
          </cell>
          <cell r="Q352">
            <v>38.740000000000009</v>
          </cell>
          <cell r="R352">
            <v>2.7891572770798012E-2</v>
          </cell>
          <cell r="S352" t="str">
            <v>Firm</v>
          </cell>
        </row>
        <row r="353">
          <cell r="A353" t="str">
            <v>E3439</v>
          </cell>
          <cell r="B353" t="str">
            <v>Tamworth</v>
          </cell>
          <cell r="C353">
            <v>139.28</v>
          </cell>
          <cell r="D353">
            <v>145.55000000000001</v>
          </cell>
          <cell r="E353">
            <v>6.2700000000000102</v>
          </cell>
          <cell r="F353">
            <v>4.5017231476163211E-2</v>
          </cell>
          <cell r="G353">
            <v>0</v>
          </cell>
          <cell r="H353">
            <v>0</v>
          </cell>
          <cell r="I353">
            <v>0</v>
          </cell>
          <cell r="J353">
            <v>0</v>
          </cell>
          <cell r="K353">
            <v>1214.8400000000001</v>
          </cell>
          <cell r="L353">
            <v>1248.05</v>
          </cell>
          <cell r="M353">
            <v>33.209999999999809</v>
          </cell>
          <cell r="N353">
            <v>2.7336933258700569E-2</v>
          </cell>
          <cell r="O353">
            <v>1354.12</v>
          </cell>
          <cell r="P353">
            <v>1393.6</v>
          </cell>
          <cell r="Q353">
            <v>39.480000000000018</v>
          </cell>
          <cell r="R353">
            <v>2.9155466280684106E-2</v>
          </cell>
          <cell r="S353" t="str">
            <v>Firm</v>
          </cell>
        </row>
        <row r="354">
          <cell r="A354" t="str">
            <v>E3531</v>
          </cell>
          <cell r="B354" t="str">
            <v>Babergh</v>
          </cell>
          <cell r="C354">
            <v>131.16</v>
          </cell>
          <cell r="D354">
            <v>134.96</v>
          </cell>
          <cell r="E354">
            <v>3.8000000000000114</v>
          </cell>
          <cell r="F354">
            <v>2.8972247636474657E-2</v>
          </cell>
          <cell r="G354">
            <v>57.85</v>
          </cell>
          <cell r="H354">
            <v>61.509999999999991</v>
          </cell>
          <cell r="I354">
            <v>3.6599999999999895</v>
          </cell>
          <cell r="J354">
            <v>6.3267070008642845E-2</v>
          </cell>
          <cell r="K354">
            <v>1223.5500000000002</v>
          </cell>
          <cell r="L354">
            <v>1256.22</v>
          </cell>
          <cell r="M354">
            <v>32.669999999999845</v>
          </cell>
          <cell r="N354">
            <v>2.6700993012136687E-2</v>
          </cell>
          <cell r="O354">
            <v>1412.56</v>
          </cell>
          <cell r="P354">
            <v>1452.69</v>
          </cell>
          <cell r="Q354">
            <v>40.130000000000109</v>
          </cell>
          <cell r="R354">
            <v>2.8409412697513847E-2</v>
          </cell>
          <cell r="S354" t="str">
            <v>Firm</v>
          </cell>
        </row>
        <row r="355">
          <cell r="A355" t="str">
            <v>E3532</v>
          </cell>
          <cell r="B355" t="str">
            <v>Forest Heath</v>
          </cell>
          <cell r="C355">
            <v>128.94999999999999</v>
          </cell>
          <cell r="D355">
            <v>133.46</v>
          </cell>
          <cell r="E355">
            <v>4.5100000000000193</v>
          </cell>
          <cell r="F355">
            <v>3.4974796432726052E-2</v>
          </cell>
          <cell r="G355">
            <v>63.64</v>
          </cell>
          <cell r="H355">
            <v>68.359999999999985</v>
          </cell>
          <cell r="I355">
            <v>4.7199999999999847</v>
          </cell>
          <cell r="J355">
            <v>7.4167190446259967E-2</v>
          </cell>
          <cell r="K355">
            <v>1223.5500000000002</v>
          </cell>
          <cell r="L355">
            <v>1256.22</v>
          </cell>
          <cell r="M355">
            <v>32.669999999999845</v>
          </cell>
          <cell r="N355">
            <v>2.6700993012136687E-2</v>
          </cell>
          <cell r="O355">
            <v>1416.14</v>
          </cell>
          <cell r="P355">
            <v>1458.04</v>
          </cell>
          <cell r="Q355">
            <v>41.899999999999864</v>
          </cell>
          <cell r="R355">
            <v>2.9587470165379104E-2</v>
          </cell>
          <cell r="S355" t="str">
            <v>Firm</v>
          </cell>
        </row>
        <row r="356">
          <cell r="A356" t="str">
            <v>E3533</v>
          </cell>
          <cell r="B356" t="str">
            <v>Ipswich</v>
          </cell>
          <cell r="C356">
            <v>298.17</v>
          </cell>
          <cell r="D356">
            <v>306.89999999999998</v>
          </cell>
          <cell r="E356">
            <v>8.7299999999999613</v>
          </cell>
          <cell r="F356">
            <v>2.9278599456685761E-2</v>
          </cell>
          <cell r="G356">
            <v>0</v>
          </cell>
          <cell r="H356">
            <v>0</v>
          </cell>
          <cell r="I356">
            <v>0</v>
          </cell>
          <cell r="J356">
            <v>0</v>
          </cell>
          <cell r="K356">
            <v>1223.5500000000002</v>
          </cell>
          <cell r="L356">
            <v>1256.22</v>
          </cell>
          <cell r="M356">
            <v>32.669999999999845</v>
          </cell>
          <cell r="N356">
            <v>2.6700993012136687E-2</v>
          </cell>
          <cell r="O356">
            <v>1521.74</v>
          </cell>
          <cell r="P356">
            <v>1563.12</v>
          </cell>
          <cell r="Q356">
            <v>41.379999999999882</v>
          </cell>
          <cell r="R356">
            <v>2.719255588996794E-2</v>
          </cell>
          <cell r="S356" t="str">
            <v>Firm</v>
          </cell>
        </row>
        <row r="357">
          <cell r="A357" t="str">
            <v>E3534</v>
          </cell>
          <cell r="B357" t="str">
            <v>Mid Suffolk</v>
          </cell>
          <cell r="C357">
            <v>142.5</v>
          </cell>
          <cell r="D357">
            <v>147.49</v>
          </cell>
          <cell r="E357">
            <v>4.9900000000000091</v>
          </cell>
          <cell r="F357">
            <v>3.5017543859649169E-2</v>
          </cell>
          <cell r="G357">
            <v>48.95</v>
          </cell>
          <cell r="H357">
            <v>50.20999999999998</v>
          </cell>
          <cell r="I357">
            <v>1.2599999999999767</v>
          </cell>
          <cell r="J357">
            <v>2.5740551583247839E-2</v>
          </cell>
          <cell r="K357">
            <v>1223.5500000000002</v>
          </cell>
          <cell r="L357">
            <v>1256.22</v>
          </cell>
          <cell r="M357">
            <v>32.669999999999845</v>
          </cell>
          <cell r="N357">
            <v>2.6700993012136687E-2</v>
          </cell>
          <cell r="O357">
            <v>1415</v>
          </cell>
          <cell r="P357">
            <v>1453.92</v>
          </cell>
          <cell r="Q357">
            <v>38.920000000000073</v>
          </cell>
          <cell r="R357">
            <v>2.7505300353356965E-2</v>
          </cell>
          <cell r="S357" t="str">
            <v>Firm</v>
          </cell>
        </row>
        <row r="358">
          <cell r="A358" t="str">
            <v>E3535</v>
          </cell>
          <cell r="B358" t="str">
            <v>St Edmundsbury</v>
          </cell>
          <cell r="C358">
            <v>171.99</v>
          </cell>
          <cell r="D358">
            <v>171.99</v>
          </cell>
          <cell r="E358">
            <v>0</v>
          </cell>
          <cell r="F358">
            <v>0</v>
          </cell>
          <cell r="G358">
            <v>34.270000000000003</v>
          </cell>
          <cell r="H358">
            <v>34.659999999999997</v>
          </cell>
          <cell r="I358">
            <v>0.38999999999999346</v>
          </cell>
          <cell r="J358">
            <v>1.1380215932302207E-2</v>
          </cell>
          <cell r="K358">
            <v>1223.5500000000002</v>
          </cell>
          <cell r="L358">
            <v>1256.22</v>
          </cell>
          <cell r="M358">
            <v>32.669999999999845</v>
          </cell>
          <cell r="N358">
            <v>2.6700993012136687E-2</v>
          </cell>
          <cell r="O358">
            <v>1429.81</v>
          </cell>
          <cell r="P358">
            <v>1462.87</v>
          </cell>
          <cell r="Q358">
            <v>33.059999999999945</v>
          </cell>
          <cell r="R358">
            <v>2.3121953266517892E-2</v>
          </cell>
          <cell r="S358" t="str">
            <v>Firm</v>
          </cell>
        </row>
        <row r="359">
          <cell r="A359" t="str">
            <v>E3536</v>
          </cell>
          <cell r="B359" t="str">
            <v>Suffolk Coastal</v>
          </cell>
          <cell r="C359">
            <v>141.21</v>
          </cell>
          <cell r="D359">
            <v>145.26</v>
          </cell>
          <cell r="E359">
            <v>4.0499999999999829</v>
          </cell>
          <cell r="F359">
            <v>2.8680688336520044E-2</v>
          </cell>
          <cell r="G359">
            <v>36.64</v>
          </cell>
          <cell r="H359">
            <v>39.370000000000005</v>
          </cell>
          <cell r="I359">
            <v>2.730000000000004</v>
          </cell>
          <cell r="J359">
            <v>7.4508733624454315E-2</v>
          </cell>
          <cell r="K359">
            <v>1223.5500000000002</v>
          </cell>
          <cell r="L359">
            <v>1256.22</v>
          </cell>
          <cell r="M359">
            <v>32.669999999999845</v>
          </cell>
          <cell r="N359">
            <v>2.6700993012136687E-2</v>
          </cell>
          <cell r="O359">
            <v>1401.4</v>
          </cell>
          <cell r="P359">
            <v>1440.85</v>
          </cell>
          <cell r="Q359">
            <v>39.449999999999818</v>
          </cell>
          <cell r="R359">
            <v>2.8150421007563819E-2</v>
          </cell>
          <cell r="S359" t="str">
            <v>Firm</v>
          </cell>
        </row>
        <row r="360">
          <cell r="A360" t="str">
            <v>E3537</v>
          </cell>
          <cell r="B360" t="str">
            <v>Waveney</v>
          </cell>
          <cell r="C360">
            <v>138.41999999999999</v>
          </cell>
          <cell r="D360">
            <v>143.47999999999999</v>
          </cell>
          <cell r="E360">
            <v>5.0600000000000023</v>
          </cell>
          <cell r="F360">
            <v>3.6555411067764831E-2</v>
          </cell>
          <cell r="G360">
            <v>9.8800000000000239</v>
          </cell>
          <cell r="H360">
            <v>10.640000000000015</v>
          </cell>
          <cell r="I360">
            <v>0.75999999999999091</v>
          </cell>
          <cell r="J360">
            <v>7.6923076923075762E-2</v>
          </cell>
          <cell r="K360">
            <v>1223.5500000000002</v>
          </cell>
          <cell r="L360">
            <v>1256.22</v>
          </cell>
          <cell r="M360">
            <v>32.669999999999845</v>
          </cell>
          <cell r="N360">
            <v>2.6700993012136687E-2</v>
          </cell>
          <cell r="O360">
            <v>1371.85</v>
          </cell>
          <cell r="P360">
            <v>1410.34</v>
          </cell>
          <cell r="Q360">
            <v>38.490000000000009</v>
          </cell>
          <cell r="R360">
            <v>2.8057003316689144E-2</v>
          </cell>
          <cell r="S360" t="str">
            <v>Firm</v>
          </cell>
        </row>
        <row r="361">
          <cell r="A361" t="str">
            <v>E3631</v>
          </cell>
          <cell r="B361" t="str">
            <v>Elmbridge</v>
          </cell>
          <cell r="C361">
            <v>189.89</v>
          </cell>
          <cell r="D361">
            <v>199.19</v>
          </cell>
          <cell r="E361">
            <v>9.3000000000000114</v>
          </cell>
          <cell r="F361">
            <v>4.8975722786876785E-2</v>
          </cell>
          <cell r="G361">
            <v>0.77000000000001023</v>
          </cell>
          <cell r="H361">
            <v>0.77000000000001023</v>
          </cell>
          <cell r="I361">
            <v>0</v>
          </cell>
          <cell r="J361">
            <v>0</v>
          </cell>
          <cell r="K361">
            <v>1245.96</v>
          </cell>
          <cell r="L361">
            <v>1286.28</v>
          </cell>
          <cell r="M361">
            <v>40.319999999999936</v>
          </cell>
          <cell r="N361">
            <v>3.2360589425021624E-2</v>
          </cell>
          <cell r="O361">
            <v>1436.62</v>
          </cell>
          <cell r="P361">
            <v>1486.24</v>
          </cell>
          <cell r="Q361">
            <v>49.620000000000118</v>
          </cell>
          <cell r="R361">
            <v>3.4539404992273592E-2</v>
          </cell>
          <cell r="S361" t="str">
            <v>Firm</v>
          </cell>
        </row>
        <row r="362">
          <cell r="A362" t="str">
            <v>E3632</v>
          </cell>
          <cell r="B362" t="str">
            <v>Epsom &amp; Ewell</v>
          </cell>
          <cell r="C362">
            <v>153.1</v>
          </cell>
          <cell r="D362">
            <v>159.07</v>
          </cell>
          <cell r="E362">
            <v>5.9699999999999989</v>
          </cell>
          <cell r="F362">
            <v>3.8994121489222655E-2</v>
          </cell>
          <cell r="G362">
            <v>0</v>
          </cell>
          <cell r="H362">
            <v>0</v>
          </cell>
          <cell r="I362">
            <v>0</v>
          </cell>
          <cell r="J362">
            <v>0</v>
          </cell>
          <cell r="K362">
            <v>1245.96</v>
          </cell>
          <cell r="L362">
            <v>1286.28</v>
          </cell>
          <cell r="M362">
            <v>40.319999999999936</v>
          </cell>
          <cell r="N362">
            <v>3.2360589425021624E-2</v>
          </cell>
          <cell r="O362">
            <v>1399.06</v>
          </cell>
          <cell r="P362">
            <v>1445.35</v>
          </cell>
          <cell r="Q362">
            <v>46.289999999999964</v>
          </cell>
          <cell r="R362">
            <v>3.3086500936343022E-2</v>
          </cell>
          <cell r="S362" t="str">
            <v>Firm</v>
          </cell>
        </row>
        <row r="363">
          <cell r="A363" t="str">
            <v>E3633</v>
          </cell>
          <cell r="B363" t="str">
            <v>Guildford</v>
          </cell>
          <cell r="C363">
            <v>138.16999999999999</v>
          </cell>
          <cell r="D363">
            <v>141.57</v>
          </cell>
          <cell r="E363">
            <v>3.4000000000000057</v>
          </cell>
          <cell r="F363">
            <v>2.46073677353984E-2</v>
          </cell>
          <cell r="G363">
            <v>21.67</v>
          </cell>
          <cell r="H363">
            <v>21.890000000000015</v>
          </cell>
          <cell r="I363">
            <v>0.22000000000001307</v>
          </cell>
          <cell r="J363">
            <v>1.0152284263960087E-2</v>
          </cell>
          <cell r="K363">
            <v>1245.96</v>
          </cell>
          <cell r="L363">
            <v>1286.28</v>
          </cell>
          <cell r="M363">
            <v>40.319999999999936</v>
          </cell>
          <cell r="N363">
            <v>3.2360589425021624E-2</v>
          </cell>
          <cell r="O363">
            <v>1405.8</v>
          </cell>
          <cell r="P363">
            <v>1449.74</v>
          </cell>
          <cell r="Q363">
            <v>43.940000000000055</v>
          </cell>
          <cell r="R363">
            <v>3.1256224213970674E-2</v>
          </cell>
          <cell r="S363" t="str">
            <v>Firm</v>
          </cell>
        </row>
        <row r="364">
          <cell r="A364" t="str">
            <v>E3634</v>
          </cell>
          <cell r="B364" t="str">
            <v>Mole Valley</v>
          </cell>
          <cell r="C364">
            <v>144.54</v>
          </cell>
          <cell r="D364">
            <v>151.65</v>
          </cell>
          <cell r="E364">
            <v>7.1100000000000136</v>
          </cell>
          <cell r="F364">
            <v>4.9190535491905552E-2</v>
          </cell>
          <cell r="G364">
            <v>3.28</v>
          </cell>
          <cell r="H364">
            <v>3.3700000000000045</v>
          </cell>
          <cell r="I364">
            <v>9.0000000000004743E-2</v>
          </cell>
          <cell r="J364">
            <v>2.743902439024537E-2</v>
          </cell>
          <cell r="K364">
            <v>1245.96</v>
          </cell>
          <cell r="L364">
            <v>1286.28</v>
          </cell>
          <cell r="M364">
            <v>40.319999999999936</v>
          </cell>
          <cell r="N364">
            <v>3.2360589425021624E-2</v>
          </cell>
          <cell r="O364">
            <v>1393.78</v>
          </cell>
          <cell r="P364">
            <v>1441.3</v>
          </cell>
          <cell r="Q364">
            <v>47.519999999999982</v>
          </cell>
          <cell r="R364">
            <v>3.4094333395514376E-2</v>
          </cell>
          <cell r="S364" t="str">
            <v>Firm</v>
          </cell>
        </row>
        <row r="365">
          <cell r="A365" t="str">
            <v>E3635</v>
          </cell>
          <cell r="B365" t="str">
            <v>Reigate &amp; Banstead</v>
          </cell>
          <cell r="C365">
            <v>184.69</v>
          </cell>
          <cell r="D365">
            <v>193.83</v>
          </cell>
          <cell r="E365">
            <v>9.1400000000000148</v>
          </cell>
          <cell r="F365">
            <v>4.9488331799231178E-2</v>
          </cell>
          <cell r="G365">
            <v>5.31</v>
          </cell>
          <cell r="H365">
            <v>5.3299999999999841</v>
          </cell>
          <cell r="I365">
            <v>1.9999999999984475E-2</v>
          </cell>
          <cell r="J365">
            <v>3.7664783427466819E-3</v>
          </cell>
          <cell r="K365">
            <v>1245.96</v>
          </cell>
          <cell r="L365">
            <v>1286.28</v>
          </cell>
          <cell r="M365">
            <v>40.319999999999936</v>
          </cell>
          <cell r="N365">
            <v>3.2360589425021624E-2</v>
          </cell>
          <cell r="O365">
            <v>1435.96</v>
          </cell>
          <cell r="P365">
            <v>1485.44</v>
          </cell>
          <cell r="Q365">
            <v>49.480000000000018</v>
          </cell>
          <cell r="R365">
            <v>3.4457784339396724E-2</v>
          </cell>
          <cell r="S365" t="str">
            <v>Firm</v>
          </cell>
        </row>
        <row r="366">
          <cell r="A366" t="str">
            <v>E3636</v>
          </cell>
          <cell r="B366" t="str">
            <v>Runnymede</v>
          </cell>
          <cell r="C366">
            <v>126.81</v>
          </cell>
          <cell r="D366">
            <v>132.93</v>
          </cell>
          <cell r="E366">
            <v>6.1200000000000045</v>
          </cell>
          <cell r="F366">
            <v>4.8261178140525329E-2</v>
          </cell>
          <cell r="G366">
            <v>0</v>
          </cell>
          <cell r="H366">
            <v>0</v>
          </cell>
          <cell r="I366">
            <v>0</v>
          </cell>
          <cell r="J366">
            <v>0</v>
          </cell>
          <cell r="K366">
            <v>1245.96</v>
          </cell>
          <cell r="L366">
            <v>1286.28</v>
          </cell>
          <cell r="M366">
            <v>40.319999999999936</v>
          </cell>
          <cell r="N366">
            <v>3.2360589425021624E-2</v>
          </cell>
          <cell r="O366">
            <v>1372.77</v>
          </cell>
          <cell r="P366">
            <v>1419.21</v>
          </cell>
          <cell r="Q366">
            <v>46.440000000000055</v>
          </cell>
          <cell r="R366">
            <v>3.3829410607749244E-2</v>
          </cell>
          <cell r="S366" t="str">
            <v>Firm</v>
          </cell>
        </row>
        <row r="367">
          <cell r="A367" t="str">
            <v>E3637</v>
          </cell>
          <cell r="B367" t="str">
            <v>Spelthorne</v>
          </cell>
          <cell r="C367">
            <v>159.80000000000001</v>
          </cell>
          <cell r="D367">
            <v>167.3</v>
          </cell>
          <cell r="E367">
            <v>7.5</v>
          </cell>
          <cell r="F367">
            <v>4.6933667083854713E-2</v>
          </cell>
          <cell r="G367">
            <v>0</v>
          </cell>
          <cell r="H367">
            <v>0</v>
          </cell>
          <cell r="I367">
            <v>0</v>
          </cell>
          <cell r="J367">
            <v>0</v>
          </cell>
          <cell r="K367">
            <v>1245.96</v>
          </cell>
          <cell r="L367">
            <v>1286.28</v>
          </cell>
          <cell r="M367">
            <v>40.319999999999936</v>
          </cell>
          <cell r="N367">
            <v>3.2360589425021624E-2</v>
          </cell>
          <cell r="O367">
            <v>1405.76</v>
          </cell>
          <cell r="P367">
            <v>1453.58</v>
          </cell>
          <cell r="Q367">
            <v>47.819999999999936</v>
          </cell>
          <cell r="R367">
            <v>3.4017186432961477E-2</v>
          </cell>
          <cell r="S367" t="str">
            <v>Firm</v>
          </cell>
        </row>
        <row r="368">
          <cell r="A368" t="str">
            <v>E3638</v>
          </cell>
          <cell r="B368" t="str">
            <v>Surrey Heath</v>
          </cell>
          <cell r="C368">
            <v>177.21</v>
          </cell>
          <cell r="D368">
            <v>185.76</v>
          </cell>
          <cell r="E368">
            <v>8.5499999999999829</v>
          </cell>
          <cell r="F368">
            <v>4.8247841543930914E-2</v>
          </cell>
          <cell r="G368">
            <v>12.26</v>
          </cell>
          <cell r="H368">
            <v>12.77000000000001</v>
          </cell>
          <cell r="I368">
            <v>0.51000000000001044</v>
          </cell>
          <cell r="J368">
            <v>4.1598694942904579E-2</v>
          </cell>
          <cell r="K368">
            <v>1245.96</v>
          </cell>
          <cell r="L368">
            <v>1286.28</v>
          </cell>
          <cell r="M368">
            <v>40.319999999999936</v>
          </cell>
          <cell r="N368">
            <v>3.2360589425021624E-2</v>
          </cell>
          <cell r="O368">
            <v>1435.43</v>
          </cell>
          <cell r="P368">
            <v>1484.81</v>
          </cell>
          <cell r="Q368">
            <v>49.379999999999882</v>
          </cell>
          <cell r="R368">
            <v>3.4400841559671935E-2</v>
          </cell>
          <cell r="S368" t="str">
            <v>Firm</v>
          </cell>
        </row>
        <row r="369">
          <cell r="A369" t="str">
            <v>E3639</v>
          </cell>
          <cell r="B369" t="str">
            <v>Tandridge</v>
          </cell>
          <cell r="C369">
            <v>180.44</v>
          </cell>
          <cell r="D369">
            <v>188.93</v>
          </cell>
          <cell r="E369">
            <v>8.4900000000000091</v>
          </cell>
          <cell r="F369">
            <v>4.7051651518510429E-2</v>
          </cell>
          <cell r="G369">
            <v>11.38</v>
          </cell>
          <cell r="H369">
            <v>11.909999999999997</v>
          </cell>
          <cell r="I369">
            <v>0.52999999999999581</v>
          </cell>
          <cell r="J369">
            <v>4.6572934973637681E-2</v>
          </cell>
          <cell r="K369">
            <v>1245.96</v>
          </cell>
          <cell r="L369">
            <v>1286.28</v>
          </cell>
          <cell r="M369">
            <v>40.319999999999936</v>
          </cell>
          <cell r="N369">
            <v>3.2360589425021624E-2</v>
          </cell>
          <cell r="O369">
            <v>1437.78</v>
          </cell>
          <cell r="P369">
            <v>1487.12</v>
          </cell>
          <cell r="Q369">
            <v>49.339999999999918</v>
          </cell>
          <cell r="R369">
            <v>3.4316793946222557E-2</v>
          </cell>
          <cell r="S369" t="str">
            <v>Firm</v>
          </cell>
        </row>
        <row r="370">
          <cell r="A370" t="str">
            <v>E3640</v>
          </cell>
          <cell r="B370" t="str">
            <v>Waverley</v>
          </cell>
          <cell r="C370">
            <v>152.28</v>
          </cell>
          <cell r="D370">
            <v>158.13</v>
          </cell>
          <cell r="E370">
            <v>5.8499999999999943</v>
          </cell>
          <cell r="F370">
            <v>3.8416075650118175E-2</v>
          </cell>
          <cell r="G370">
            <v>39.74</v>
          </cell>
          <cell r="H370">
            <v>41.050000000000011</v>
          </cell>
          <cell r="I370">
            <v>1.3100000000000094</v>
          </cell>
          <cell r="J370">
            <v>3.2964267740312359E-2</v>
          </cell>
          <cell r="K370">
            <v>1245.96</v>
          </cell>
          <cell r="L370">
            <v>1286.28</v>
          </cell>
          <cell r="M370">
            <v>40.319999999999936</v>
          </cell>
          <cell r="N370">
            <v>3.2360589425021624E-2</v>
          </cell>
          <cell r="O370">
            <v>1437.98</v>
          </cell>
          <cell r="P370">
            <v>1485.46</v>
          </cell>
          <cell r="Q370">
            <v>47.480000000000018</v>
          </cell>
          <cell r="R370">
            <v>3.301853989624326E-2</v>
          </cell>
          <cell r="S370" t="str">
            <v>Firm</v>
          </cell>
        </row>
        <row r="371">
          <cell r="A371" t="str">
            <v>E3641</v>
          </cell>
          <cell r="B371" t="str">
            <v>Woking</v>
          </cell>
          <cell r="C371">
            <v>190.62</v>
          </cell>
          <cell r="D371">
            <v>199.8</v>
          </cell>
          <cell r="E371">
            <v>9.1800000000000068</v>
          </cell>
          <cell r="F371">
            <v>4.8158640226628968E-2</v>
          </cell>
          <cell r="G371">
            <v>0</v>
          </cell>
          <cell r="H371">
            <v>0</v>
          </cell>
          <cell r="I371">
            <v>0</v>
          </cell>
          <cell r="J371">
            <v>0</v>
          </cell>
          <cell r="K371">
            <v>1245.96</v>
          </cell>
          <cell r="L371">
            <v>1286.28</v>
          </cell>
          <cell r="M371">
            <v>40.319999999999936</v>
          </cell>
          <cell r="N371">
            <v>3.2360589425021624E-2</v>
          </cell>
          <cell r="O371">
            <v>1436.58</v>
          </cell>
          <cell r="P371">
            <v>1486.08</v>
          </cell>
          <cell r="Q371">
            <v>49.5</v>
          </cell>
          <cell r="R371">
            <v>3.4456834983084939E-2</v>
          </cell>
          <cell r="S371" t="str">
            <v>Firm</v>
          </cell>
        </row>
        <row r="372">
          <cell r="A372" t="str">
            <v>E3731</v>
          </cell>
          <cell r="B372" t="str">
            <v>North Warwickshire</v>
          </cell>
          <cell r="C372">
            <v>200.47</v>
          </cell>
          <cell r="D372">
            <v>204.47</v>
          </cell>
          <cell r="E372">
            <v>4</v>
          </cell>
          <cell r="F372">
            <v>1.995311019105106E-2</v>
          </cell>
          <cell r="G372">
            <v>38.81</v>
          </cell>
          <cell r="H372">
            <v>40.699999999999989</v>
          </cell>
          <cell r="I372">
            <v>1.8899999999999864</v>
          </cell>
          <cell r="J372">
            <v>4.8698788971914153E-2</v>
          </cell>
          <cell r="K372">
            <v>1250.6600000000001</v>
          </cell>
          <cell r="L372">
            <v>1299.4000000000001</v>
          </cell>
          <cell r="M372">
            <v>48.740000000000009</v>
          </cell>
          <cell r="N372">
            <v>3.8971423088609125E-2</v>
          </cell>
          <cell r="O372">
            <v>1489.94</v>
          </cell>
          <cell r="P372">
            <v>1544.5700000000002</v>
          </cell>
          <cell r="Q372">
            <v>54.630000000000109</v>
          </cell>
          <cell r="R372">
            <v>3.6665906009638149E-2</v>
          </cell>
          <cell r="S372" t="str">
            <v>Firm</v>
          </cell>
        </row>
        <row r="373">
          <cell r="A373" t="str">
            <v>E3732</v>
          </cell>
          <cell r="B373" t="str">
            <v>Nuneaton &amp; Bedworth</v>
          </cell>
          <cell r="C373">
            <v>197.04</v>
          </cell>
          <cell r="D373">
            <v>201.97</v>
          </cell>
          <cell r="E373">
            <v>4.9300000000000068</v>
          </cell>
          <cell r="F373">
            <v>2.5020300446609856E-2</v>
          </cell>
          <cell r="G373">
            <v>0</v>
          </cell>
          <cell r="H373">
            <v>0</v>
          </cell>
          <cell r="I373">
            <v>0</v>
          </cell>
          <cell r="J373">
            <v>0</v>
          </cell>
          <cell r="K373">
            <v>1250.6600000000001</v>
          </cell>
          <cell r="L373">
            <v>1299.4000000000001</v>
          </cell>
          <cell r="M373">
            <v>48.740000000000009</v>
          </cell>
          <cell r="N373">
            <v>3.8971423088609125E-2</v>
          </cell>
          <cell r="O373">
            <v>1447.7</v>
          </cell>
          <cell r="P373">
            <v>1501.3700000000001</v>
          </cell>
          <cell r="Q373">
            <v>53.670000000000073</v>
          </cell>
          <cell r="R373">
            <v>3.7072597913932581E-2</v>
          </cell>
          <cell r="S373" t="str">
            <v>Firm</v>
          </cell>
        </row>
        <row r="374">
          <cell r="A374" t="str">
            <v>E3733</v>
          </cell>
          <cell r="B374" t="str">
            <v>Rugby</v>
          </cell>
          <cell r="C374">
            <v>166.45</v>
          </cell>
          <cell r="D374">
            <v>170.28</v>
          </cell>
          <cell r="E374">
            <v>3.8300000000000125</v>
          </cell>
          <cell r="F374">
            <v>2.3009912886752915E-2</v>
          </cell>
          <cell r="G374">
            <v>16.350000000000001</v>
          </cell>
          <cell r="H374">
            <v>16.900000000000006</v>
          </cell>
          <cell r="I374">
            <v>0.55000000000000426</v>
          </cell>
          <cell r="J374">
            <v>3.3639143730887167E-2</v>
          </cell>
          <cell r="K374">
            <v>1250.6600000000001</v>
          </cell>
          <cell r="L374">
            <v>1299.4000000000001</v>
          </cell>
          <cell r="M374">
            <v>48.740000000000009</v>
          </cell>
          <cell r="N374">
            <v>3.8971423088609125E-2</v>
          </cell>
          <cell r="O374">
            <v>1433.46</v>
          </cell>
          <cell r="P374">
            <v>1486.58</v>
          </cell>
          <cell r="Q374">
            <v>53.119999999999891</v>
          </cell>
          <cell r="R374">
            <v>3.7057190294811138E-2</v>
          </cell>
          <cell r="S374" t="str">
            <v>Firm</v>
          </cell>
        </row>
        <row r="375">
          <cell r="A375" t="str">
            <v>E3734</v>
          </cell>
          <cell r="B375" t="str">
            <v>Stratford-on-Avon</v>
          </cell>
          <cell r="C375">
            <v>123.12</v>
          </cell>
          <cell r="D375">
            <v>127.43</v>
          </cell>
          <cell r="E375">
            <v>4.3100000000000023</v>
          </cell>
          <cell r="F375">
            <v>3.5006497725796004E-2</v>
          </cell>
          <cell r="G375">
            <v>49.47</v>
          </cell>
          <cell r="H375">
            <v>49.859999999999985</v>
          </cell>
          <cell r="I375">
            <v>0.38999999999998636</v>
          </cell>
          <cell r="J375">
            <v>7.8835657974527518E-3</v>
          </cell>
          <cell r="K375">
            <v>1250.6600000000001</v>
          </cell>
          <cell r="L375">
            <v>1299.4000000000001</v>
          </cell>
          <cell r="M375">
            <v>48.740000000000009</v>
          </cell>
          <cell r="N375">
            <v>3.8971423088609125E-2</v>
          </cell>
          <cell r="O375">
            <v>1423.25</v>
          </cell>
          <cell r="P375">
            <v>1476.69</v>
          </cell>
          <cell r="Q375">
            <v>53.440000000000055</v>
          </cell>
          <cell r="R375">
            <v>3.7547865800105384E-2</v>
          </cell>
          <cell r="S375" t="str">
            <v>Firm</v>
          </cell>
        </row>
        <row r="376">
          <cell r="A376" t="str">
            <v>E3735</v>
          </cell>
          <cell r="B376" t="str">
            <v>Warwick</v>
          </cell>
          <cell r="C376">
            <v>138.03</v>
          </cell>
          <cell r="D376">
            <v>143.28</v>
          </cell>
          <cell r="E376">
            <v>5.25</v>
          </cell>
          <cell r="F376">
            <v>3.8035209737013798E-2</v>
          </cell>
          <cell r="G376">
            <v>19.54</v>
          </cell>
          <cell r="H376">
            <v>19.840000000000003</v>
          </cell>
          <cell r="I376">
            <v>0.30000000000000426</v>
          </cell>
          <cell r="J376">
            <v>1.5353121801433112E-2</v>
          </cell>
          <cell r="K376">
            <v>1250.6600000000001</v>
          </cell>
          <cell r="L376">
            <v>1299.4000000000001</v>
          </cell>
          <cell r="M376">
            <v>48.740000000000009</v>
          </cell>
          <cell r="N376">
            <v>3.8971423088609125E-2</v>
          </cell>
          <cell r="O376">
            <v>1408.23</v>
          </cell>
          <cell r="P376">
            <v>1462.52</v>
          </cell>
          <cell r="Q376">
            <v>54.289999999999964</v>
          </cell>
          <cell r="R376">
            <v>3.8551941089168595E-2</v>
          </cell>
          <cell r="S376" t="str">
            <v>Firm</v>
          </cell>
        </row>
        <row r="377">
          <cell r="A377" t="str">
            <v>E3831</v>
          </cell>
          <cell r="B377" t="str">
            <v>Adur</v>
          </cell>
          <cell r="C377">
            <v>258.33999999999997</v>
          </cell>
          <cell r="D377">
            <v>267.70999999999998</v>
          </cell>
          <cell r="E377">
            <v>9.3700000000000045</v>
          </cell>
          <cell r="F377">
            <v>3.6270031741116426E-2</v>
          </cell>
          <cell r="G377">
            <v>11.77</v>
          </cell>
          <cell r="H377">
            <v>12.730000000000018</v>
          </cell>
          <cell r="I377">
            <v>0.96000000000001862</v>
          </cell>
          <cell r="J377">
            <v>8.1563296516569128E-2</v>
          </cell>
          <cell r="K377">
            <v>1226.7</v>
          </cell>
          <cell r="L377">
            <v>1268.3700000000001</v>
          </cell>
          <cell r="M377">
            <v>41.670000000000073</v>
          </cell>
          <cell r="N377">
            <v>3.3969185619955988E-2</v>
          </cell>
          <cell r="O377">
            <v>1496.81</v>
          </cell>
          <cell r="P377">
            <v>1548.81</v>
          </cell>
          <cell r="Q377">
            <v>52</v>
          </cell>
          <cell r="R377">
            <v>3.4740548232574664E-2</v>
          </cell>
          <cell r="S377" t="str">
            <v>Firm</v>
          </cell>
        </row>
        <row r="378">
          <cell r="A378" t="str">
            <v>E3832</v>
          </cell>
          <cell r="B378" t="str">
            <v>Arun</v>
          </cell>
          <cell r="C378">
            <v>152.91</v>
          </cell>
          <cell r="D378">
            <v>157.5</v>
          </cell>
          <cell r="E378">
            <v>4.5900000000000034</v>
          </cell>
          <cell r="F378">
            <v>3.0017657445556178E-2</v>
          </cell>
          <cell r="G378">
            <v>55.76</v>
          </cell>
          <cell r="H378">
            <v>57.139999999999986</v>
          </cell>
          <cell r="I378">
            <v>1.3799999999999883</v>
          </cell>
          <cell r="J378">
            <v>2.4748923959827529E-2</v>
          </cell>
          <cell r="K378">
            <v>1226.7</v>
          </cell>
          <cell r="L378">
            <v>1268.3700000000001</v>
          </cell>
          <cell r="M378">
            <v>41.670000000000073</v>
          </cell>
          <cell r="N378">
            <v>3.3969185619955988E-2</v>
          </cell>
          <cell r="O378">
            <v>1435.37</v>
          </cell>
          <cell r="P378">
            <v>1483.01</v>
          </cell>
          <cell r="Q378">
            <v>47.6400000000001</v>
          </cell>
          <cell r="R378">
            <v>3.3190048558908281E-2</v>
          </cell>
          <cell r="S378" t="str">
            <v>Firm</v>
          </cell>
        </row>
        <row r="379">
          <cell r="A379" t="str">
            <v>E3833</v>
          </cell>
          <cell r="B379" t="str">
            <v>Chichester</v>
          </cell>
          <cell r="C379">
            <v>126.2</v>
          </cell>
          <cell r="D379">
            <v>129.99</v>
          </cell>
          <cell r="E379">
            <v>3.7900000000000063</v>
          </cell>
          <cell r="F379">
            <v>3.0031695721077778E-2</v>
          </cell>
          <cell r="G379">
            <v>38.53</v>
          </cell>
          <cell r="H379">
            <v>39.879999999999995</v>
          </cell>
          <cell r="I379">
            <v>1.3499999999999943</v>
          </cell>
          <cell r="J379">
            <v>3.5037633013236258E-2</v>
          </cell>
          <cell r="K379">
            <v>1226.7</v>
          </cell>
          <cell r="L379">
            <v>1268.3700000000001</v>
          </cell>
          <cell r="M379">
            <v>41.670000000000073</v>
          </cell>
          <cell r="N379">
            <v>3.3969185619955988E-2</v>
          </cell>
          <cell r="O379">
            <v>1391.43</v>
          </cell>
          <cell r="P379">
            <v>1438.24</v>
          </cell>
          <cell r="Q379">
            <v>46.809999999999945</v>
          </cell>
          <cell r="R379">
            <v>3.3641649238553173E-2</v>
          </cell>
          <cell r="S379" t="str">
            <v>Firm</v>
          </cell>
        </row>
        <row r="380">
          <cell r="A380" t="str">
            <v>E3834</v>
          </cell>
          <cell r="B380" t="str">
            <v>Crawley</v>
          </cell>
          <cell r="C380">
            <v>182.43</v>
          </cell>
          <cell r="D380">
            <v>186.03</v>
          </cell>
          <cell r="E380">
            <v>3.5999999999999943</v>
          </cell>
          <cell r="F380">
            <v>1.9733596447952584E-2</v>
          </cell>
          <cell r="G380">
            <v>0</v>
          </cell>
          <cell r="H380">
            <v>0</v>
          </cell>
          <cell r="I380">
            <v>0</v>
          </cell>
          <cell r="J380">
            <v>0</v>
          </cell>
          <cell r="K380">
            <v>1226.7</v>
          </cell>
          <cell r="L380">
            <v>1268.3700000000001</v>
          </cell>
          <cell r="M380">
            <v>41.670000000000073</v>
          </cell>
          <cell r="N380">
            <v>3.3969185619955988E-2</v>
          </cell>
          <cell r="O380">
            <v>1409.13</v>
          </cell>
          <cell r="P380">
            <v>1454.4</v>
          </cell>
          <cell r="Q380">
            <v>45.269999999999982</v>
          </cell>
          <cell r="R380">
            <v>3.2126205531072261E-2</v>
          </cell>
          <cell r="S380" t="str">
            <v>Firm</v>
          </cell>
        </row>
        <row r="381">
          <cell r="A381" t="str">
            <v>E3835</v>
          </cell>
          <cell r="B381" t="str">
            <v>Horsham</v>
          </cell>
          <cell r="C381">
            <v>132.84</v>
          </cell>
          <cell r="D381">
            <v>136.88999999999999</v>
          </cell>
          <cell r="E381">
            <v>4.0499999999999829</v>
          </cell>
          <cell r="F381">
            <v>3.0487804878048586E-2</v>
          </cell>
          <cell r="G381">
            <v>36.659999999999997</v>
          </cell>
          <cell r="H381">
            <v>37.53</v>
          </cell>
          <cell r="I381">
            <v>0.87000000000000455</v>
          </cell>
          <cell r="J381">
            <v>2.3731587561374834E-2</v>
          </cell>
          <cell r="K381">
            <v>1226.7</v>
          </cell>
          <cell r="L381">
            <v>1268.3700000000001</v>
          </cell>
          <cell r="M381">
            <v>41.670000000000073</v>
          </cell>
          <cell r="N381">
            <v>3.3969185619955988E-2</v>
          </cell>
          <cell r="O381">
            <v>1396.2</v>
          </cell>
          <cell r="P381">
            <v>1442.79</v>
          </cell>
          <cell r="Q381">
            <v>46.589999999999918</v>
          </cell>
          <cell r="R381">
            <v>3.3369144821658647E-2</v>
          </cell>
          <cell r="S381" t="str">
            <v>Firm</v>
          </cell>
        </row>
        <row r="382">
          <cell r="A382" t="str">
            <v>E3836</v>
          </cell>
          <cell r="B382" t="str">
            <v>Mid Sussex</v>
          </cell>
          <cell r="C382">
            <v>140.94</v>
          </cell>
          <cell r="D382">
            <v>145.88999999999999</v>
          </cell>
          <cell r="E382">
            <v>4.9499999999999886</v>
          </cell>
          <cell r="F382">
            <v>3.5121328224776427E-2</v>
          </cell>
          <cell r="G382">
            <v>50.98</v>
          </cell>
          <cell r="H382">
            <v>53.5</v>
          </cell>
          <cell r="I382">
            <v>2.5200000000000031</v>
          </cell>
          <cell r="J382">
            <v>4.943114947038052E-2</v>
          </cell>
          <cell r="K382">
            <v>1226.7</v>
          </cell>
          <cell r="L382">
            <v>1268.3700000000001</v>
          </cell>
          <cell r="M382">
            <v>41.670000000000073</v>
          </cell>
          <cell r="N382">
            <v>3.3969185619955988E-2</v>
          </cell>
          <cell r="O382">
            <v>1418.62</v>
          </cell>
          <cell r="P382">
            <v>1467.76</v>
          </cell>
          <cell r="Q382">
            <v>49.1400000000001</v>
          </cell>
          <cell r="R382">
            <v>3.4639297345307574E-2</v>
          </cell>
          <cell r="S382" t="str">
            <v>Firm</v>
          </cell>
        </row>
        <row r="383">
          <cell r="A383" t="str">
            <v>E3837</v>
          </cell>
          <cell r="B383" t="str">
            <v>Worthing</v>
          </cell>
          <cell r="C383">
            <v>203.04</v>
          </cell>
          <cell r="D383">
            <v>210.78</v>
          </cell>
          <cell r="E383">
            <v>7.7400000000000091</v>
          </cell>
          <cell r="F383">
            <v>3.8120567375886649E-2</v>
          </cell>
          <cell r="G383">
            <v>0</v>
          </cell>
          <cell r="H383">
            <v>0</v>
          </cell>
          <cell r="I383">
            <v>0</v>
          </cell>
          <cell r="J383">
            <v>0</v>
          </cell>
          <cell r="K383">
            <v>1226.7</v>
          </cell>
          <cell r="L383">
            <v>1268.3700000000001</v>
          </cell>
          <cell r="M383">
            <v>41.670000000000073</v>
          </cell>
          <cell r="N383">
            <v>3.3969185619955988E-2</v>
          </cell>
          <cell r="O383">
            <v>1429.74</v>
          </cell>
          <cell r="P383">
            <v>1479.15</v>
          </cell>
          <cell r="Q383">
            <v>49.410000000000082</v>
          </cell>
          <cell r="R383">
            <v>3.4558730958076378E-2</v>
          </cell>
          <cell r="S383" t="str">
            <v>Firm</v>
          </cell>
        </row>
        <row r="384">
          <cell r="A384" t="str">
            <v>E4001</v>
          </cell>
          <cell r="B384" t="str">
            <v>Isles of Scilly</v>
          </cell>
          <cell r="C384">
            <v>939.73</v>
          </cell>
          <cell r="D384">
            <v>985.77868852459017</v>
          </cell>
          <cell r="E384">
            <v>46.048688524590148</v>
          </cell>
          <cell r="F384">
            <v>4.9002041570014976E-2</v>
          </cell>
          <cell r="G384">
            <v>0</v>
          </cell>
          <cell r="H384">
            <v>0</v>
          </cell>
          <cell r="I384">
            <v>0</v>
          </cell>
          <cell r="J384">
            <v>0</v>
          </cell>
          <cell r="K384">
            <v>142.19</v>
          </cell>
          <cell r="L384">
            <v>149.22</v>
          </cell>
          <cell r="M384">
            <v>7.0300000000000011</v>
          </cell>
          <cell r="N384">
            <v>4.9440888951403084E-2</v>
          </cell>
          <cell r="O384">
            <v>1081.92</v>
          </cell>
          <cell r="P384">
            <v>1134.9986885245901</v>
          </cell>
          <cell r="Q384">
            <v>53.078688524590007</v>
          </cell>
          <cell r="R384">
            <v>4.9059716545206689E-2</v>
          </cell>
          <cell r="S384" t="str">
            <v>Firm</v>
          </cell>
        </row>
        <row r="386">
          <cell r="B386" t="str">
            <v>Total Non-Met Districts</v>
          </cell>
          <cell r="C386" t="e">
            <v>#DIV/0!</v>
          </cell>
          <cell r="D386">
            <v>0</v>
          </cell>
          <cell r="E386">
            <v>0</v>
          </cell>
          <cell r="F386">
            <v>0</v>
          </cell>
          <cell r="G386" t="e">
            <v>#DIV/0!</v>
          </cell>
          <cell r="H386">
            <v>28.79</v>
          </cell>
          <cell r="I386" t="e">
            <v>#DIV/0!</v>
          </cell>
          <cell r="J386" t="e">
            <v>#DIV/0!</v>
          </cell>
          <cell r="K386" t="e">
            <v>#DIV/0!</v>
          </cell>
          <cell r="L386">
            <v>1272.9100000000001</v>
          </cell>
          <cell r="M386" t="e">
            <v>#DIV/0!</v>
          </cell>
          <cell r="N386" t="e">
            <v>#DIV/0!</v>
          </cell>
          <cell r="O386" t="e">
            <v>#DIV/0!</v>
          </cell>
          <cell r="P386">
            <v>1301.7</v>
          </cell>
          <cell r="Q386" t="e">
            <v>#DIV/0!</v>
          </cell>
          <cell r="R386" t="e">
            <v>#DIV/0!</v>
          </cell>
          <cell r="S386" t="str">
            <v xml:space="preserve">202 Firm </v>
          </cell>
        </row>
        <row r="388">
          <cell r="B388" t="str">
            <v>TOTAL ENGLAND</v>
          </cell>
          <cell r="C388" t="e">
            <v>#DIV/0!</v>
          </cell>
          <cell r="D388">
            <v>0.01</v>
          </cell>
          <cell r="E388" t="e">
            <v>#DIV/0!</v>
          </cell>
          <cell r="F388" t="e">
            <v>#DIV/0!</v>
          </cell>
          <cell r="G388" t="e">
            <v>#DIV/0!</v>
          </cell>
          <cell r="H388">
            <v>18.77</v>
          </cell>
          <cell r="I388" t="e">
            <v>#DIV/0!</v>
          </cell>
          <cell r="J388" t="e">
            <v>#DIV/0!</v>
          </cell>
          <cell r="K388" t="e">
            <v>#DIV/0!</v>
          </cell>
          <cell r="L388">
            <v>676.74</v>
          </cell>
          <cell r="M388" t="e">
            <v>#DIV/0!</v>
          </cell>
          <cell r="N388" t="e">
            <v>#DIV/0!</v>
          </cell>
          <cell r="O388" t="e">
            <v>#DIV/0!</v>
          </cell>
          <cell r="P388">
            <v>676.75</v>
          </cell>
          <cell r="Q388" t="e">
            <v>#DIV/0!</v>
          </cell>
          <cell r="R388" t="e">
            <v>#DIV/0!</v>
          </cell>
          <cell r="S388" t="str">
            <v xml:space="preserve">326 Firm </v>
          </cell>
        </row>
        <row r="389">
          <cell r="C389" t="str">
            <v>Average Band D</v>
          </cell>
          <cell r="G389" t="str">
            <v>Average Band D</v>
          </cell>
          <cell r="K389" t="str">
            <v>Average Band D</v>
          </cell>
          <cell r="O389" t="str">
            <v>Average Band D</v>
          </cell>
        </row>
        <row r="390">
          <cell r="C390" t="str">
            <v>Equivalent Council Tax</v>
          </cell>
          <cell r="E390" t="str">
            <v>£</v>
          </cell>
          <cell r="F390" t="str">
            <v>%</v>
          </cell>
          <cell r="G390" t="str">
            <v>Equivalent Council Tax</v>
          </cell>
          <cell r="I390" t="str">
            <v>£</v>
          </cell>
          <cell r="J390" t="str">
            <v>%</v>
          </cell>
          <cell r="K390" t="str">
            <v>Equivalent Council Tax</v>
          </cell>
          <cell r="M390" t="str">
            <v>£</v>
          </cell>
          <cell r="N390" t="str">
            <v>%</v>
          </cell>
          <cell r="O390" t="str">
            <v>Equivalent</v>
          </cell>
          <cell r="Q390" t="str">
            <v>£</v>
          </cell>
          <cell r="R390" t="str">
            <v>%</v>
          </cell>
          <cell r="S390" t="str">
            <v>Figures</v>
          </cell>
        </row>
        <row r="391">
          <cell r="C391" t="str">
            <v>for Local Services (excl. Parish)</v>
          </cell>
          <cell r="E391" t="str">
            <v>Increase /</v>
          </cell>
          <cell r="F391" t="str">
            <v>Increase /</v>
          </cell>
          <cell r="G391" t="str">
            <v>for Parish Councils</v>
          </cell>
          <cell r="I391" t="str">
            <v>Increase /</v>
          </cell>
          <cell r="J391" t="str">
            <v>Increase /</v>
          </cell>
          <cell r="K391" t="str">
            <v>for Precepts</v>
          </cell>
          <cell r="M391" t="str">
            <v>Increase /</v>
          </cell>
          <cell r="N391" t="str">
            <v>Increase /</v>
          </cell>
          <cell r="O391" t="str">
            <v>Council Tax</v>
          </cell>
          <cell r="Q391" t="str">
            <v>Increase /</v>
          </cell>
          <cell r="R391" t="str">
            <v>Increase /</v>
          </cell>
          <cell r="S391" t="str">
            <v>Firm or</v>
          </cell>
        </row>
        <row r="392">
          <cell r="C392" t="str">
            <v>2008/09</v>
          </cell>
          <cell r="D392" t="str">
            <v>2009/10</v>
          </cell>
          <cell r="E392" t="str">
            <v>(Decrease)</v>
          </cell>
          <cell r="F392" t="str">
            <v>(Decrease)</v>
          </cell>
          <cell r="G392" t="str">
            <v>2008/09</v>
          </cell>
          <cell r="H392" t="str">
            <v>2009/10</v>
          </cell>
          <cell r="I392" t="str">
            <v>(Decrease)</v>
          </cell>
          <cell r="J392" t="str">
            <v>(Decrease)</v>
          </cell>
          <cell r="K392" t="str">
            <v>2008/09</v>
          </cell>
          <cell r="L392" t="str">
            <v>2009/10</v>
          </cell>
          <cell r="M392" t="str">
            <v>(Decrease)</v>
          </cell>
          <cell r="N392" t="str">
            <v>(Decrease)</v>
          </cell>
          <cell r="O392" t="str">
            <v>2008/09</v>
          </cell>
          <cell r="P392" t="str">
            <v>2009/10</v>
          </cell>
          <cell r="Q392" t="str">
            <v>(Decrease)</v>
          </cell>
          <cell r="R392" t="str">
            <v>(Decrease)</v>
          </cell>
          <cell r="S392" t="str">
            <v>Provisional?</v>
          </cell>
        </row>
        <row r="393">
          <cell r="C393" t="str">
            <v>£   p</v>
          </cell>
          <cell r="D393" t="str">
            <v>£   p</v>
          </cell>
          <cell r="E393" t="str">
            <v>£s</v>
          </cell>
          <cell r="F393" t="str">
            <v>%</v>
          </cell>
          <cell r="G393" t="str">
            <v>£   p</v>
          </cell>
          <cell r="H393" t="str">
            <v>£   p</v>
          </cell>
          <cell r="I393" t="str">
            <v>£s</v>
          </cell>
          <cell r="J393" t="str">
            <v>%</v>
          </cell>
          <cell r="K393" t="str">
            <v>£   p</v>
          </cell>
          <cell r="L393" t="str">
            <v>£   p</v>
          </cell>
          <cell r="M393" t="str">
            <v>£s</v>
          </cell>
          <cell r="N393" t="str">
            <v>%</v>
          </cell>
          <cell r="O393" t="str">
            <v>£   p</v>
          </cell>
          <cell r="P393" t="str">
            <v>£   p</v>
          </cell>
          <cell r="Q393" t="str">
            <v>£s</v>
          </cell>
          <cell r="R393" t="str">
            <v>%</v>
          </cell>
        </row>
        <row r="395">
          <cell r="A395" t="str">
            <v>W7201</v>
          </cell>
          <cell r="B395" t="str">
            <v>Blaenau Gwent</v>
          </cell>
          <cell r="C395">
            <v>1079.82</v>
          </cell>
          <cell r="D395">
            <v>1133.27</v>
          </cell>
          <cell r="E395">
            <v>53.450000000000045</v>
          </cell>
          <cell r="F395">
            <v>4.9498990572502954E-2</v>
          </cell>
          <cell r="G395">
            <v>16.739999999999998</v>
          </cell>
          <cell r="H395">
            <v>17.190000000000055</v>
          </cell>
          <cell r="I395">
            <v>0.45000000000005613</v>
          </cell>
          <cell r="J395">
            <v>2.6881720430110834E-2</v>
          </cell>
          <cell r="K395">
            <v>167.14</v>
          </cell>
          <cell r="L395">
            <v>174.66</v>
          </cell>
          <cell r="M395">
            <v>7.5200000000000102</v>
          </cell>
          <cell r="N395">
            <v>4.4992222089266454E-2</v>
          </cell>
          <cell r="O395">
            <v>1263.7</v>
          </cell>
          <cell r="P395">
            <v>1325.1200000000001</v>
          </cell>
          <cell r="Q395">
            <v>61.420000000000073</v>
          </cell>
          <cell r="R395">
            <v>4.8603307747091984E-2</v>
          </cell>
          <cell r="S395" t="str">
            <v>Firm</v>
          </cell>
        </row>
        <row r="396">
          <cell r="A396" t="str">
            <v>W7401</v>
          </cell>
          <cell r="B396" t="str">
            <v>Bridgend</v>
          </cell>
          <cell r="C396">
            <v>961.14</v>
          </cell>
          <cell r="D396">
            <v>1008.7</v>
          </cell>
          <cell r="E396">
            <v>47.560000000000059</v>
          </cell>
          <cell r="F396">
            <v>4.9482905716128789E-2</v>
          </cell>
          <cell r="G396">
            <v>27.810000000000059</v>
          </cell>
          <cell r="H396">
            <v>29.069999999999936</v>
          </cell>
          <cell r="I396">
            <v>1.2599999999998772</v>
          </cell>
          <cell r="J396">
            <v>4.5307443365691258E-2</v>
          </cell>
          <cell r="K396">
            <v>139.38</v>
          </cell>
          <cell r="L396">
            <v>146.35</v>
          </cell>
          <cell r="M396">
            <v>6.9699999999999989</v>
          </cell>
          <cell r="N396">
            <v>5.0007174630506412E-2</v>
          </cell>
          <cell r="O396">
            <v>1128.33</v>
          </cell>
          <cell r="P396">
            <v>1184.1199999999999</v>
          </cell>
          <cell r="Q396">
            <v>55.789999999999964</v>
          </cell>
          <cell r="R396">
            <v>4.9444754637384403E-2</v>
          </cell>
          <cell r="S396" t="str">
            <v>Firm</v>
          </cell>
        </row>
        <row r="397">
          <cell r="A397" t="str">
            <v>W7402</v>
          </cell>
          <cell r="B397" t="str">
            <v>Caerphilly</v>
          </cell>
          <cell r="C397">
            <v>852.5</v>
          </cell>
          <cell r="D397">
            <v>872.53</v>
          </cell>
          <cell r="E397">
            <v>20.029999999999973</v>
          </cell>
          <cell r="F397">
            <v>2.3495601173020519E-2</v>
          </cell>
          <cell r="G397">
            <v>9.2400000000000091</v>
          </cell>
          <cell r="H397">
            <v>9.3300000000000409</v>
          </cell>
          <cell r="I397">
            <v>9.0000000000031832E-2</v>
          </cell>
          <cell r="J397">
            <v>9.7402597402631574E-3</v>
          </cell>
          <cell r="K397">
            <v>167.14</v>
          </cell>
          <cell r="L397">
            <v>174.66</v>
          </cell>
          <cell r="M397">
            <v>7.5200000000000102</v>
          </cell>
          <cell r="N397">
            <v>4.4992222089266454E-2</v>
          </cell>
          <cell r="O397">
            <v>1028.8800000000001</v>
          </cell>
          <cell r="P397">
            <v>1056.52</v>
          </cell>
          <cell r="Q397">
            <v>27.639999999999873</v>
          </cell>
          <cell r="R397">
            <v>2.6864162973330163E-2</v>
          </cell>
          <cell r="S397" t="str">
            <v>Firm</v>
          </cell>
        </row>
        <row r="398">
          <cell r="A398" t="str">
            <v>W7601</v>
          </cell>
          <cell r="B398" t="str">
            <v>Cardiff</v>
          </cell>
          <cell r="C398">
            <v>843.2</v>
          </cell>
          <cell r="D398">
            <v>879.78</v>
          </cell>
          <cell r="E398">
            <v>36.579999999999927</v>
          </cell>
          <cell r="F398">
            <v>4.3382352941176316E-2</v>
          </cell>
          <cell r="G398">
            <v>1.5</v>
          </cell>
          <cell r="H398">
            <v>1.5</v>
          </cell>
          <cell r="I398">
            <v>0</v>
          </cell>
          <cell r="J398">
            <v>0</v>
          </cell>
          <cell r="K398">
            <v>139.38</v>
          </cell>
          <cell r="L398">
            <v>146.35</v>
          </cell>
          <cell r="M398">
            <v>6.9699999999999989</v>
          </cell>
          <cell r="N398">
            <v>5.0007174630506412E-2</v>
          </cell>
          <cell r="O398">
            <v>984.08</v>
          </cell>
          <cell r="P398">
            <v>1027.6300000000001</v>
          </cell>
          <cell r="Q398">
            <v>43.550000000000068</v>
          </cell>
          <cell r="R398">
            <v>4.4254532151857706E-2</v>
          </cell>
          <cell r="S398" t="str">
            <v>Firm</v>
          </cell>
        </row>
        <row r="399">
          <cell r="A399" t="str">
            <v>W7102</v>
          </cell>
          <cell r="B399" t="str">
            <v>Carmarthenshire</v>
          </cell>
          <cell r="C399">
            <v>845.85</v>
          </cell>
          <cell r="D399">
            <v>873.76</v>
          </cell>
          <cell r="E399">
            <v>27.909999999999968</v>
          </cell>
          <cell r="F399">
            <v>3.2996394159720888E-2</v>
          </cell>
          <cell r="G399">
            <v>62.97</v>
          </cell>
          <cell r="H399">
            <v>63.590000000000032</v>
          </cell>
          <cell r="I399">
            <v>0.62000000000003297</v>
          </cell>
          <cell r="J399">
            <v>9.845958392886045E-3</v>
          </cell>
          <cell r="K399">
            <v>165.51</v>
          </cell>
          <cell r="L399">
            <v>173.7</v>
          </cell>
          <cell r="M399">
            <v>8.1899999999999977</v>
          </cell>
          <cell r="N399">
            <v>4.948341489940189E-2</v>
          </cell>
          <cell r="O399">
            <v>1074.33</v>
          </cell>
          <cell r="P399">
            <v>1111.05</v>
          </cell>
          <cell r="Q399">
            <v>36.720000000000027</v>
          </cell>
          <cell r="R399">
            <v>3.417944207087209E-2</v>
          </cell>
          <cell r="S399" t="str">
            <v>Firm</v>
          </cell>
        </row>
        <row r="400">
          <cell r="A400" t="str">
            <v>W7101</v>
          </cell>
          <cell r="B400" t="str">
            <v>Ceredigion</v>
          </cell>
          <cell r="C400">
            <v>825.37</v>
          </cell>
          <cell r="D400">
            <v>866.64</v>
          </cell>
          <cell r="E400">
            <v>41.269999999999982</v>
          </cell>
          <cell r="F400">
            <v>5.0001817366756685E-2</v>
          </cell>
          <cell r="G400">
            <v>26.11</v>
          </cell>
          <cell r="H400">
            <v>26.830000000000041</v>
          </cell>
          <cell r="I400">
            <v>0.7200000000000415</v>
          </cell>
          <cell r="J400">
            <v>2.757564151666192E-2</v>
          </cell>
          <cell r="K400">
            <v>165.51</v>
          </cell>
          <cell r="L400">
            <v>173.7</v>
          </cell>
          <cell r="M400">
            <v>8.1899999999999977</v>
          </cell>
          <cell r="N400">
            <v>4.948341489940189E-2</v>
          </cell>
          <cell r="O400">
            <v>1016.99</v>
          </cell>
          <cell r="P400">
            <v>1067.17</v>
          </cell>
          <cell r="Q400">
            <v>50.180000000000064</v>
          </cell>
          <cell r="R400">
            <v>4.9341684775661587E-2</v>
          </cell>
          <cell r="S400" t="str">
            <v>Firm</v>
          </cell>
        </row>
        <row r="401">
          <cell r="A401" t="str">
            <v>W7301</v>
          </cell>
          <cell r="B401" t="str">
            <v>Conwy</v>
          </cell>
          <cell r="C401">
            <v>746.04</v>
          </cell>
          <cell r="D401">
            <v>783.34</v>
          </cell>
          <cell r="E401">
            <v>37.300000000000068</v>
          </cell>
          <cell r="F401">
            <v>4.9997319178596511E-2</v>
          </cell>
          <cell r="G401">
            <v>27.52</v>
          </cell>
          <cell r="H401">
            <v>28.139999999999986</v>
          </cell>
          <cell r="I401">
            <v>0.61999999999998678</v>
          </cell>
          <cell r="J401">
            <v>2.2529069767441401E-2</v>
          </cell>
          <cell r="K401">
            <v>186.18</v>
          </cell>
          <cell r="L401">
            <v>195.48</v>
          </cell>
          <cell r="M401">
            <v>9.2999999999999829</v>
          </cell>
          <cell r="N401">
            <v>4.9951659684176475E-2</v>
          </cell>
          <cell r="O401">
            <v>959.74</v>
          </cell>
          <cell r="P401">
            <v>1006.96</v>
          </cell>
          <cell r="Q401">
            <v>47.220000000000027</v>
          </cell>
          <cell r="R401">
            <v>4.9200825223498112E-2</v>
          </cell>
          <cell r="S401" t="str">
            <v>Firm</v>
          </cell>
        </row>
        <row r="402">
          <cell r="A402" t="str">
            <v>W7001</v>
          </cell>
          <cell r="B402" t="str">
            <v>Denbighshire</v>
          </cell>
          <cell r="C402">
            <v>943.35</v>
          </cell>
          <cell r="D402">
            <v>971.18</v>
          </cell>
          <cell r="E402">
            <v>27.829999999999927</v>
          </cell>
          <cell r="F402">
            <v>2.9501245561032396E-2</v>
          </cell>
          <cell r="G402">
            <v>32.9</v>
          </cell>
          <cell r="H402">
            <v>34.090000000000032</v>
          </cell>
          <cell r="I402">
            <v>1.1900000000000333</v>
          </cell>
          <cell r="J402">
            <v>3.6170212765958443E-2</v>
          </cell>
          <cell r="K402">
            <v>186.18</v>
          </cell>
          <cell r="L402">
            <v>195.48</v>
          </cell>
          <cell r="M402">
            <v>9.2999999999999829</v>
          </cell>
          <cell r="N402">
            <v>4.9951659684176475E-2</v>
          </cell>
          <cell r="O402">
            <v>1162.43</v>
          </cell>
          <cell r="P402">
            <v>1200.75</v>
          </cell>
          <cell r="Q402">
            <v>38.319999999999936</v>
          </cell>
          <cell r="R402">
            <v>3.2965425875106424E-2</v>
          </cell>
          <cell r="S402" t="str">
            <v>Firm</v>
          </cell>
        </row>
        <row r="403">
          <cell r="A403" t="str">
            <v>W7002</v>
          </cell>
          <cell r="B403" t="str">
            <v>Flintshire</v>
          </cell>
          <cell r="C403">
            <v>823.6</v>
          </cell>
          <cell r="D403">
            <v>850.78</v>
          </cell>
          <cell r="E403">
            <v>27.17999999999995</v>
          </cell>
          <cell r="F403">
            <v>3.3001457017969749E-2</v>
          </cell>
          <cell r="G403">
            <v>32.770000000000003</v>
          </cell>
          <cell r="H403">
            <v>33.82000000000005</v>
          </cell>
          <cell r="I403">
            <v>1.0500000000000469</v>
          </cell>
          <cell r="J403">
            <v>3.2041501373208714E-2</v>
          </cell>
          <cell r="K403">
            <v>186.18</v>
          </cell>
          <cell r="L403">
            <v>195.48</v>
          </cell>
          <cell r="M403">
            <v>9.2999999999999829</v>
          </cell>
          <cell r="N403">
            <v>4.9951659684176475E-2</v>
          </cell>
          <cell r="O403">
            <v>1042.55</v>
          </cell>
          <cell r="P403">
            <v>1080.08</v>
          </cell>
          <cell r="Q403">
            <v>37.529999999999973</v>
          </cell>
          <cell r="R403">
            <v>3.5998273464102448E-2</v>
          </cell>
          <cell r="S403" t="str">
            <v>Firm</v>
          </cell>
        </row>
        <row r="404">
          <cell r="A404" t="str">
            <v>W7303</v>
          </cell>
          <cell r="B404" t="str">
            <v>Gwynedd</v>
          </cell>
          <cell r="C404">
            <v>889.68</v>
          </cell>
          <cell r="D404">
            <v>924.73</v>
          </cell>
          <cell r="E404">
            <v>35.050000000000068</v>
          </cell>
          <cell r="F404">
            <v>3.9396187393220039E-2</v>
          </cell>
          <cell r="G404">
            <v>26.150000000000091</v>
          </cell>
          <cell r="H404">
            <v>27.490000000000009</v>
          </cell>
          <cell r="I404">
            <v>1.3399999999999181</v>
          </cell>
          <cell r="J404">
            <v>5.1242829827912617E-2</v>
          </cell>
          <cell r="K404">
            <v>186.18</v>
          </cell>
          <cell r="L404">
            <v>195.48</v>
          </cell>
          <cell r="M404">
            <v>9.2999999999999829</v>
          </cell>
          <cell r="N404">
            <v>4.9951659684176475E-2</v>
          </cell>
          <cell r="O404">
            <v>1102.01</v>
          </cell>
          <cell r="P404">
            <v>1147.7</v>
          </cell>
          <cell r="Q404">
            <v>45.690000000000055</v>
          </cell>
          <cell r="R404">
            <v>4.1460603805773211E-2</v>
          </cell>
          <cell r="S404" t="str">
            <v>Firm</v>
          </cell>
        </row>
        <row r="405">
          <cell r="A405" t="str">
            <v>W7302</v>
          </cell>
          <cell r="B405" t="str">
            <v>Isle of Anglesey</v>
          </cell>
          <cell r="C405">
            <v>766.8</v>
          </cell>
          <cell r="D405">
            <v>789.84</v>
          </cell>
          <cell r="E405">
            <v>23.040000000000077</v>
          </cell>
          <cell r="F405">
            <v>3.0046948356807546E-2</v>
          </cell>
          <cell r="G405">
            <v>26.6400000000001</v>
          </cell>
          <cell r="H405">
            <v>27.469999999999914</v>
          </cell>
          <cell r="I405">
            <v>0.82999999999981355</v>
          </cell>
          <cell r="J405">
            <v>3.1156156156149084E-2</v>
          </cell>
          <cell r="K405">
            <v>186.18</v>
          </cell>
          <cell r="L405">
            <v>195.48</v>
          </cell>
          <cell r="M405">
            <v>9.2999999999999829</v>
          </cell>
          <cell r="N405">
            <v>4.9951659684176475E-2</v>
          </cell>
          <cell r="O405">
            <v>979.62</v>
          </cell>
          <cell r="P405">
            <v>1012.79</v>
          </cell>
          <cell r="Q405">
            <v>33.169999999999959</v>
          </cell>
          <cell r="R405">
            <v>3.3860068189706105E-2</v>
          </cell>
          <cell r="S405" t="str">
            <v>Firm</v>
          </cell>
        </row>
        <row r="406">
          <cell r="A406" t="str">
            <v>W7403</v>
          </cell>
          <cell r="B406" t="str">
            <v>Merthyr Tydfil</v>
          </cell>
          <cell r="C406">
            <v>1062.8699999999999</v>
          </cell>
          <cell r="D406">
            <v>1104.32</v>
          </cell>
          <cell r="E406">
            <v>41.450000000000045</v>
          </cell>
          <cell r="F406">
            <v>3.8998184161750826E-2</v>
          </cell>
          <cell r="G406">
            <v>0.98000000000001819</v>
          </cell>
          <cell r="H406">
            <v>0.94000000000005457</v>
          </cell>
          <cell r="I406">
            <v>-3.999999999996362E-2</v>
          </cell>
          <cell r="J406">
            <v>-4.0816326530574321E-2</v>
          </cell>
          <cell r="K406">
            <v>139.38</v>
          </cell>
          <cell r="L406">
            <v>146.35</v>
          </cell>
          <cell r="M406">
            <v>6.9699999999999989</v>
          </cell>
          <cell r="N406">
            <v>5.0007174630506412E-2</v>
          </cell>
          <cell r="O406">
            <v>1203.23</v>
          </cell>
          <cell r="P406">
            <v>1251.6099999999999</v>
          </cell>
          <cell r="Q406">
            <v>48.379999999999882</v>
          </cell>
          <cell r="R406">
            <v>4.0208438951821357E-2</v>
          </cell>
          <cell r="S406" t="str">
            <v>Firm</v>
          </cell>
        </row>
        <row r="407">
          <cell r="A407" t="str">
            <v>W7202</v>
          </cell>
          <cell r="B407" t="str">
            <v>Monmouthshire</v>
          </cell>
          <cell r="C407">
            <v>894.51</v>
          </cell>
          <cell r="D407">
            <v>938.79</v>
          </cell>
          <cell r="E407">
            <v>44.279999999999973</v>
          </cell>
          <cell r="F407">
            <v>4.9501961968004826E-2</v>
          </cell>
          <cell r="G407">
            <v>29.3</v>
          </cell>
          <cell r="H407">
            <v>31.230000000000018</v>
          </cell>
          <cell r="I407">
            <v>1.9300000000000175</v>
          </cell>
          <cell r="J407">
            <v>6.5870307167236186E-2</v>
          </cell>
          <cell r="K407">
            <v>167.14</v>
          </cell>
          <cell r="L407">
            <v>174.66</v>
          </cell>
          <cell r="M407">
            <v>7.5200000000000102</v>
          </cell>
          <cell r="N407">
            <v>4.4992222089266454E-2</v>
          </cell>
          <cell r="O407">
            <v>1090.95</v>
          </cell>
          <cell r="P407">
            <v>1144.68</v>
          </cell>
          <cell r="Q407">
            <v>53.730000000000018</v>
          </cell>
          <cell r="R407">
            <v>4.9250653100508801E-2</v>
          </cell>
          <cell r="S407" t="str">
            <v>Firm</v>
          </cell>
        </row>
        <row r="408">
          <cell r="A408" t="str">
            <v>W7701</v>
          </cell>
          <cell r="B408" t="str">
            <v>Neath Port Talbot</v>
          </cell>
          <cell r="C408">
            <v>1068.8900000000001</v>
          </cell>
          <cell r="D408">
            <v>1110.5899999999999</v>
          </cell>
          <cell r="E408">
            <v>41.699999999999818</v>
          </cell>
          <cell r="F408">
            <v>3.9012433459008733E-2</v>
          </cell>
          <cell r="G408">
            <v>34.569999999999936</v>
          </cell>
          <cell r="H408">
            <v>35.120000000000118</v>
          </cell>
          <cell r="I408">
            <v>0.5500000000001819</v>
          </cell>
          <cell r="J408">
            <v>1.5909748336713436E-2</v>
          </cell>
          <cell r="K408">
            <v>139.38</v>
          </cell>
          <cell r="L408">
            <v>146.35</v>
          </cell>
          <cell r="M408">
            <v>6.9699999999999989</v>
          </cell>
          <cell r="N408">
            <v>5.0007174630506412E-2</v>
          </cell>
          <cell r="O408">
            <v>1242.8399999999999</v>
          </cell>
          <cell r="P408">
            <v>1292.06</v>
          </cell>
          <cell r="Q408">
            <v>49.220000000000027</v>
          </cell>
          <cell r="R408">
            <v>3.9602845096714079E-2</v>
          </cell>
          <cell r="S408" t="str">
            <v>Firm</v>
          </cell>
        </row>
        <row r="409">
          <cell r="A409" t="str">
            <v>W7203</v>
          </cell>
          <cell r="B409" t="str">
            <v>Newport</v>
          </cell>
          <cell r="C409">
            <v>714.98</v>
          </cell>
          <cell r="D409">
            <v>743.22</v>
          </cell>
          <cell r="E409">
            <v>28.240000000000009</v>
          </cell>
          <cell r="F409">
            <v>3.94976083247085E-2</v>
          </cell>
          <cell r="G409">
            <v>3.4399999999999409</v>
          </cell>
          <cell r="H409">
            <v>3.5099999999999909</v>
          </cell>
          <cell r="I409">
            <v>7.0000000000050022E-2</v>
          </cell>
          <cell r="J409">
            <v>2.0348837209317239E-2</v>
          </cell>
          <cell r="K409">
            <v>167.14</v>
          </cell>
          <cell r="L409">
            <v>174.66</v>
          </cell>
          <cell r="M409">
            <v>7.5200000000000102</v>
          </cell>
          <cell r="N409">
            <v>4.4992222089266454E-2</v>
          </cell>
          <cell r="O409">
            <v>885.56</v>
          </cell>
          <cell r="P409">
            <v>921.39</v>
          </cell>
          <cell r="Q409">
            <v>35.830000000000041</v>
          </cell>
          <cell r="R409">
            <v>4.0460273725100526E-2</v>
          </cell>
          <cell r="S409" t="str">
            <v>Firm</v>
          </cell>
        </row>
        <row r="410">
          <cell r="A410" t="str">
            <v>W7103</v>
          </cell>
          <cell r="B410" t="str">
            <v>Pembrokeshire</v>
          </cell>
          <cell r="C410">
            <v>638.53</v>
          </cell>
          <cell r="D410">
            <v>665.34</v>
          </cell>
          <cell r="E410">
            <v>26.810000000000059</v>
          </cell>
          <cell r="F410">
            <v>4.1987064037711797E-2</v>
          </cell>
          <cell r="G410">
            <v>25.430000000000064</v>
          </cell>
          <cell r="H410">
            <v>25.279999999999973</v>
          </cell>
          <cell r="I410">
            <v>-0.15000000000009095</v>
          </cell>
          <cell r="J410">
            <v>-5.8985450255639726E-3</v>
          </cell>
          <cell r="K410">
            <v>165.51</v>
          </cell>
          <cell r="L410">
            <v>173.7</v>
          </cell>
          <cell r="M410">
            <v>8.1899999999999977</v>
          </cell>
          <cell r="N410">
            <v>4.948341489940189E-2</v>
          </cell>
          <cell r="O410">
            <v>829.47</v>
          </cell>
          <cell r="P410">
            <v>864.32</v>
          </cell>
          <cell r="Q410">
            <v>34.850000000000023</v>
          </cell>
          <cell r="R410">
            <v>4.2014780522502404E-2</v>
          </cell>
          <cell r="S410" t="str">
            <v>Firm</v>
          </cell>
        </row>
        <row r="411">
          <cell r="A411" t="str">
            <v>W7501</v>
          </cell>
          <cell r="B411" t="str">
            <v>Powys</v>
          </cell>
          <cell r="C411">
            <v>828.16</v>
          </cell>
          <cell r="D411">
            <v>851.23559112576856</v>
          </cell>
          <cell r="E411">
            <v>23.075591125768597</v>
          </cell>
          <cell r="F411">
            <v>2.786368712056686E-2</v>
          </cell>
          <cell r="G411">
            <v>29.73</v>
          </cell>
          <cell r="H411">
            <v>32.38440887423144</v>
          </cell>
          <cell r="I411">
            <v>2.6544088742314393</v>
          </cell>
          <cell r="J411">
            <v>8.9283850461871594E-2</v>
          </cell>
          <cell r="K411">
            <v>165.51</v>
          </cell>
          <cell r="L411">
            <v>173.7</v>
          </cell>
          <cell r="M411">
            <v>8.1899999999999977</v>
          </cell>
          <cell r="N411">
            <v>4.948341489940189E-2</v>
          </cell>
          <cell r="O411">
            <v>1023.4</v>
          </cell>
          <cell r="P411">
            <v>1057.32</v>
          </cell>
          <cell r="Q411">
            <v>33.919999999999959</v>
          </cell>
          <cell r="R411">
            <v>3.3144420558921306E-2</v>
          </cell>
          <cell r="S411" t="str">
            <v>Firm</v>
          </cell>
        </row>
        <row r="412">
          <cell r="A412" t="str">
            <v>W7404</v>
          </cell>
          <cell r="B412" t="str">
            <v>Rhondda Cynon Taff</v>
          </cell>
          <cell r="C412">
            <v>998.12</v>
          </cell>
          <cell r="D412">
            <v>1047.28</v>
          </cell>
          <cell r="E412">
            <v>49.159999999999968</v>
          </cell>
          <cell r="F412">
            <v>4.9252594878371303E-2</v>
          </cell>
          <cell r="G412">
            <v>19.52</v>
          </cell>
          <cell r="H412">
            <v>20.329999999999927</v>
          </cell>
          <cell r="I412">
            <v>0.80999999999992767</v>
          </cell>
          <cell r="J412">
            <v>4.1495901639340582E-2</v>
          </cell>
          <cell r="K412">
            <v>139.38</v>
          </cell>
          <cell r="L412">
            <v>146.35</v>
          </cell>
          <cell r="M412">
            <v>6.9699999999999989</v>
          </cell>
          <cell r="N412">
            <v>5.0007174630506412E-2</v>
          </cell>
          <cell r="O412">
            <v>1157.02</v>
          </cell>
          <cell r="P412">
            <v>1213.96</v>
          </cell>
          <cell r="Q412">
            <v>56.940000000000055</v>
          </cell>
          <cell r="R412">
            <v>4.9212632452334537E-2</v>
          </cell>
          <cell r="S412" t="str">
            <v>Firm</v>
          </cell>
        </row>
        <row r="413">
          <cell r="A413" t="str">
            <v>W7702</v>
          </cell>
          <cell r="B413" t="str">
            <v>Swansea</v>
          </cell>
          <cell r="C413">
            <v>879.25</v>
          </cell>
          <cell r="D413">
            <v>918.38</v>
          </cell>
          <cell r="E413">
            <v>39.129999999999995</v>
          </cell>
          <cell r="F413">
            <v>4.4503838498720416E-2</v>
          </cell>
          <cell r="G413">
            <v>8.75</v>
          </cell>
          <cell r="H413">
            <v>8.2599999999999909</v>
          </cell>
          <cell r="I413">
            <v>-0.49000000000000909</v>
          </cell>
          <cell r="J413">
            <v>-5.6000000000001049E-2</v>
          </cell>
          <cell r="K413">
            <v>139.38</v>
          </cell>
          <cell r="L413">
            <v>146.35</v>
          </cell>
          <cell r="M413">
            <v>6.9699999999999989</v>
          </cell>
          <cell r="N413">
            <v>5.0007174630506412E-2</v>
          </cell>
          <cell r="O413">
            <v>1027.3800000000001</v>
          </cell>
          <cell r="P413">
            <v>1072.99</v>
          </cell>
          <cell r="Q413">
            <v>45.6099999999999</v>
          </cell>
          <cell r="R413">
            <v>4.4394479160583034E-2</v>
          </cell>
          <cell r="S413" t="str">
            <v>Firm</v>
          </cell>
        </row>
        <row r="414">
          <cell r="A414" t="str">
            <v>W7204</v>
          </cell>
          <cell r="B414" t="str">
            <v>Torfaen</v>
          </cell>
          <cell r="C414">
            <v>864.9</v>
          </cell>
          <cell r="D414">
            <v>895.17</v>
          </cell>
          <cell r="E414">
            <v>30.269999999999982</v>
          </cell>
          <cell r="F414">
            <v>3.4998265695456166E-2</v>
          </cell>
          <cell r="G414">
            <v>38.369999999999997</v>
          </cell>
          <cell r="H414">
            <v>38.270000000000095</v>
          </cell>
          <cell r="I414">
            <v>-9.9999999999901945E-2</v>
          </cell>
          <cell r="J414">
            <v>-2.606202762572396E-3</v>
          </cell>
          <cell r="K414">
            <v>167.14</v>
          </cell>
          <cell r="L414">
            <v>174.66</v>
          </cell>
          <cell r="M414">
            <v>7.5200000000000102</v>
          </cell>
          <cell r="N414">
            <v>4.4992222089266454E-2</v>
          </cell>
          <cell r="O414">
            <v>1070.4100000000001</v>
          </cell>
          <cell r="P414">
            <v>1108.0999999999999</v>
          </cell>
          <cell r="Q414">
            <v>37.689999999999827</v>
          </cell>
          <cell r="R414">
            <v>3.5210807073924766E-2</v>
          </cell>
          <cell r="S414" t="str">
            <v>Firm</v>
          </cell>
        </row>
        <row r="415">
          <cell r="A415" t="str">
            <v>W7602</v>
          </cell>
          <cell r="B415" t="str">
            <v>Vale of Glamorgan</v>
          </cell>
          <cell r="C415">
            <v>828.45</v>
          </cell>
          <cell r="D415">
            <v>860.76</v>
          </cell>
          <cell r="E415">
            <v>32.309999999999945</v>
          </cell>
          <cell r="F415">
            <v>3.9000543183052683E-2</v>
          </cell>
          <cell r="G415">
            <v>34.829999999999927</v>
          </cell>
          <cell r="H415">
            <v>36.32000000000005</v>
          </cell>
          <cell r="I415">
            <v>1.4900000000001228</v>
          </cell>
          <cell r="J415">
            <v>4.2779213321852527E-2</v>
          </cell>
          <cell r="K415">
            <v>139.38</v>
          </cell>
          <cell r="L415">
            <v>146.35</v>
          </cell>
          <cell r="M415">
            <v>6.9699999999999989</v>
          </cell>
          <cell r="N415">
            <v>5.0007174630506412E-2</v>
          </cell>
          <cell r="O415">
            <v>1002.66</v>
          </cell>
          <cell r="P415">
            <v>1043.43</v>
          </cell>
          <cell r="Q415">
            <v>40.770000000000095</v>
          </cell>
          <cell r="R415">
            <v>4.0661839506911601E-2</v>
          </cell>
          <cell r="S415" t="str">
            <v>Firm</v>
          </cell>
        </row>
        <row r="416">
          <cell r="A416" t="str">
            <v>W7003</v>
          </cell>
          <cell r="B416" t="str">
            <v>Wrexham</v>
          </cell>
          <cell r="C416">
            <v>815.25</v>
          </cell>
          <cell r="D416">
            <v>839.53</v>
          </cell>
          <cell r="E416">
            <v>24.279999999999973</v>
          </cell>
          <cell r="F416">
            <v>2.978227537565159E-2</v>
          </cell>
          <cell r="G416">
            <v>33.090000000000003</v>
          </cell>
          <cell r="H416">
            <v>33.970000000000027</v>
          </cell>
          <cell r="I416">
            <v>0.88000000000002387</v>
          </cell>
          <cell r="J416">
            <v>2.659413720157211E-2</v>
          </cell>
          <cell r="K416">
            <v>186.18</v>
          </cell>
          <cell r="L416">
            <v>195.48</v>
          </cell>
          <cell r="M416">
            <v>9.2999999999999829</v>
          </cell>
          <cell r="N416">
            <v>4.9951659684176475E-2</v>
          </cell>
          <cell r="O416">
            <v>1034.52</v>
          </cell>
          <cell r="P416">
            <v>1068.98</v>
          </cell>
          <cell r="Q416">
            <v>34.460000000000036</v>
          </cell>
          <cell r="R416">
            <v>3.3310134168503369E-2</v>
          </cell>
          <cell r="S416" t="str">
            <v>Firm</v>
          </cell>
        </row>
      </sheetData>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Part 1"/>
      <sheetName val="Part 2"/>
      <sheetName val="Part 3"/>
      <sheetName val="Part 3 DA summary"/>
      <sheetName val="Part 4"/>
      <sheetName val="Supplementary Information"/>
      <sheetName val="Main Validation"/>
      <sheetName val="Supplementary Validation"/>
      <sheetName val="TierSplit"/>
      <sheetName val="EZ list"/>
      <sheetName val="LA List"/>
      <sheetName val="Data"/>
      <sheetName val="Data 1617"/>
      <sheetName val="Access_NNDR1"/>
      <sheetName val="LA_info"/>
      <sheetName val="Access_DASummary"/>
      <sheetName val="CHECK P1"/>
      <sheetName val="CHECK P2"/>
      <sheetName val="CHECK P3"/>
      <sheetName val="CHECK P3 DA"/>
      <sheetName val="CHECK P4"/>
      <sheetName val="CHECK SUPPLEMENTARY"/>
      <sheetName val="Access_Validations"/>
    </sheetNames>
    <sheetDataSet>
      <sheetData sheetId="0" refreshError="1"/>
      <sheetData sheetId="1">
        <row r="122">
          <cell r="K122">
            <v>-1736800</v>
          </cell>
          <cell r="N122">
            <v>-1389440</v>
          </cell>
          <cell r="Q122">
            <v>-347360</v>
          </cell>
          <cell r="T122">
            <v>0</v>
          </cell>
          <cell r="W122">
            <v>-3473600</v>
          </cell>
        </row>
        <row r="126">
          <cell r="K126">
            <v>6447703</v>
          </cell>
          <cell r="N126">
            <v>5287693</v>
          </cell>
          <cell r="Q126">
            <v>1289541</v>
          </cell>
          <cell r="T126">
            <v>0</v>
          </cell>
          <cell r="W126">
            <v>13024937</v>
          </cell>
        </row>
      </sheetData>
      <sheetData sheetId="2" refreshError="1"/>
      <sheetData sheetId="3" refreshError="1"/>
      <sheetData sheetId="4" refreshError="1"/>
      <sheetData sheetId="5">
        <row r="35">
          <cell r="I35">
            <v>366130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ess_NNDR1P1"/>
      <sheetName val="Access_NNDR1P2"/>
      <sheetName val="Access_NNDR1P3"/>
      <sheetName val="Access_NNDR1P4"/>
      <sheetName val="Access_NNDR1Supplementary"/>
      <sheetName val="Access_DASummary"/>
      <sheetName val="Access_DA Summary Pivot"/>
      <sheetName val="Part1"/>
      <sheetName val="Part2"/>
      <sheetName val="Part3"/>
      <sheetName val="Part4"/>
      <sheetName val="Supplementary"/>
      <sheetName val="DA Summary"/>
      <sheetName val="DASummary v2"/>
      <sheetName val="DAfromForm"/>
      <sheetName val="DA Count Check"/>
      <sheetName val="Access_FormStat"/>
    </sheetNames>
    <sheetDataSet>
      <sheetData sheetId="0">
        <row r="6">
          <cell r="A6" t="str">
            <v>E0931</v>
          </cell>
        </row>
      </sheetData>
      <sheetData sheetId="1"/>
      <sheetData sheetId="2"/>
      <sheetData sheetId="3"/>
      <sheetData sheetId="4"/>
      <sheetData sheetId="5"/>
      <sheetData sheetId="6"/>
      <sheetData sheetId="7">
        <row r="333">
          <cell r="D333">
            <v>618774606.88999999</v>
          </cell>
        </row>
      </sheetData>
      <sheetData sheetId="8">
        <row r="333">
          <cell r="N333">
            <v>29487997642</v>
          </cell>
        </row>
      </sheetData>
      <sheetData sheetId="9">
        <row r="333">
          <cell r="H333">
            <v>-302888097</v>
          </cell>
        </row>
      </sheetData>
      <sheetData sheetId="10"/>
      <sheetData sheetId="11"/>
      <sheetData sheetId="12"/>
      <sheetData sheetId="13">
        <row r="3">
          <cell r="C3" t="str">
            <v>E0431EZ1</v>
          </cell>
          <cell r="D3" t="str">
            <v>Buckinghamshire Thames Valley: Silverstone</v>
          </cell>
          <cell r="E3">
            <v>223952</v>
          </cell>
          <cell r="F3">
            <v>0</v>
          </cell>
          <cell r="G3">
            <v>-11198</v>
          </cell>
          <cell r="H3">
            <v>212754</v>
          </cell>
          <cell r="I3">
            <v>0</v>
          </cell>
          <cell r="J3">
            <v>-8387</v>
          </cell>
          <cell r="K3">
            <v>0</v>
          </cell>
          <cell r="L3">
            <v>204367</v>
          </cell>
          <cell r="M3">
            <v>0</v>
          </cell>
          <cell r="N3">
            <v>0</v>
          </cell>
          <cell r="O3">
            <v>0</v>
          </cell>
        </row>
        <row r="4">
          <cell r="C4" t="str">
            <v>E0431EZ2</v>
          </cell>
          <cell r="D4" t="str">
            <v>Buckinghamshire Thames Valley: Aria/Woodlands</v>
          </cell>
          <cell r="E4">
            <v>0</v>
          </cell>
          <cell r="F4">
            <v>0</v>
          </cell>
          <cell r="G4">
            <v>0</v>
          </cell>
          <cell r="H4">
            <v>0</v>
          </cell>
          <cell r="I4">
            <v>0</v>
          </cell>
          <cell r="J4">
            <v>0</v>
          </cell>
          <cell r="K4">
            <v>0</v>
          </cell>
          <cell r="L4">
            <v>0</v>
          </cell>
          <cell r="M4">
            <v>0</v>
          </cell>
          <cell r="N4">
            <v>0</v>
          </cell>
          <cell r="O4">
            <v>0</v>
          </cell>
        </row>
        <row r="5">
          <cell r="C5" t="str">
            <v>E0431EZ3</v>
          </cell>
          <cell r="D5" t="str">
            <v>Buckinghamshire Thames Valley: Westcott</v>
          </cell>
          <cell r="E5">
            <v>22678</v>
          </cell>
          <cell r="F5">
            <v>0</v>
          </cell>
          <cell r="G5">
            <v>-1134</v>
          </cell>
          <cell r="H5">
            <v>21544</v>
          </cell>
          <cell r="I5">
            <v>0</v>
          </cell>
          <cell r="J5">
            <v>0</v>
          </cell>
          <cell r="K5">
            <v>24915</v>
          </cell>
          <cell r="L5">
            <v>0</v>
          </cell>
          <cell r="M5">
            <v>0</v>
          </cell>
          <cell r="N5">
            <v>0</v>
          </cell>
          <cell r="O5">
            <v>0</v>
          </cell>
        </row>
        <row r="6">
          <cell r="C6" t="str">
            <v>E4401EZ1</v>
          </cell>
          <cell r="D6" t="str">
            <v>Sheffield City region</v>
          </cell>
          <cell r="E6">
            <v>336583</v>
          </cell>
          <cell r="F6">
            <v>0</v>
          </cell>
          <cell r="G6">
            <v>0</v>
          </cell>
          <cell r="H6">
            <v>336583</v>
          </cell>
          <cell r="I6">
            <v>0</v>
          </cell>
          <cell r="J6">
            <v>-5988</v>
          </cell>
          <cell r="K6">
            <v>88251</v>
          </cell>
          <cell r="L6">
            <v>242344</v>
          </cell>
          <cell r="M6">
            <v>252508</v>
          </cell>
          <cell r="N6">
            <v>252508</v>
          </cell>
          <cell r="O6">
            <v>252508</v>
          </cell>
        </row>
        <row r="7">
          <cell r="C7" t="str">
            <v>E1731EZ1</v>
          </cell>
          <cell r="D7" t="str">
            <v>Basing View</v>
          </cell>
          <cell r="E7">
            <v>1855391</v>
          </cell>
          <cell r="F7">
            <v>0</v>
          </cell>
          <cell r="G7">
            <v>-50000</v>
          </cell>
          <cell r="H7">
            <v>1805391</v>
          </cell>
          <cell r="I7">
            <v>0</v>
          </cell>
          <cell r="J7">
            <v>25826</v>
          </cell>
          <cell r="K7">
            <v>2131596</v>
          </cell>
          <cell r="L7">
            <v>0</v>
          </cell>
          <cell r="M7">
            <v>155000</v>
          </cell>
          <cell r="N7">
            <v>155000</v>
          </cell>
          <cell r="O7">
            <v>155000</v>
          </cell>
        </row>
        <row r="8">
          <cell r="C8" t="str">
            <v>E0101EZ1</v>
          </cell>
          <cell r="D8" t="str">
            <v>Enterprise Area</v>
          </cell>
          <cell r="E8">
            <v>6086591</v>
          </cell>
          <cell r="F8">
            <v>-54765</v>
          </cell>
          <cell r="G8">
            <v>-286809</v>
          </cell>
          <cell r="H8">
            <v>5745017</v>
          </cell>
          <cell r="I8">
            <v>0</v>
          </cell>
          <cell r="J8">
            <v>-22611</v>
          </cell>
          <cell r="K8">
            <v>5188300</v>
          </cell>
          <cell r="L8">
            <v>534106</v>
          </cell>
          <cell r="M8">
            <v>100000</v>
          </cell>
          <cell r="N8">
            <v>0</v>
          </cell>
          <cell r="O8">
            <v>100000</v>
          </cell>
        </row>
        <row r="9">
          <cell r="C9" t="str">
            <v>E0101EZ2</v>
          </cell>
          <cell r="D9" t="str">
            <v>Bath Enterprise Area</v>
          </cell>
          <cell r="E9">
            <v>0</v>
          </cell>
          <cell r="F9">
            <v>0</v>
          </cell>
          <cell r="G9">
            <v>0</v>
          </cell>
          <cell r="H9">
            <v>0</v>
          </cell>
          <cell r="I9">
            <v>0</v>
          </cell>
          <cell r="J9">
            <v>0</v>
          </cell>
          <cell r="K9">
            <v>0</v>
          </cell>
          <cell r="L9">
            <v>0</v>
          </cell>
          <cell r="M9">
            <v>0</v>
          </cell>
          <cell r="N9">
            <v>0</v>
          </cell>
          <cell r="O9">
            <v>0</v>
          </cell>
        </row>
        <row r="10">
          <cell r="C10" t="str">
            <v>E0101EZ3</v>
          </cell>
          <cell r="D10" t="str">
            <v>Roseberry Place</v>
          </cell>
          <cell r="E10">
            <v>16893</v>
          </cell>
          <cell r="F10">
            <v>-240</v>
          </cell>
          <cell r="G10">
            <v>-1222</v>
          </cell>
          <cell r="H10">
            <v>15431</v>
          </cell>
          <cell r="I10">
            <v>0</v>
          </cell>
          <cell r="J10">
            <v>0</v>
          </cell>
          <cell r="K10">
            <v>15431</v>
          </cell>
          <cell r="L10">
            <v>0</v>
          </cell>
          <cell r="M10">
            <v>0</v>
          </cell>
          <cell r="N10">
            <v>0</v>
          </cell>
          <cell r="O10">
            <v>0</v>
          </cell>
        </row>
        <row r="11">
          <cell r="C11" t="str">
            <v>E0101EZ4</v>
          </cell>
          <cell r="D11" t="str">
            <v>Old Mills</v>
          </cell>
          <cell r="E11">
            <v>0</v>
          </cell>
          <cell r="F11">
            <v>0</v>
          </cell>
          <cell r="G11">
            <v>0</v>
          </cell>
          <cell r="H11">
            <v>0</v>
          </cell>
          <cell r="I11">
            <v>0</v>
          </cell>
          <cell r="J11">
            <v>0</v>
          </cell>
          <cell r="K11">
            <v>0</v>
          </cell>
          <cell r="L11">
            <v>0</v>
          </cell>
          <cell r="M11">
            <v>0</v>
          </cell>
          <cell r="N11">
            <v>0</v>
          </cell>
          <cell r="O11">
            <v>0</v>
          </cell>
        </row>
        <row r="12">
          <cell r="C12" t="str">
            <v>E4601EZ1</v>
          </cell>
          <cell r="D12" t="str">
            <v>Birmingham City Centre</v>
          </cell>
          <cell r="E12">
            <v>5759787</v>
          </cell>
          <cell r="F12">
            <v>-33451</v>
          </cell>
          <cell r="G12">
            <v>-114527</v>
          </cell>
          <cell r="H12">
            <v>5611809</v>
          </cell>
          <cell r="I12">
            <v>0</v>
          </cell>
          <cell r="J12">
            <v>0</v>
          </cell>
          <cell r="K12">
            <v>4087232</v>
          </cell>
          <cell r="L12">
            <v>1524577</v>
          </cell>
          <cell r="M12">
            <v>845610</v>
          </cell>
          <cell r="N12">
            <v>0</v>
          </cell>
          <cell r="O12">
            <v>845610</v>
          </cell>
        </row>
        <row r="13">
          <cell r="C13" t="str">
            <v>E4601EZ2</v>
          </cell>
          <cell r="D13" t="str">
            <v>Birmingham Curzon Extension</v>
          </cell>
          <cell r="E13">
            <v>6821200</v>
          </cell>
          <cell r="F13">
            <v>-2783</v>
          </cell>
          <cell r="G13">
            <v>-136368</v>
          </cell>
          <cell r="H13">
            <v>6682049</v>
          </cell>
          <cell r="I13">
            <v>0</v>
          </cell>
          <cell r="J13">
            <v>0</v>
          </cell>
          <cell r="K13">
            <v>6682049</v>
          </cell>
          <cell r="L13">
            <v>0</v>
          </cell>
          <cell r="M13">
            <v>0</v>
          </cell>
          <cell r="N13">
            <v>0</v>
          </cell>
          <cell r="O13">
            <v>0</v>
          </cell>
        </row>
        <row r="14">
          <cell r="C14" t="str">
            <v>E2302EZ1</v>
          </cell>
          <cell r="D14" t="str">
            <v>Blackpool Airport Corridor</v>
          </cell>
          <cell r="E14">
            <v>2015468</v>
          </cell>
          <cell r="F14">
            <v>-68500</v>
          </cell>
          <cell r="G14">
            <v>-109000</v>
          </cell>
          <cell r="H14">
            <v>1837968</v>
          </cell>
          <cell r="I14">
            <v>0</v>
          </cell>
          <cell r="J14">
            <v>-135660</v>
          </cell>
          <cell r="K14">
            <v>1503000</v>
          </cell>
          <cell r="L14">
            <v>199308</v>
          </cell>
          <cell r="M14">
            <v>20508</v>
          </cell>
          <cell r="N14">
            <v>20508</v>
          </cell>
          <cell r="O14">
            <v>20508</v>
          </cell>
        </row>
        <row r="15">
          <cell r="C15" t="str">
            <v>E4701EZ1</v>
          </cell>
          <cell r="D15" t="str">
            <v>Parry Lane</v>
          </cell>
          <cell r="E15">
            <v>0</v>
          </cell>
          <cell r="F15">
            <v>0</v>
          </cell>
          <cell r="G15">
            <v>0</v>
          </cell>
          <cell r="H15">
            <v>0</v>
          </cell>
          <cell r="I15">
            <v>0</v>
          </cell>
          <cell r="J15">
            <v>0</v>
          </cell>
          <cell r="K15">
            <v>0</v>
          </cell>
          <cell r="L15">
            <v>0</v>
          </cell>
          <cell r="M15">
            <v>0</v>
          </cell>
          <cell r="N15">
            <v>0</v>
          </cell>
          <cell r="O15">
            <v>0</v>
          </cell>
        </row>
        <row r="16">
          <cell r="C16" t="str">
            <v>E4701EZ2</v>
          </cell>
          <cell r="D16" t="str">
            <v>Staithgate Lane</v>
          </cell>
          <cell r="E16">
            <v>0</v>
          </cell>
          <cell r="F16">
            <v>0</v>
          </cell>
          <cell r="G16">
            <v>0</v>
          </cell>
          <cell r="H16">
            <v>0</v>
          </cell>
          <cell r="I16">
            <v>0</v>
          </cell>
          <cell r="J16">
            <v>0</v>
          </cell>
          <cell r="K16">
            <v>0</v>
          </cell>
          <cell r="L16">
            <v>0</v>
          </cell>
          <cell r="M16">
            <v>0</v>
          </cell>
          <cell r="N16">
            <v>0</v>
          </cell>
          <cell r="O16">
            <v>0</v>
          </cell>
        </row>
        <row r="17">
          <cell r="C17" t="str">
            <v>E4701EZ3</v>
          </cell>
          <cell r="D17" t="str">
            <v>Gain Lane</v>
          </cell>
          <cell r="E17">
            <v>0</v>
          </cell>
          <cell r="F17">
            <v>0</v>
          </cell>
          <cell r="G17">
            <v>0</v>
          </cell>
          <cell r="H17">
            <v>0</v>
          </cell>
          <cell r="I17">
            <v>0</v>
          </cell>
          <cell r="J17">
            <v>0</v>
          </cell>
          <cell r="K17">
            <v>0</v>
          </cell>
          <cell r="L17">
            <v>0</v>
          </cell>
          <cell r="M17">
            <v>0</v>
          </cell>
          <cell r="N17">
            <v>0</v>
          </cell>
          <cell r="O17">
            <v>0</v>
          </cell>
        </row>
        <row r="18">
          <cell r="C18" t="str">
            <v>E0102EZ1</v>
          </cell>
          <cell r="D18" t="str">
            <v>West of England</v>
          </cell>
          <cell r="E18">
            <v>14916183</v>
          </cell>
          <cell r="F18">
            <v>-261033</v>
          </cell>
          <cell r="G18">
            <v>-701061</v>
          </cell>
          <cell r="H18">
            <v>13954089</v>
          </cell>
          <cell r="I18">
            <v>0</v>
          </cell>
          <cell r="J18">
            <v>-42063</v>
          </cell>
          <cell r="K18">
            <v>14097223</v>
          </cell>
          <cell r="L18">
            <v>0</v>
          </cell>
          <cell r="M18">
            <v>1098718</v>
          </cell>
          <cell r="N18">
            <v>0</v>
          </cell>
          <cell r="O18">
            <v>1098718</v>
          </cell>
        </row>
        <row r="19">
          <cell r="C19" t="str">
            <v>E0102EZ2</v>
          </cell>
          <cell r="D19" t="str">
            <v>Enterprise Area</v>
          </cell>
          <cell r="E19">
            <v>12324329</v>
          </cell>
          <cell r="F19">
            <v>-215676</v>
          </cell>
          <cell r="G19">
            <v>-579243</v>
          </cell>
          <cell r="H19">
            <v>11529410</v>
          </cell>
          <cell r="I19">
            <v>139334</v>
          </cell>
          <cell r="J19">
            <v>-184541</v>
          </cell>
          <cell r="K19">
            <v>6924728</v>
          </cell>
          <cell r="L19">
            <v>4280807</v>
          </cell>
          <cell r="M19">
            <v>0</v>
          </cell>
          <cell r="N19">
            <v>0</v>
          </cell>
          <cell r="O19">
            <v>0</v>
          </cell>
        </row>
        <row r="20">
          <cell r="C20" t="str">
            <v>E0102EZ3</v>
          </cell>
          <cell r="D20" t="str">
            <v>Bristol Temple Quarter Enterprise Zone Expansion Area</v>
          </cell>
          <cell r="E20">
            <v>3812784</v>
          </cell>
          <cell r="F20">
            <v>-66724</v>
          </cell>
          <cell r="G20">
            <v>-179201</v>
          </cell>
          <cell r="H20">
            <v>3566859</v>
          </cell>
          <cell r="I20">
            <v>0</v>
          </cell>
          <cell r="J20">
            <v>-13319</v>
          </cell>
          <cell r="K20">
            <v>3812784</v>
          </cell>
          <cell r="L20">
            <v>0</v>
          </cell>
          <cell r="M20">
            <v>400000</v>
          </cell>
          <cell r="N20">
            <v>0</v>
          </cell>
          <cell r="O20">
            <v>400000</v>
          </cell>
        </row>
        <row r="21">
          <cell r="C21" t="str">
            <v>E3033EZ1</v>
          </cell>
          <cell r="D21" t="str">
            <v>Notts Broxtowe</v>
          </cell>
          <cell r="E21">
            <v>715294</v>
          </cell>
          <cell r="F21">
            <v>0</v>
          </cell>
          <cell r="G21">
            <v>0</v>
          </cell>
          <cell r="H21">
            <v>715294</v>
          </cell>
          <cell r="I21">
            <v>0</v>
          </cell>
          <cell r="J21">
            <v>8895</v>
          </cell>
          <cell r="K21">
            <v>1182989</v>
          </cell>
          <cell r="L21">
            <v>0</v>
          </cell>
          <cell r="M21">
            <v>110000</v>
          </cell>
          <cell r="N21">
            <v>110000</v>
          </cell>
          <cell r="O21">
            <v>110000</v>
          </cell>
        </row>
        <row r="22">
          <cell r="C22" t="str">
            <v>E4702EZ1</v>
          </cell>
          <cell r="D22" t="str">
            <v>Clifton Business Park</v>
          </cell>
          <cell r="E22">
            <v>0</v>
          </cell>
          <cell r="F22">
            <v>0</v>
          </cell>
          <cell r="G22">
            <v>0</v>
          </cell>
          <cell r="H22">
            <v>0</v>
          </cell>
          <cell r="I22">
            <v>0</v>
          </cell>
          <cell r="J22">
            <v>0</v>
          </cell>
          <cell r="K22">
            <v>0</v>
          </cell>
          <cell r="L22">
            <v>0</v>
          </cell>
          <cell r="M22">
            <v>0</v>
          </cell>
          <cell r="N22">
            <v>0</v>
          </cell>
          <cell r="O22">
            <v>0</v>
          </cell>
        </row>
        <row r="23">
          <cell r="C23" t="str">
            <v>E0933EZ1</v>
          </cell>
          <cell r="D23" t="str">
            <v>Carlisle Kingmoor Park EZ</v>
          </cell>
          <cell r="E23">
            <v>1638411</v>
          </cell>
          <cell r="F23">
            <v>0</v>
          </cell>
          <cell r="G23">
            <v>0</v>
          </cell>
          <cell r="H23">
            <v>1638411</v>
          </cell>
          <cell r="I23">
            <v>0</v>
          </cell>
          <cell r="J23">
            <v>-27926</v>
          </cell>
          <cell r="K23">
            <v>1536785</v>
          </cell>
          <cell r="L23">
            <v>73700</v>
          </cell>
          <cell r="M23">
            <v>0</v>
          </cell>
          <cell r="N23">
            <v>0</v>
          </cell>
          <cell r="O23">
            <v>0</v>
          </cell>
        </row>
        <row r="24">
          <cell r="C24" t="str">
            <v>E2432EZ1</v>
          </cell>
          <cell r="D24" t="str">
            <v>Loughborough Science and Enterprise Park</v>
          </cell>
          <cell r="E24">
            <v>0</v>
          </cell>
          <cell r="F24">
            <v>0</v>
          </cell>
          <cell r="G24">
            <v>0</v>
          </cell>
          <cell r="H24">
            <v>0</v>
          </cell>
          <cell r="I24">
            <v>0</v>
          </cell>
          <cell r="J24">
            <v>0</v>
          </cell>
          <cell r="K24">
            <v>0</v>
          </cell>
          <cell r="L24">
            <v>0</v>
          </cell>
          <cell r="M24">
            <v>0</v>
          </cell>
          <cell r="N24">
            <v>0</v>
          </cell>
          <cell r="O24">
            <v>0</v>
          </cell>
        </row>
        <row r="25">
          <cell r="C25" t="str">
            <v>E2432EZ2</v>
          </cell>
          <cell r="D25" t="str">
            <v>Charnwood Campus</v>
          </cell>
          <cell r="E25">
            <v>115544</v>
          </cell>
          <cell r="F25">
            <v>0</v>
          </cell>
          <cell r="G25">
            <v>-5460</v>
          </cell>
          <cell r="H25">
            <v>110084</v>
          </cell>
          <cell r="I25">
            <v>0</v>
          </cell>
          <cell r="J25">
            <v>8996</v>
          </cell>
          <cell r="K25">
            <v>119000</v>
          </cell>
          <cell r="L25">
            <v>80</v>
          </cell>
          <cell r="M25">
            <v>0</v>
          </cell>
          <cell r="N25">
            <v>0</v>
          </cell>
          <cell r="O25">
            <v>0</v>
          </cell>
        </row>
        <row r="26">
          <cell r="C26" t="str">
            <v>E0603EZ1</v>
          </cell>
          <cell r="D26" t="str">
            <v>Cheshire Science Corridor EZ: Alderley Park</v>
          </cell>
          <cell r="E26">
            <v>2974518</v>
          </cell>
          <cell r="F26">
            <v>-45773</v>
          </cell>
          <cell r="G26">
            <v>-85875</v>
          </cell>
          <cell r="H26">
            <v>2842870</v>
          </cell>
          <cell r="I26">
            <v>0</v>
          </cell>
          <cell r="J26">
            <v>-221003</v>
          </cell>
          <cell r="K26">
            <v>2253425</v>
          </cell>
          <cell r="L26">
            <v>368442</v>
          </cell>
          <cell r="M26">
            <v>44846</v>
          </cell>
          <cell r="N26">
            <v>44846</v>
          </cell>
          <cell r="O26">
            <v>44846</v>
          </cell>
        </row>
        <row r="27">
          <cell r="C27" t="str">
            <v>E0604EZ1</v>
          </cell>
          <cell r="D27" t="str">
            <v>Cheshire Science Corridor EZ: South Road</v>
          </cell>
          <cell r="E27">
            <v>143061</v>
          </cell>
          <cell r="F27">
            <v>0</v>
          </cell>
          <cell r="G27">
            <v>0</v>
          </cell>
          <cell r="H27">
            <v>143061</v>
          </cell>
          <cell r="I27">
            <v>0</v>
          </cell>
          <cell r="J27">
            <v>-3575</v>
          </cell>
          <cell r="K27">
            <v>143520</v>
          </cell>
          <cell r="L27">
            <v>0</v>
          </cell>
          <cell r="M27">
            <v>0</v>
          </cell>
          <cell r="N27">
            <v>0</v>
          </cell>
          <cell r="O27">
            <v>0</v>
          </cell>
        </row>
        <row r="28">
          <cell r="C28" t="str">
            <v>E0604EZ2</v>
          </cell>
          <cell r="D28" t="str">
            <v>Cheshire Science Corridor EZ: Cloister Way (Andrews)</v>
          </cell>
          <cell r="E28">
            <v>0</v>
          </cell>
          <cell r="F28">
            <v>0</v>
          </cell>
          <cell r="G28">
            <v>0</v>
          </cell>
          <cell r="H28">
            <v>0</v>
          </cell>
          <cell r="I28">
            <v>0</v>
          </cell>
          <cell r="J28">
            <v>0</v>
          </cell>
          <cell r="K28">
            <v>0</v>
          </cell>
          <cell r="L28">
            <v>0</v>
          </cell>
          <cell r="M28">
            <v>0</v>
          </cell>
          <cell r="N28">
            <v>0</v>
          </cell>
          <cell r="O28">
            <v>0</v>
          </cell>
        </row>
        <row r="29">
          <cell r="C29" t="str">
            <v>E0604EZ3</v>
          </cell>
          <cell r="D29" t="str">
            <v>Cheshire Science Corridor EZ: Cloister Way (CWAC)</v>
          </cell>
          <cell r="E29">
            <v>0</v>
          </cell>
          <cell r="F29">
            <v>0</v>
          </cell>
          <cell r="G29">
            <v>0</v>
          </cell>
          <cell r="H29">
            <v>0</v>
          </cell>
          <cell r="I29">
            <v>0</v>
          </cell>
          <cell r="J29">
            <v>0</v>
          </cell>
          <cell r="K29">
            <v>0</v>
          </cell>
          <cell r="L29">
            <v>0</v>
          </cell>
          <cell r="M29">
            <v>0</v>
          </cell>
          <cell r="N29">
            <v>0</v>
          </cell>
          <cell r="O29">
            <v>0</v>
          </cell>
        </row>
        <row r="30">
          <cell r="C30" t="str">
            <v>E0604EZ4</v>
          </cell>
          <cell r="D30" t="str">
            <v>Cheshire Science Corridor EZ: Dufton Green</v>
          </cell>
          <cell r="E30">
            <v>0</v>
          </cell>
          <cell r="F30">
            <v>0</v>
          </cell>
          <cell r="G30">
            <v>0</v>
          </cell>
          <cell r="H30">
            <v>0</v>
          </cell>
          <cell r="I30">
            <v>0</v>
          </cell>
          <cell r="J30">
            <v>0</v>
          </cell>
          <cell r="K30">
            <v>0</v>
          </cell>
          <cell r="L30">
            <v>0</v>
          </cell>
          <cell r="M30">
            <v>0</v>
          </cell>
          <cell r="N30">
            <v>0</v>
          </cell>
          <cell r="O30">
            <v>0</v>
          </cell>
        </row>
        <row r="31">
          <cell r="C31" t="str">
            <v>E0604EZ5</v>
          </cell>
          <cell r="D31" t="str">
            <v>Cheshire Science Corridor EZ: Former DSM Land</v>
          </cell>
          <cell r="E31">
            <v>0</v>
          </cell>
          <cell r="F31">
            <v>0</v>
          </cell>
          <cell r="G31">
            <v>0</v>
          </cell>
          <cell r="H31">
            <v>0</v>
          </cell>
          <cell r="I31">
            <v>0</v>
          </cell>
          <cell r="J31">
            <v>0</v>
          </cell>
          <cell r="K31">
            <v>0</v>
          </cell>
          <cell r="L31">
            <v>0</v>
          </cell>
          <cell r="M31">
            <v>0</v>
          </cell>
          <cell r="N31">
            <v>0</v>
          </cell>
          <cell r="O31">
            <v>0</v>
          </cell>
        </row>
        <row r="32">
          <cell r="C32" t="str">
            <v>E0604EZ6</v>
          </cell>
          <cell r="D32" t="str">
            <v>Cheshire Science Corridor EZ: New Port Business Park</v>
          </cell>
          <cell r="E32">
            <v>0</v>
          </cell>
          <cell r="F32">
            <v>0</v>
          </cell>
          <cell r="G32">
            <v>0</v>
          </cell>
          <cell r="H32">
            <v>0</v>
          </cell>
          <cell r="I32">
            <v>0</v>
          </cell>
          <cell r="J32">
            <v>0</v>
          </cell>
          <cell r="K32">
            <v>0</v>
          </cell>
          <cell r="L32">
            <v>0</v>
          </cell>
          <cell r="M32">
            <v>0</v>
          </cell>
          <cell r="N32">
            <v>0</v>
          </cell>
          <cell r="O32">
            <v>0</v>
          </cell>
        </row>
        <row r="33">
          <cell r="C33" t="str">
            <v>E0604EZ7</v>
          </cell>
          <cell r="D33" t="str">
            <v>Cheshire Science Corridor EZ: Stanney Mill Lane</v>
          </cell>
          <cell r="E33">
            <v>0</v>
          </cell>
          <cell r="F33">
            <v>0</v>
          </cell>
          <cell r="G33">
            <v>0</v>
          </cell>
          <cell r="H33">
            <v>0</v>
          </cell>
          <cell r="I33">
            <v>0</v>
          </cell>
          <cell r="J33">
            <v>0</v>
          </cell>
          <cell r="K33">
            <v>0</v>
          </cell>
          <cell r="L33">
            <v>0</v>
          </cell>
          <cell r="M33">
            <v>0</v>
          </cell>
          <cell r="N33">
            <v>0</v>
          </cell>
          <cell r="O33">
            <v>0</v>
          </cell>
        </row>
        <row r="34">
          <cell r="C34" t="str">
            <v>E0604EZ8</v>
          </cell>
          <cell r="D34" t="str">
            <v>Cheshire Science Corridor EZ: Thornton Science Park</v>
          </cell>
          <cell r="E34">
            <v>39237</v>
          </cell>
          <cell r="F34">
            <v>0</v>
          </cell>
          <cell r="G34">
            <v>0</v>
          </cell>
          <cell r="H34">
            <v>39237</v>
          </cell>
          <cell r="I34">
            <v>0</v>
          </cell>
          <cell r="J34">
            <v>-218</v>
          </cell>
          <cell r="K34">
            <v>23901</v>
          </cell>
          <cell r="L34">
            <v>15118</v>
          </cell>
          <cell r="M34">
            <v>55000</v>
          </cell>
          <cell r="N34">
            <v>55000</v>
          </cell>
          <cell r="O34">
            <v>55000</v>
          </cell>
        </row>
        <row r="35">
          <cell r="C35" t="str">
            <v>E0604EZ9</v>
          </cell>
          <cell r="D35" t="str">
            <v>Cheshire Science Corridor EZ: Hooton Park</v>
          </cell>
          <cell r="E35">
            <v>0</v>
          </cell>
          <cell r="F35">
            <v>0</v>
          </cell>
          <cell r="G35">
            <v>0</v>
          </cell>
          <cell r="H35">
            <v>0</v>
          </cell>
          <cell r="I35">
            <v>0</v>
          </cell>
          <cell r="J35">
            <v>0</v>
          </cell>
          <cell r="K35">
            <v>0</v>
          </cell>
          <cell r="L35">
            <v>0</v>
          </cell>
          <cell r="M35">
            <v>0</v>
          </cell>
          <cell r="N35">
            <v>0</v>
          </cell>
          <cell r="O35">
            <v>0</v>
          </cell>
        </row>
        <row r="36">
          <cell r="C36" t="str">
            <v>E0604EZ10</v>
          </cell>
          <cell r="D36" t="str">
            <v>Cheshire Science Corridor EZ: Ince Park</v>
          </cell>
          <cell r="E36">
            <v>0</v>
          </cell>
          <cell r="F36">
            <v>0</v>
          </cell>
          <cell r="G36">
            <v>0</v>
          </cell>
          <cell r="H36">
            <v>0</v>
          </cell>
          <cell r="I36">
            <v>0</v>
          </cell>
          <cell r="J36">
            <v>0</v>
          </cell>
          <cell r="K36">
            <v>0</v>
          </cell>
          <cell r="L36">
            <v>0</v>
          </cell>
          <cell r="M36">
            <v>0</v>
          </cell>
          <cell r="N36">
            <v>0</v>
          </cell>
          <cell r="O36">
            <v>0</v>
          </cell>
        </row>
        <row r="37">
          <cell r="C37" t="str">
            <v>E1033EZ1</v>
          </cell>
          <cell r="D37" t="str">
            <v>Sheffield City Region</v>
          </cell>
          <cell r="E37">
            <v>722065</v>
          </cell>
          <cell r="F37">
            <v>0</v>
          </cell>
          <cell r="G37">
            <v>0</v>
          </cell>
          <cell r="H37">
            <v>722065</v>
          </cell>
          <cell r="I37">
            <v>0</v>
          </cell>
          <cell r="J37">
            <v>-22006</v>
          </cell>
          <cell r="K37">
            <v>0</v>
          </cell>
          <cell r="L37">
            <v>700059</v>
          </cell>
          <cell r="M37">
            <v>0</v>
          </cell>
          <cell r="N37">
            <v>0</v>
          </cell>
          <cell r="O37">
            <v>0</v>
          </cell>
        </row>
        <row r="38">
          <cell r="C38" t="str">
            <v>E0801EZ1</v>
          </cell>
          <cell r="D38" t="str">
            <v>NewQuay Aerohub</v>
          </cell>
          <cell r="E38">
            <v>646455</v>
          </cell>
          <cell r="F38">
            <v>0</v>
          </cell>
          <cell r="G38">
            <v>0</v>
          </cell>
          <cell r="H38">
            <v>646455</v>
          </cell>
          <cell r="I38">
            <v>0</v>
          </cell>
          <cell r="J38">
            <v>4929</v>
          </cell>
          <cell r="K38">
            <v>506696</v>
          </cell>
          <cell r="L38">
            <v>144688</v>
          </cell>
          <cell r="M38">
            <v>194863</v>
          </cell>
          <cell r="N38">
            <v>0</v>
          </cell>
          <cell r="O38">
            <v>194863</v>
          </cell>
        </row>
        <row r="39">
          <cell r="C39" t="str">
            <v>E0801EZ2</v>
          </cell>
          <cell r="D39" t="str">
            <v>Cornwall Aerohub+ - Goon Hilly Earth Station</v>
          </cell>
          <cell r="E39">
            <v>32501</v>
          </cell>
          <cell r="F39">
            <v>0</v>
          </cell>
          <cell r="G39">
            <v>0</v>
          </cell>
          <cell r="H39">
            <v>32501</v>
          </cell>
          <cell r="I39">
            <v>0</v>
          </cell>
          <cell r="J39">
            <v>18</v>
          </cell>
          <cell r="K39">
            <v>68686</v>
          </cell>
          <cell r="L39">
            <v>0</v>
          </cell>
          <cell r="M39">
            <v>35925</v>
          </cell>
          <cell r="N39">
            <v>0</v>
          </cell>
          <cell r="O39">
            <v>35925</v>
          </cell>
        </row>
        <row r="40">
          <cell r="C40" t="str">
            <v>E0801EZ3</v>
          </cell>
          <cell r="D40" t="str">
            <v>Hayle North Quay</v>
          </cell>
          <cell r="E40">
            <v>73888</v>
          </cell>
          <cell r="F40">
            <v>0</v>
          </cell>
          <cell r="G40">
            <v>0</v>
          </cell>
          <cell r="H40">
            <v>73888</v>
          </cell>
          <cell r="I40">
            <v>0</v>
          </cell>
          <cell r="J40">
            <v>3550</v>
          </cell>
          <cell r="K40">
            <v>73887</v>
          </cell>
          <cell r="L40">
            <v>3551</v>
          </cell>
          <cell r="M40">
            <v>0</v>
          </cell>
          <cell r="N40">
            <v>0</v>
          </cell>
          <cell r="O40">
            <v>0</v>
          </cell>
        </row>
        <row r="41">
          <cell r="C41" t="str">
            <v>E0801EZ4</v>
          </cell>
          <cell r="D41" t="str">
            <v>Tolvaddon</v>
          </cell>
          <cell r="E41">
            <v>0</v>
          </cell>
          <cell r="F41">
            <v>0</v>
          </cell>
          <cell r="G41">
            <v>0</v>
          </cell>
          <cell r="H41">
            <v>0</v>
          </cell>
          <cell r="I41">
            <v>0</v>
          </cell>
          <cell r="J41">
            <v>0</v>
          </cell>
          <cell r="K41">
            <v>0</v>
          </cell>
          <cell r="L41">
            <v>0</v>
          </cell>
          <cell r="M41">
            <v>0</v>
          </cell>
          <cell r="N41">
            <v>0</v>
          </cell>
          <cell r="O41">
            <v>0</v>
          </cell>
        </row>
        <row r="42">
          <cell r="C42" t="str">
            <v>E0801EZ5</v>
          </cell>
          <cell r="D42" t="str">
            <v>Falmouth Docks</v>
          </cell>
          <cell r="E42">
            <v>11854</v>
          </cell>
          <cell r="F42">
            <v>0</v>
          </cell>
          <cell r="G42">
            <v>0</v>
          </cell>
          <cell r="H42">
            <v>11854</v>
          </cell>
          <cell r="I42">
            <v>0</v>
          </cell>
          <cell r="J42">
            <v>0</v>
          </cell>
          <cell r="K42">
            <v>11855</v>
          </cell>
          <cell r="L42">
            <v>0</v>
          </cell>
          <cell r="M42">
            <v>0</v>
          </cell>
          <cell r="N42">
            <v>0</v>
          </cell>
          <cell r="O42">
            <v>0</v>
          </cell>
        </row>
        <row r="43">
          <cell r="C43" t="str">
            <v>E1932EZ1</v>
          </cell>
          <cell r="D43" t="str">
            <v>Kier site</v>
          </cell>
          <cell r="E43">
            <v>0</v>
          </cell>
          <cell r="F43">
            <v>0</v>
          </cell>
          <cell r="G43">
            <v>0</v>
          </cell>
          <cell r="H43">
            <v>0</v>
          </cell>
          <cell r="I43">
            <v>0</v>
          </cell>
          <cell r="J43">
            <v>0</v>
          </cell>
          <cell r="K43">
            <v>0</v>
          </cell>
          <cell r="L43">
            <v>0</v>
          </cell>
          <cell r="M43">
            <v>0</v>
          </cell>
          <cell r="N43">
            <v>0</v>
          </cell>
          <cell r="O43">
            <v>0</v>
          </cell>
        </row>
        <row r="44">
          <cell r="C44" t="str">
            <v>E1932EZ2</v>
          </cell>
          <cell r="D44" t="str">
            <v>Spencer's Park (Phase 2) site</v>
          </cell>
          <cell r="E44">
            <v>0</v>
          </cell>
          <cell r="F44">
            <v>0</v>
          </cell>
          <cell r="G44">
            <v>0</v>
          </cell>
          <cell r="H44">
            <v>0</v>
          </cell>
          <cell r="I44">
            <v>0</v>
          </cell>
          <cell r="J44">
            <v>0</v>
          </cell>
          <cell r="K44">
            <v>0</v>
          </cell>
          <cell r="L44">
            <v>0</v>
          </cell>
          <cell r="M44">
            <v>0</v>
          </cell>
          <cell r="N44">
            <v>0</v>
          </cell>
          <cell r="O44">
            <v>0</v>
          </cell>
        </row>
        <row r="45">
          <cell r="C45" t="str">
            <v>E1932EZ3</v>
          </cell>
          <cell r="D45" t="str">
            <v>HCA site</v>
          </cell>
          <cell r="E45">
            <v>0</v>
          </cell>
          <cell r="F45">
            <v>0</v>
          </cell>
          <cell r="G45">
            <v>0</v>
          </cell>
          <cell r="H45">
            <v>0</v>
          </cell>
          <cell r="I45">
            <v>0</v>
          </cell>
          <cell r="J45">
            <v>0</v>
          </cell>
          <cell r="K45">
            <v>0</v>
          </cell>
          <cell r="L45">
            <v>0</v>
          </cell>
          <cell r="M45">
            <v>0</v>
          </cell>
          <cell r="N45">
            <v>0</v>
          </cell>
          <cell r="O45">
            <v>0</v>
          </cell>
        </row>
        <row r="46">
          <cell r="C46" t="str">
            <v>E1932EZ4</v>
          </cell>
          <cell r="D46" t="str">
            <v>DBC site</v>
          </cell>
          <cell r="E46">
            <v>56382</v>
          </cell>
          <cell r="F46">
            <v>0</v>
          </cell>
          <cell r="G46">
            <v>0</v>
          </cell>
          <cell r="H46">
            <v>56382</v>
          </cell>
          <cell r="I46">
            <v>0</v>
          </cell>
          <cell r="J46">
            <v>4701</v>
          </cell>
          <cell r="K46">
            <v>61283</v>
          </cell>
          <cell r="L46">
            <v>0</v>
          </cell>
          <cell r="M46">
            <v>0</v>
          </cell>
          <cell r="N46">
            <v>0</v>
          </cell>
          <cell r="O46">
            <v>0</v>
          </cell>
        </row>
        <row r="47">
          <cell r="C47" t="str">
            <v>E1301EZ1</v>
          </cell>
          <cell r="D47" t="str">
            <v>Tees Valley EZ Growth Extension: Central Park</v>
          </cell>
          <cell r="E47">
            <v>266708</v>
          </cell>
          <cell r="F47">
            <v>-3000</v>
          </cell>
          <cell r="G47">
            <v>-2000</v>
          </cell>
          <cell r="H47">
            <v>261708</v>
          </cell>
          <cell r="I47">
            <v>0</v>
          </cell>
          <cell r="J47">
            <v>-12096</v>
          </cell>
          <cell r="K47">
            <v>28576</v>
          </cell>
          <cell r="L47">
            <v>221036</v>
          </cell>
          <cell r="M47">
            <v>16520</v>
          </cell>
          <cell r="N47">
            <v>16520</v>
          </cell>
          <cell r="O47">
            <v>16520</v>
          </cell>
        </row>
        <row r="48">
          <cell r="C48" t="str">
            <v>E2233EZ1</v>
          </cell>
          <cell r="D48" t="str">
            <v>Ebsfleet Central - Northfleet Rise</v>
          </cell>
          <cell r="E48">
            <v>0</v>
          </cell>
          <cell r="F48">
            <v>0</v>
          </cell>
          <cell r="G48">
            <v>0</v>
          </cell>
          <cell r="H48">
            <v>0</v>
          </cell>
          <cell r="I48">
            <v>0</v>
          </cell>
          <cell r="J48">
            <v>0</v>
          </cell>
          <cell r="K48">
            <v>0</v>
          </cell>
          <cell r="L48">
            <v>0</v>
          </cell>
          <cell r="M48">
            <v>0</v>
          </cell>
          <cell r="N48">
            <v>0</v>
          </cell>
          <cell r="O48">
            <v>0</v>
          </cell>
        </row>
        <row r="49">
          <cell r="C49" t="str">
            <v>E1001EZ1</v>
          </cell>
          <cell r="D49" t="str">
            <v>Infinity Park</v>
          </cell>
          <cell r="E49">
            <v>145000</v>
          </cell>
          <cell r="F49">
            <v>-2900</v>
          </cell>
          <cell r="G49">
            <v>-5075</v>
          </cell>
          <cell r="H49">
            <v>137025</v>
          </cell>
          <cell r="I49">
            <v>0</v>
          </cell>
          <cell r="J49">
            <v>0</v>
          </cell>
          <cell r="K49">
            <v>0</v>
          </cell>
          <cell r="L49">
            <v>137025</v>
          </cell>
          <cell r="M49">
            <v>0</v>
          </cell>
          <cell r="N49">
            <v>0</v>
          </cell>
          <cell r="O49">
            <v>0</v>
          </cell>
        </row>
        <row r="50">
          <cell r="C50" t="str">
            <v>E1001EZ2</v>
          </cell>
          <cell r="D50" t="str">
            <v>Infinity Park Extension</v>
          </cell>
          <cell r="E50">
            <v>0</v>
          </cell>
          <cell r="F50">
            <v>0</v>
          </cell>
          <cell r="G50">
            <v>0</v>
          </cell>
          <cell r="H50">
            <v>0</v>
          </cell>
          <cell r="I50">
            <v>0</v>
          </cell>
          <cell r="J50">
            <v>0</v>
          </cell>
          <cell r="K50">
            <v>0</v>
          </cell>
          <cell r="L50">
            <v>0</v>
          </cell>
          <cell r="M50">
            <v>0</v>
          </cell>
          <cell r="N50">
            <v>0</v>
          </cell>
          <cell r="O50">
            <v>0</v>
          </cell>
        </row>
        <row r="51">
          <cell r="C51" t="str">
            <v>E4603EZ1</v>
          </cell>
          <cell r="D51" t="str">
            <v>Waterfront</v>
          </cell>
          <cell r="E51">
            <v>0</v>
          </cell>
          <cell r="F51">
            <v>0</v>
          </cell>
          <cell r="G51">
            <v>0</v>
          </cell>
          <cell r="H51">
            <v>0</v>
          </cell>
          <cell r="I51">
            <v>0</v>
          </cell>
          <cell r="J51">
            <v>0</v>
          </cell>
          <cell r="K51">
            <v>0</v>
          </cell>
          <cell r="L51">
            <v>0</v>
          </cell>
          <cell r="M51">
            <v>0</v>
          </cell>
          <cell r="N51">
            <v>0</v>
          </cell>
          <cell r="O51">
            <v>0</v>
          </cell>
        </row>
        <row r="52">
          <cell r="C52" t="str">
            <v>E4603EZ2</v>
          </cell>
          <cell r="D52" t="str">
            <v>Archill</v>
          </cell>
          <cell r="E52">
            <v>14726</v>
          </cell>
          <cell r="F52">
            <v>0</v>
          </cell>
          <cell r="G52">
            <v>0</v>
          </cell>
          <cell r="H52">
            <v>14726</v>
          </cell>
          <cell r="I52">
            <v>0</v>
          </cell>
          <cell r="J52">
            <v>0</v>
          </cell>
          <cell r="K52">
            <v>14726</v>
          </cell>
          <cell r="L52">
            <v>0</v>
          </cell>
          <cell r="M52">
            <v>0</v>
          </cell>
          <cell r="N52">
            <v>0</v>
          </cell>
          <cell r="O52">
            <v>0</v>
          </cell>
        </row>
        <row r="53">
          <cell r="C53" t="str">
            <v>E4603EZ3</v>
          </cell>
          <cell r="D53" t="str">
            <v>Harts Hill</v>
          </cell>
          <cell r="E53">
            <v>17892</v>
          </cell>
          <cell r="F53">
            <v>0</v>
          </cell>
          <cell r="G53">
            <v>0</v>
          </cell>
          <cell r="H53">
            <v>17892</v>
          </cell>
          <cell r="I53">
            <v>0</v>
          </cell>
          <cell r="J53">
            <v>234</v>
          </cell>
          <cell r="K53">
            <v>19222</v>
          </cell>
          <cell r="L53">
            <v>0</v>
          </cell>
          <cell r="M53">
            <v>0</v>
          </cell>
          <cell r="N53">
            <v>0</v>
          </cell>
          <cell r="O53">
            <v>0</v>
          </cell>
        </row>
        <row r="54">
          <cell r="C54" t="str">
            <v>E4603EZ4</v>
          </cell>
          <cell r="D54" t="str">
            <v>Canal Walk</v>
          </cell>
          <cell r="E54">
            <v>0</v>
          </cell>
          <cell r="F54">
            <v>0</v>
          </cell>
          <cell r="G54">
            <v>0</v>
          </cell>
          <cell r="H54">
            <v>0</v>
          </cell>
          <cell r="I54">
            <v>0</v>
          </cell>
          <cell r="J54">
            <v>0</v>
          </cell>
          <cell r="K54">
            <v>0</v>
          </cell>
          <cell r="L54">
            <v>0</v>
          </cell>
          <cell r="M54">
            <v>0</v>
          </cell>
          <cell r="N54">
            <v>0</v>
          </cell>
          <cell r="O54">
            <v>0</v>
          </cell>
        </row>
        <row r="55">
          <cell r="C55" t="str">
            <v>E4603EZ5</v>
          </cell>
          <cell r="D55" t="str">
            <v>Blackbrook Valley</v>
          </cell>
          <cell r="E55">
            <v>0</v>
          </cell>
          <cell r="F55">
            <v>0</v>
          </cell>
          <cell r="G55">
            <v>0</v>
          </cell>
          <cell r="H55">
            <v>0</v>
          </cell>
          <cell r="I55">
            <v>0</v>
          </cell>
          <cell r="J55">
            <v>-2316</v>
          </cell>
          <cell r="K55">
            <v>16574</v>
          </cell>
          <cell r="L55">
            <v>0</v>
          </cell>
          <cell r="M55">
            <v>0</v>
          </cell>
          <cell r="N55">
            <v>0</v>
          </cell>
          <cell r="O55">
            <v>0</v>
          </cell>
        </row>
        <row r="56">
          <cell r="C56" t="str">
            <v>E4603EZ6</v>
          </cell>
          <cell r="D56" t="str">
            <v>Pensnett</v>
          </cell>
          <cell r="E56">
            <v>90629</v>
          </cell>
          <cell r="F56">
            <v>0</v>
          </cell>
          <cell r="G56">
            <v>0</v>
          </cell>
          <cell r="H56">
            <v>90629</v>
          </cell>
          <cell r="I56">
            <v>0</v>
          </cell>
          <cell r="J56">
            <v>-256</v>
          </cell>
          <cell r="K56">
            <v>92812</v>
          </cell>
          <cell r="L56">
            <v>0</v>
          </cell>
          <cell r="M56">
            <v>0</v>
          </cell>
          <cell r="N56">
            <v>0</v>
          </cell>
          <cell r="O56">
            <v>0</v>
          </cell>
        </row>
        <row r="57">
          <cell r="C57" t="str">
            <v>E1302EZ1</v>
          </cell>
          <cell r="D57" t="str">
            <v>Hawthorn Prestige Business Park</v>
          </cell>
          <cell r="E57">
            <v>0</v>
          </cell>
          <cell r="F57">
            <v>0</v>
          </cell>
          <cell r="G57">
            <v>0</v>
          </cell>
          <cell r="H57">
            <v>0</v>
          </cell>
          <cell r="I57">
            <v>0</v>
          </cell>
          <cell r="J57">
            <v>0</v>
          </cell>
          <cell r="K57">
            <v>0</v>
          </cell>
          <cell r="L57">
            <v>0</v>
          </cell>
          <cell r="M57">
            <v>0</v>
          </cell>
          <cell r="N57">
            <v>0</v>
          </cell>
          <cell r="O57">
            <v>0</v>
          </cell>
        </row>
        <row r="58">
          <cell r="C58" t="str">
            <v>E0532EZ1</v>
          </cell>
          <cell r="D58" t="str">
            <v>Cambridge Compass: Lancaster Way</v>
          </cell>
          <cell r="E58">
            <v>0</v>
          </cell>
          <cell r="F58">
            <v>0</v>
          </cell>
          <cell r="G58">
            <v>0</v>
          </cell>
          <cell r="H58">
            <v>0</v>
          </cell>
          <cell r="I58">
            <v>0</v>
          </cell>
          <cell r="J58">
            <v>0</v>
          </cell>
          <cell r="K58">
            <v>0</v>
          </cell>
          <cell r="L58">
            <v>0</v>
          </cell>
          <cell r="M58">
            <v>0</v>
          </cell>
          <cell r="N58">
            <v>0</v>
          </cell>
          <cell r="O58">
            <v>0</v>
          </cell>
        </row>
        <row r="59">
          <cell r="C59" t="str">
            <v>E1131EZ1</v>
          </cell>
          <cell r="D59" t="str">
            <v>Exeter Science Park</v>
          </cell>
          <cell r="E59">
            <v>219217</v>
          </cell>
          <cell r="F59">
            <v>0</v>
          </cell>
          <cell r="G59">
            <v>0</v>
          </cell>
          <cell r="H59">
            <v>219217</v>
          </cell>
          <cell r="I59">
            <v>0</v>
          </cell>
          <cell r="J59">
            <v>1115</v>
          </cell>
          <cell r="K59">
            <v>237466</v>
          </cell>
          <cell r="L59">
            <v>0</v>
          </cell>
          <cell r="M59">
            <v>116500</v>
          </cell>
          <cell r="N59">
            <v>116500</v>
          </cell>
          <cell r="O59">
            <v>116500</v>
          </cell>
        </row>
        <row r="60">
          <cell r="C60" t="str">
            <v>E1131EZ2</v>
          </cell>
          <cell r="D60" t="str">
            <v>Sky Park, Exeter</v>
          </cell>
          <cell r="E60">
            <v>414004</v>
          </cell>
          <cell r="F60">
            <v>0</v>
          </cell>
          <cell r="G60">
            <v>0</v>
          </cell>
          <cell r="H60">
            <v>414004</v>
          </cell>
          <cell r="I60">
            <v>0</v>
          </cell>
          <cell r="J60">
            <v>-12528</v>
          </cell>
          <cell r="K60">
            <v>401476</v>
          </cell>
          <cell r="L60">
            <v>0</v>
          </cell>
          <cell r="M60">
            <v>6990</v>
          </cell>
          <cell r="N60">
            <v>6990</v>
          </cell>
          <cell r="O60">
            <v>6990</v>
          </cell>
        </row>
        <row r="61">
          <cell r="C61" t="str">
            <v>E1131EZ3</v>
          </cell>
          <cell r="D61" t="str">
            <v>Exeter Airport Business Park Expansion Area</v>
          </cell>
          <cell r="E61">
            <v>0</v>
          </cell>
          <cell r="F61">
            <v>0</v>
          </cell>
          <cell r="G61">
            <v>0</v>
          </cell>
          <cell r="H61">
            <v>0</v>
          </cell>
          <cell r="I61">
            <v>0</v>
          </cell>
          <cell r="J61">
            <v>0</v>
          </cell>
          <cell r="K61">
            <v>0</v>
          </cell>
          <cell r="L61">
            <v>0</v>
          </cell>
          <cell r="M61">
            <v>0</v>
          </cell>
          <cell r="N61">
            <v>0</v>
          </cell>
          <cell r="O61">
            <v>0</v>
          </cell>
        </row>
        <row r="62">
          <cell r="C62" t="str">
            <v>E1131EZ4</v>
          </cell>
          <cell r="D62" t="str">
            <v>Cranbrook Commercial Area</v>
          </cell>
          <cell r="E62">
            <v>0</v>
          </cell>
          <cell r="F62">
            <v>0</v>
          </cell>
          <cell r="G62">
            <v>0</v>
          </cell>
          <cell r="H62">
            <v>0</v>
          </cell>
          <cell r="I62">
            <v>0</v>
          </cell>
          <cell r="J62">
            <v>0</v>
          </cell>
          <cell r="K62">
            <v>0</v>
          </cell>
          <cell r="L62">
            <v>0</v>
          </cell>
          <cell r="M62">
            <v>12815</v>
          </cell>
          <cell r="N62">
            <v>12815</v>
          </cell>
          <cell r="O62">
            <v>12815</v>
          </cell>
        </row>
        <row r="63">
          <cell r="C63" t="str">
            <v>E1732EZ1</v>
          </cell>
          <cell r="D63" t="str">
            <v>Louisburg</v>
          </cell>
          <cell r="E63">
            <v>29680</v>
          </cell>
          <cell r="F63">
            <v>0</v>
          </cell>
          <cell r="G63">
            <v>0</v>
          </cell>
          <cell r="H63">
            <v>29680</v>
          </cell>
          <cell r="I63">
            <v>0</v>
          </cell>
          <cell r="J63">
            <v>0</v>
          </cell>
          <cell r="K63">
            <v>0</v>
          </cell>
          <cell r="L63">
            <v>29680</v>
          </cell>
          <cell r="M63">
            <v>0</v>
          </cell>
          <cell r="N63">
            <v>0</v>
          </cell>
          <cell r="O63">
            <v>0</v>
          </cell>
        </row>
        <row r="64">
          <cell r="C64" t="str">
            <v>E2001EZ1</v>
          </cell>
          <cell r="D64" t="str">
            <v>Humber Port Corridor</v>
          </cell>
          <cell r="E64">
            <v>0</v>
          </cell>
          <cell r="F64">
            <v>0</v>
          </cell>
          <cell r="G64">
            <v>0</v>
          </cell>
          <cell r="H64">
            <v>0</v>
          </cell>
          <cell r="I64">
            <v>0</v>
          </cell>
          <cell r="J64">
            <v>0</v>
          </cell>
          <cell r="K64">
            <v>0</v>
          </cell>
          <cell r="L64">
            <v>0</v>
          </cell>
          <cell r="M64">
            <v>0</v>
          </cell>
          <cell r="N64">
            <v>0</v>
          </cell>
          <cell r="O64">
            <v>0</v>
          </cell>
        </row>
        <row r="65">
          <cell r="C65" t="str">
            <v>E2001EZ2</v>
          </cell>
          <cell r="D65" t="str">
            <v>Humber Super Energy Cluster</v>
          </cell>
          <cell r="E65">
            <v>94662</v>
          </cell>
          <cell r="F65">
            <v>0</v>
          </cell>
          <cell r="G65">
            <v>-4375</v>
          </cell>
          <cell r="H65">
            <v>90287</v>
          </cell>
          <cell r="I65">
            <v>0</v>
          </cell>
          <cell r="J65">
            <v>0</v>
          </cell>
          <cell r="K65">
            <v>136350</v>
          </cell>
          <cell r="L65">
            <v>0</v>
          </cell>
          <cell r="M65">
            <v>43050</v>
          </cell>
          <cell r="N65">
            <v>43050</v>
          </cell>
          <cell r="O65">
            <v>43050</v>
          </cell>
        </row>
        <row r="66">
          <cell r="C66" t="str">
            <v>E2001EZ3</v>
          </cell>
          <cell r="D66" t="str">
            <v>Humber EZ: Capital Park Goole</v>
          </cell>
          <cell r="E66">
            <v>0</v>
          </cell>
          <cell r="F66">
            <v>0</v>
          </cell>
          <cell r="G66">
            <v>0</v>
          </cell>
          <cell r="H66">
            <v>0</v>
          </cell>
          <cell r="I66">
            <v>0</v>
          </cell>
          <cell r="J66">
            <v>0</v>
          </cell>
          <cell r="K66">
            <v>0</v>
          </cell>
          <cell r="L66">
            <v>0</v>
          </cell>
          <cell r="M66">
            <v>0</v>
          </cell>
          <cell r="N66">
            <v>0</v>
          </cell>
          <cell r="O66">
            <v>0</v>
          </cell>
        </row>
        <row r="67">
          <cell r="C67" t="str">
            <v>E2001EZ4</v>
          </cell>
          <cell r="D67" t="str">
            <v>Humber EZ: Goole 36</v>
          </cell>
          <cell r="E67">
            <v>0</v>
          </cell>
          <cell r="F67">
            <v>0</v>
          </cell>
          <cell r="G67">
            <v>0</v>
          </cell>
          <cell r="H67">
            <v>0</v>
          </cell>
          <cell r="I67">
            <v>0</v>
          </cell>
          <cell r="J67">
            <v>0</v>
          </cell>
          <cell r="K67">
            <v>0</v>
          </cell>
          <cell r="L67">
            <v>0</v>
          </cell>
          <cell r="M67">
            <v>0</v>
          </cell>
          <cell r="N67">
            <v>0</v>
          </cell>
          <cell r="O67">
            <v>0</v>
          </cell>
        </row>
        <row r="68">
          <cell r="C68" t="str">
            <v>E2001EZ5</v>
          </cell>
          <cell r="D68" t="str">
            <v>Humber EZ: Goole Intermodal Terminal</v>
          </cell>
          <cell r="E68">
            <v>0</v>
          </cell>
          <cell r="F68">
            <v>0</v>
          </cell>
          <cell r="G68">
            <v>0</v>
          </cell>
          <cell r="H68">
            <v>0</v>
          </cell>
          <cell r="I68">
            <v>0</v>
          </cell>
          <cell r="J68">
            <v>0</v>
          </cell>
          <cell r="K68">
            <v>0</v>
          </cell>
          <cell r="L68">
            <v>0</v>
          </cell>
          <cell r="M68">
            <v>0</v>
          </cell>
          <cell r="N68">
            <v>0</v>
          </cell>
          <cell r="O68">
            <v>0</v>
          </cell>
        </row>
        <row r="69">
          <cell r="C69" t="str">
            <v>E2001EZ6</v>
          </cell>
          <cell r="D69" t="str">
            <v>Humber EZ: Melton Park</v>
          </cell>
          <cell r="E69">
            <v>0</v>
          </cell>
          <cell r="F69">
            <v>0</v>
          </cell>
          <cell r="G69">
            <v>0</v>
          </cell>
          <cell r="H69">
            <v>0</v>
          </cell>
          <cell r="I69">
            <v>0</v>
          </cell>
          <cell r="J69">
            <v>0</v>
          </cell>
          <cell r="K69">
            <v>0</v>
          </cell>
          <cell r="L69">
            <v>0</v>
          </cell>
          <cell r="M69">
            <v>0</v>
          </cell>
          <cell r="N69">
            <v>0</v>
          </cell>
          <cell r="O69">
            <v>0</v>
          </cell>
        </row>
        <row r="70">
          <cell r="C70" t="str">
            <v>E2001EZ7</v>
          </cell>
          <cell r="D70" t="str">
            <v>Humber EZ: Melton West</v>
          </cell>
          <cell r="E70">
            <v>0</v>
          </cell>
          <cell r="F70">
            <v>0</v>
          </cell>
          <cell r="G70">
            <v>0</v>
          </cell>
          <cell r="H70">
            <v>0</v>
          </cell>
          <cell r="I70">
            <v>0</v>
          </cell>
          <cell r="J70">
            <v>0</v>
          </cell>
          <cell r="K70">
            <v>0</v>
          </cell>
          <cell r="L70">
            <v>0</v>
          </cell>
          <cell r="M70">
            <v>0</v>
          </cell>
          <cell r="N70">
            <v>0</v>
          </cell>
          <cell r="O70">
            <v>0</v>
          </cell>
        </row>
        <row r="71">
          <cell r="C71" t="str">
            <v>E1734EZ1</v>
          </cell>
          <cell r="D71" t="str">
            <v>Solent</v>
          </cell>
          <cell r="E71">
            <v>332411</v>
          </cell>
          <cell r="F71">
            <v>0</v>
          </cell>
          <cell r="G71">
            <v>-18202</v>
          </cell>
          <cell r="H71">
            <v>314209</v>
          </cell>
          <cell r="I71">
            <v>0</v>
          </cell>
          <cell r="J71">
            <v>49</v>
          </cell>
          <cell r="K71">
            <v>108208</v>
          </cell>
          <cell r="L71">
            <v>206050</v>
          </cell>
          <cell r="M71">
            <v>318655</v>
          </cell>
          <cell r="N71">
            <v>318655</v>
          </cell>
          <cell r="O71">
            <v>318655</v>
          </cell>
        </row>
        <row r="72">
          <cell r="C72" t="str">
            <v>E2335EZ1</v>
          </cell>
          <cell r="D72" t="str">
            <v>Lancs Advanced Eng. &amp; Manufacturing</v>
          </cell>
          <cell r="E72">
            <v>1986934</v>
          </cell>
          <cell r="F72">
            <v>0</v>
          </cell>
          <cell r="G72">
            <v>0</v>
          </cell>
          <cell r="H72">
            <v>1986934</v>
          </cell>
          <cell r="I72">
            <v>0</v>
          </cell>
          <cell r="J72">
            <v>0</v>
          </cell>
          <cell r="K72">
            <v>1993624</v>
          </cell>
          <cell r="L72">
            <v>0</v>
          </cell>
          <cell r="M72">
            <v>0</v>
          </cell>
          <cell r="N72">
            <v>0</v>
          </cell>
          <cell r="O72">
            <v>0</v>
          </cell>
        </row>
        <row r="73">
          <cell r="C73" t="str">
            <v>E2335EZ2</v>
          </cell>
          <cell r="D73" t="str">
            <v>Blackpool Airport Corridor</v>
          </cell>
          <cell r="E73">
            <v>896712</v>
          </cell>
          <cell r="F73">
            <v>-26116</v>
          </cell>
          <cell r="G73">
            <v>-26116</v>
          </cell>
          <cell r="H73">
            <v>844480</v>
          </cell>
          <cell r="I73">
            <v>0</v>
          </cell>
          <cell r="J73">
            <v>-119259</v>
          </cell>
          <cell r="K73">
            <v>870000</v>
          </cell>
          <cell r="L73">
            <v>0</v>
          </cell>
          <cell r="M73">
            <v>39375</v>
          </cell>
          <cell r="N73">
            <v>39375</v>
          </cell>
          <cell r="O73">
            <v>39375</v>
          </cell>
        </row>
        <row r="74">
          <cell r="C74" t="str">
            <v>E4501EZ1</v>
          </cell>
          <cell r="D74" t="str">
            <v>Development Area - NewcastleGashead ADZ - Gateshead Quays and Baltic Business Centre</v>
          </cell>
          <cell r="E74">
            <v>1869796</v>
          </cell>
          <cell r="F74">
            <v>-13263</v>
          </cell>
          <cell r="G74">
            <v>-33984</v>
          </cell>
          <cell r="H74">
            <v>1822549</v>
          </cell>
          <cell r="I74">
            <v>0</v>
          </cell>
          <cell r="J74">
            <v>-1569</v>
          </cell>
          <cell r="K74">
            <v>1339272</v>
          </cell>
          <cell r="L74">
            <v>481708</v>
          </cell>
          <cell r="M74">
            <v>0</v>
          </cell>
          <cell r="N74">
            <v>0</v>
          </cell>
          <cell r="O74">
            <v>0</v>
          </cell>
        </row>
        <row r="75">
          <cell r="C75" t="str">
            <v>E4501EZ2</v>
          </cell>
          <cell r="D75" t="str">
            <v>Follingsby Business Park</v>
          </cell>
          <cell r="E75">
            <v>0</v>
          </cell>
          <cell r="F75">
            <v>0</v>
          </cell>
          <cell r="G75">
            <v>0</v>
          </cell>
          <cell r="H75">
            <v>0</v>
          </cell>
          <cell r="I75">
            <v>0</v>
          </cell>
          <cell r="J75">
            <v>0</v>
          </cell>
          <cell r="K75">
            <v>0</v>
          </cell>
          <cell r="L75">
            <v>0</v>
          </cell>
          <cell r="M75">
            <v>0</v>
          </cell>
          <cell r="N75">
            <v>0</v>
          </cell>
          <cell r="O75">
            <v>0</v>
          </cell>
        </row>
        <row r="76">
          <cell r="C76" t="str">
            <v>E1735EZ1</v>
          </cell>
          <cell r="D76" t="str">
            <v>Solent</v>
          </cell>
          <cell r="E76">
            <v>364730</v>
          </cell>
          <cell r="F76">
            <v>-3000</v>
          </cell>
          <cell r="G76">
            <v>-11500</v>
          </cell>
          <cell r="H76">
            <v>350230</v>
          </cell>
          <cell r="I76">
            <v>0</v>
          </cell>
          <cell r="J76">
            <v>-36333</v>
          </cell>
          <cell r="K76">
            <v>396937</v>
          </cell>
          <cell r="L76">
            <v>0</v>
          </cell>
          <cell r="M76">
            <v>64685</v>
          </cell>
          <cell r="N76">
            <v>64685</v>
          </cell>
          <cell r="O76">
            <v>64685</v>
          </cell>
        </row>
        <row r="77">
          <cell r="C77" t="str">
            <v>E2236EZ1</v>
          </cell>
          <cell r="D77" t="str">
            <v>Northfleet Riverside East</v>
          </cell>
          <cell r="E77">
            <v>0</v>
          </cell>
          <cell r="F77">
            <v>0</v>
          </cell>
          <cell r="G77">
            <v>0</v>
          </cell>
          <cell r="H77">
            <v>0</v>
          </cell>
          <cell r="I77">
            <v>0</v>
          </cell>
          <cell r="J77">
            <v>0</v>
          </cell>
          <cell r="K77">
            <v>0</v>
          </cell>
          <cell r="L77">
            <v>0</v>
          </cell>
          <cell r="M77">
            <v>0</v>
          </cell>
          <cell r="N77">
            <v>0</v>
          </cell>
          <cell r="O77">
            <v>0</v>
          </cell>
        </row>
        <row r="78">
          <cell r="C78" t="str">
            <v>E2236EZ2</v>
          </cell>
          <cell r="D78" t="str">
            <v>Northfleet Riverside West</v>
          </cell>
          <cell r="E78">
            <v>0</v>
          </cell>
          <cell r="F78">
            <v>0</v>
          </cell>
          <cell r="G78">
            <v>0</v>
          </cell>
          <cell r="H78">
            <v>0</v>
          </cell>
          <cell r="I78">
            <v>0</v>
          </cell>
          <cell r="J78">
            <v>0</v>
          </cell>
          <cell r="K78">
            <v>0</v>
          </cell>
          <cell r="L78">
            <v>0</v>
          </cell>
          <cell r="M78">
            <v>0</v>
          </cell>
          <cell r="N78">
            <v>0</v>
          </cell>
          <cell r="O78">
            <v>0</v>
          </cell>
        </row>
        <row r="79">
          <cell r="C79" t="str">
            <v>E2236EZ3</v>
          </cell>
          <cell r="D79" t="str">
            <v>Ebsfleet Central - Northfleet Rise</v>
          </cell>
          <cell r="E79">
            <v>0</v>
          </cell>
          <cell r="F79">
            <v>0</v>
          </cell>
          <cell r="G79">
            <v>0</v>
          </cell>
          <cell r="H79">
            <v>0</v>
          </cell>
          <cell r="I79">
            <v>0</v>
          </cell>
          <cell r="J79">
            <v>0</v>
          </cell>
          <cell r="K79">
            <v>0</v>
          </cell>
          <cell r="L79">
            <v>0</v>
          </cell>
          <cell r="M79">
            <v>0</v>
          </cell>
          <cell r="N79">
            <v>0</v>
          </cell>
          <cell r="O79">
            <v>0</v>
          </cell>
        </row>
        <row r="80">
          <cell r="C80" t="str">
            <v>E2633EZ1</v>
          </cell>
          <cell r="D80" t="str">
            <v>New Anglia</v>
          </cell>
          <cell r="E80">
            <v>516533</v>
          </cell>
          <cell r="F80">
            <v>0</v>
          </cell>
          <cell r="G80">
            <v>0</v>
          </cell>
          <cell r="H80">
            <v>516533</v>
          </cell>
          <cell r="I80">
            <v>0</v>
          </cell>
          <cell r="J80">
            <v>-15630</v>
          </cell>
          <cell r="K80">
            <v>293707</v>
          </cell>
          <cell r="L80">
            <v>207196</v>
          </cell>
          <cell r="M80">
            <v>509477</v>
          </cell>
          <cell r="N80">
            <v>509477</v>
          </cell>
          <cell r="O80">
            <v>509477</v>
          </cell>
        </row>
        <row r="81">
          <cell r="C81" t="str">
            <v>E2633EZ2</v>
          </cell>
          <cell r="D81" t="str">
            <v>Beacon Park Phase 3</v>
          </cell>
          <cell r="E81">
            <v>0</v>
          </cell>
          <cell r="F81">
            <v>0</v>
          </cell>
          <cell r="G81">
            <v>0</v>
          </cell>
          <cell r="H81">
            <v>0</v>
          </cell>
          <cell r="I81">
            <v>0</v>
          </cell>
          <cell r="J81">
            <v>0</v>
          </cell>
          <cell r="K81">
            <v>0</v>
          </cell>
          <cell r="L81">
            <v>0</v>
          </cell>
          <cell r="M81">
            <v>0</v>
          </cell>
          <cell r="N81">
            <v>0</v>
          </cell>
          <cell r="O81">
            <v>0</v>
          </cell>
        </row>
        <row r="82">
          <cell r="C82" t="str">
            <v>E2633EZ3</v>
          </cell>
          <cell r="D82" t="str">
            <v>Vanguard Point</v>
          </cell>
          <cell r="E82">
            <v>6407</v>
          </cell>
          <cell r="F82">
            <v>0</v>
          </cell>
          <cell r="G82">
            <v>-3204</v>
          </cell>
          <cell r="H82">
            <v>3203</v>
          </cell>
          <cell r="I82">
            <v>0</v>
          </cell>
          <cell r="J82">
            <v>0</v>
          </cell>
          <cell r="K82">
            <v>6535</v>
          </cell>
          <cell r="L82">
            <v>0</v>
          </cell>
          <cell r="M82">
            <v>0</v>
          </cell>
          <cell r="N82">
            <v>0</v>
          </cell>
          <cell r="O82">
            <v>0</v>
          </cell>
        </row>
        <row r="83">
          <cell r="C83" t="str">
            <v>E2633EZ4</v>
          </cell>
          <cell r="D83" t="str">
            <v>Havenshore Base South</v>
          </cell>
          <cell r="E83">
            <v>2656</v>
          </cell>
          <cell r="F83">
            <v>0</v>
          </cell>
          <cell r="G83">
            <v>0</v>
          </cell>
          <cell r="H83">
            <v>2656</v>
          </cell>
          <cell r="I83">
            <v>0</v>
          </cell>
          <cell r="J83">
            <v>0</v>
          </cell>
          <cell r="K83">
            <v>2709</v>
          </cell>
          <cell r="L83">
            <v>0</v>
          </cell>
          <cell r="M83">
            <v>0</v>
          </cell>
          <cell r="N83">
            <v>0</v>
          </cell>
          <cell r="O83">
            <v>0</v>
          </cell>
        </row>
        <row r="84">
          <cell r="C84" t="str">
            <v>E2633EZ5</v>
          </cell>
          <cell r="D84" t="str">
            <v>Victory Court</v>
          </cell>
          <cell r="E84">
            <v>2074</v>
          </cell>
          <cell r="F84">
            <v>0</v>
          </cell>
          <cell r="G84">
            <v>0</v>
          </cell>
          <cell r="H84">
            <v>2074</v>
          </cell>
          <cell r="I84">
            <v>0</v>
          </cell>
          <cell r="J84">
            <v>0</v>
          </cell>
          <cell r="K84">
            <v>2115</v>
          </cell>
          <cell r="L84">
            <v>0</v>
          </cell>
          <cell r="M84">
            <v>0</v>
          </cell>
          <cell r="N84">
            <v>0</v>
          </cell>
          <cell r="O84">
            <v>0</v>
          </cell>
        </row>
        <row r="85">
          <cell r="C85" t="str">
            <v>E0601EZ1</v>
          </cell>
          <cell r="D85" t="str">
            <v>Sci-Tech Daresbury</v>
          </cell>
          <cell r="E85">
            <v>31921</v>
          </cell>
          <cell r="F85">
            <v>0</v>
          </cell>
          <cell r="G85">
            <v>0</v>
          </cell>
          <cell r="H85">
            <v>31921</v>
          </cell>
          <cell r="I85">
            <v>0</v>
          </cell>
          <cell r="J85">
            <v>0</v>
          </cell>
          <cell r="K85">
            <v>32282</v>
          </cell>
          <cell r="L85">
            <v>0</v>
          </cell>
          <cell r="M85">
            <v>175175</v>
          </cell>
          <cell r="N85">
            <v>0</v>
          </cell>
          <cell r="O85">
            <v>175175</v>
          </cell>
        </row>
        <row r="86">
          <cell r="C86" t="str">
            <v>E1538EZ1</v>
          </cell>
          <cell r="D86" t="str">
            <v>Harlow</v>
          </cell>
          <cell r="E86">
            <v>3290678</v>
          </cell>
          <cell r="F86">
            <v>-18760</v>
          </cell>
          <cell r="G86">
            <v>-117101</v>
          </cell>
          <cell r="H86">
            <v>3154817</v>
          </cell>
          <cell r="I86">
            <v>0</v>
          </cell>
          <cell r="J86">
            <v>-17366</v>
          </cell>
          <cell r="K86">
            <v>3169844</v>
          </cell>
          <cell r="L86">
            <v>0</v>
          </cell>
          <cell r="M86">
            <v>0</v>
          </cell>
          <cell r="N86">
            <v>0</v>
          </cell>
          <cell r="O86">
            <v>0</v>
          </cell>
        </row>
        <row r="87">
          <cell r="C87" t="str">
            <v>E0701EZ1</v>
          </cell>
          <cell r="D87" t="str">
            <v>Tees Valley</v>
          </cell>
          <cell r="E87">
            <v>0</v>
          </cell>
          <cell r="F87">
            <v>0</v>
          </cell>
          <cell r="G87">
            <v>0</v>
          </cell>
          <cell r="H87">
            <v>0</v>
          </cell>
          <cell r="I87">
            <v>0</v>
          </cell>
          <cell r="J87">
            <v>3434</v>
          </cell>
          <cell r="K87">
            <v>0</v>
          </cell>
          <cell r="L87">
            <v>3434</v>
          </cell>
          <cell r="M87">
            <v>122171</v>
          </cell>
          <cell r="N87">
            <v>122171</v>
          </cell>
          <cell r="O87">
            <v>122171</v>
          </cell>
        </row>
        <row r="88">
          <cell r="C88" t="str">
            <v>E1801EZ1</v>
          </cell>
          <cell r="D88" t="str">
            <v>Hereford</v>
          </cell>
          <cell r="E88">
            <v>289480</v>
          </cell>
          <cell r="F88">
            <v>0</v>
          </cell>
          <cell r="G88">
            <v>0</v>
          </cell>
          <cell r="H88">
            <v>289480</v>
          </cell>
          <cell r="I88">
            <v>0</v>
          </cell>
          <cell r="J88">
            <v>0</v>
          </cell>
          <cell r="K88">
            <v>237033</v>
          </cell>
          <cell r="L88">
            <v>52447</v>
          </cell>
          <cell r="M88">
            <v>481000</v>
          </cell>
          <cell r="N88">
            <v>481000</v>
          </cell>
          <cell r="O88">
            <v>481000</v>
          </cell>
        </row>
        <row r="89">
          <cell r="C89" t="str">
            <v>E2434EZ1</v>
          </cell>
          <cell r="D89" t="str">
            <v>MIRA Technology Park</v>
          </cell>
          <cell r="E89">
            <v>980155</v>
          </cell>
          <cell r="F89">
            <v>0</v>
          </cell>
          <cell r="G89">
            <v>0</v>
          </cell>
          <cell r="H89">
            <v>980155</v>
          </cell>
          <cell r="I89">
            <v>0</v>
          </cell>
          <cell r="J89">
            <v>-60074</v>
          </cell>
          <cell r="K89">
            <v>843916</v>
          </cell>
          <cell r="L89">
            <v>76165</v>
          </cell>
          <cell r="M89">
            <v>251424</v>
          </cell>
          <cell r="N89">
            <v>251424</v>
          </cell>
          <cell r="O89">
            <v>251424</v>
          </cell>
        </row>
        <row r="90">
          <cell r="C90" t="str">
            <v>E2434EZ2</v>
          </cell>
          <cell r="D90" t="str">
            <v>MIRA extension</v>
          </cell>
          <cell r="E90">
            <v>0</v>
          </cell>
          <cell r="F90">
            <v>0</v>
          </cell>
          <cell r="G90">
            <v>0</v>
          </cell>
          <cell r="H90">
            <v>0</v>
          </cell>
          <cell r="I90">
            <v>0</v>
          </cell>
          <cell r="J90">
            <v>0</v>
          </cell>
          <cell r="K90">
            <v>0</v>
          </cell>
          <cell r="L90">
            <v>0</v>
          </cell>
          <cell r="M90">
            <v>0</v>
          </cell>
          <cell r="N90">
            <v>0</v>
          </cell>
          <cell r="O90">
            <v>0</v>
          </cell>
        </row>
        <row r="91">
          <cell r="C91" t="str">
            <v>E0551EZ1</v>
          </cell>
          <cell r="D91" t="str">
            <v>Alconbury Enterprise Campus</v>
          </cell>
          <cell r="E91">
            <v>353655</v>
          </cell>
          <cell r="F91">
            <v>0</v>
          </cell>
          <cell r="G91">
            <v>-16621</v>
          </cell>
          <cell r="H91">
            <v>337034</v>
          </cell>
          <cell r="I91">
            <v>0</v>
          </cell>
          <cell r="J91">
            <v>62367</v>
          </cell>
          <cell r="K91">
            <v>735767</v>
          </cell>
          <cell r="L91">
            <v>0</v>
          </cell>
          <cell r="M91">
            <v>200238</v>
          </cell>
          <cell r="N91">
            <v>200238</v>
          </cell>
          <cell r="O91">
            <v>200238</v>
          </cell>
        </row>
        <row r="92">
          <cell r="C92" t="str">
            <v>E3533EZ1</v>
          </cell>
          <cell r="D92" t="str">
            <v>New Anglia EZ: Futura Park</v>
          </cell>
          <cell r="E92">
            <v>0</v>
          </cell>
          <cell r="F92">
            <v>0</v>
          </cell>
          <cell r="G92">
            <v>0</v>
          </cell>
          <cell r="H92">
            <v>0</v>
          </cell>
          <cell r="I92">
            <v>0</v>
          </cell>
          <cell r="J92">
            <v>0</v>
          </cell>
          <cell r="K92">
            <v>0</v>
          </cell>
          <cell r="L92">
            <v>0</v>
          </cell>
          <cell r="M92">
            <v>0</v>
          </cell>
          <cell r="N92">
            <v>0</v>
          </cell>
          <cell r="O92">
            <v>0</v>
          </cell>
        </row>
        <row r="93">
          <cell r="C93" t="str">
            <v>E3533EZ2</v>
          </cell>
          <cell r="D93" t="str">
            <v>New Anglia EZ: Princes Street</v>
          </cell>
          <cell r="E93">
            <v>362440</v>
          </cell>
          <cell r="F93">
            <v>0</v>
          </cell>
          <cell r="G93">
            <v>0</v>
          </cell>
          <cell r="H93">
            <v>362440</v>
          </cell>
          <cell r="I93">
            <v>0</v>
          </cell>
          <cell r="J93">
            <v>0</v>
          </cell>
          <cell r="K93">
            <v>192558</v>
          </cell>
          <cell r="L93">
            <v>169882</v>
          </cell>
          <cell r="M93">
            <v>33600</v>
          </cell>
          <cell r="N93">
            <v>33600</v>
          </cell>
          <cell r="O93">
            <v>33600</v>
          </cell>
        </row>
        <row r="94">
          <cell r="C94" t="str">
            <v>E3533EZ3</v>
          </cell>
          <cell r="D94" t="str">
            <v>New Anglia EZ: Waterfront Island</v>
          </cell>
          <cell r="E94">
            <v>0</v>
          </cell>
          <cell r="F94">
            <v>0</v>
          </cell>
          <cell r="G94">
            <v>0</v>
          </cell>
          <cell r="H94">
            <v>0</v>
          </cell>
          <cell r="I94">
            <v>0</v>
          </cell>
          <cell r="J94">
            <v>0</v>
          </cell>
          <cell r="K94">
            <v>0</v>
          </cell>
          <cell r="L94">
            <v>0</v>
          </cell>
          <cell r="M94">
            <v>0</v>
          </cell>
          <cell r="N94">
            <v>0</v>
          </cell>
          <cell r="O94">
            <v>0</v>
          </cell>
        </row>
        <row r="95">
          <cell r="C95" t="str">
            <v>E2634EZ1</v>
          </cell>
          <cell r="D95" t="str">
            <v>New Anglia EZ: Nar Ouse</v>
          </cell>
          <cell r="E95">
            <v>0</v>
          </cell>
          <cell r="F95">
            <v>0</v>
          </cell>
          <cell r="G95">
            <v>0</v>
          </cell>
          <cell r="H95">
            <v>0</v>
          </cell>
          <cell r="I95">
            <v>0</v>
          </cell>
          <cell r="J95">
            <v>0</v>
          </cell>
          <cell r="K95">
            <v>0</v>
          </cell>
          <cell r="L95">
            <v>0</v>
          </cell>
          <cell r="M95">
            <v>84077</v>
          </cell>
          <cell r="N95">
            <v>84077</v>
          </cell>
          <cell r="O95">
            <v>84077</v>
          </cell>
        </row>
        <row r="96">
          <cell r="C96" t="str">
            <v>E2002EZ1</v>
          </cell>
          <cell r="D96" t="str">
            <v>Humber Port Corridor</v>
          </cell>
          <cell r="E96">
            <v>0</v>
          </cell>
          <cell r="F96">
            <v>0</v>
          </cell>
          <cell r="G96">
            <v>0</v>
          </cell>
          <cell r="H96">
            <v>0</v>
          </cell>
          <cell r="I96">
            <v>0</v>
          </cell>
          <cell r="J96">
            <v>0</v>
          </cell>
          <cell r="K96">
            <v>0</v>
          </cell>
          <cell r="L96">
            <v>0</v>
          </cell>
          <cell r="M96">
            <v>0</v>
          </cell>
          <cell r="N96">
            <v>0</v>
          </cell>
          <cell r="O96">
            <v>0</v>
          </cell>
        </row>
        <row r="97">
          <cell r="C97" t="str">
            <v>E2002EZ2</v>
          </cell>
          <cell r="D97" t="str">
            <v>Humber Super Energy Cluster</v>
          </cell>
          <cell r="E97">
            <v>1697168</v>
          </cell>
          <cell r="F97">
            <v>0</v>
          </cell>
          <cell r="G97">
            <v>0</v>
          </cell>
          <cell r="H97">
            <v>1697168</v>
          </cell>
          <cell r="I97">
            <v>0</v>
          </cell>
          <cell r="J97">
            <v>0</v>
          </cell>
          <cell r="K97">
            <v>163232</v>
          </cell>
          <cell r="L97">
            <v>1533936</v>
          </cell>
          <cell r="M97">
            <v>0</v>
          </cell>
          <cell r="N97">
            <v>0</v>
          </cell>
          <cell r="O97">
            <v>0</v>
          </cell>
        </row>
        <row r="98">
          <cell r="C98" t="str">
            <v>E2002EZ3</v>
          </cell>
          <cell r="D98" t="str">
            <v>Humber EZ: Bird's Eye</v>
          </cell>
          <cell r="E98">
            <v>0</v>
          </cell>
          <cell r="F98">
            <v>0</v>
          </cell>
          <cell r="G98">
            <v>0</v>
          </cell>
          <cell r="H98">
            <v>0</v>
          </cell>
          <cell r="I98">
            <v>0</v>
          </cell>
          <cell r="J98">
            <v>0</v>
          </cell>
          <cell r="K98">
            <v>0</v>
          </cell>
          <cell r="L98">
            <v>0</v>
          </cell>
          <cell r="M98">
            <v>0</v>
          </cell>
          <cell r="N98">
            <v>0</v>
          </cell>
          <cell r="O98">
            <v>0</v>
          </cell>
        </row>
        <row r="99">
          <cell r="C99" t="str">
            <v>E2002EZ4</v>
          </cell>
          <cell r="D99" t="str">
            <v>Humber EZ: Priory Park</v>
          </cell>
          <cell r="E99">
            <v>0</v>
          </cell>
          <cell r="F99">
            <v>0</v>
          </cell>
          <cell r="G99">
            <v>0</v>
          </cell>
          <cell r="H99">
            <v>0</v>
          </cell>
          <cell r="I99">
            <v>0</v>
          </cell>
          <cell r="J99">
            <v>0</v>
          </cell>
          <cell r="K99">
            <v>0</v>
          </cell>
          <cell r="L99">
            <v>0</v>
          </cell>
          <cell r="M99">
            <v>0</v>
          </cell>
          <cell r="N99">
            <v>0</v>
          </cell>
          <cell r="O99">
            <v>0</v>
          </cell>
        </row>
        <row r="100">
          <cell r="C100" t="str">
            <v>E2002EZ5</v>
          </cell>
          <cell r="D100" t="str">
            <v>Humber EZ: Former Cavaghan and Gray</v>
          </cell>
          <cell r="E100">
            <v>0</v>
          </cell>
          <cell r="F100">
            <v>0</v>
          </cell>
          <cell r="G100">
            <v>0</v>
          </cell>
          <cell r="H100">
            <v>0</v>
          </cell>
          <cell r="I100">
            <v>0</v>
          </cell>
          <cell r="J100">
            <v>0</v>
          </cell>
          <cell r="K100">
            <v>0</v>
          </cell>
          <cell r="L100">
            <v>0</v>
          </cell>
          <cell r="M100">
            <v>0</v>
          </cell>
          <cell r="N100">
            <v>0</v>
          </cell>
          <cell r="O100">
            <v>0</v>
          </cell>
        </row>
        <row r="101">
          <cell r="C101" t="str">
            <v>E2002EZ6</v>
          </cell>
          <cell r="D101" t="str">
            <v>Humber EZ: Benchmark Pods</v>
          </cell>
          <cell r="E101">
            <v>15984</v>
          </cell>
          <cell r="F101">
            <v>0</v>
          </cell>
          <cell r="G101">
            <v>0</v>
          </cell>
          <cell r="H101">
            <v>15984</v>
          </cell>
          <cell r="I101">
            <v>0</v>
          </cell>
          <cell r="J101">
            <v>0</v>
          </cell>
          <cell r="K101">
            <v>16969</v>
          </cell>
          <cell r="L101">
            <v>0</v>
          </cell>
          <cell r="M101">
            <v>0</v>
          </cell>
          <cell r="N101">
            <v>0</v>
          </cell>
          <cell r="O101">
            <v>0</v>
          </cell>
        </row>
        <row r="102">
          <cell r="C102" t="str">
            <v>E2002EZ7</v>
          </cell>
          <cell r="D102" t="str">
            <v>Humber EZ: Energy Works</v>
          </cell>
          <cell r="E102">
            <v>0</v>
          </cell>
          <cell r="F102">
            <v>0</v>
          </cell>
          <cell r="G102">
            <v>0</v>
          </cell>
          <cell r="H102">
            <v>0</v>
          </cell>
          <cell r="I102">
            <v>0</v>
          </cell>
          <cell r="J102">
            <v>0</v>
          </cell>
          <cell r="K102">
            <v>0</v>
          </cell>
          <cell r="L102">
            <v>0</v>
          </cell>
          <cell r="M102">
            <v>0</v>
          </cell>
          <cell r="N102">
            <v>0</v>
          </cell>
          <cell r="O102">
            <v>0</v>
          </cell>
        </row>
        <row r="103">
          <cell r="C103" t="str">
            <v>E2002EZ8</v>
          </cell>
          <cell r="D103" t="str">
            <v>Humber EZ: Rix Stoneberry</v>
          </cell>
          <cell r="E103">
            <v>5592</v>
          </cell>
          <cell r="F103">
            <v>0</v>
          </cell>
          <cell r="G103">
            <v>0</v>
          </cell>
          <cell r="H103">
            <v>5592</v>
          </cell>
          <cell r="I103">
            <v>0</v>
          </cell>
          <cell r="J103">
            <v>0</v>
          </cell>
          <cell r="K103">
            <v>3328</v>
          </cell>
          <cell r="L103">
            <v>2264</v>
          </cell>
          <cell r="M103">
            <v>0</v>
          </cell>
          <cell r="N103">
            <v>0</v>
          </cell>
          <cell r="O103">
            <v>0</v>
          </cell>
        </row>
        <row r="104">
          <cell r="C104" t="str">
            <v>E2002EZ9</v>
          </cell>
          <cell r="D104" t="str">
            <v>Humber EZ: Foster Street</v>
          </cell>
          <cell r="E104">
            <v>31338</v>
          </cell>
          <cell r="F104">
            <v>0</v>
          </cell>
          <cell r="G104">
            <v>0</v>
          </cell>
          <cell r="H104">
            <v>31338</v>
          </cell>
          <cell r="I104">
            <v>0</v>
          </cell>
          <cell r="J104">
            <v>0</v>
          </cell>
          <cell r="K104">
            <v>31212</v>
          </cell>
          <cell r="L104">
            <v>126</v>
          </cell>
          <cell r="M104">
            <v>0</v>
          </cell>
          <cell r="N104">
            <v>0</v>
          </cell>
          <cell r="O104">
            <v>0</v>
          </cell>
        </row>
        <row r="105">
          <cell r="C105" t="str">
            <v>E2002EZ10</v>
          </cell>
          <cell r="D105" t="str">
            <v>Humber EZ: Ashcourt</v>
          </cell>
          <cell r="E105">
            <v>0</v>
          </cell>
          <cell r="F105">
            <v>0</v>
          </cell>
          <cell r="G105">
            <v>0</v>
          </cell>
          <cell r="H105">
            <v>0</v>
          </cell>
          <cell r="I105">
            <v>0</v>
          </cell>
          <cell r="J105">
            <v>0</v>
          </cell>
          <cell r="K105">
            <v>5842</v>
          </cell>
          <cell r="L105">
            <v>0</v>
          </cell>
          <cell r="M105">
            <v>0</v>
          </cell>
          <cell r="N105">
            <v>0</v>
          </cell>
          <cell r="O105">
            <v>0</v>
          </cell>
        </row>
        <row r="106">
          <cell r="C106" t="str">
            <v>E2002EZ11</v>
          </cell>
          <cell r="D106" t="str">
            <v>Humber EZ: Former Two Wheel Centre</v>
          </cell>
          <cell r="E106">
            <v>7456</v>
          </cell>
          <cell r="F106">
            <v>0</v>
          </cell>
          <cell r="G106">
            <v>0</v>
          </cell>
          <cell r="H106">
            <v>7456</v>
          </cell>
          <cell r="I106">
            <v>0</v>
          </cell>
          <cell r="J106">
            <v>0</v>
          </cell>
          <cell r="K106">
            <v>7456</v>
          </cell>
          <cell r="L106">
            <v>0</v>
          </cell>
          <cell r="M106">
            <v>0</v>
          </cell>
          <cell r="N106">
            <v>0</v>
          </cell>
          <cell r="O106">
            <v>0</v>
          </cell>
        </row>
        <row r="107">
          <cell r="C107" t="str">
            <v>E2002EZ12</v>
          </cell>
          <cell r="D107" t="str">
            <v>Humber EZ: St Mark Street</v>
          </cell>
          <cell r="E107">
            <v>3265</v>
          </cell>
          <cell r="F107">
            <v>0</v>
          </cell>
          <cell r="G107">
            <v>0</v>
          </cell>
          <cell r="H107">
            <v>3265</v>
          </cell>
          <cell r="I107">
            <v>0</v>
          </cell>
          <cell r="J107">
            <v>0</v>
          </cell>
          <cell r="K107">
            <v>3448</v>
          </cell>
          <cell r="L107">
            <v>0</v>
          </cell>
          <cell r="M107">
            <v>0</v>
          </cell>
          <cell r="N107">
            <v>0</v>
          </cell>
          <cell r="O107">
            <v>0</v>
          </cell>
        </row>
        <row r="108">
          <cell r="C108" t="str">
            <v>E2002EZ13</v>
          </cell>
          <cell r="D108" t="str">
            <v>Humber EZ: Former LA site</v>
          </cell>
          <cell r="E108">
            <v>0</v>
          </cell>
          <cell r="F108">
            <v>0</v>
          </cell>
          <cell r="G108">
            <v>0</v>
          </cell>
          <cell r="H108">
            <v>0</v>
          </cell>
          <cell r="I108">
            <v>0</v>
          </cell>
          <cell r="J108">
            <v>0</v>
          </cell>
          <cell r="K108">
            <v>18771</v>
          </cell>
          <cell r="L108">
            <v>0</v>
          </cell>
          <cell r="M108">
            <v>0</v>
          </cell>
          <cell r="N108">
            <v>0</v>
          </cell>
          <cell r="O108">
            <v>0</v>
          </cell>
        </row>
        <row r="109">
          <cell r="C109" t="str">
            <v>E2002EZ14</v>
          </cell>
          <cell r="D109" t="str">
            <v>Humber EZ: Sammy's Point</v>
          </cell>
          <cell r="E109">
            <v>0</v>
          </cell>
          <cell r="F109">
            <v>0</v>
          </cell>
          <cell r="G109">
            <v>0</v>
          </cell>
          <cell r="H109">
            <v>0</v>
          </cell>
          <cell r="I109">
            <v>0</v>
          </cell>
          <cell r="J109">
            <v>0</v>
          </cell>
          <cell r="K109">
            <v>0</v>
          </cell>
          <cell r="L109">
            <v>0</v>
          </cell>
          <cell r="M109">
            <v>0</v>
          </cell>
          <cell r="N109">
            <v>0</v>
          </cell>
          <cell r="O109">
            <v>0</v>
          </cell>
        </row>
        <row r="110">
          <cell r="C110" t="str">
            <v>E2002EZ15</v>
          </cell>
          <cell r="D110" t="str">
            <v>Humber EZ: Albert Dock</v>
          </cell>
          <cell r="E110">
            <v>0</v>
          </cell>
          <cell r="F110">
            <v>0</v>
          </cell>
          <cell r="G110">
            <v>0</v>
          </cell>
          <cell r="H110">
            <v>0</v>
          </cell>
          <cell r="I110">
            <v>0</v>
          </cell>
          <cell r="J110">
            <v>0</v>
          </cell>
          <cell r="K110">
            <v>4730</v>
          </cell>
          <cell r="L110">
            <v>0</v>
          </cell>
          <cell r="M110">
            <v>0</v>
          </cell>
          <cell r="N110">
            <v>0</v>
          </cell>
          <cell r="O110">
            <v>0</v>
          </cell>
        </row>
        <row r="111">
          <cell r="C111" t="str">
            <v>E2002EZ16</v>
          </cell>
          <cell r="D111" t="str">
            <v>Humber EZ: John Street Car Park</v>
          </cell>
          <cell r="E111">
            <v>8027</v>
          </cell>
          <cell r="F111">
            <v>0</v>
          </cell>
          <cell r="G111">
            <v>0</v>
          </cell>
          <cell r="H111">
            <v>8027</v>
          </cell>
          <cell r="I111">
            <v>0</v>
          </cell>
          <cell r="J111">
            <v>0</v>
          </cell>
          <cell r="K111">
            <v>7698</v>
          </cell>
          <cell r="L111">
            <v>329</v>
          </cell>
          <cell r="M111">
            <v>0</v>
          </cell>
          <cell r="N111">
            <v>0</v>
          </cell>
          <cell r="O111">
            <v>0</v>
          </cell>
        </row>
        <row r="112">
          <cell r="C112" t="str">
            <v>E2002EZ17</v>
          </cell>
          <cell r="D112" t="str">
            <v>Humber EZ: Pepi's</v>
          </cell>
          <cell r="E112">
            <v>0</v>
          </cell>
          <cell r="F112">
            <v>0</v>
          </cell>
          <cell r="G112">
            <v>0</v>
          </cell>
          <cell r="H112">
            <v>0</v>
          </cell>
          <cell r="I112">
            <v>0</v>
          </cell>
          <cell r="J112">
            <v>0</v>
          </cell>
          <cell r="K112">
            <v>0</v>
          </cell>
          <cell r="L112">
            <v>0</v>
          </cell>
          <cell r="M112">
            <v>0</v>
          </cell>
          <cell r="N112">
            <v>0</v>
          </cell>
          <cell r="O112">
            <v>0</v>
          </cell>
        </row>
        <row r="113">
          <cell r="C113" t="str">
            <v>E2002EZ18</v>
          </cell>
          <cell r="D113" t="str">
            <v>Humber EZ: Osborne Street</v>
          </cell>
          <cell r="E113">
            <v>0</v>
          </cell>
          <cell r="F113">
            <v>0</v>
          </cell>
          <cell r="G113">
            <v>0</v>
          </cell>
          <cell r="H113">
            <v>0</v>
          </cell>
          <cell r="I113">
            <v>0</v>
          </cell>
          <cell r="J113">
            <v>0</v>
          </cell>
          <cell r="K113">
            <v>0</v>
          </cell>
          <cell r="L113">
            <v>0</v>
          </cell>
          <cell r="M113">
            <v>0</v>
          </cell>
          <cell r="N113">
            <v>0</v>
          </cell>
          <cell r="O113">
            <v>0</v>
          </cell>
        </row>
        <row r="114">
          <cell r="C114" t="str">
            <v>E2002EZ19</v>
          </cell>
          <cell r="D114" t="str">
            <v>Humber EZ: Albion Street</v>
          </cell>
          <cell r="E114">
            <v>0</v>
          </cell>
          <cell r="F114">
            <v>0</v>
          </cell>
          <cell r="G114">
            <v>0</v>
          </cell>
          <cell r="H114">
            <v>0</v>
          </cell>
          <cell r="I114">
            <v>0</v>
          </cell>
          <cell r="J114">
            <v>0</v>
          </cell>
          <cell r="K114">
            <v>21006</v>
          </cell>
          <cell r="L114">
            <v>0</v>
          </cell>
          <cell r="M114">
            <v>0</v>
          </cell>
          <cell r="N114">
            <v>0</v>
          </cell>
          <cell r="O114">
            <v>0</v>
          </cell>
        </row>
        <row r="115">
          <cell r="C115" t="str">
            <v>E2002EZ20</v>
          </cell>
          <cell r="D115" t="str">
            <v>Humber EZ: Former Bonus Site</v>
          </cell>
          <cell r="E115">
            <v>0</v>
          </cell>
          <cell r="F115">
            <v>0</v>
          </cell>
          <cell r="G115">
            <v>0</v>
          </cell>
          <cell r="H115">
            <v>0</v>
          </cell>
          <cell r="I115">
            <v>0</v>
          </cell>
          <cell r="J115">
            <v>0</v>
          </cell>
          <cell r="K115">
            <v>3262</v>
          </cell>
          <cell r="L115">
            <v>0</v>
          </cell>
          <cell r="M115">
            <v>0</v>
          </cell>
          <cell r="N115">
            <v>0</v>
          </cell>
          <cell r="O115">
            <v>0</v>
          </cell>
        </row>
        <row r="116">
          <cell r="C116" t="str">
            <v>E2002EZ21</v>
          </cell>
          <cell r="D116" t="str">
            <v>Humber EZ: Somerden Road</v>
          </cell>
          <cell r="E116">
            <v>0</v>
          </cell>
          <cell r="F116">
            <v>0</v>
          </cell>
          <cell r="G116">
            <v>0</v>
          </cell>
          <cell r="H116">
            <v>0</v>
          </cell>
          <cell r="I116">
            <v>0</v>
          </cell>
          <cell r="J116">
            <v>0</v>
          </cell>
          <cell r="K116">
            <v>47520</v>
          </cell>
          <cell r="L116">
            <v>0</v>
          </cell>
          <cell r="M116">
            <v>0</v>
          </cell>
          <cell r="N116">
            <v>0</v>
          </cell>
          <cell r="O116">
            <v>0</v>
          </cell>
        </row>
        <row r="117">
          <cell r="C117" t="str">
            <v>E2002EZ22</v>
          </cell>
          <cell r="D117" t="str">
            <v>Humber EZ: Queen Elizabeth Dock</v>
          </cell>
          <cell r="E117">
            <v>0</v>
          </cell>
          <cell r="F117">
            <v>0</v>
          </cell>
          <cell r="G117">
            <v>0</v>
          </cell>
          <cell r="H117">
            <v>0</v>
          </cell>
          <cell r="I117">
            <v>0</v>
          </cell>
          <cell r="J117">
            <v>0</v>
          </cell>
          <cell r="K117">
            <v>0</v>
          </cell>
          <cell r="L117">
            <v>0</v>
          </cell>
          <cell r="M117">
            <v>0</v>
          </cell>
          <cell r="N117">
            <v>0</v>
          </cell>
          <cell r="O117">
            <v>0</v>
          </cell>
        </row>
        <row r="118">
          <cell r="C118" t="str">
            <v>E4703EZ1</v>
          </cell>
          <cell r="D118" t="str">
            <v>Lindley Moor East</v>
          </cell>
          <cell r="E118">
            <v>0</v>
          </cell>
          <cell r="F118">
            <v>0</v>
          </cell>
          <cell r="G118">
            <v>0</v>
          </cell>
          <cell r="H118">
            <v>0</v>
          </cell>
          <cell r="I118">
            <v>0</v>
          </cell>
          <cell r="J118">
            <v>0</v>
          </cell>
          <cell r="K118">
            <v>0</v>
          </cell>
          <cell r="L118">
            <v>0</v>
          </cell>
          <cell r="M118">
            <v>0</v>
          </cell>
          <cell r="N118">
            <v>0</v>
          </cell>
          <cell r="O118">
            <v>0</v>
          </cell>
        </row>
        <row r="119">
          <cell r="C119" t="str">
            <v>E4703EZ2</v>
          </cell>
          <cell r="D119" t="str">
            <v>Lindley Moor West</v>
          </cell>
          <cell r="E119">
            <v>55000</v>
          </cell>
          <cell r="F119">
            <v>0</v>
          </cell>
          <cell r="G119">
            <v>0</v>
          </cell>
          <cell r="H119">
            <v>55000</v>
          </cell>
          <cell r="I119">
            <v>0</v>
          </cell>
          <cell r="J119">
            <v>0</v>
          </cell>
          <cell r="K119">
            <v>0</v>
          </cell>
          <cell r="L119">
            <v>55000</v>
          </cell>
          <cell r="M119">
            <v>0</v>
          </cell>
          <cell r="N119">
            <v>0</v>
          </cell>
          <cell r="O119">
            <v>0</v>
          </cell>
        </row>
        <row r="120">
          <cell r="C120" t="str">
            <v>E4703EZ3</v>
          </cell>
          <cell r="D120" t="str">
            <v>Moor Park, Mirfield</v>
          </cell>
          <cell r="E120">
            <v>0</v>
          </cell>
          <cell r="F120">
            <v>0</v>
          </cell>
          <cell r="G120">
            <v>0</v>
          </cell>
          <cell r="H120">
            <v>0</v>
          </cell>
          <cell r="I120">
            <v>0</v>
          </cell>
          <cell r="J120">
            <v>0</v>
          </cell>
          <cell r="K120">
            <v>0</v>
          </cell>
          <cell r="L120">
            <v>0</v>
          </cell>
          <cell r="M120">
            <v>0</v>
          </cell>
          <cell r="N120">
            <v>0</v>
          </cell>
          <cell r="O120">
            <v>0</v>
          </cell>
        </row>
        <row r="121">
          <cell r="C121" t="str">
            <v>E5017EZ1</v>
          </cell>
          <cell r="D121" t="str">
            <v>Nine Elms</v>
          </cell>
          <cell r="E121">
            <v>1387273</v>
          </cell>
          <cell r="F121">
            <v>0</v>
          </cell>
          <cell r="G121">
            <v>0</v>
          </cell>
          <cell r="H121">
            <v>1387273</v>
          </cell>
          <cell r="I121">
            <v>0</v>
          </cell>
          <cell r="J121">
            <v>17913</v>
          </cell>
          <cell r="K121">
            <v>1605555</v>
          </cell>
          <cell r="L121">
            <v>0</v>
          </cell>
          <cell r="M121">
            <v>0</v>
          </cell>
          <cell r="N121">
            <v>0</v>
          </cell>
          <cell r="O121">
            <v>0</v>
          </cell>
        </row>
        <row r="122">
          <cell r="C122" t="str">
            <v>E4704EZ1</v>
          </cell>
          <cell r="D122" t="str">
            <v>Aire Valley</v>
          </cell>
          <cell r="E122">
            <v>2075597</v>
          </cell>
          <cell r="F122">
            <v>0</v>
          </cell>
          <cell r="G122">
            <v>0</v>
          </cell>
          <cell r="H122">
            <v>2075597</v>
          </cell>
          <cell r="I122">
            <v>151163</v>
          </cell>
          <cell r="J122">
            <v>-58280</v>
          </cell>
          <cell r="K122">
            <v>982004</v>
          </cell>
          <cell r="L122">
            <v>884150</v>
          </cell>
          <cell r="M122">
            <v>440000</v>
          </cell>
          <cell r="N122">
            <v>440000</v>
          </cell>
          <cell r="O122">
            <v>440000</v>
          </cell>
        </row>
        <row r="123">
          <cell r="C123" t="str">
            <v>E2401EZ1</v>
          </cell>
          <cell r="D123" t="str">
            <v>Leicester Waterside</v>
          </cell>
          <cell r="E123">
            <v>2288254</v>
          </cell>
          <cell r="F123">
            <v>-26926</v>
          </cell>
          <cell r="G123">
            <v>-114328</v>
          </cell>
          <cell r="H123">
            <v>2147000</v>
          </cell>
          <cell r="I123">
            <v>0</v>
          </cell>
          <cell r="J123">
            <v>187075</v>
          </cell>
          <cell r="K123">
            <v>2334075</v>
          </cell>
          <cell r="L123">
            <v>0</v>
          </cell>
          <cell r="M123">
            <v>0</v>
          </cell>
          <cell r="N123">
            <v>0</v>
          </cell>
          <cell r="O123">
            <v>0</v>
          </cell>
        </row>
        <row r="124">
          <cell r="C124" t="str">
            <v>E1435EZ1</v>
          </cell>
          <cell r="D124" t="str">
            <v>East Quay</v>
          </cell>
          <cell r="E124">
            <v>264469</v>
          </cell>
          <cell r="F124">
            <v>0</v>
          </cell>
          <cell r="G124">
            <v>-15400</v>
          </cell>
          <cell r="H124">
            <v>249069</v>
          </cell>
          <cell r="I124">
            <v>0</v>
          </cell>
          <cell r="J124">
            <v>1589</v>
          </cell>
          <cell r="K124">
            <v>249858</v>
          </cell>
          <cell r="L124">
            <v>800</v>
          </cell>
          <cell r="M124">
            <v>0</v>
          </cell>
          <cell r="N124">
            <v>0</v>
          </cell>
          <cell r="O124">
            <v>0</v>
          </cell>
        </row>
        <row r="125">
          <cell r="C125" t="str">
            <v>E1435EZ2</v>
          </cell>
          <cell r="D125" t="str">
            <v>Eastside North</v>
          </cell>
          <cell r="E125">
            <v>0</v>
          </cell>
          <cell r="F125">
            <v>0</v>
          </cell>
          <cell r="G125">
            <v>0</v>
          </cell>
          <cell r="H125">
            <v>0</v>
          </cell>
          <cell r="I125">
            <v>0</v>
          </cell>
          <cell r="J125">
            <v>0</v>
          </cell>
          <cell r="K125">
            <v>0</v>
          </cell>
          <cell r="L125">
            <v>0</v>
          </cell>
          <cell r="M125">
            <v>0</v>
          </cell>
          <cell r="N125">
            <v>0</v>
          </cell>
          <cell r="O125">
            <v>0</v>
          </cell>
        </row>
        <row r="126">
          <cell r="C126" t="str">
            <v>E1435EZ3</v>
          </cell>
          <cell r="D126" t="str">
            <v>Eastside South</v>
          </cell>
          <cell r="E126">
            <v>0</v>
          </cell>
          <cell r="F126">
            <v>0</v>
          </cell>
          <cell r="G126">
            <v>0</v>
          </cell>
          <cell r="H126">
            <v>0</v>
          </cell>
          <cell r="I126">
            <v>0</v>
          </cell>
          <cell r="J126">
            <v>0</v>
          </cell>
          <cell r="K126">
            <v>0</v>
          </cell>
          <cell r="L126">
            <v>0</v>
          </cell>
          <cell r="M126">
            <v>0</v>
          </cell>
          <cell r="N126">
            <v>0</v>
          </cell>
          <cell r="O126">
            <v>0</v>
          </cell>
        </row>
        <row r="127">
          <cell r="C127" t="str">
            <v>E1435EZ4</v>
          </cell>
          <cell r="D127" t="str">
            <v>North Quay</v>
          </cell>
          <cell r="E127">
            <v>187164</v>
          </cell>
          <cell r="F127">
            <v>0</v>
          </cell>
          <cell r="G127">
            <v>-10900</v>
          </cell>
          <cell r="H127">
            <v>176264</v>
          </cell>
          <cell r="I127">
            <v>0</v>
          </cell>
          <cell r="J127">
            <v>-4484</v>
          </cell>
          <cell r="K127">
            <v>169680</v>
          </cell>
          <cell r="L127">
            <v>2100</v>
          </cell>
          <cell r="M127">
            <v>0</v>
          </cell>
          <cell r="N127">
            <v>0</v>
          </cell>
          <cell r="O127">
            <v>0</v>
          </cell>
        </row>
        <row r="128">
          <cell r="C128" t="str">
            <v>E1435EZ5</v>
          </cell>
          <cell r="D128" t="str">
            <v>Railway Quay</v>
          </cell>
          <cell r="E128">
            <v>1269</v>
          </cell>
          <cell r="F128">
            <v>0</v>
          </cell>
          <cell r="G128">
            <v>0</v>
          </cell>
          <cell r="H128">
            <v>1269</v>
          </cell>
          <cell r="I128">
            <v>0</v>
          </cell>
          <cell r="J128">
            <v>22</v>
          </cell>
          <cell r="K128">
            <v>1291</v>
          </cell>
          <cell r="L128">
            <v>0</v>
          </cell>
          <cell r="M128">
            <v>0</v>
          </cell>
          <cell r="N128">
            <v>0</v>
          </cell>
          <cell r="O128">
            <v>0</v>
          </cell>
        </row>
        <row r="129">
          <cell r="C129" t="str">
            <v>E1435EZ6</v>
          </cell>
          <cell r="D129" t="str">
            <v>Bevan Funnell</v>
          </cell>
          <cell r="E129">
            <v>59345</v>
          </cell>
          <cell r="F129">
            <v>0</v>
          </cell>
          <cell r="G129">
            <v>-3400</v>
          </cell>
          <cell r="H129">
            <v>55945</v>
          </cell>
          <cell r="I129">
            <v>0</v>
          </cell>
          <cell r="J129">
            <v>5958</v>
          </cell>
          <cell r="K129">
            <v>61903</v>
          </cell>
          <cell r="L129">
            <v>0</v>
          </cell>
          <cell r="M129">
            <v>0</v>
          </cell>
          <cell r="N129">
            <v>0</v>
          </cell>
          <cell r="O129">
            <v>0</v>
          </cell>
        </row>
        <row r="130">
          <cell r="C130" t="str">
            <v>E1435EZ7</v>
          </cell>
          <cell r="D130" t="str">
            <v>Town Centre</v>
          </cell>
          <cell r="E130">
            <v>357483</v>
          </cell>
          <cell r="F130">
            <v>0</v>
          </cell>
          <cell r="G130">
            <v>-20800</v>
          </cell>
          <cell r="H130">
            <v>336683</v>
          </cell>
          <cell r="I130">
            <v>0</v>
          </cell>
          <cell r="J130">
            <v>-45820</v>
          </cell>
          <cell r="K130">
            <v>290163</v>
          </cell>
          <cell r="L130">
            <v>700</v>
          </cell>
          <cell r="M130">
            <v>0</v>
          </cell>
          <cell r="N130">
            <v>0</v>
          </cell>
          <cell r="O130">
            <v>0</v>
          </cell>
        </row>
        <row r="131">
          <cell r="C131" t="str">
            <v>E1435EZ8</v>
          </cell>
          <cell r="D131" t="str">
            <v>Avis Way</v>
          </cell>
          <cell r="E131">
            <v>1403948</v>
          </cell>
          <cell r="F131">
            <v>0</v>
          </cell>
          <cell r="G131">
            <v>-81500</v>
          </cell>
          <cell r="H131">
            <v>1322448</v>
          </cell>
          <cell r="I131">
            <v>0</v>
          </cell>
          <cell r="J131">
            <v>-19292</v>
          </cell>
          <cell r="K131">
            <v>1226456</v>
          </cell>
          <cell r="L131">
            <v>76700</v>
          </cell>
          <cell r="M131">
            <v>0</v>
          </cell>
          <cell r="N131">
            <v>0</v>
          </cell>
          <cell r="O131">
            <v>0</v>
          </cell>
        </row>
        <row r="132">
          <cell r="C132" t="str">
            <v>E4302EZ1</v>
          </cell>
          <cell r="D132" t="str">
            <v>Mersey Waters</v>
          </cell>
          <cell r="E132">
            <v>3113164</v>
          </cell>
          <cell r="F132">
            <v>-103130</v>
          </cell>
          <cell r="G132">
            <v>0</v>
          </cell>
          <cell r="H132">
            <v>3010034</v>
          </cell>
          <cell r="I132">
            <v>0</v>
          </cell>
          <cell r="J132">
            <v>-334924</v>
          </cell>
          <cell r="K132">
            <v>3434396</v>
          </cell>
          <cell r="L132">
            <v>0</v>
          </cell>
          <cell r="M132">
            <v>0</v>
          </cell>
          <cell r="N132">
            <v>0</v>
          </cell>
          <cell r="O132">
            <v>0</v>
          </cell>
        </row>
        <row r="133">
          <cell r="C133" t="str">
            <v>E4302EZ2</v>
          </cell>
          <cell r="D133" t="str">
            <v>Liverpool City</v>
          </cell>
          <cell r="E133">
            <v>26686552</v>
          </cell>
          <cell r="F133">
            <v>-881870</v>
          </cell>
          <cell r="G133">
            <v>-1598285</v>
          </cell>
          <cell r="H133">
            <v>24206397</v>
          </cell>
          <cell r="I133">
            <v>0</v>
          </cell>
          <cell r="J133">
            <v>-1935077</v>
          </cell>
          <cell r="K133">
            <v>29424797</v>
          </cell>
          <cell r="L133">
            <v>0</v>
          </cell>
          <cell r="M133">
            <v>224905</v>
          </cell>
          <cell r="N133">
            <v>0</v>
          </cell>
          <cell r="O133">
            <v>224905</v>
          </cell>
        </row>
        <row r="134">
          <cell r="C134" t="str">
            <v>E0201EZ1</v>
          </cell>
          <cell r="D134" t="str">
            <v>Luton Airport EZ</v>
          </cell>
          <cell r="E134">
            <v>4487000</v>
          </cell>
          <cell r="F134">
            <v>-27477</v>
          </cell>
          <cell r="G134">
            <v>-71528</v>
          </cell>
          <cell r="H134">
            <v>4387995</v>
          </cell>
          <cell r="I134">
            <v>0</v>
          </cell>
          <cell r="J134">
            <v>-192751</v>
          </cell>
          <cell r="K134">
            <v>4525992</v>
          </cell>
          <cell r="L134">
            <v>0</v>
          </cell>
          <cell r="M134">
            <v>0</v>
          </cell>
          <cell r="N134">
            <v>0</v>
          </cell>
          <cell r="O134">
            <v>0</v>
          </cell>
        </row>
        <row r="135">
          <cell r="C135" t="str">
            <v>E2237EZ1</v>
          </cell>
          <cell r="D135" t="str">
            <v>Kent Medical Campus</v>
          </cell>
          <cell r="E135">
            <v>63830</v>
          </cell>
          <cell r="F135">
            <v>-638</v>
          </cell>
          <cell r="G135">
            <v>-3000</v>
          </cell>
          <cell r="H135">
            <v>60192</v>
          </cell>
          <cell r="I135">
            <v>0</v>
          </cell>
          <cell r="J135">
            <v>0</v>
          </cell>
          <cell r="K135">
            <v>0</v>
          </cell>
          <cell r="L135">
            <v>60192</v>
          </cell>
          <cell r="M135">
            <v>55000</v>
          </cell>
          <cell r="N135">
            <v>55000</v>
          </cell>
          <cell r="O135">
            <v>55000</v>
          </cell>
        </row>
        <row r="136">
          <cell r="C136" t="str">
            <v>E4203EZ1</v>
          </cell>
          <cell r="D136" t="str">
            <v>Greater Manchester Airport City</v>
          </cell>
          <cell r="E136">
            <v>5350313</v>
          </cell>
          <cell r="F136">
            <v>-107010</v>
          </cell>
          <cell r="G136">
            <v>-428000</v>
          </cell>
          <cell r="H136">
            <v>4815303</v>
          </cell>
          <cell r="I136">
            <v>0</v>
          </cell>
          <cell r="J136">
            <v>-489890</v>
          </cell>
          <cell r="K136">
            <v>5378269</v>
          </cell>
          <cell r="L136">
            <v>0</v>
          </cell>
          <cell r="M136">
            <v>861923</v>
          </cell>
          <cell r="N136">
            <v>0</v>
          </cell>
          <cell r="O136">
            <v>861923</v>
          </cell>
        </row>
        <row r="137">
          <cell r="C137" t="str">
            <v>E4203EZ2</v>
          </cell>
          <cell r="D137" t="str">
            <v>Greater Manchester Life Science: MSP Central Campus</v>
          </cell>
          <cell r="E137">
            <v>675873</v>
          </cell>
          <cell r="F137">
            <v>-13520</v>
          </cell>
          <cell r="G137">
            <v>-54100</v>
          </cell>
          <cell r="H137">
            <v>608253</v>
          </cell>
          <cell r="I137">
            <v>0</v>
          </cell>
          <cell r="J137">
            <v>13150</v>
          </cell>
          <cell r="K137">
            <v>731916</v>
          </cell>
          <cell r="L137">
            <v>0</v>
          </cell>
          <cell r="M137">
            <v>0</v>
          </cell>
          <cell r="N137">
            <v>0</v>
          </cell>
          <cell r="O137">
            <v>0</v>
          </cell>
        </row>
        <row r="138">
          <cell r="C138" t="str">
            <v>E4203EZ3</v>
          </cell>
          <cell r="D138" t="str">
            <v>Greater Manchester Life Science: CMFT Site</v>
          </cell>
          <cell r="E138">
            <v>4829559</v>
          </cell>
          <cell r="F138">
            <v>-96590</v>
          </cell>
          <cell r="G138">
            <v>-386400</v>
          </cell>
          <cell r="H138">
            <v>4346569</v>
          </cell>
          <cell r="I138">
            <v>0</v>
          </cell>
          <cell r="J138">
            <v>93960</v>
          </cell>
          <cell r="K138">
            <v>4953780</v>
          </cell>
          <cell r="L138">
            <v>0</v>
          </cell>
          <cell r="M138">
            <v>0</v>
          </cell>
          <cell r="N138">
            <v>0</v>
          </cell>
          <cell r="O138">
            <v>0</v>
          </cell>
        </row>
        <row r="139">
          <cell r="C139" t="str">
            <v>E2201EZ1</v>
          </cell>
          <cell r="D139" t="str">
            <v>Rochester Airport Technology Park</v>
          </cell>
          <cell r="E139">
            <v>10931</v>
          </cell>
          <cell r="F139">
            <v>0</v>
          </cell>
          <cell r="G139">
            <v>0</v>
          </cell>
          <cell r="H139">
            <v>10931</v>
          </cell>
          <cell r="I139">
            <v>0</v>
          </cell>
          <cell r="J139">
            <v>1069</v>
          </cell>
          <cell r="K139">
            <v>10890</v>
          </cell>
          <cell r="L139">
            <v>1110</v>
          </cell>
          <cell r="M139">
            <v>0</v>
          </cell>
          <cell r="N139">
            <v>0</v>
          </cell>
          <cell r="O139">
            <v>0</v>
          </cell>
        </row>
        <row r="140">
          <cell r="C140" t="str">
            <v>E3534EZ1</v>
          </cell>
          <cell r="D140" t="str">
            <v>New Anglia EZ: Sproughton Road</v>
          </cell>
          <cell r="E140">
            <v>0</v>
          </cell>
          <cell r="F140">
            <v>0</v>
          </cell>
          <cell r="G140">
            <v>0</v>
          </cell>
          <cell r="H140">
            <v>0</v>
          </cell>
          <cell r="I140">
            <v>0</v>
          </cell>
          <cell r="J140">
            <v>0</v>
          </cell>
          <cell r="K140">
            <v>0</v>
          </cell>
          <cell r="L140">
            <v>0</v>
          </cell>
          <cell r="M140">
            <v>0</v>
          </cell>
          <cell r="N140">
            <v>0</v>
          </cell>
          <cell r="O140">
            <v>0</v>
          </cell>
        </row>
        <row r="141">
          <cell r="C141" t="str">
            <v>E3534EZ2</v>
          </cell>
          <cell r="D141" t="str">
            <v>New Anglia EZ: Mill Lane</v>
          </cell>
          <cell r="E141">
            <v>0</v>
          </cell>
          <cell r="F141">
            <v>0</v>
          </cell>
          <cell r="G141">
            <v>0</v>
          </cell>
          <cell r="H141">
            <v>0</v>
          </cell>
          <cell r="I141">
            <v>0</v>
          </cell>
          <cell r="J141">
            <v>0</v>
          </cell>
          <cell r="K141">
            <v>0</v>
          </cell>
          <cell r="L141">
            <v>0</v>
          </cell>
          <cell r="M141">
            <v>0</v>
          </cell>
          <cell r="N141">
            <v>0</v>
          </cell>
          <cell r="O141">
            <v>0</v>
          </cell>
        </row>
        <row r="142">
          <cell r="C142" t="str">
            <v>E0702EZ1</v>
          </cell>
          <cell r="D142" t="str">
            <v>Tees Valley</v>
          </cell>
          <cell r="E142">
            <v>0</v>
          </cell>
          <cell r="F142">
            <v>0</v>
          </cell>
          <cell r="G142">
            <v>0</v>
          </cell>
          <cell r="H142">
            <v>0</v>
          </cell>
          <cell r="I142">
            <v>0</v>
          </cell>
          <cell r="J142">
            <v>0</v>
          </cell>
          <cell r="K142">
            <v>0</v>
          </cell>
          <cell r="L142">
            <v>0</v>
          </cell>
          <cell r="M142">
            <v>0</v>
          </cell>
          <cell r="N142">
            <v>0</v>
          </cell>
          <cell r="O142">
            <v>0</v>
          </cell>
        </row>
        <row r="143">
          <cell r="C143" t="str">
            <v>E0702EZ2</v>
          </cell>
          <cell r="D143" t="str">
            <v>Tees Valley EZ Growth Extension: Middlesbrough historic quarter</v>
          </cell>
          <cell r="E143">
            <v>3677234</v>
          </cell>
          <cell r="F143">
            <v>-133039</v>
          </cell>
          <cell r="G143">
            <v>-171759</v>
          </cell>
          <cell r="H143">
            <v>3372436</v>
          </cell>
          <cell r="I143">
            <v>0</v>
          </cell>
          <cell r="J143">
            <v>-591685</v>
          </cell>
          <cell r="K143">
            <v>2781145</v>
          </cell>
          <cell r="L143">
            <v>0</v>
          </cell>
          <cell r="M143">
            <v>0</v>
          </cell>
          <cell r="N143">
            <v>0</v>
          </cell>
          <cell r="O143">
            <v>0</v>
          </cell>
        </row>
        <row r="144">
          <cell r="C144" t="str">
            <v>E4502EZ1</v>
          </cell>
          <cell r="D144" t="str">
            <v>NE Newcastle</v>
          </cell>
          <cell r="E144">
            <v>517109</v>
          </cell>
          <cell r="F144">
            <v>-7239</v>
          </cell>
          <cell r="G144">
            <v>0</v>
          </cell>
          <cell r="H144">
            <v>509870</v>
          </cell>
          <cell r="I144">
            <v>0</v>
          </cell>
          <cell r="J144">
            <v>5668</v>
          </cell>
          <cell r="K144">
            <v>85221</v>
          </cell>
          <cell r="L144">
            <v>430317</v>
          </cell>
          <cell r="M144">
            <v>0</v>
          </cell>
          <cell r="N144">
            <v>0</v>
          </cell>
          <cell r="O144">
            <v>0</v>
          </cell>
        </row>
        <row r="145">
          <cell r="C145" t="str">
            <v>E4502EZ2</v>
          </cell>
          <cell r="D145" t="str">
            <v>Development Area</v>
          </cell>
          <cell r="E145">
            <v>6493750</v>
          </cell>
          <cell r="F145">
            <v>-90912</v>
          </cell>
          <cell r="G145">
            <v>0</v>
          </cell>
          <cell r="H145">
            <v>6402838</v>
          </cell>
          <cell r="I145">
            <v>0</v>
          </cell>
          <cell r="J145">
            <v>-1046393</v>
          </cell>
          <cell r="K145">
            <v>5183149</v>
          </cell>
          <cell r="L145">
            <v>173296</v>
          </cell>
          <cell r="M145">
            <v>0</v>
          </cell>
          <cell r="N145">
            <v>0</v>
          </cell>
          <cell r="O145">
            <v>0</v>
          </cell>
        </row>
        <row r="146">
          <cell r="C146" t="str">
            <v>E4502EZ3</v>
          </cell>
          <cell r="D146" t="str">
            <v>North Bank of the Tyne extension</v>
          </cell>
          <cell r="E146">
            <v>0</v>
          </cell>
          <cell r="F146">
            <v>0</v>
          </cell>
          <cell r="G146">
            <v>0</v>
          </cell>
          <cell r="H146">
            <v>0</v>
          </cell>
          <cell r="I146">
            <v>0</v>
          </cell>
          <cell r="J146">
            <v>0</v>
          </cell>
          <cell r="K146">
            <v>0</v>
          </cell>
          <cell r="L146">
            <v>0</v>
          </cell>
          <cell r="M146">
            <v>0</v>
          </cell>
          <cell r="N146">
            <v>0</v>
          </cell>
          <cell r="O146">
            <v>0</v>
          </cell>
        </row>
        <row r="147">
          <cell r="C147" t="str">
            <v>E4502EZ4</v>
          </cell>
          <cell r="D147" t="str">
            <v>Newcastle International Airport Business Park</v>
          </cell>
          <cell r="E147">
            <v>0</v>
          </cell>
          <cell r="F147">
            <v>0</v>
          </cell>
          <cell r="G147">
            <v>0</v>
          </cell>
          <cell r="H147">
            <v>0</v>
          </cell>
          <cell r="I147">
            <v>0</v>
          </cell>
          <cell r="J147">
            <v>0</v>
          </cell>
          <cell r="K147">
            <v>0</v>
          </cell>
          <cell r="L147">
            <v>0</v>
          </cell>
          <cell r="M147">
            <v>0</v>
          </cell>
          <cell r="N147">
            <v>0</v>
          </cell>
          <cell r="O147">
            <v>0</v>
          </cell>
        </row>
        <row r="148">
          <cell r="C148" t="str">
            <v>E3434EZ1</v>
          </cell>
          <cell r="D148" t="str">
            <v>Ceramics Valley: Chatterley Valley West</v>
          </cell>
          <cell r="E148">
            <v>0</v>
          </cell>
          <cell r="F148">
            <v>0</v>
          </cell>
          <cell r="G148">
            <v>0</v>
          </cell>
          <cell r="H148">
            <v>0</v>
          </cell>
          <cell r="I148">
            <v>0</v>
          </cell>
          <cell r="J148">
            <v>0</v>
          </cell>
          <cell r="K148">
            <v>0</v>
          </cell>
          <cell r="L148">
            <v>0</v>
          </cell>
          <cell r="M148">
            <v>0</v>
          </cell>
          <cell r="N148">
            <v>0</v>
          </cell>
          <cell r="O148">
            <v>0</v>
          </cell>
        </row>
        <row r="149">
          <cell r="C149" t="str">
            <v>E5045EZ1</v>
          </cell>
          <cell r="D149" t="str">
            <v>Royal Docks</v>
          </cell>
          <cell r="E149">
            <v>625822</v>
          </cell>
          <cell r="F149">
            <v>0</v>
          </cell>
          <cell r="G149">
            <v>0</v>
          </cell>
          <cell r="H149">
            <v>625822</v>
          </cell>
          <cell r="I149">
            <v>0</v>
          </cell>
          <cell r="J149">
            <v>-27646</v>
          </cell>
          <cell r="K149">
            <v>230835</v>
          </cell>
          <cell r="L149">
            <v>367341</v>
          </cell>
          <cell r="M149">
            <v>76405</v>
          </cell>
          <cell r="N149">
            <v>76405</v>
          </cell>
          <cell r="O149">
            <v>76405</v>
          </cell>
        </row>
        <row r="150">
          <cell r="C150" t="str">
            <v>E2003EZ1</v>
          </cell>
          <cell r="D150" t="str">
            <v>Humber Port Corridor</v>
          </cell>
          <cell r="E150">
            <v>0</v>
          </cell>
          <cell r="F150">
            <v>0</v>
          </cell>
          <cell r="G150">
            <v>0</v>
          </cell>
          <cell r="H150">
            <v>0</v>
          </cell>
          <cell r="I150">
            <v>0</v>
          </cell>
          <cell r="J150">
            <v>0</v>
          </cell>
          <cell r="K150">
            <v>0</v>
          </cell>
          <cell r="L150">
            <v>0</v>
          </cell>
          <cell r="M150">
            <v>65115</v>
          </cell>
          <cell r="N150">
            <v>65115</v>
          </cell>
          <cell r="O150">
            <v>65115</v>
          </cell>
        </row>
        <row r="151">
          <cell r="C151" t="str">
            <v>E2003EZ2</v>
          </cell>
          <cell r="D151" t="str">
            <v>Humber Super Energy Cluster</v>
          </cell>
          <cell r="E151">
            <v>0</v>
          </cell>
          <cell r="F151">
            <v>0</v>
          </cell>
          <cell r="G151">
            <v>0</v>
          </cell>
          <cell r="H151">
            <v>0</v>
          </cell>
          <cell r="I151">
            <v>0</v>
          </cell>
          <cell r="J151">
            <v>0</v>
          </cell>
          <cell r="K151">
            <v>0</v>
          </cell>
          <cell r="L151">
            <v>0</v>
          </cell>
          <cell r="M151">
            <v>0</v>
          </cell>
          <cell r="N151">
            <v>0</v>
          </cell>
          <cell r="O151">
            <v>0</v>
          </cell>
        </row>
        <row r="152">
          <cell r="C152" t="str">
            <v>E2003EZ3</v>
          </cell>
          <cell r="D152" t="str">
            <v>Humber EZ: Stallingborough Interchange</v>
          </cell>
          <cell r="E152">
            <v>0</v>
          </cell>
          <cell r="F152">
            <v>0</v>
          </cell>
          <cell r="G152">
            <v>0</v>
          </cell>
          <cell r="H152">
            <v>0</v>
          </cell>
          <cell r="I152">
            <v>0</v>
          </cell>
          <cell r="J152">
            <v>0</v>
          </cell>
          <cell r="K152">
            <v>0</v>
          </cell>
          <cell r="L152">
            <v>0</v>
          </cell>
          <cell r="M152">
            <v>0</v>
          </cell>
          <cell r="N152">
            <v>0</v>
          </cell>
          <cell r="O152">
            <v>0</v>
          </cell>
        </row>
        <row r="153">
          <cell r="C153" t="str">
            <v>E2003EZ4</v>
          </cell>
          <cell r="D153" t="str">
            <v>Humber EZ: Great Coates Business Park</v>
          </cell>
          <cell r="E153">
            <v>0</v>
          </cell>
          <cell r="F153">
            <v>0</v>
          </cell>
          <cell r="G153">
            <v>0</v>
          </cell>
          <cell r="H153">
            <v>0</v>
          </cell>
          <cell r="I153">
            <v>0</v>
          </cell>
          <cell r="J153">
            <v>0</v>
          </cell>
          <cell r="K153">
            <v>0</v>
          </cell>
          <cell r="L153">
            <v>0</v>
          </cell>
          <cell r="M153">
            <v>0</v>
          </cell>
          <cell r="N153">
            <v>0</v>
          </cell>
          <cell r="O153">
            <v>0</v>
          </cell>
        </row>
        <row r="154">
          <cell r="C154" t="str">
            <v>E2003EZ5</v>
          </cell>
          <cell r="D154" t="str">
            <v>Humber EZ: King's Road</v>
          </cell>
          <cell r="E154">
            <v>0</v>
          </cell>
          <cell r="F154">
            <v>0</v>
          </cell>
          <cell r="G154">
            <v>0</v>
          </cell>
          <cell r="H154">
            <v>0</v>
          </cell>
          <cell r="I154">
            <v>0</v>
          </cell>
          <cell r="J154">
            <v>0</v>
          </cell>
          <cell r="K154">
            <v>0</v>
          </cell>
          <cell r="L154">
            <v>0</v>
          </cell>
          <cell r="M154">
            <v>0</v>
          </cell>
          <cell r="N154">
            <v>0</v>
          </cell>
          <cell r="O154">
            <v>0</v>
          </cell>
        </row>
        <row r="155">
          <cell r="C155" t="str">
            <v>E2003EZ6</v>
          </cell>
          <cell r="D155" t="str">
            <v>Humber EZ: Queen's Road</v>
          </cell>
          <cell r="E155">
            <v>0</v>
          </cell>
          <cell r="F155">
            <v>0</v>
          </cell>
          <cell r="G155">
            <v>0</v>
          </cell>
          <cell r="H155">
            <v>0</v>
          </cell>
          <cell r="I155">
            <v>0</v>
          </cell>
          <cell r="J155">
            <v>0</v>
          </cell>
          <cell r="K155">
            <v>0</v>
          </cell>
          <cell r="L155">
            <v>0</v>
          </cell>
          <cell r="M155">
            <v>0</v>
          </cell>
          <cell r="N155">
            <v>0</v>
          </cell>
          <cell r="O155">
            <v>0</v>
          </cell>
        </row>
        <row r="156">
          <cell r="C156" t="str">
            <v>E2003EZ7</v>
          </cell>
          <cell r="D156" t="str">
            <v>Humber EZ: Abengoa</v>
          </cell>
          <cell r="E156">
            <v>0</v>
          </cell>
          <cell r="F156">
            <v>0</v>
          </cell>
          <cell r="G156">
            <v>0</v>
          </cell>
          <cell r="H156">
            <v>0</v>
          </cell>
          <cell r="I156">
            <v>0</v>
          </cell>
          <cell r="J156">
            <v>0</v>
          </cell>
          <cell r="K156">
            <v>0</v>
          </cell>
          <cell r="L156">
            <v>0</v>
          </cell>
          <cell r="M156">
            <v>0</v>
          </cell>
          <cell r="N156">
            <v>0</v>
          </cell>
          <cell r="O156">
            <v>0</v>
          </cell>
        </row>
        <row r="157">
          <cell r="C157" t="str">
            <v>E2003EZ8</v>
          </cell>
          <cell r="D157" t="str">
            <v>Humber EZ: Huntsman Tioxide</v>
          </cell>
          <cell r="E157">
            <v>0</v>
          </cell>
          <cell r="F157">
            <v>0</v>
          </cell>
          <cell r="G157">
            <v>0</v>
          </cell>
          <cell r="H157">
            <v>0</v>
          </cell>
          <cell r="I157">
            <v>0</v>
          </cell>
          <cell r="J157">
            <v>0</v>
          </cell>
          <cell r="K157">
            <v>0</v>
          </cell>
          <cell r="L157">
            <v>0</v>
          </cell>
          <cell r="M157">
            <v>0</v>
          </cell>
          <cell r="N157">
            <v>0</v>
          </cell>
          <cell r="O157">
            <v>0</v>
          </cell>
        </row>
        <row r="158">
          <cell r="C158" t="str">
            <v>E2004EZ1</v>
          </cell>
          <cell r="D158" t="str">
            <v>Humber Super Energy Cluster</v>
          </cell>
          <cell r="E158">
            <v>1149568</v>
          </cell>
          <cell r="F158">
            <v>0</v>
          </cell>
          <cell r="G158">
            <v>0</v>
          </cell>
          <cell r="H158">
            <v>1149568</v>
          </cell>
          <cell r="I158">
            <v>0</v>
          </cell>
          <cell r="J158">
            <v>-64193</v>
          </cell>
          <cell r="K158">
            <v>899022</v>
          </cell>
          <cell r="L158">
            <v>186353</v>
          </cell>
          <cell r="M158">
            <v>0</v>
          </cell>
          <cell r="N158">
            <v>0</v>
          </cell>
          <cell r="O158">
            <v>0</v>
          </cell>
        </row>
        <row r="159">
          <cell r="C159" t="str">
            <v>E2004EZ2</v>
          </cell>
          <cell r="D159" t="str">
            <v>Humber EZ: Humberside Airport</v>
          </cell>
          <cell r="E159">
            <v>891398</v>
          </cell>
          <cell r="F159">
            <v>0</v>
          </cell>
          <cell r="G159">
            <v>0</v>
          </cell>
          <cell r="H159">
            <v>891398</v>
          </cell>
          <cell r="I159">
            <v>0</v>
          </cell>
          <cell r="J159">
            <v>7575</v>
          </cell>
          <cell r="K159">
            <v>892897</v>
          </cell>
          <cell r="L159">
            <v>6076</v>
          </cell>
          <cell r="M159">
            <v>0</v>
          </cell>
          <cell r="N159">
            <v>0</v>
          </cell>
          <cell r="O159">
            <v>0</v>
          </cell>
        </row>
        <row r="160">
          <cell r="C160" t="str">
            <v>E2635EZ1</v>
          </cell>
          <cell r="D160" t="str">
            <v>New Anglia EZ: Scottow Enterprise Park</v>
          </cell>
          <cell r="E160">
            <v>0</v>
          </cell>
          <cell r="F160">
            <v>0</v>
          </cell>
          <cell r="G160">
            <v>0</v>
          </cell>
          <cell r="H160">
            <v>0</v>
          </cell>
          <cell r="I160">
            <v>0</v>
          </cell>
          <cell r="J160">
            <v>17091</v>
          </cell>
          <cell r="K160">
            <v>0</v>
          </cell>
          <cell r="L160">
            <v>17091</v>
          </cell>
          <cell r="M160">
            <v>26737</v>
          </cell>
          <cell r="N160">
            <v>26737</v>
          </cell>
          <cell r="O160">
            <v>26737</v>
          </cell>
        </row>
        <row r="161">
          <cell r="C161" t="str">
            <v>E2635EZ2</v>
          </cell>
          <cell r="D161" t="str">
            <v>New Anglia EZ: Egmere Business Park</v>
          </cell>
          <cell r="E161">
            <v>0</v>
          </cell>
          <cell r="F161">
            <v>0</v>
          </cell>
          <cell r="G161">
            <v>0</v>
          </cell>
          <cell r="H161">
            <v>0</v>
          </cell>
          <cell r="I161">
            <v>0</v>
          </cell>
          <cell r="J161">
            <v>0</v>
          </cell>
          <cell r="K161">
            <v>0</v>
          </cell>
          <cell r="L161">
            <v>0</v>
          </cell>
          <cell r="M161">
            <v>0</v>
          </cell>
          <cell r="N161">
            <v>0</v>
          </cell>
          <cell r="O161">
            <v>0</v>
          </cell>
        </row>
        <row r="162">
          <cell r="C162" t="str">
            <v>E0104EZ1</v>
          </cell>
          <cell r="D162" t="str">
            <v>Enterprise Area</v>
          </cell>
          <cell r="E162">
            <v>823725</v>
          </cell>
          <cell r="F162">
            <v>-14827</v>
          </cell>
          <cell r="G162">
            <v>-38715</v>
          </cell>
          <cell r="H162">
            <v>770183</v>
          </cell>
          <cell r="I162">
            <v>0</v>
          </cell>
          <cell r="J162">
            <v>-95317</v>
          </cell>
          <cell r="K162">
            <v>184016</v>
          </cell>
          <cell r="L162">
            <v>490850</v>
          </cell>
          <cell r="M162">
            <v>0</v>
          </cell>
          <cell r="N162">
            <v>0</v>
          </cell>
          <cell r="O162">
            <v>0</v>
          </cell>
        </row>
        <row r="163">
          <cell r="C163" t="str">
            <v>E4503EZ1</v>
          </cell>
          <cell r="D163" t="str">
            <v>North East</v>
          </cell>
          <cell r="E163">
            <v>732250</v>
          </cell>
          <cell r="F163">
            <v>0</v>
          </cell>
          <cell r="G163">
            <v>0</v>
          </cell>
          <cell r="H163">
            <v>732250</v>
          </cell>
          <cell r="I163">
            <v>0</v>
          </cell>
          <cell r="J163">
            <v>13872</v>
          </cell>
          <cell r="K163">
            <v>582378</v>
          </cell>
          <cell r="L163">
            <v>163744</v>
          </cell>
          <cell r="M163">
            <v>10109</v>
          </cell>
          <cell r="N163">
            <v>10109</v>
          </cell>
          <cell r="O163">
            <v>10109</v>
          </cell>
        </row>
        <row r="164">
          <cell r="C164" t="str">
            <v>E2835EZ1</v>
          </cell>
          <cell r="D164" t="str">
            <v>Waterside</v>
          </cell>
          <cell r="E164">
            <v>3240941</v>
          </cell>
          <cell r="F164">
            <v>-18200</v>
          </cell>
          <cell r="G164">
            <v>-8820</v>
          </cell>
          <cell r="H164">
            <v>3213921</v>
          </cell>
          <cell r="I164">
            <v>0</v>
          </cell>
          <cell r="J164">
            <v>-340892</v>
          </cell>
          <cell r="K164">
            <v>3165816</v>
          </cell>
          <cell r="L164">
            <v>0</v>
          </cell>
          <cell r="M164">
            <v>1197743</v>
          </cell>
          <cell r="N164">
            <v>1197743</v>
          </cell>
          <cell r="O164">
            <v>1197743</v>
          </cell>
        </row>
        <row r="165">
          <cell r="C165" t="str">
            <v>E2901EZ1</v>
          </cell>
          <cell r="D165" t="str">
            <v xml:space="preserve">North East </v>
          </cell>
          <cell r="E165">
            <v>169124</v>
          </cell>
          <cell r="F165">
            <v>0</v>
          </cell>
          <cell r="G165">
            <v>0</v>
          </cell>
          <cell r="H165">
            <v>169124</v>
          </cell>
          <cell r="I165">
            <v>0</v>
          </cell>
          <cell r="J165">
            <v>29781</v>
          </cell>
          <cell r="K165">
            <v>14511</v>
          </cell>
          <cell r="L165">
            <v>184394</v>
          </cell>
          <cell r="M165">
            <v>119501</v>
          </cell>
          <cell r="N165">
            <v>119501</v>
          </cell>
          <cell r="O165">
            <v>119501</v>
          </cell>
        </row>
        <row r="166">
          <cell r="C166" t="str">
            <v>E2901EZ2</v>
          </cell>
          <cell r="D166" t="str">
            <v>Fairmoor</v>
          </cell>
          <cell r="E166">
            <v>0</v>
          </cell>
          <cell r="F166">
            <v>0</v>
          </cell>
          <cell r="G166">
            <v>0</v>
          </cell>
          <cell r="H166">
            <v>0</v>
          </cell>
          <cell r="I166">
            <v>0</v>
          </cell>
          <cell r="J166">
            <v>0</v>
          </cell>
          <cell r="K166">
            <v>0</v>
          </cell>
          <cell r="L166">
            <v>0</v>
          </cell>
          <cell r="M166">
            <v>0</v>
          </cell>
          <cell r="N166">
            <v>0</v>
          </cell>
          <cell r="O166">
            <v>0</v>
          </cell>
        </row>
        <row r="167">
          <cell r="C167" t="str">
            <v>E2901EZ3</v>
          </cell>
          <cell r="D167" t="str">
            <v>Ashwood Business Park</v>
          </cell>
          <cell r="E167">
            <v>0</v>
          </cell>
          <cell r="F167">
            <v>0</v>
          </cell>
          <cell r="G167">
            <v>0</v>
          </cell>
          <cell r="H167">
            <v>0</v>
          </cell>
          <cell r="I167">
            <v>0</v>
          </cell>
          <cell r="J167">
            <v>0</v>
          </cell>
          <cell r="K167">
            <v>0</v>
          </cell>
          <cell r="L167">
            <v>0</v>
          </cell>
          <cell r="M167">
            <v>0</v>
          </cell>
          <cell r="N167">
            <v>0</v>
          </cell>
          <cell r="O167">
            <v>0</v>
          </cell>
        </row>
        <row r="168">
          <cell r="C168" t="str">
            <v>E2901EZ4</v>
          </cell>
          <cell r="D168" t="str">
            <v>Ramparts Business Park</v>
          </cell>
          <cell r="E168">
            <v>15798</v>
          </cell>
          <cell r="F168">
            <v>0</v>
          </cell>
          <cell r="G168">
            <v>0</v>
          </cell>
          <cell r="H168">
            <v>15798</v>
          </cell>
          <cell r="I168">
            <v>0</v>
          </cell>
          <cell r="J168">
            <v>-592</v>
          </cell>
          <cell r="K168">
            <v>19858</v>
          </cell>
          <cell r="L168">
            <v>0</v>
          </cell>
          <cell r="M168">
            <v>8353</v>
          </cell>
          <cell r="N168">
            <v>8353</v>
          </cell>
          <cell r="O168">
            <v>8353</v>
          </cell>
        </row>
        <row r="169">
          <cell r="C169" t="str">
            <v>E3001EZ1</v>
          </cell>
          <cell r="D169" t="str">
            <v>Nottingham City</v>
          </cell>
          <cell r="E169">
            <v>3865530</v>
          </cell>
          <cell r="F169">
            <v>0</v>
          </cell>
          <cell r="G169">
            <v>0</v>
          </cell>
          <cell r="H169">
            <v>3865530</v>
          </cell>
          <cell r="I169">
            <v>0</v>
          </cell>
          <cell r="J169">
            <v>0</v>
          </cell>
          <cell r="K169">
            <v>3980501</v>
          </cell>
          <cell r="L169">
            <v>0</v>
          </cell>
          <cell r="M169">
            <v>0</v>
          </cell>
          <cell r="N169">
            <v>0</v>
          </cell>
          <cell r="O169">
            <v>0</v>
          </cell>
        </row>
        <row r="170">
          <cell r="C170" t="str">
            <v>E3001EZ2</v>
          </cell>
          <cell r="D170" t="str">
            <v>Development  Area</v>
          </cell>
          <cell r="E170">
            <v>6377589</v>
          </cell>
          <cell r="F170">
            <v>-105000</v>
          </cell>
          <cell r="G170">
            <v>-577785</v>
          </cell>
          <cell r="H170">
            <v>5694804</v>
          </cell>
          <cell r="I170">
            <v>0</v>
          </cell>
          <cell r="J170">
            <v>472695</v>
          </cell>
          <cell r="K170">
            <v>6955778</v>
          </cell>
          <cell r="L170">
            <v>0</v>
          </cell>
          <cell r="M170">
            <v>0</v>
          </cell>
          <cell r="N170">
            <v>0</v>
          </cell>
          <cell r="O170">
            <v>0</v>
          </cell>
        </row>
        <row r="171">
          <cell r="C171" t="str">
            <v>E1101EZ1</v>
          </cell>
          <cell r="D171" t="str">
            <v>South Yard</v>
          </cell>
          <cell r="E171">
            <v>0</v>
          </cell>
          <cell r="F171">
            <v>0</v>
          </cell>
          <cell r="G171">
            <v>0</v>
          </cell>
          <cell r="H171">
            <v>0</v>
          </cell>
          <cell r="I171">
            <v>0</v>
          </cell>
          <cell r="J171">
            <v>0</v>
          </cell>
          <cell r="K171">
            <v>528465</v>
          </cell>
          <cell r="L171">
            <v>0</v>
          </cell>
          <cell r="M171">
            <v>0</v>
          </cell>
          <cell r="N171">
            <v>0</v>
          </cell>
          <cell r="O171">
            <v>0</v>
          </cell>
        </row>
        <row r="172">
          <cell r="C172" t="str">
            <v>E1236EZ1</v>
          </cell>
          <cell r="D172" t="str">
            <v>Dorset Technology Park</v>
          </cell>
          <cell r="E172">
            <v>337687</v>
          </cell>
          <cell r="F172">
            <v>-6754</v>
          </cell>
          <cell r="G172">
            <v>-67537</v>
          </cell>
          <cell r="H172">
            <v>263396</v>
          </cell>
          <cell r="I172">
            <v>0</v>
          </cell>
          <cell r="J172">
            <v>0</v>
          </cell>
          <cell r="K172">
            <v>263396</v>
          </cell>
          <cell r="L172">
            <v>0</v>
          </cell>
          <cell r="M172">
            <v>0</v>
          </cell>
          <cell r="N172">
            <v>0</v>
          </cell>
          <cell r="O172">
            <v>0</v>
          </cell>
        </row>
        <row r="173">
          <cell r="C173" t="str">
            <v>E0703EZ1</v>
          </cell>
          <cell r="D173" t="str">
            <v>Tees Valley</v>
          </cell>
          <cell r="E173">
            <v>356805</v>
          </cell>
          <cell r="F173">
            <v>0</v>
          </cell>
          <cell r="G173">
            <v>0</v>
          </cell>
          <cell r="H173">
            <v>356805</v>
          </cell>
          <cell r="I173">
            <v>0</v>
          </cell>
          <cell r="J173">
            <v>0</v>
          </cell>
          <cell r="K173">
            <v>0</v>
          </cell>
          <cell r="L173">
            <v>356805</v>
          </cell>
          <cell r="M173">
            <v>0</v>
          </cell>
          <cell r="N173">
            <v>0</v>
          </cell>
          <cell r="O173">
            <v>0</v>
          </cell>
        </row>
        <row r="174">
          <cell r="C174" t="str">
            <v>E2340EZ1</v>
          </cell>
          <cell r="D174" t="str">
            <v>Lancs Advanced Eng. &amp; Manufacturing</v>
          </cell>
          <cell r="E174">
            <v>1868100</v>
          </cell>
          <cell r="F174">
            <v>0</v>
          </cell>
          <cell r="G174">
            <v>0</v>
          </cell>
          <cell r="H174">
            <v>1868100</v>
          </cell>
          <cell r="I174">
            <v>6898</v>
          </cell>
          <cell r="J174">
            <v>0</v>
          </cell>
          <cell r="K174">
            <v>1840050</v>
          </cell>
          <cell r="L174">
            <v>21152</v>
          </cell>
          <cell r="M174">
            <v>0</v>
          </cell>
          <cell r="N174">
            <v>0</v>
          </cell>
          <cell r="O174">
            <v>0</v>
          </cell>
        </row>
        <row r="175">
          <cell r="C175" t="str">
            <v>E4403EZ1</v>
          </cell>
          <cell r="D175" t="str">
            <v>Sheffield City Region</v>
          </cell>
          <cell r="E175">
            <v>202481</v>
          </cell>
          <cell r="F175">
            <v>0</v>
          </cell>
          <cell r="G175">
            <v>0</v>
          </cell>
          <cell r="H175">
            <v>202481</v>
          </cell>
          <cell r="I175">
            <v>0</v>
          </cell>
          <cell r="J175">
            <v>-1477</v>
          </cell>
          <cell r="K175">
            <v>321615</v>
          </cell>
          <cell r="L175">
            <v>0</v>
          </cell>
          <cell r="M175">
            <v>203404</v>
          </cell>
          <cell r="N175">
            <v>203404</v>
          </cell>
          <cell r="O175">
            <v>203404</v>
          </cell>
        </row>
        <row r="176">
          <cell r="C176" t="str">
            <v>E3636EZ1</v>
          </cell>
          <cell r="D176" t="str">
            <v>Longcross Park</v>
          </cell>
          <cell r="E176">
            <v>663170</v>
          </cell>
          <cell r="F176">
            <v>-66317</v>
          </cell>
          <cell r="G176">
            <v>-22586</v>
          </cell>
          <cell r="H176">
            <v>574267</v>
          </cell>
          <cell r="I176">
            <v>0</v>
          </cell>
          <cell r="J176">
            <v>1518</v>
          </cell>
          <cell r="K176">
            <v>602682</v>
          </cell>
          <cell r="L176">
            <v>0</v>
          </cell>
          <cell r="M176">
            <v>0</v>
          </cell>
          <cell r="N176">
            <v>0</v>
          </cell>
          <cell r="O176">
            <v>0</v>
          </cell>
        </row>
        <row r="177">
          <cell r="C177" t="str">
            <v>E3332EZ1</v>
          </cell>
          <cell r="D177" t="str">
            <v>Huntspill Energy Park</v>
          </cell>
          <cell r="E177">
            <v>17242</v>
          </cell>
          <cell r="F177">
            <v>0</v>
          </cell>
          <cell r="G177">
            <v>0</v>
          </cell>
          <cell r="H177">
            <v>17242</v>
          </cell>
          <cell r="I177">
            <v>0</v>
          </cell>
          <cell r="J177">
            <v>0</v>
          </cell>
          <cell r="K177">
            <v>20741</v>
          </cell>
          <cell r="L177">
            <v>0</v>
          </cell>
          <cell r="M177">
            <v>0</v>
          </cell>
          <cell r="N177">
            <v>0</v>
          </cell>
          <cell r="O177">
            <v>0</v>
          </cell>
        </row>
        <row r="178">
          <cell r="C178" t="str">
            <v>E4404EZ1</v>
          </cell>
          <cell r="D178" t="str">
            <v>Sheffield City Region</v>
          </cell>
          <cell r="E178">
            <v>2855964</v>
          </cell>
          <cell r="F178">
            <v>-17820</v>
          </cell>
          <cell r="G178">
            <v>-33165</v>
          </cell>
          <cell r="H178">
            <v>2804979</v>
          </cell>
          <cell r="I178">
            <v>0</v>
          </cell>
          <cell r="J178">
            <v>-192289</v>
          </cell>
          <cell r="K178">
            <v>1708539</v>
          </cell>
          <cell r="L178">
            <v>904151</v>
          </cell>
          <cell r="M178">
            <v>57198</v>
          </cell>
          <cell r="N178">
            <v>57198</v>
          </cell>
          <cell r="O178">
            <v>57198</v>
          </cell>
        </row>
        <row r="179">
          <cell r="C179" t="str">
            <v>E4404EZ2</v>
          </cell>
          <cell r="D179" t="str">
            <v>Development Area</v>
          </cell>
          <cell r="E179">
            <v>721638</v>
          </cell>
          <cell r="F179">
            <v>-12333</v>
          </cell>
          <cell r="G179">
            <v>-20000</v>
          </cell>
          <cell r="H179">
            <v>689305</v>
          </cell>
          <cell r="I179">
            <v>0</v>
          </cell>
          <cell r="J179">
            <v>-98762</v>
          </cell>
          <cell r="K179">
            <v>1604725</v>
          </cell>
          <cell r="L179">
            <v>0</v>
          </cell>
          <cell r="M179">
            <v>0</v>
          </cell>
          <cell r="N179">
            <v>0</v>
          </cell>
          <cell r="O179">
            <v>0</v>
          </cell>
        </row>
        <row r="180">
          <cell r="C180" t="str">
            <v>E0536EZ1</v>
          </cell>
          <cell r="D180" t="str">
            <v>Cambridge Compass: Cambourne Business Park</v>
          </cell>
          <cell r="E180">
            <v>0</v>
          </cell>
          <cell r="F180">
            <v>0</v>
          </cell>
          <cell r="G180">
            <v>0</v>
          </cell>
          <cell r="H180">
            <v>0</v>
          </cell>
          <cell r="I180">
            <v>0</v>
          </cell>
          <cell r="J180">
            <v>0</v>
          </cell>
          <cell r="K180">
            <v>0</v>
          </cell>
          <cell r="L180">
            <v>0</v>
          </cell>
          <cell r="M180">
            <v>0</v>
          </cell>
          <cell r="N180">
            <v>0</v>
          </cell>
          <cell r="O180">
            <v>0</v>
          </cell>
        </row>
        <row r="181">
          <cell r="C181" t="str">
            <v>E0536EZ2</v>
          </cell>
          <cell r="D181" t="str">
            <v>Cambridge Compass: Cambridge Research Park</v>
          </cell>
          <cell r="E181">
            <v>701750</v>
          </cell>
          <cell r="F181">
            <v>0</v>
          </cell>
          <cell r="G181">
            <v>0</v>
          </cell>
          <cell r="H181">
            <v>701750</v>
          </cell>
          <cell r="I181">
            <v>0</v>
          </cell>
          <cell r="J181">
            <v>0</v>
          </cell>
          <cell r="K181">
            <v>0</v>
          </cell>
          <cell r="L181">
            <v>701750</v>
          </cell>
          <cell r="M181">
            <v>165000</v>
          </cell>
          <cell r="N181">
            <v>165000</v>
          </cell>
          <cell r="O181">
            <v>165000</v>
          </cell>
        </row>
        <row r="182">
          <cell r="C182" t="str">
            <v>E0536EZ3</v>
          </cell>
          <cell r="D182" t="str">
            <v>Cambridge Compass: Northstowe</v>
          </cell>
          <cell r="E182">
            <v>0</v>
          </cell>
          <cell r="F182">
            <v>0</v>
          </cell>
          <cell r="G182">
            <v>0</v>
          </cell>
          <cell r="H182">
            <v>0</v>
          </cell>
          <cell r="I182">
            <v>0</v>
          </cell>
          <cell r="J182">
            <v>0</v>
          </cell>
          <cell r="K182">
            <v>0</v>
          </cell>
          <cell r="L182">
            <v>0</v>
          </cell>
          <cell r="M182">
            <v>0</v>
          </cell>
          <cell r="N182">
            <v>0</v>
          </cell>
          <cell r="O182">
            <v>0</v>
          </cell>
        </row>
        <row r="183">
          <cell r="C183" t="str">
            <v>E0103EZ1</v>
          </cell>
          <cell r="D183" t="str">
            <v>Enterprise Area</v>
          </cell>
          <cell r="E183">
            <v>6167135</v>
          </cell>
          <cell r="F183">
            <v>0</v>
          </cell>
          <cell r="G183">
            <v>-289855</v>
          </cell>
          <cell r="H183">
            <v>5877280</v>
          </cell>
          <cell r="I183">
            <v>0</v>
          </cell>
          <cell r="J183">
            <v>64834</v>
          </cell>
          <cell r="K183">
            <v>693418</v>
          </cell>
          <cell r="L183">
            <v>5248696</v>
          </cell>
          <cell r="M183">
            <v>0</v>
          </cell>
          <cell r="N183">
            <v>0</v>
          </cell>
          <cell r="O183">
            <v>0</v>
          </cell>
        </row>
        <row r="184">
          <cell r="C184" t="str">
            <v>E2637EZ1</v>
          </cell>
          <cell r="D184" t="str">
            <v>New Anglia EZ: Norwich Research Park</v>
          </cell>
          <cell r="E184">
            <v>0</v>
          </cell>
          <cell r="F184">
            <v>0</v>
          </cell>
          <cell r="G184">
            <v>-8703</v>
          </cell>
          <cell r="H184">
            <v>-8703</v>
          </cell>
          <cell r="I184">
            <v>0</v>
          </cell>
          <cell r="J184">
            <v>-5077</v>
          </cell>
          <cell r="K184">
            <v>197644</v>
          </cell>
          <cell r="L184">
            <v>0</v>
          </cell>
          <cell r="M184">
            <v>284686</v>
          </cell>
          <cell r="N184">
            <v>284686</v>
          </cell>
          <cell r="O184">
            <v>284686</v>
          </cell>
        </row>
        <row r="185">
          <cell r="C185" t="str">
            <v>E3133EZ1</v>
          </cell>
          <cell r="D185" t="str">
            <v>Didcot Growth Accelerator: Didcot A (South Oxfordshire)</v>
          </cell>
          <cell r="E185">
            <v>0</v>
          </cell>
          <cell r="F185">
            <v>0</v>
          </cell>
          <cell r="G185">
            <v>0</v>
          </cell>
          <cell r="H185">
            <v>0</v>
          </cell>
          <cell r="I185">
            <v>0</v>
          </cell>
          <cell r="J185">
            <v>0</v>
          </cell>
          <cell r="K185">
            <v>0</v>
          </cell>
          <cell r="L185">
            <v>0</v>
          </cell>
          <cell r="M185">
            <v>0</v>
          </cell>
          <cell r="N185">
            <v>0</v>
          </cell>
          <cell r="O185">
            <v>0</v>
          </cell>
        </row>
        <row r="186">
          <cell r="C186" t="str">
            <v>E3133EZ2</v>
          </cell>
          <cell r="D186" t="str">
            <v>Didcot Growth Accelerator: Southmead 1</v>
          </cell>
          <cell r="E186">
            <v>43589</v>
          </cell>
          <cell r="F186">
            <v>-523</v>
          </cell>
          <cell r="G186">
            <v>-2179</v>
          </cell>
          <cell r="H186">
            <v>40887</v>
          </cell>
          <cell r="I186">
            <v>0</v>
          </cell>
          <cell r="J186">
            <v>0</v>
          </cell>
          <cell r="K186">
            <v>43554</v>
          </cell>
          <cell r="L186">
            <v>0</v>
          </cell>
          <cell r="M186">
            <v>0</v>
          </cell>
          <cell r="N186">
            <v>0</v>
          </cell>
          <cell r="O186">
            <v>0</v>
          </cell>
        </row>
        <row r="187">
          <cell r="C187" t="str">
            <v>E3133EZ3</v>
          </cell>
          <cell r="D187" t="str">
            <v>Didcot Growth Accelerator: Southmead 2</v>
          </cell>
          <cell r="E187">
            <v>0</v>
          </cell>
          <cell r="F187">
            <v>0</v>
          </cell>
          <cell r="G187">
            <v>0</v>
          </cell>
          <cell r="H187">
            <v>0</v>
          </cell>
          <cell r="I187">
            <v>0</v>
          </cell>
          <cell r="J187">
            <v>0</v>
          </cell>
          <cell r="K187">
            <v>0</v>
          </cell>
          <cell r="L187">
            <v>0</v>
          </cell>
          <cell r="M187">
            <v>0</v>
          </cell>
          <cell r="N187">
            <v>0</v>
          </cell>
          <cell r="O187">
            <v>0</v>
          </cell>
        </row>
        <row r="188">
          <cell r="C188" t="str">
            <v>E3133EZ4</v>
          </cell>
          <cell r="D188" t="str">
            <v>Didcot Growth Accelerator: Southmead 3</v>
          </cell>
          <cell r="E188">
            <v>188884</v>
          </cell>
          <cell r="F188">
            <v>-2267</v>
          </cell>
          <cell r="G188">
            <v>-9444</v>
          </cell>
          <cell r="H188">
            <v>177173</v>
          </cell>
          <cell r="I188">
            <v>0</v>
          </cell>
          <cell r="J188">
            <v>-1116</v>
          </cell>
          <cell r="K188">
            <v>139361</v>
          </cell>
          <cell r="L188">
            <v>36696</v>
          </cell>
          <cell r="M188">
            <v>0</v>
          </cell>
          <cell r="N188">
            <v>0</v>
          </cell>
          <cell r="O188">
            <v>0</v>
          </cell>
        </row>
        <row r="189">
          <cell r="C189" t="str">
            <v>E2342EZ1</v>
          </cell>
          <cell r="D189" t="str">
            <v>Lancs Advanced Eng. &amp; Manufacturing</v>
          </cell>
          <cell r="E189">
            <v>0</v>
          </cell>
          <cell r="F189">
            <v>0</v>
          </cell>
          <cell r="G189">
            <v>0</v>
          </cell>
          <cell r="H189">
            <v>0</v>
          </cell>
          <cell r="I189">
            <v>0</v>
          </cell>
          <cell r="J189">
            <v>0</v>
          </cell>
          <cell r="K189">
            <v>0</v>
          </cell>
          <cell r="L189">
            <v>0</v>
          </cell>
          <cell r="M189">
            <v>0</v>
          </cell>
          <cell r="N189">
            <v>0</v>
          </cell>
          <cell r="O189">
            <v>0</v>
          </cell>
        </row>
        <row r="190">
          <cell r="C190" t="str">
            <v>E3435EZ1</v>
          </cell>
          <cell r="D190" t="str">
            <v>Black Country</v>
          </cell>
          <cell r="E190">
            <v>2742502</v>
          </cell>
          <cell r="F190">
            <v>0</v>
          </cell>
          <cell r="G190">
            <v>-129000</v>
          </cell>
          <cell r="H190">
            <v>2613502</v>
          </cell>
          <cell r="I190">
            <v>0</v>
          </cell>
          <cell r="J190">
            <v>-146019</v>
          </cell>
          <cell r="K190">
            <v>0</v>
          </cell>
          <cell r="L190">
            <v>2467483</v>
          </cell>
          <cell r="M190">
            <v>52387</v>
          </cell>
          <cell r="N190">
            <v>52387</v>
          </cell>
          <cell r="O190">
            <v>52387</v>
          </cell>
        </row>
        <row r="191">
          <cell r="C191" t="str">
            <v>E4504EZ1</v>
          </cell>
          <cell r="D191" t="str">
            <v>Development</v>
          </cell>
          <cell r="E191">
            <v>0</v>
          </cell>
          <cell r="F191">
            <v>0</v>
          </cell>
          <cell r="G191">
            <v>0</v>
          </cell>
          <cell r="H191">
            <v>0</v>
          </cell>
          <cell r="I191">
            <v>0</v>
          </cell>
          <cell r="J191">
            <v>0</v>
          </cell>
          <cell r="K191">
            <v>0</v>
          </cell>
          <cell r="L191">
            <v>0</v>
          </cell>
          <cell r="M191">
            <v>0</v>
          </cell>
          <cell r="N191">
            <v>0</v>
          </cell>
          <cell r="O191">
            <v>0</v>
          </cell>
        </row>
        <row r="192">
          <cell r="C192" t="str">
            <v>E4504EZ2</v>
          </cell>
          <cell r="D192" t="str">
            <v>Tyne Dock Enterprise Park</v>
          </cell>
          <cell r="E192">
            <v>0</v>
          </cell>
          <cell r="F192">
            <v>0</v>
          </cell>
          <cell r="G192">
            <v>0</v>
          </cell>
          <cell r="H192">
            <v>0</v>
          </cell>
          <cell r="I192">
            <v>0</v>
          </cell>
          <cell r="J192">
            <v>0</v>
          </cell>
          <cell r="K192">
            <v>0</v>
          </cell>
          <cell r="L192">
            <v>0</v>
          </cell>
          <cell r="M192">
            <v>0</v>
          </cell>
          <cell r="N192">
            <v>0</v>
          </cell>
          <cell r="O192">
            <v>0</v>
          </cell>
        </row>
        <row r="193">
          <cell r="C193" t="str">
            <v>E1936EZ1</v>
          </cell>
          <cell r="D193" t="str">
            <v>Crown Estates site</v>
          </cell>
          <cell r="E193">
            <v>45818</v>
          </cell>
          <cell r="F193">
            <v>0</v>
          </cell>
          <cell r="G193">
            <v>0</v>
          </cell>
          <cell r="H193">
            <v>45818</v>
          </cell>
          <cell r="I193">
            <v>0</v>
          </cell>
          <cell r="J193">
            <v>-5162</v>
          </cell>
          <cell r="K193">
            <v>40656</v>
          </cell>
          <cell r="L193">
            <v>0</v>
          </cell>
          <cell r="M193">
            <v>0</v>
          </cell>
          <cell r="N193">
            <v>0</v>
          </cell>
          <cell r="O193">
            <v>0</v>
          </cell>
        </row>
        <row r="194">
          <cell r="C194" t="str">
            <v>E1936EZ2</v>
          </cell>
          <cell r="D194" t="str">
            <v>Building Research Establishment site</v>
          </cell>
          <cell r="E194">
            <v>880842</v>
          </cell>
          <cell r="F194">
            <v>0</v>
          </cell>
          <cell r="G194">
            <v>0</v>
          </cell>
          <cell r="H194">
            <v>880842</v>
          </cell>
          <cell r="I194">
            <v>0</v>
          </cell>
          <cell r="J194">
            <v>-15105</v>
          </cell>
          <cell r="K194">
            <v>865737</v>
          </cell>
          <cell r="L194">
            <v>0</v>
          </cell>
          <cell r="M194">
            <v>0</v>
          </cell>
          <cell r="N194">
            <v>0</v>
          </cell>
          <cell r="O194">
            <v>0</v>
          </cell>
        </row>
        <row r="195">
          <cell r="C195" t="str">
            <v>E1936EZ3</v>
          </cell>
          <cell r="D195" t="str">
            <v>Rothamsted Research site</v>
          </cell>
          <cell r="E195">
            <v>237640</v>
          </cell>
          <cell r="F195">
            <v>0</v>
          </cell>
          <cell r="G195">
            <v>0</v>
          </cell>
          <cell r="H195">
            <v>237640</v>
          </cell>
          <cell r="I195">
            <v>0</v>
          </cell>
          <cell r="J195">
            <v>-146921</v>
          </cell>
          <cell r="K195">
            <v>90719</v>
          </cell>
          <cell r="L195">
            <v>0</v>
          </cell>
          <cell r="M195">
            <v>0</v>
          </cell>
          <cell r="N195">
            <v>0</v>
          </cell>
          <cell r="O195">
            <v>0</v>
          </cell>
        </row>
        <row r="196">
          <cell r="C196" t="str">
            <v>E3535EZ1</v>
          </cell>
          <cell r="D196" t="str">
            <v>Cambridge Compass: Haverhill Research Park</v>
          </cell>
          <cell r="E196">
            <v>0</v>
          </cell>
          <cell r="F196">
            <v>0</v>
          </cell>
          <cell r="G196">
            <v>0</v>
          </cell>
          <cell r="H196">
            <v>0</v>
          </cell>
          <cell r="I196">
            <v>0</v>
          </cell>
          <cell r="J196">
            <v>0</v>
          </cell>
          <cell r="K196">
            <v>0</v>
          </cell>
          <cell r="L196">
            <v>0</v>
          </cell>
          <cell r="M196">
            <v>0</v>
          </cell>
          <cell r="N196">
            <v>0</v>
          </cell>
          <cell r="O196">
            <v>0</v>
          </cell>
        </row>
        <row r="197">
          <cell r="C197" t="str">
            <v>E3535EZ2</v>
          </cell>
          <cell r="D197" t="str">
            <v>New Anglia EZ: Suffolk Business Park</v>
          </cell>
          <cell r="E197">
            <v>0</v>
          </cell>
          <cell r="F197">
            <v>0</v>
          </cell>
          <cell r="G197">
            <v>0</v>
          </cell>
          <cell r="H197">
            <v>0</v>
          </cell>
          <cell r="I197">
            <v>0</v>
          </cell>
          <cell r="J197">
            <v>0</v>
          </cell>
          <cell r="K197">
            <v>0</v>
          </cell>
          <cell r="L197">
            <v>0</v>
          </cell>
          <cell r="M197">
            <v>0</v>
          </cell>
          <cell r="N197">
            <v>0</v>
          </cell>
          <cell r="O197">
            <v>0</v>
          </cell>
        </row>
        <row r="198">
          <cell r="C198" t="str">
            <v>E4207EZ1</v>
          </cell>
          <cell r="D198" t="str">
            <v>Manchester City Airport</v>
          </cell>
          <cell r="E198">
            <v>0</v>
          </cell>
          <cell r="F198">
            <v>0</v>
          </cell>
          <cell r="G198">
            <v>0</v>
          </cell>
          <cell r="H198">
            <v>0</v>
          </cell>
          <cell r="I198">
            <v>0</v>
          </cell>
          <cell r="J198">
            <v>0</v>
          </cell>
          <cell r="K198">
            <v>0</v>
          </cell>
          <cell r="L198">
            <v>0</v>
          </cell>
          <cell r="M198">
            <v>0</v>
          </cell>
          <cell r="N198">
            <v>0</v>
          </cell>
          <cell r="O198">
            <v>0</v>
          </cell>
        </row>
        <row r="199">
          <cell r="C199" t="str">
            <v>E0704EZ1</v>
          </cell>
          <cell r="D199" t="str">
            <v>Tees Valley</v>
          </cell>
          <cell r="E199">
            <v>200933</v>
          </cell>
          <cell r="F199">
            <v>-2210</v>
          </cell>
          <cell r="G199">
            <v>-9444</v>
          </cell>
          <cell r="H199">
            <v>189279</v>
          </cell>
          <cell r="I199">
            <v>0</v>
          </cell>
          <cell r="J199">
            <v>-64721</v>
          </cell>
          <cell r="K199">
            <v>0</v>
          </cell>
          <cell r="L199">
            <v>124558</v>
          </cell>
          <cell r="M199">
            <v>37672</v>
          </cell>
          <cell r="N199">
            <v>37672</v>
          </cell>
          <cell r="O199">
            <v>37672</v>
          </cell>
        </row>
        <row r="200">
          <cell r="C200" t="str">
            <v>E0704EZ2</v>
          </cell>
          <cell r="D200" t="str">
            <v>Tees Valley EZ Growth Extension: Northshore</v>
          </cell>
          <cell r="E200">
            <v>74613</v>
          </cell>
          <cell r="F200">
            <v>-821</v>
          </cell>
          <cell r="G200">
            <v>-3507</v>
          </cell>
          <cell r="H200">
            <v>70285</v>
          </cell>
          <cell r="I200">
            <v>0</v>
          </cell>
          <cell r="J200">
            <v>-30451</v>
          </cell>
          <cell r="K200">
            <v>72460</v>
          </cell>
          <cell r="L200">
            <v>0</v>
          </cell>
          <cell r="M200">
            <v>19056</v>
          </cell>
          <cell r="N200">
            <v>19056</v>
          </cell>
          <cell r="O200">
            <v>19056</v>
          </cell>
        </row>
        <row r="201">
          <cell r="C201" t="str">
            <v>E3401EZ1</v>
          </cell>
          <cell r="D201" t="str">
            <v>Ceramics Valley: Chatterley Valley East</v>
          </cell>
          <cell r="E201">
            <v>271200</v>
          </cell>
          <cell r="F201">
            <v>0</v>
          </cell>
          <cell r="G201">
            <v>0</v>
          </cell>
          <cell r="H201">
            <v>271200</v>
          </cell>
          <cell r="I201">
            <v>0</v>
          </cell>
          <cell r="J201">
            <v>0</v>
          </cell>
          <cell r="K201">
            <v>271200</v>
          </cell>
          <cell r="L201">
            <v>0</v>
          </cell>
          <cell r="M201">
            <v>0</v>
          </cell>
          <cell r="N201">
            <v>0</v>
          </cell>
          <cell r="O201">
            <v>0</v>
          </cell>
        </row>
        <row r="202">
          <cell r="C202" t="str">
            <v>E3401EZ2</v>
          </cell>
          <cell r="D202" t="str">
            <v>Ceramics Valley: Tunstall Arrow</v>
          </cell>
          <cell r="E202">
            <v>0</v>
          </cell>
          <cell r="F202">
            <v>0</v>
          </cell>
          <cell r="G202">
            <v>0</v>
          </cell>
          <cell r="H202">
            <v>0</v>
          </cell>
          <cell r="I202">
            <v>0</v>
          </cell>
          <cell r="J202">
            <v>0</v>
          </cell>
          <cell r="K202">
            <v>0</v>
          </cell>
          <cell r="L202">
            <v>0</v>
          </cell>
          <cell r="M202">
            <v>0</v>
          </cell>
          <cell r="N202">
            <v>0</v>
          </cell>
          <cell r="O202">
            <v>0</v>
          </cell>
        </row>
        <row r="203">
          <cell r="C203" t="str">
            <v>E3401EZ3</v>
          </cell>
          <cell r="D203" t="str">
            <v>Ceramics Valley: Highgate/Ravensdale</v>
          </cell>
          <cell r="E203">
            <v>47823</v>
          </cell>
          <cell r="F203">
            <v>0</v>
          </cell>
          <cell r="G203">
            <v>0</v>
          </cell>
          <cell r="H203">
            <v>47823</v>
          </cell>
          <cell r="I203">
            <v>0</v>
          </cell>
          <cell r="J203">
            <v>0</v>
          </cell>
          <cell r="K203">
            <v>47823</v>
          </cell>
          <cell r="L203">
            <v>0</v>
          </cell>
          <cell r="M203">
            <v>0</v>
          </cell>
          <cell r="N203">
            <v>0</v>
          </cell>
          <cell r="O203">
            <v>0</v>
          </cell>
        </row>
        <row r="204">
          <cell r="C204" t="str">
            <v>E3401EZ4</v>
          </cell>
          <cell r="D204" t="str">
            <v>Ceramics Valley: Etruria Valley</v>
          </cell>
          <cell r="E204">
            <v>185551</v>
          </cell>
          <cell r="F204">
            <v>0</v>
          </cell>
          <cell r="G204">
            <v>0</v>
          </cell>
          <cell r="H204">
            <v>185551</v>
          </cell>
          <cell r="I204">
            <v>0</v>
          </cell>
          <cell r="J204">
            <v>0</v>
          </cell>
          <cell r="K204">
            <v>17325</v>
          </cell>
          <cell r="L204">
            <v>168226</v>
          </cell>
          <cell r="M204">
            <v>0</v>
          </cell>
          <cell r="N204">
            <v>0</v>
          </cell>
          <cell r="O204">
            <v>0</v>
          </cell>
        </row>
        <row r="205">
          <cell r="C205" t="str">
            <v>E3401EZ5</v>
          </cell>
          <cell r="D205" t="str">
            <v>Ceramics Valley: Cliffe Vale</v>
          </cell>
          <cell r="E205">
            <v>33391</v>
          </cell>
          <cell r="F205">
            <v>0</v>
          </cell>
          <cell r="G205">
            <v>0</v>
          </cell>
          <cell r="H205">
            <v>33391</v>
          </cell>
          <cell r="I205">
            <v>0</v>
          </cell>
          <cell r="J205">
            <v>0</v>
          </cell>
          <cell r="K205">
            <v>33391</v>
          </cell>
          <cell r="L205">
            <v>0</v>
          </cell>
          <cell r="M205">
            <v>0</v>
          </cell>
          <cell r="N205">
            <v>0</v>
          </cell>
          <cell r="O205">
            <v>0</v>
          </cell>
        </row>
        <row r="206">
          <cell r="C206" t="str">
            <v>E4505EZ1</v>
          </cell>
          <cell r="D206" t="str">
            <v>North East - Sunderland</v>
          </cell>
          <cell r="E206">
            <v>885514</v>
          </cell>
          <cell r="F206">
            <v>0</v>
          </cell>
          <cell r="G206">
            <v>0</v>
          </cell>
          <cell r="H206">
            <v>885514</v>
          </cell>
          <cell r="I206">
            <v>0</v>
          </cell>
          <cell r="J206">
            <v>-29602</v>
          </cell>
          <cell r="K206">
            <v>134776</v>
          </cell>
          <cell r="L206">
            <v>721136</v>
          </cell>
          <cell r="M206">
            <v>38799</v>
          </cell>
          <cell r="N206">
            <v>38799</v>
          </cell>
          <cell r="O206">
            <v>38799</v>
          </cell>
        </row>
        <row r="207">
          <cell r="C207" t="str">
            <v>E4505EZ2</v>
          </cell>
          <cell r="D207" t="str">
            <v>Port of Sunderland</v>
          </cell>
          <cell r="E207">
            <v>0</v>
          </cell>
          <cell r="F207">
            <v>0</v>
          </cell>
          <cell r="G207">
            <v>0</v>
          </cell>
          <cell r="H207">
            <v>0</v>
          </cell>
          <cell r="I207">
            <v>0</v>
          </cell>
          <cell r="J207">
            <v>0</v>
          </cell>
          <cell r="K207">
            <v>0</v>
          </cell>
          <cell r="L207">
            <v>0</v>
          </cell>
          <cell r="M207">
            <v>0</v>
          </cell>
          <cell r="N207">
            <v>0</v>
          </cell>
          <cell r="O207">
            <v>0</v>
          </cell>
        </row>
        <row r="208">
          <cell r="C208" t="str">
            <v>E4505EZ3</v>
          </cell>
          <cell r="D208" t="str">
            <v/>
          </cell>
          <cell r="E208" t="str">
            <v/>
          </cell>
          <cell r="F208" t="str">
            <v/>
          </cell>
          <cell r="G208" t="str">
            <v/>
          </cell>
          <cell r="H208" t="str">
            <v/>
          </cell>
          <cell r="I208" t="str">
            <v/>
          </cell>
          <cell r="J208" t="str">
            <v/>
          </cell>
          <cell r="K208" t="str">
            <v/>
          </cell>
          <cell r="L208" t="str">
            <v/>
          </cell>
          <cell r="M208" t="str">
            <v/>
          </cell>
          <cell r="N208" t="str">
            <v/>
          </cell>
          <cell r="O208" t="str">
            <v/>
          </cell>
        </row>
        <row r="209">
          <cell r="C209" t="str">
            <v>E2243EZ1</v>
          </cell>
          <cell r="D209" t="str">
            <v>Rochester Airport Technology Park</v>
          </cell>
          <cell r="E209">
            <v>0</v>
          </cell>
          <cell r="F209">
            <v>0</v>
          </cell>
          <cell r="G209">
            <v>0</v>
          </cell>
          <cell r="H209">
            <v>0</v>
          </cell>
          <cell r="I209">
            <v>0</v>
          </cell>
          <cell r="J209">
            <v>0</v>
          </cell>
          <cell r="K209">
            <v>0</v>
          </cell>
          <cell r="L209">
            <v>0</v>
          </cell>
          <cell r="M209">
            <v>0</v>
          </cell>
          <cell r="N209">
            <v>0</v>
          </cell>
          <cell r="O209">
            <v>0</v>
          </cell>
        </row>
        <row r="210">
          <cell r="C210" t="str">
            <v>E3134EZ1</v>
          </cell>
          <cell r="D210" t="str">
            <v>Science Vale UK</v>
          </cell>
          <cell r="E210">
            <v>2262253</v>
          </cell>
          <cell r="F210">
            <v>-22623</v>
          </cell>
          <cell r="G210">
            <v>-113113</v>
          </cell>
          <cell r="H210">
            <v>2126517</v>
          </cell>
          <cell r="I210">
            <v>0</v>
          </cell>
          <cell r="J210">
            <v>-39488</v>
          </cell>
          <cell r="K210">
            <v>1269098</v>
          </cell>
          <cell r="L210">
            <v>817931</v>
          </cell>
          <cell r="M210">
            <v>509555</v>
          </cell>
          <cell r="N210">
            <v>509555</v>
          </cell>
          <cell r="O210">
            <v>509555</v>
          </cell>
        </row>
        <row r="211">
          <cell r="C211" t="str">
            <v>E3134EZ2</v>
          </cell>
          <cell r="D211" t="str">
            <v>Didcot Growth Accelerator: Diageo Site</v>
          </cell>
          <cell r="E211">
            <v>572120</v>
          </cell>
          <cell r="F211">
            <v>-5721</v>
          </cell>
          <cell r="G211">
            <v>-28606</v>
          </cell>
          <cell r="H211">
            <v>537793</v>
          </cell>
          <cell r="I211">
            <v>0</v>
          </cell>
          <cell r="J211">
            <v>5165</v>
          </cell>
          <cell r="K211">
            <v>572452</v>
          </cell>
          <cell r="L211">
            <v>0</v>
          </cell>
          <cell r="M211">
            <v>0</v>
          </cell>
          <cell r="N211">
            <v>0</v>
          </cell>
          <cell r="O211">
            <v>0</v>
          </cell>
        </row>
        <row r="212">
          <cell r="C212" t="str">
            <v>E3134EZ3</v>
          </cell>
          <cell r="D212" t="str">
            <v>Didcot Growth Accelerator: Didcot A (Vale of White Horse)</v>
          </cell>
          <cell r="E212">
            <v>0</v>
          </cell>
          <cell r="F212">
            <v>0</v>
          </cell>
          <cell r="G212">
            <v>0</v>
          </cell>
          <cell r="H212">
            <v>0</v>
          </cell>
          <cell r="I212">
            <v>0</v>
          </cell>
          <cell r="J212">
            <v>0</v>
          </cell>
          <cell r="K212">
            <v>0</v>
          </cell>
          <cell r="L212">
            <v>0</v>
          </cell>
          <cell r="M212">
            <v>0</v>
          </cell>
          <cell r="N212">
            <v>0</v>
          </cell>
          <cell r="O212">
            <v>0</v>
          </cell>
        </row>
        <row r="213">
          <cell r="C213" t="str">
            <v>E3134EZ4</v>
          </cell>
          <cell r="D213" t="str">
            <v>Didcot Growth Accelerator: Didcot Park</v>
          </cell>
          <cell r="E213">
            <v>0</v>
          </cell>
          <cell r="F213">
            <v>0</v>
          </cell>
          <cell r="G213">
            <v>0</v>
          </cell>
          <cell r="H213">
            <v>0</v>
          </cell>
          <cell r="I213">
            <v>0</v>
          </cell>
          <cell r="J213">
            <v>0</v>
          </cell>
          <cell r="K213">
            <v>0</v>
          </cell>
          <cell r="L213">
            <v>0</v>
          </cell>
          <cell r="M213">
            <v>0</v>
          </cell>
          <cell r="N213">
            <v>0</v>
          </cell>
          <cell r="O213">
            <v>0</v>
          </cell>
        </row>
        <row r="214">
          <cell r="C214" t="str">
            <v>E3134EZ5</v>
          </cell>
          <cell r="D214" t="str">
            <v>Didcot Growth Accelerator: Milton Interchange</v>
          </cell>
          <cell r="E214">
            <v>0</v>
          </cell>
          <cell r="F214">
            <v>0</v>
          </cell>
          <cell r="G214">
            <v>0</v>
          </cell>
          <cell r="H214">
            <v>0</v>
          </cell>
          <cell r="I214">
            <v>0</v>
          </cell>
          <cell r="J214">
            <v>0</v>
          </cell>
          <cell r="K214">
            <v>0</v>
          </cell>
          <cell r="L214">
            <v>0</v>
          </cell>
          <cell r="M214">
            <v>0</v>
          </cell>
          <cell r="N214">
            <v>0</v>
          </cell>
          <cell r="O214">
            <v>0</v>
          </cell>
        </row>
        <row r="215">
          <cell r="C215" t="str">
            <v>E3134EZ6</v>
          </cell>
          <cell r="D215" t="str">
            <v>Oxfordshire Milton Park Extension- Site A</v>
          </cell>
          <cell r="E215">
            <v>1188</v>
          </cell>
          <cell r="F215">
            <v>-12</v>
          </cell>
          <cell r="G215">
            <v>-59</v>
          </cell>
          <cell r="H215">
            <v>1117</v>
          </cell>
          <cell r="I215">
            <v>0</v>
          </cell>
          <cell r="J215">
            <v>0</v>
          </cell>
          <cell r="K215">
            <v>1188</v>
          </cell>
          <cell r="L215">
            <v>0</v>
          </cell>
          <cell r="M215">
            <v>0</v>
          </cell>
          <cell r="N215">
            <v>0</v>
          </cell>
          <cell r="O215">
            <v>0</v>
          </cell>
        </row>
        <row r="216">
          <cell r="C216" t="str">
            <v>E3134EZ7</v>
          </cell>
          <cell r="D216" t="str">
            <v>Oxfordshire Milton Park Extension- Site B</v>
          </cell>
          <cell r="E216">
            <v>45401</v>
          </cell>
          <cell r="F216">
            <v>-454</v>
          </cell>
          <cell r="G216">
            <v>-2270</v>
          </cell>
          <cell r="H216">
            <v>42677</v>
          </cell>
          <cell r="I216">
            <v>0</v>
          </cell>
          <cell r="J216">
            <v>0</v>
          </cell>
          <cell r="K216">
            <v>45381</v>
          </cell>
          <cell r="L216">
            <v>0</v>
          </cell>
          <cell r="M216">
            <v>0</v>
          </cell>
          <cell r="N216">
            <v>0</v>
          </cell>
          <cell r="O216">
            <v>0</v>
          </cell>
        </row>
        <row r="217">
          <cell r="C217" t="str">
            <v>E3134EZ8</v>
          </cell>
          <cell r="D217" t="str">
            <v>Oxfordshire Milton Park Extension- Site C</v>
          </cell>
          <cell r="E217">
            <v>262734</v>
          </cell>
          <cell r="F217">
            <v>-2627</v>
          </cell>
          <cell r="G217">
            <v>-13137</v>
          </cell>
          <cell r="H217">
            <v>246970</v>
          </cell>
          <cell r="I217">
            <v>0</v>
          </cell>
          <cell r="J217">
            <v>1781</v>
          </cell>
          <cell r="K217">
            <v>415832</v>
          </cell>
          <cell r="L217">
            <v>0</v>
          </cell>
          <cell r="M217">
            <v>150167</v>
          </cell>
          <cell r="N217">
            <v>150167</v>
          </cell>
          <cell r="O217">
            <v>150167</v>
          </cell>
        </row>
        <row r="218">
          <cell r="C218" t="str">
            <v>E3134EZ9</v>
          </cell>
          <cell r="D218" t="str">
            <v>Oxfordshire Milton Park Extension- Site D</v>
          </cell>
          <cell r="E218">
            <v>62749</v>
          </cell>
          <cell r="F218">
            <v>-627</v>
          </cell>
          <cell r="G218">
            <v>-3137</v>
          </cell>
          <cell r="H218">
            <v>58985</v>
          </cell>
          <cell r="I218">
            <v>0</v>
          </cell>
          <cell r="J218">
            <v>0</v>
          </cell>
          <cell r="K218">
            <v>62699</v>
          </cell>
          <cell r="L218">
            <v>0</v>
          </cell>
          <cell r="M218">
            <v>0</v>
          </cell>
          <cell r="N218">
            <v>0</v>
          </cell>
          <cell r="O218">
            <v>0</v>
          </cell>
        </row>
        <row r="219">
          <cell r="C219" t="str">
            <v>E3134EZ10</v>
          </cell>
          <cell r="D219" t="str">
            <v>Oxfordshire Milton Park Extension- Site E</v>
          </cell>
          <cell r="E219">
            <v>145932</v>
          </cell>
          <cell r="F219">
            <v>-1459</v>
          </cell>
          <cell r="G219">
            <v>-7297</v>
          </cell>
          <cell r="H219">
            <v>137176</v>
          </cell>
          <cell r="I219">
            <v>0</v>
          </cell>
          <cell r="J219">
            <v>-2232</v>
          </cell>
          <cell r="K219">
            <v>143586</v>
          </cell>
          <cell r="L219">
            <v>0</v>
          </cell>
          <cell r="M219">
            <v>0</v>
          </cell>
          <cell r="N219">
            <v>0</v>
          </cell>
          <cell r="O219">
            <v>0</v>
          </cell>
        </row>
        <row r="220">
          <cell r="C220" t="str">
            <v>E3134EZ11</v>
          </cell>
          <cell r="D220" t="str">
            <v>Oxfordshire Milton Park Extension- Site F</v>
          </cell>
          <cell r="E220">
            <v>51257</v>
          </cell>
          <cell r="F220">
            <v>-513</v>
          </cell>
          <cell r="G220">
            <v>-2563</v>
          </cell>
          <cell r="H220">
            <v>48181</v>
          </cell>
          <cell r="I220">
            <v>0</v>
          </cell>
          <cell r="J220">
            <v>3211</v>
          </cell>
          <cell r="K220">
            <v>54922</v>
          </cell>
          <cell r="L220">
            <v>0</v>
          </cell>
          <cell r="M220">
            <v>0</v>
          </cell>
          <cell r="N220">
            <v>0</v>
          </cell>
          <cell r="O220">
            <v>0</v>
          </cell>
        </row>
        <row r="221">
          <cell r="C221" t="str">
            <v>E4705EZ1</v>
          </cell>
          <cell r="D221" t="str">
            <v>Langhthwaite Business Park extension</v>
          </cell>
          <cell r="E221">
            <v>0</v>
          </cell>
          <cell r="F221">
            <v>0</v>
          </cell>
          <cell r="G221">
            <v>0</v>
          </cell>
          <cell r="H221">
            <v>0</v>
          </cell>
          <cell r="I221">
            <v>0</v>
          </cell>
          <cell r="J221">
            <v>0</v>
          </cell>
          <cell r="K221">
            <v>0</v>
          </cell>
          <cell r="L221">
            <v>0</v>
          </cell>
          <cell r="M221">
            <v>0</v>
          </cell>
          <cell r="N221">
            <v>0</v>
          </cell>
          <cell r="O221">
            <v>0</v>
          </cell>
        </row>
        <row r="222">
          <cell r="C222" t="str">
            <v>E4705EZ2</v>
          </cell>
          <cell r="D222" t="str">
            <v>South Kirby Business Park</v>
          </cell>
          <cell r="E222">
            <v>0</v>
          </cell>
          <cell r="F222">
            <v>0</v>
          </cell>
          <cell r="G222">
            <v>0</v>
          </cell>
          <cell r="H222">
            <v>0</v>
          </cell>
          <cell r="I222">
            <v>0</v>
          </cell>
          <cell r="J222">
            <v>0</v>
          </cell>
          <cell r="K222">
            <v>0</v>
          </cell>
          <cell r="L222">
            <v>0</v>
          </cell>
          <cell r="M222">
            <v>0</v>
          </cell>
          <cell r="N222">
            <v>0</v>
          </cell>
          <cell r="O222">
            <v>0</v>
          </cell>
        </row>
        <row r="223">
          <cell r="C223" t="str">
            <v>E4606EZ1</v>
          </cell>
          <cell r="D223" t="str">
            <v>Black Country</v>
          </cell>
          <cell r="E223">
            <v>196548</v>
          </cell>
          <cell r="F223">
            <v>0</v>
          </cell>
          <cell r="G223">
            <v>-9827</v>
          </cell>
          <cell r="H223">
            <v>186721</v>
          </cell>
          <cell r="I223">
            <v>0</v>
          </cell>
          <cell r="J223">
            <v>-3437</v>
          </cell>
          <cell r="K223">
            <v>170055</v>
          </cell>
          <cell r="L223">
            <v>13229</v>
          </cell>
          <cell r="M223">
            <v>0</v>
          </cell>
          <cell r="N223">
            <v>0</v>
          </cell>
          <cell r="O223">
            <v>0</v>
          </cell>
        </row>
        <row r="224">
          <cell r="C224" t="str">
            <v>E5021EZ1</v>
          </cell>
          <cell r="D224" t="str">
            <v>Nine Elms and Battersea Power station</v>
          </cell>
          <cell r="E224">
            <v>2324798</v>
          </cell>
          <cell r="F224">
            <v>-10000</v>
          </cell>
          <cell r="G224">
            <v>-125000</v>
          </cell>
          <cell r="H224">
            <v>2189798</v>
          </cell>
          <cell r="I224">
            <v>0</v>
          </cell>
          <cell r="J224">
            <v>380607</v>
          </cell>
          <cell r="K224">
            <v>4206450</v>
          </cell>
          <cell r="L224">
            <v>0</v>
          </cell>
          <cell r="M224">
            <v>0</v>
          </cell>
          <cell r="N224">
            <v>0</v>
          </cell>
          <cell r="O224">
            <v>0</v>
          </cell>
        </row>
        <row r="225">
          <cell r="C225" t="str">
            <v>E0602EZ1</v>
          </cell>
          <cell r="D225" t="str">
            <v>Cheshire Science Corridor EZ: Birchwood Sites</v>
          </cell>
          <cell r="E225">
            <v>0</v>
          </cell>
          <cell r="F225">
            <v>-4296</v>
          </cell>
          <cell r="G225">
            <v>-10422</v>
          </cell>
          <cell r="H225">
            <v>-14718</v>
          </cell>
          <cell r="I225">
            <v>0</v>
          </cell>
          <cell r="J225">
            <v>-154394</v>
          </cell>
          <cell r="K225">
            <v>0</v>
          </cell>
          <cell r="L225">
            <v>0</v>
          </cell>
          <cell r="M225">
            <v>1065427</v>
          </cell>
          <cell r="N225">
            <v>1065427</v>
          </cell>
          <cell r="O225">
            <v>1065427</v>
          </cell>
        </row>
        <row r="226">
          <cell r="C226" t="str">
            <v>E3537EZ1</v>
          </cell>
          <cell r="D226" t="str">
            <v>New Anglia</v>
          </cell>
          <cell r="E226">
            <v>258390</v>
          </cell>
          <cell r="F226">
            <v>0</v>
          </cell>
          <cell r="G226">
            <v>-10336</v>
          </cell>
          <cell r="H226">
            <v>248054</v>
          </cell>
          <cell r="I226">
            <v>0</v>
          </cell>
          <cell r="J226">
            <v>-9712</v>
          </cell>
          <cell r="K226">
            <v>0</v>
          </cell>
          <cell r="L226">
            <v>238342</v>
          </cell>
          <cell r="M226">
            <v>169145</v>
          </cell>
          <cell r="N226">
            <v>169145</v>
          </cell>
          <cell r="O226">
            <v>169145</v>
          </cell>
        </row>
        <row r="227">
          <cell r="C227" t="str">
            <v>E3537EZ2</v>
          </cell>
          <cell r="D227" t="str">
            <v>Riverside Road</v>
          </cell>
          <cell r="E227">
            <v>0</v>
          </cell>
          <cell r="F227">
            <v>0</v>
          </cell>
          <cell r="G227">
            <v>0</v>
          </cell>
          <cell r="H227">
            <v>0</v>
          </cell>
          <cell r="I227">
            <v>0</v>
          </cell>
          <cell r="J227">
            <v>0</v>
          </cell>
          <cell r="K227">
            <v>13863</v>
          </cell>
          <cell r="L227">
            <v>0</v>
          </cell>
          <cell r="M227">
            <v>0</v>
          </cell>
          <cell r="N227">
            <v>0</v>
          </cell>
          <cell r="O227">
            <v>0</v>
          </cell>
        </row>
        <row r="228">
          <cell r="C228" t="str">
            <v>E3537EZ3</v>
          </cell>
          <cell r="D228" t="str">
            <v>Mobbs Way</v>
          </cell>
          <cell r="E228">
            <v>0</v>
          </cell>
          <cell r="F228">
            <v>0</v>
          </cell>
          <cell r="G228">
            <v>0</v>
          </cell>
          <cell r="H228">
            <v>0</v>
          </cell>
          <cell r="I228">
            <v>0</v>
          </cell>
          <cell r="J228">
            <v>0</v>
          </cell>
          <cell r="K228">
            <v>28979</v>
          </cell>
          <cell r="L228">
            <v>0</v>
          </cell>
          <cell r="M228">
            <v>0</v>
          </cell>
          <cell r="N228">
            <v>0</v>
          </cell>
          <cell r="O228">
            <v>0</v>
          </cell>
        </row>
        <row r="229">
          <cell r="C229" t="str">
            <v>E4305EZ1</v>
          </cell>
          <cell r="D229" t="str">
            <v>Mersey Waters</v>
          </cell>
          <cell r="E229">
            <v>0</v>
          </cell>
          <cell r="F229">
            <v>0</v>
          </cell>
          <cell r="G229">
            <v>0</v>
          </cell>
          <cell r="H229">
            <v>0</v>
          </cell>
          <cell r="I229">
            <v>0</v>
          </cell>
          <cell r="J229">
            <v>0</v>
          </cell>
          <cell r="K229">
            <v>0</v>
          </cell>
          <cell r="L229">
            <v>0</v>
          </cell>
          <cell r="M229">
            <v>0</v>
          </cell>
          <cell r="N229">
            <v>0</v>
          </cell>
          <cell r="O229">
            <v>0</v>
          </cell>
        </row>
        <row r="230">
          <cell r="C230" t="str">
            <v>E4305EZ2</v>
          </cell>
          <cell r="D230" t="str">
            <v>Wirral Waters</v>
          </cell>
          <cell r="E230">
            <v>1135916</v>
          </cell>
          <cell r="F230">
            <v>0</v>
          </cell>
          <cell r="G230">
            <v>0</v>
          </cell>
          <cell r="H230">
            <v>1135916</v>
          </cell>
          <cell r="I230">
            <v>0</v>
          </cell>
          <cell r="J230">
            <v>-29571</v>
          </cell>
          <cell r="K230">
            <v>877693</v>
          </cell>
          <cell r="L230">
            <v>228652</v>
          </cell>
          <cell r="M230">
            <v>77522</v>
          </cell>
          <cell r="N230">
            <v>0</v>
          </cell>
          <cell r="O230">
            <v>77522</v>
          </cell>
        </row>
        <row r="231">
          <cell r="C231" t="str">
            <v>E4607EZ1</v>
          </cell>
          <cell r="D231" t="str">
            <v>Black Country</v>
          </cell>
          <cell r="E231">
            <v>157275</v>
          </cell>
          <cell r="F231">
            <v>0</v>
          </cell>
          <cell r="G231">
            <v>0</v>
          </cell>
          <cell r="H231">
            <v>157275</v>
          </cell>
          <cell r="I231">
            <v>0</v>
          </cell>
          <cell r="J231">
            <v>0</v>
          </cell>
          <cell r="K231">
            <v>97743</v>
          </cell>
          <cell r="L231">
            <v>59532</v>
          </cell>
          <cell r="M231">
            <v>0</v>
          </cell>
          <cell r="N231">
            <v>0</v>
          </cell>
          <cell r="O231">
            <v>0</v>
          </cell>
        </row>
        <row r="232">
          <cell r="C232" t="str">
            <v>E2344EZ1</v>
          </cell>
          <cell r="D232" t="str">
            <v>Lancashire - Hillhouse Chemicals and Energy EZ</v>
          </cell>
          <cell r="E232">
            <v>3045775</v>
          </cell>
          <cell r="F232">
            <v>-100000</v>
          </cell>
          <cell r="G232">
            <v>-400000</v>
          </cell>
          <cell r="H232">
            <v>2545775</v>
          </cell>
          <cell r="I232">
            <v>0</v>
          </cell>
          <cell r="J232">
            <v>-174327</v>
          </cell>
          <cell r="K232">
            <v>2412509</v>
          </cell>
          <cell r="L232">
            <v>0</v>
          </cell>
          <cell r="M232">
            <v>0</v>
          </cell>
          <cell r="N232">
            <v>0</v>
          </cell>
          <cell r="O232">
            <v>0</v>
          </cell>
        </row>
        <row r="233">
          <cell r="C233" t="str">
            <v>E2701EZ1</v>
          </cell>
          <cell r="D233" t="str">
            <v>York Central site</v>
          </cell>
          <cell r="E233">
            <v>847848</v>
          </cell>
          <cell r="F233">
            <v>0</v>
          </cell>
          <cell r="G233">
            <v>-18888</v>
          </cell>
          <cell r="H233">
            <v>828960</v>
          </cell>
          <cell r="I233">
            <v>0</v>
          </cell>
          <cell r="J233">
            <v>432696</v>
          </cell>
          <cell r="K233">
            <v>745853</v>
          </cell>
          <cell r="L233">
            <v>515803</v>
          </cell>
          <cell r="M233">
            <v>0</v>
          </cell>
          <cell r="N233">
            <v>0</v>
          </cell>
          <cell r="O233">
            <v>0</v>
          </cell>
        </row>
      </sheetData>
      <sheetData sheetId="14"/>
      <sheetData sheetId="15">
        <row r="2">
          <cell r="A2" t="str">
            <v>E3831</v>
          </cell>
        </row>
      </sheetData>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national-non-domestic-rates-collected-by-council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8"/>
  <sheetViews>
    <sheetView zoomScale="85" zoomScaleNormal="85" workbookViewId="0"/>
  </sheetViews>
  <sheetFormatPr defaultRowHeight="12.75" x14ac:dyDescent="0.2"/>
  <cols>
    <col min="1" max="1" width="2.28515625" style="615" customWidth="1"/>
    <col min="2" max="2" width="2.7109375" style="615" customWidth="1"/>
    <col min="3" max="3" width="18" style="615" customWidth="1"/>
    <col min="4" max="16" width="9.140625" style="615"/>
    <col min="17" max="17" width="3.5703125" style="615" customWidth="1"/>
    <col min="18" max="16384" width="9.140625" style="615"/>
  </cols>
  <sheetData>
    <row r="1" spans="2:17" ht="13.5" thickBot="1" x14ac:dyDescent="0.25"/>
    <row r="2" spans="2:17" x14ac:dyDescent="0.2">
      <c r="B2" s="616"/>
      <c r="C2" s="617"/>
      <c r="D2" s="617"/>
      <c r="E2" s="617"/>
      <c r="F2" s="617"/>
      <c r="G2" s="617"/>
      <c r="H2" s="617"/>
      <c r="I2" s="617"/>
      <c r="J2" s="617"/>
      <c r="K2" s="617"/>
      <c r="L2" s="617"/>
      <c r="M2" s="617"/>
      <c r="N2" s="617"/>
      <c r="O2" s="617"/>
      <c r="P2" s="617"/>
      <c r="Q2" s="618"/>
    </row>
    <row r="3" spans="2:17" x14ac:dyDescent="0.2">
      <c r="B3" s="619"/>
      <c r="C3" s="165"/>
      <c r="D3" s="165"/>
      <c r="E3" s="165"/>
      <c r="F3" s="165"/>
      <c r="G3" s="165"/>
      <c r="H3" s="165"/>
      <c r="I3" s="165"/>
      <c r="J3" s="165"/>
      <c r="K3" s="165"/>
      <c r="L3" s="165"/>
      <c r="M3" s="165"/>
      <c r="N3" s="165"/>
      <c r="O3" s="165"/>
      <c r="P3" s="165"/>
      <c r="Q3" s="620"/>
    </row>
    <row r="4" spans="2:17" x14ac:dyDescent="0.2">
      <c r="B4" s="619"/>
      <c r="C4" s="165"/>
      <c r="D4" s="165"/>
      <c r="E4" s="165"/>
      <c r="F4" s="165"/>
      <c r="G4" s="165"/>
      <c r="H4" s="165"/>
      <c r="I4" s="165"/>
      <c r="J4" s="165"/>
      <c r="K4" s="165"/>
      <c r="L4" s="165"/>
      <c r="M4" s="165"/>
      <c r="N4" s="165"/>
      <c r="O4" s="165"/>
      <c r="P4" s="165"/>
      <c r="Q4" s="620"/>
    </row>
    <row r="5" spans="2:17" x14ac:dyDescent="0.2">
      <c r="B5" s="619"/>
      <c r="C5" s="165"/>
      <c r="D5" s="165"/>
      <c r="E5" s="165"/>
      <c r="F5" s="165"/>
      <c r="G5" s="165"/>
      <c r="H5" s="165"/>
      <c r="I5" s="165"/>
      <c r="J5" s="165"/>
      <c r="K5" s="165"/>
      <c r="L5" s="165"/>
      <c r="M5" s="165"/>
      <c r="N5" s="165"/>
      <c r="O5" s="165"/>
      <c r="P5" s="165"/>
      <c r="Q5" s="620"/>
    </row>
    <row r="6" spans="2:17" x14ac:dyDescent="0.2">
      <c r="B6" s="619"/>
      <c r="C6" s="165"/>
      <c r="D6" s="165"/>
      <c r="E6" s="165"/>
      <c r="F6" s="165"/>
      <c r="G6" s="165"/>
      <c r="H6" s="165"/>
      <c r="I6" s="165"/>
      <c r="J6" s="165"/>
      <c r="K6" s="165"/>
      <c r="L6" s="165"/>
      <c r="M6" s="165"/>
      <c r="N6" s="165"/>
      <c r="O6" s="165"/>
      <c r="P6" s="165"/>
      <c r="Q6" s="620"/>
    </row>
    <row r="7" spans="2:17" x14ac:dyDescent="0.2">
      <c r="B7" s="619"/>
      <c r="C7" s="165"/>
      <c r="D7" s="165"/>
      <c r="E7" s="165"/>
      <c r="F7" s="165"/>
      <c r="G7" s="165"/>
      <c r="H7" s="165"/>
      <c r="I7" s="165"/>
      <c r="J7" s="165"/>
      <c r="K7" s="165"/>
      <c r="L7" s="165"/>
      <c r="M7" s="165"/>
      <c r="N7" s="165"/>
      <c r="O7" s="165"/>
      <c r="P7" s="165"/>
      <c r="Q7" s="620"/>
    </row>
    <row r="8" spans="2:17" x14ac:dyDescent="0.2">
      <c r="B8" s="619"/>
      <c r="C8" s="165"/>
      <c r="D8" s="165"/>
      <c r="E8" s="165"/>
      <c r="F8" s="165"/>
      <c r="G8" s="165"/>
      <c r="H8" s="165"/>
      <c r="I8" s="165"/>
      <c r="J8" s="165"/>
      <c r="K8" s="165"/>
      <c r="L8" s="165"/>
      <c r="M8" s="165"/>
      <c r="N8" s="165"/>
      <c r="O8" s="165"/>
      <c r="P8" s="165"/>
      <c r="Q8" s="620"/>
    </row>
    <row r="9" spans="2:17" x14ac:dyDescent="0.2">
      <c r="B9" s="619"/>
      <c r="C9" s="165"/>
      <c r="D9" s="165"/>
      <c r="E9" s="165"/>
      <c r="F9" s="165"/>
      <c r="G9" s="165"/>
      <c r="H9" s="165"/>
      <c r="I9" s="165"/>
      <c r="J9" s="165"/>
      <c r="K9" s="165"/>
      <c r="L9" s="165"/>
      <c r="M9" s="165"/>
      <c r="N9" s="165"/>
      <c r="O9" s="165"/>
      <c r="P9" s="165"/>
      <c r="Q9" s="620"/>
    </row>
    <row r="10" spans="2:17" x14ac:dyDescent="0.2">
      <c r="B10" s="619"/>
      <c r="C10" s="165"/>
      <c r="D10" s="165"/>
      <c r="E10" s="165"/>
      <c r="F10" s="165"/>
      <c r="G10" s="165"/>
      <c r="H10" s="165"/>
      <c r="I10" s="165"/>
      <c r="J10" s="165"/>
      <c r="K10" s="165"/>
      <c r="L10" s="165"/>
      <c r="M10" s="165"/>
      <c r="N10" s="165"/>
      <c r="O10" s="165"/>
      <c r="P10" s="165"/>
      <c r="Q10" s="620"/>
    </row>
    <row r="11" spans="2:17" x14ac:dyDescent="0.2">
      <c r="B11" s="619"/>
      <c r="C11" s="624" t="s">
        <v>1297</v>
      </c>
      <c r="D11" s="165"/>
      <c r="E11" s="165"/>
      <c r="F11" s="165"/>
      <c r="G11" s="165"/>
      <c r="H11" s="165"/>
      <c r="I11" s="165"/>
      <c r="J11" s="165"/>
      <c r="K11" s="165"/>
      <c r="L11" s="165"/>
      <c r="M11" s="165"/>
      <c r="N11" s="165"/>
      <c r="O11" s="165"/>
      <c r="P11" s="165"/>
      <c r="Q11" s="620"/>
    </row>
    <row r="12" spans="2:17" ht="56.25" customHeight="1" x14ac:dyDescent="0.2">
      <c r="B12" s="619"/>
      <c r="C12" s="639" t="s">
        <v>1303</v>
      </c>
      <c r="D12" s="639"/>
      <c r="E12" s="639"/>
      <c r="F12" s="639"/>
      <c r="G12" s="639"/>
      <c r="H12" s="639"/>
      <c r="I12" s="639"/>
      <c r="J12" s="639"/>
      <c r="K12" s="639"/>
      <c r="L12" s="639"/>
      <c r="M12" s="639"/>
      <c r="N12" s="639"/>
      <c r="O12" s="639"/>
      <c r="P12" s="639"/>
      <c r="Q12" s="625"/>
    </row>
    <row r="13" spans="2:17" x14ac:dyDescent="0.2">
      <c r="B13" s="619"/>
      <c r="C13" s="607"/>
      <c r="D13" s="626"/>
      <c r="E13" s="626"/>
      <c r="F13" s="626"/>
      <c r="G13" s="626"/>
      <c r="H13" s="626"/>
      <c r="I13" s="626"/>
      <c r="J13" s="626"/>
      <c r="K13" s="626"/>
      <c r="L13" s="626"/>
      <c r="M13" s="626"/>
      <c r="N13" s="626"/>
      <c r="O13" s="626"/>
      <c r="P13" s="626"/>
      <c r="Q13" s="627"/>
    </row>
    <row r="14" spans="2:17" x14ac:dyDescent="0.2">
      <c r="B14" s="619"/>
      <c r="C14" s="639" t="s">
        <v>1298</v>
      </c>
      <c r="D14" s="639"/>
      <c r="E14" s="639"/>
      <c r="F14" s="639"/>
      <c r="G14" s="639"/>
      <c r="H14" s="639"/>
      <c r="I14" s="639"/>
      <c r="J14" s="639"/>
      <c r="K14" s="639"/>
      <c r="L14" s="639"/>
      <c r="M14" s="639"/>
      <c r="N14" s="639"/>
      <c r="O14" s="639"/>
      <c r="P14" s="628"/>
      <c r="Q14" s="627"/>
    </row>
    <row r="15" spans="2:17" x14ac:dyDescent="0.2">
      <c r="B15" s="619"/>
      <c r="C15" s="640" t="s">
        <v>1299</v>
      </c>
      <c r="D15" s="640"/>
      <c r="E15" s="640"/>
      <c r="F15" s="640"/>
      <c r="G15" s="640"/>
      <c r="H15" s="640"/>
      <c r="I15" s="640"/>
      <c r="J15" s="640"/>
      <c r="K15" s="640"/>
      <c r="L15" s="640"/>
      <c r="M15" s="640"/>
      <c r="N15" s="640"/>
      <c r="O15" s="640"/>
      <c r="P15" s="629"/>
      <c r="Q15" s="627"/>
    </row>
    <row r="16" spans="2:17" x14ac:dyDescent="0.2">
      <c r="B16" s="619"/>
      <c r="C16" s="629"/>
      <c r="D16" s="629"/>
      <c r="E16" s="629"/>
      <c r="F16" s="629"/>
      <c r="G16" s="629"/>
      <c r="H16" s="629"/>
      <c r="I16" s="629"/>
      <c r="J16" s="629"/>
      <c r="K16" s="629"/>
      <c r="L16" s="629"/>
      <c r="M16" s="629"/>
      <c r="N16" s="629"/>
      <c r="O16" s="629"/>
      <c r="P16" s="629"/>
      <c r="Q16" s="627"/>
    </row>
    <row r="17" spans="2:17" ht="21.75" customHeight="1" x14ac:dyDescent="0.2">
      <c r="B17" s="619"/>
      <c r="C17" s="639" t="s">
        <v>1311</v>
      </c>
      <c r="D17" s="639"/>
      <c r="E17" s="639"/>
      <c r="F17" s="639"/>
      <c r="G17" s="639"/>
      <c r="H17" s="639"/>
      <c r="I17" s="639"/>
      <c r="J17" s="639"/>
      <c r="K17" s="639"/>
      <c r="L17" s="639"/>
      <c r="M17" s="639"/>
      <c r="N17" s="639"/>
      <c r="O17" s="639"/>
      <c r="P17" s="628"/>
      <c r="Q17" s="627"/>
    </row>
    <row r="18" spans="2:17" ht="18.75" customHeight="1" x14ac:dyDescent="0.2">
      <c r="B18" s="619"/>
      <c r="C18" s="630" t="s">
        <v>1307</v>
      </c>
      <c r="D18" s="639" t="s">
        <v>1312</v>
      </c>
      <c r="E18" s="639"/>
      <c r="F18" s="639"/>
      <c r="G18" s="639"/>
      <c r="H18" s="639"/>
      <c r="I18" s="639"/>
      <c r="J18" s="639"/>
      <c r="K18" s="639"/>
      <c r="L18" s="639"/>
      <c r="M18" s="639"/>
      <c r="N18" s="639"/>
      <c r="O18" s="639"/>
      <c r="P18" s="628"/>
      <c r="Q18" s="627"/>
    </row>
    <row r="19" spans="2:17" x14ac:dyDescent="0.2">
      <c r="B19" s="619"/>
      <c r="C19" s="626"/>
      <c r="D19" s="626"/>
      <c r="E19" s="626"/>
      <c r="F19" s="626"/>
      <c r="G19" s="626"/>
      <c r="H19" s="626"/>
      <c r="I19" s="626"/>
      <c r="J19" s="626"/>
      <c r="K19" s="626"/>
      <c r="L19" s="626"/>
      <c r="M19" s="626"/>
      <c r="N19" s="626"/>
      <c r="O19" s="626"/>
      <c r="P19" s="626"/>
      <c r="Q19" s="627"/>
    </row>
    <row r="20" spans="2:17" ht="30" customHeight="1" x14ac:dyDescent="0.2">
      <c r="B20" s="619"/>
      <c r="C20" s="630" t="s">
        <v>1306</v>
      </c>
      <c r="D20" s="639" t="s">
        <v>1313</v>
      </c>
      <c r="E20" s="639"/>
      <c r="F20" s="639"/>
      <c r="G20" s="639"/>
      <c r="H20" s="639"/>
      <c r="I20" s="639"/>
      <c r="J20" s="639"/>
      <c r="K20" s="639"/>
      <c r="L20" s="639"/>
      <c r="M20" s="639"/>
      <c r="N20" s="639"/>
      <c r="O20" s="639"/>
      <c r="P20" s="628"/>
      <c r="Q20" s="627"/>
    </row>
    <row r="21" spans="2:17" x14ac:dyDescent="0.2">
      <c r="B21" s="619"/>
      <c r="C21" s="626"/>
      <c r="D21" s="626"/>
      <c r="E21" s="626"/>
      <c r="F21" s="626"/>
      <c r="G21" s="626"/>
      <c r="H21" s="626"/>
      <c r="I21" s="626"/>
      <c r="J21" s="626"/>
      <c r="K21" s="626"/>
      <c r="L21" s="626"/>
      <c r="M21" s="626"/>
      <c r="N21" s="626"/>
      <c r="O21" s="626"/>
      <c r="P21" s="626"/>
      <c r="Q21" s="627"/>
    </row>
    <row r="22" spans="2:17" ht="30" customHeight="1" x14ac:dyDescent="0.2">
      <c r="B22" s="619"/>
      <c r="C22" s="630" t="s">
        <v>1305</v>
      </c>
      <c r="D22" s="639" t="s">
        <v>1314</v>
      </c>
      <c r="E22" s="639"/>
      <c r="F22" s="639"/>
      <c r="G22" s="639"/>
      <c r="H22" s="639"/>
      <c r="I22" s="639"/>
      <c r="J22" s="639"/>
      <c r="K22" s="639"/>
      <c r="L22" s="639"/>
      <c r="M22" s="639"/>
      <c r="N22" s="639"/>
      <c r="O22" s="639"/>
      <c r="P22" s="628"/>
      <c r="Q22" s="627"/>
    </row>
    <row r="23" spans="2:17" ht="30" customHeight="1" x14ac:dyDescent="0.2">
      <c r="B23" s="619"/>
      <c r="C23" s="636" t="s">
        <v>1523</v>
      </c>
      <c r="D23" s="639" t="s">
        <v>1524</v>
      </c>
      <c r="E23" s="641"/>
      <c r="F23" s="641"/>
      <c r="G23" s="641"/>
      <c r="H23" s="641"/>
      <c r="I23" s="641"/>
      <c r="J23" s="641"/>
      <c r="K23" s="641"/>
      <c r="L23" s="641"/>
      <c r="M23" s="641"/>
      <c r="N23" s="641"/>
      <c r="O23" s="641"/>
      <c r="P23" s="635"/>
      <c r="Q23" s="627"/>
    </row>
    <row r="24" spans="2:17" x14ac:dyDescent="0.2">
      <c r="B24" s="619"/>
      <c r="C24" s="630" t="s">
        <v>1304</v>
      </c>
      <c r="D24" s="639" t="s">
        <v>1315</v>
      </c>
      <c r="E24" s="639"/>
      <c r="F24" s="639"/>
      <c r="G24" s="639"/>
      <c r="H24" s="639"/>
      <c r="I24" s="639"/>
      <c r="J24" s="639"/>
      <c r="K24" s="639"/>
      <c r="L24" s="639"/>
      <c r="M24" s="639"/>
      <c r="N24" s="639"/>
      <c r="O24" s="639"/>
      <c r="P24" s="628"/>
      <c r="Q24" s="627"/>
    </row>
    <row r="25" spans="2:17" x14ac:dyDescent="0.2">
      <c r="B25" s="619"/>
      <c r="C25" s="626"/>
      <c r="D25" s="626"/>
      <c r="E25" s="626"/>
      <c r="F25" s="626"/>
      <c r="G25" s="626"/>
      <c r="H25" s="626"/>
      <c r="I25" s="626"/>
      <c r="J25" s="626"/>
      <c r="K25" s="626"/>
      <c r="L25" s="626"/>
      <c r="M25" s="626"/>
      <c r="N25" s="626"/>
      <c r="O25" s="626"/>
      <c r="P25" s="626"/>
      <c r="Q25" s="627"/>
    </row>
    <row r="26" spans="2:17" x14ac:dyDescent="0.2">
      <c r="B26" s="619"/>
      <c r="C26" s="626"/>
      <c r="D26" s="626"/>
      <c r="E26" s="626"/>
      <c r="F26" s="626"/>
      <c r="G26" s="626"/>
      <c r="H26" s="626"/>
      <c r="I26" s="626"/>
      <c r="J26" s="626"/>
      <c r="K26" s="626"/>
      <c r="L26" s="626"/>
      <c r="M26" s="626"/>
      <c r="N26" s="626"/>
      <c r="O26" s="626"/>
      <c r="P26" s="626"/>
      <c r="Q26" s="627"/>
    </row>
    <row r="27" spans="2:17" x14ac:dyDescent="0.2">
      <c r="B27" s="619"/>
      <c r="C27" s="631" t="s">
        <v>1308</v>
      </c>
      <c r="D27" s="607"/>
      <c r="E27" s="607"/>
      <c r="F27" s="607"/>
      <c r="G27" s="607"/>
      <c r="H27" s="607"/>
      <c r="I27" s="607"/>
      <c r="J27" s="607"/>
      <c r="K27" s="607"/>
      <c r="L27" s="607"/>
      <c r="M27" s="607"/>
      <c r="N27" s="607"/>
      <c r="O27" s="607"/>
      <c r="P27" s="607"/>
      <c r="Q27" s="625"/>
    </row>
    <row r="28" spans="2:17" ht="12.75" customHeight="1" x14ac:dyDescent="0.2">
      <c r="B28" s="619"/>
      <c r="C28" s="639" t="s">
        <v>1316</v>
      </c>
      <c r="D28" s="639"/>
      <c r="E28" s="639"/>
      <c r="F28" s="639"/>
      <c r="G28" s="639"/>
      <c r="H28" s="639"/>
      <c r="I28" s="639"/>
      <c r="J28" s="639"/>
      <c r="K28" s="639"/>
      <c r="L28" s="639"/>
      <c r="M28" s="639"/>
      <c r="N28" s="639"/>
      <c r="O28" s="639"/>
      <c r="P28" s="628"/>
      <c r="Q28" s="625"/>
    </row>
    <row r="29" spans="2:17" ht="21" customHeight="1" x14ac:dyDescent="0.2">
      <c r="B29" s="619"/>
      <c r="C29" s="632"/>
      <c r="D29" s="632"/>
      <c r="E29" s="632"/>
      <c r="F29" s="632"/>
      <c r="G29" s="632"/>
      <c r="H29" s="632"/>
      <c r="I29" s="632"/>
      <c r="J29" s="632"/>
      <c r="K29" s="632"/>
      <c r="L29" s="632"/>
      <c r="M29" s="632"/>
      <c r="N29" s="632"/>
      <c r="O29" s="607"/>
      <c r="P29" s="607"/>
      <c r="Q29" s="625"/>
    </row>
    <row r="30" spans="2:17" x14ac:dyDescent="0.2">
      <c r="B30" s="619"/>
      <c r="C30" s="631" t="s">
        <v>1300</v>
      </c>
      <c r="D30" s="607"/>
      <c r="E30" s="607"/>
      <c r="F30" s="607"/>
      <c r="G30" s="607"/>
      <c r="H30" s="607"/>
      <c r="I30" s="607"/>
      <c r="J30" s="607"/>
      <c r="K30" s="607"/>
      <c r="L30" s="607"/>
      <c r="M30" s="607"/>
      <c r="N30" s="607"/>
      <c r="O30" s="607"/>
      <c r="P30" s="607"/>
      <c r="Q30" s="625"/>
    </row>
    <row r="31" spans="2:17" ht="31.5" customHeight="1" x14ac:dyDescent="0.2">
      <c r="B31" s="619"/>
      <c r="C31" s="639" t="s">
        <v>1309</v>
      </c>
      <c r="D31" s="639"/>
      <c r="E31" s="639"/>
      <c r="F31" s="639"/>
      <c r="G31" s="639"/>
      <c r="H31" s="639"/>
      <c r="I31" s="639"/>
      <c r="J31" s="639"/>
      <c r="K31" s="639"/>
      <c r="L31" s="639"/>
      <c r="M31" s="639"/>
      <c r="N31" s="639"/>
      <c r="O31" s="639"/>
      <c r="P31" s="639"/>
      <c r="Q31" s="633"/>
    </row>
    <row r="32" spans="2:17" x14ac:dyDescent="0.2">
      <c r="B32" s="619"/>
      <c r="C32" s="607"/>
      <c r="D32" s="607"/>
      <c r="E32" s="607"/>
      <c r="F32" s="607"/>
      <c r="G32" s="607"/>
      <c r="H32" s="607"/>
      <c r="I32" s="607"/>
      <c r="J32" s="607"/>
      <c r="K32" s="607"/>
      <c r="L32" s="607"/>
      <c r="M32" s="607"/>
      <c r="N32" s="607"/>
      <c r="O32" s="607"/>
      <c r="P32" s="607"/>
      <c r="Q32" s="625"/>
    </row>
    <row r="33" spans="2:17" x14ac:dyDescent="0.2">
      <c r="B33" s="619"/>
      <c r="C33" s="631" t="s">
        <v>1301</v>
      </c>
      <c r="D33" s="607"/>
      <c r="E33" s="607"/>
      <c r="F33" s="607"/>
      <c r="G33" s="607"/>
      <c r="H33" s="607"/>
      <c r="I33" s="607"/>
      <c r="J33" s="607"/>
      <c r="K33" s="607"/>
      <c r="L33" s="607"/>
      <c r="M33" s="607"/>
      <c r="N33" s="607"/>
      <c r="O33" s="607"/>
      <c r="P33" s="607"/>
      <c r="Q33" s="625"/>
    </row>
    <row r="34" spans="2:17" x14ac:dyDescent="0.2">
      <c r="B34" s="619"/>
      <c r="C34" s="634" t="s">
        <v>1302</v>
      </c>
      <c r="D34" s="607"/>
      <c r="E34" s="607"/>
      <c r="F34" s="607"/>
      <c r="G34" s="607"/>
      <c r="H34" s="607"/>
      <c r="I34" s="607"/>
      <c r="J34" s="607"/>
      <c r="K34" s="607"/>
      <c r="L34" s="607"/>
      <c r="M34" s="607"/>
      <c r="N34" s="607"/>
      <c r="O34" s="607"/>
      <c r="P34" s="607"/>
      <c r="Q34" s="625"/>
    </row>
    <row r="35" spans="2:17" x14ac:dyDescent="0.2">
      <c r="B35" s="619"/>
      <c r="C35" s="607"/>
      <c r="D35" s="607"/>
      <c r="E35" s="607"/>
      <c r="F35" s="607"/>
      <c r="G35" s="607"/>
      <c r="H35" s="607"/>
      <c r="I35" s="607"/>
      <c r="J35" s="607"/>
      <c r="K35" s="607"/>
      <c r="L35" s="607"/>
      <c r="M35" s="607"/>
      <c r="N35" s="607"/>
      <c r="O35" s="607"/>
      <c r="P35" s="607"/>
      <c r="Q35" s="625"/>
    </row>
    <row r="36" spans="2:17" x14ac:dyDescent="0.2">
      <c r="B36" s="619"/>
      <c r="C36" s="631" t="s">
        <v>1310</v>
      </c>
      <c r="D36" s="607"/>
      <c r="E36" s="607"/>
      <c r="F36" s="607"/>
      <c r="G36" s="607"/>
      <c r="H36" s="607"/>
      <c r="I36" s="607"/>
      <c r="J36" s="607"/>
      <c r="K36" s="607"/>
      <c r="L36" s="607"/>
      <c r="M36" s="607"/>
      <c r="N36" s="607"/>
      <c r="O36" s="607"/>
      <c r="P36" s="607"/>
      <c r="Q36" s="625"/>
    </row>
    <row r="37" spans="2:17" ht="112.5" customHeight="1" x14ac:dyDescent="0.2">
      <c r="B37" s="619"/>
      <c r="C37" s="639" t="s">
        <v>1526</v>
      </c>
      <c r="D37" s="639"/>
      <c r="E37" s="639"/>
      <c r="F37" s="639"/>
      <c r="G37" s="639"/>
      <c r="H37" s="639"/>
      <c r="I37" s="639"/>
      <c r="J37" s="639"/>
      <c r="K37" s="639"/>
      <c r="L37" s="639"/>
      <c r="M37" s="639"/>
      <c r="N37" s="639"/>
      <c r="O37" s="639"/>
      <c r="P37" s="639"/>
      <c r="Q37" s="627"/>
    </row>
    <row r="38" spans="2:17" ht="13.5" thickBot="1" x14ac:dyDescent="0.25">
      <c r="B38" s="621"/>
      <c r="C38" s="622"/>
      <c r="D38" s="622"/>
      <c r="E38" s="622"/>
      <c r="F38" s="622"/>
      <c r="G38" s="622"/>
      <c r="H38" s="622"/>
      <c r="I38" s="622"/>
      <c r="J38" s="622"/>
      <c r="K38" s="622"/>
      <c r="L38" s="622"/>
      <c r="M38" s="622"/>
      <c r="N38" s="622"/>
      <c r="O38" s="622"/>
      <c r="P38" s="622"/>
      <c r="Q38" s="623"/>
    </row>
  </sheetData>
  <mergeCells count="12">
    <mergeCell ref="D20:O20"/>
    <mergeCell ref="C37:P37"/>
    <mergeCell ref="C31:P31"/>
    <mergeCell ref="C12:P12"/>
    <mergeCell ref="C14:O14"/>
    <mergeCell ref="C15:O15"/>
    <mergeCell ref="C17:O17"/>
    <mergeCell ref="D18:O18"/>
    <mergeCell ref="D22:O22"/>
    <mergeCell ref="D24:O24"/>
    <mergeCell ref="C28:O28"/>
    <mergeCell ref="D23:O23"/>
  </mergeCells>
  <hyperlinks>
    <hyperlink ref="C15" r:id="rId1"/>
    <hyperlink ref="C24" location="'Part 4'!A1" display="Part 4 –"/>
    <hyperlink ref="C22" location="'Part 3'!A1" display="Part 3 –"/>
    <hyperlink ref="C20" location="'Part 2'!A1" display="Part 2 –"/>
    <hyperlink ref="C18" location="'Part 1'!A1" display="Part 1 – "/>
    <hyperlink ref="C23" location="'Part 3 DA summary'!A1" display="Part 3 DA summary"/>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F329"/>
  <sheetViews>
    <sheetView zoomScale="85" zoomScaleNormal="85" workbookViewId="0"/>
  </sheetViews>
  <sheetFormatPr defaultColWidth="9.140625" defaultRowHeight="12.75" x14ac:dyDescent="0.2"/>
  <cols>
    <col min="1" max="1" width="9.140625" style="165"/>
    <col min="2" max="2" width="6.5703125" style="162" customWidth="1"/>
    <col min="3" max="3" width="12.28515625" style="162" customWidth="1"/>
    <col min="4" max="4" width="25.7109375" style="52" bestFit="1" customWidth="1"/>
    <col min="5" max="5" width="42.140625" style="52" customWidth="1"/>
    <col min="6" max="9" width="12.140625" style="219" customWidth="1"/>
    <col min="10" max="25" width="12.140625" style="165" customWidth="1"/>
    <col min="26" max="32" width="9.140625" style="165"/>
    <col min="33" max="16384" width="9.140625" style="52"/>
  </cols>
  <sheetData>
    <row r="1" spans="1:24" ht="19.5" customHeight="1" x14ac:dyDescent="0.2">
      <c r="D1" s="162"/>
      <c r="E1" s="162"/>
      <c r="F1" s="162"/>
      <c r="G1" s="162"/>
    </row>
    <row r="2" spans="1:24" ht="18.75" customHeight="1" x14ac:dyDescent="0.2">
      <c r="D2" s="313"/>
      <c r="E2" s="313"/>
      <c r="F2" s="219">
        <v>4</v>
      </c>
      <c r="G2" s="312">
        <v>5</v>
      </c>
      <c r="H2" s="219">
        <v>6</v>
      </c>
      <c r="I2" s="312">
        <v>7</v>
      </c>
      <c r="J2" s="219">
        <v>8</v>
      </c>
      <c r="K2" s="312">
        <v>9</v>
      </c>
      <c r="L2" s="219">
        <v>10</v>
      </c>
      <c r="M2" s="312">
        <v>11</v>
      </c>
      <c r="N2" s="219">
        <v>12</v>
      </c>
      <c r="O2" s="312">
        <v>13</v>
      </c>
      <c r="P2" s="219">
        <v>14</v>
      </c>
      <c r="Q2" s="312">
        <v>15</v>
      </c>
      <c r="R2" s="219">
        <v>16</v>
      </c>
      <c r="S2" s="312">
        <v>17</v>
      </c>
      <c r="T2" s="219">
        <v>18</v>
      </c>
      <c r="U2" s="312">
        <v>19</v>
      </c>
      <c r="V2" s="219">
        <v>20</v>
      </c>
      <c r="W2" s="312">
        <v>21</v>
      </c>
      <c r="X2" s="219">
        <v>22</v>
      </c>
    </row>
    <row r="3" spans="1:24" ht="87" customHeight="1" x14ac:dyDescent="0.2">
      <c r="B3" s="219" t="s">
        <v>855</v>
      </c>
      <c r="C3" s="219" t="s">
        <v>854</v>
      </c>
      <c r="D3" s="311" t="s">
        <v>628</v>
      </c>
      <c r="E3" s="311" t="s">
        <v>853</v>
      </c>
      <c r="F3" s="510" t="s">
        <v>857</v>
      </c>
      <c r="G3" s="510"/>
      <c r="H3" s="510" t="s">
        <v>859</v>
      </c>
      <c r="I3" s="510"/>
      <c r="J3" s="510" t="s">
        <v>861</v>
      </c>
      <c r="K3" s="510"/>
      <c r="L3" s="510" t="s">
        <v>862</v>
      </c>
      <c r="M3" s="510"/>
      <c r="N3" s="510" t="s">
        <v>864</v>
      </c>
      <c r="O3" s="510"/>
      <c r="P3" s="510" t="s">
        <v>890</v>
      </c>
      <c r="Q3" s="510"/>
      <c r="R3" s="510" t="s">
        <v>852</v>
      </c>
      <c r="S3" s="510"/>
      <c r="T3" s="510" t="s">
        <v>865</v>
      </c>
      <c r="U3" s="510"/>
      <c r="V3" s="510" t="s">
        <v>887</v>
      </c>
      <c r="W3" s="510"/>
      <c r="X3" s="510" t="s">
        <v>889</v>
      </c>
    </row>
    <row r="4" spans="1:24" x14ac:dyDescent="0.2">
      <c r="A4" s="162">
        <v>1</v>
      </c>
      <c r="B4" s="310" t="s">
        <v>643</v>
      </c>
      <c r="C4" s="310" t="s">
        <v>929</v>
      </c>
      <c r="D4" s="165" t="s">
        <v>642</v>
      </c>
      <c r="E4" s="165" t="s">
        <v>1317</v>
      </c>
      <c r="F4" s="165">
        <v>223952</v>
      </c>
      <c r="G4" s="165"/>
      <c r="H4" s="165">
        <v>0</v>
      </c>
      <c r="I4" s="165"/>
      <c r="J4" s="165">
        <v>-11198</v>
      </c>
      <c r="L4" s="165">
        <v>212754</v>
      </c>
      <c r="N4" s="165">
        <v>0</v>
      </c>
      <c r="P4" s="165">
        <f>VLOOKUP($C4,'[7]DASummary v2'!$C$3:$O$1048576,8,0)</f>
        <v>-8387</v>
      </c>
      <c r="R4" s="165">
        <f>VLOOKUP($C4,'[7]DASummary v2'!$C$3:$O$1048576,9,0)</f>
        <v>0</v>
      </c>
      <c r="T4" s="165">
        <f>VLOOKUP($C4,'[7]DASummary v2'!$C$3:$O$1048576,10,0)</f>
        <v>204367</v>
      </c>
      <c r="V4" s="165">
        <f>VLOOKUP($C4,'[7]DASummary v2'!$C$3:$O$1048576,11,0)</f>
        <v>0</v>
      </c>
      <c r="X4" s="165">
        <f>VLOOKUP($C4,'[7]DASummary v2'!$C$3:$O$1048576,13,0)</f>
        <v>0</v>
      </c>
    </row>
    <row r="5" spans="1:24" x14ac:dyDescent="0.2">
      <c r="A5" s="162">
        <v>2</v>
      </c>
      <c r="B5" s="310" t="s">
        <v>643</v>
      </c>
      <c r="C5" s="310" t="s">
        <v>930</v>
      </c>
      <c r="D5" s="165" t="s">
        <v>642</v>
      </c>
      <c r="E5" s="165" t="s">
        <v>1318</v>
      </c>
      <c r="F5" s="165">
        <v>0</v>
      </c>
      <c r="G5" s="165"/>
      <c r="H5" s="165">
        <v>0</v>
      </c>
      <c r="I5" s="165"/>
      <c r="J5" s="165">
        <v>0</v>
      </c>
      <c r="L5" s="165">
        <v>0</v>
      </c>
      <c r="N5" s="165">
        <v>0</v>
      </c>
      <c r="P5" s="165">
        <f>VLOOKUP($C5,'[7]DASummary v2'!$C$3:$O$1048576,8,0)</f>
        <v>0</v>
      </c>
      <c r="R5" s="165">
        <f>VLOOKUP($C5,'[7]DASummary v2'!$C$3:$O$1048576,9,0)</f>
        <v>0</v>
      </c>
      <c r="T5" s="165">
        <f>VLOOKUP($C5,'[7]DASummary v2'!$C$3:$O$1048576,10,0)</f>
        <v>0</v>
      </c>
      <c r="V5" s="165">
        <f>VLOOKUP($C5,'[7]DASummary v2'!$C$3:$O$1048576,11,0)</f>
        <v>0</v>
      </c>
      <c r="X5" s="165">
        <f>VLOOKUP($C5,'[7]DASummary v2'!$C$3:$O$1048576,13,0)</f>
        <v>0</v>
      </c>
    </row>
    <row r="6" spans="1:24" x14ac:dyDescent="0.2">
      <c r="A6" s="162">
        <v>3</v>
      </c>
      <c r="B6" s="310" t="s">
        <v>643</v>
      </c>
      <c r="C6" s="310" t="s">
        <v>931</v>
      </c>
      <c r="D6" s="165" t="s">
        <v>642</v>
      </c>
      <c r="E6" s="165" t="s">
        <v>1319</v>
      </c>
      <c r="F6" s="165">
        <v>22678</v>
      </c>
      <c r="G6" s="165"/>
      <c r="H6" s="165">
        <v>0</v>
      </c>
      <c r="I6" s="165"/>
      <c r="J6" s="165">
        <v>-1134</v>
      </c>
      <c r="L6" s="165">
        <v>21544</v>
      </c>
      <c r="N6" s="165">
        <v>0</v>
      </c>
      <c r="P6" s="165">
        <f>VLOOKUP($C6,'[7]DASummary v2'!$C$3:$O$1048576,8,0)</f>
        <v>0</v>
      </c>
      <c r="R6" s="165">
        <f>VLOOKUP($C6,'[7]DASummary v2'!$C$3:$O$1048576,9,0)</f>
        <v>24915</v>
      </c>
      <c r="T6" s="165">
        <f>VLOOKUP($C6,'[7]DASummary v2'!$C$3:$O$1048576,10,0)</f>
        <v>0</v>
      </c>
      <c r="V6" s="165">
        <f>VLOOKUP($C6,'[7]DASummary v2'!$C$3:$O$1048576,11,0)</f>
        <v>0</v>
      </c>
      <c r="X6" s="165">
        <f>VLOOKUP($C6,'[7]DASummary v2'!$C$3:$O$1048576,13,0)</f>
        <v>0</v>
      </c>
    </row>
    <row r="7" spans="1:24" x14ac:dyDescent="0.2">
      <c r="A7" s="162">
        <v>1</v>
      </c>
      <c r="B7" s="310" t="s">
        <v>650</v>
      </c>
      <c r="C7" s="310" t="s">
        <v>932</v>
      </c>
      <c r="D7" s="165" t="s">
        <v>649</v>
      </c>
      <c r="E7" s="165" t="s">
        <v>1320</v>
      </c>
      <c r="F7" s="165">
        <v>336583</v>
      </c>
      <c r="G7" s="165"/>
      <c r="H7" s="165">
        <v>0</v>
      </c>
      <c r="I7" s="165"/>
      <c r="J7" s="165">
        <v>0</v>
      </c>
      <c r="L7" s="165">
        <v>336583</v>
      </c>
      <c r="N7" s="165">
        <v>0</v>
      </c>
      <c r="P7" s="165">
        <f>VLOOKUP($C7,'[7]DASummary v2'!$C$3:$O$1048576,8,0)</f>
        <v>-5988</v>
      </c>
      <c r="R7" s="165">
        <f>VLOOKUP($C7,'[7]DASummary v2'!$C$3:$O$1048576,9,0)</f>
        <v>88251</v>
      </c>
      <c r="T7" s="165">
        <f>VLOOKUP($C7,'[7]DASummary v2'!$C$3:$O$1048576,10,0)</f>
        <v>242344</v>
      </c>
      <c r="V7" s="165">
        <f>VLOOKUP($C7,'[7]DASummary v2'!$C$3:$O$1048576,11,0)</f>
        <v>252508</v>
      </c>
      <c r="X7" s="165">
        <f>VLOOKUP($C7,'[7]DASummary v2'!$C$3:$O$1048576,13,0)</f>
        <v>252508</v>
      </c>
    </row>
    <row r="8" spans="1:24" x14ac:dyDescent="0.2">
      <c r="A8" s="162">
        <v>1</v>
      </c>
      <c r="B8" s="310" t="s">
        <v>656</v>
      </c>
      <c r="C8" s="310" t="s">
        <v>933</v>
      </c>
      <c r="D8" s="165" t="s">
        <v>655</v>
      </c>
      <c r="E8" s="165" t="s">
        <v>1321</v>
      </c>
      <c r="F8" s="165">
        <v>1855391</v>
      </c>
      <c r="G8" s="165"/>
      <c r="H8" s="165">
        <v>0</v>
      </c>
      <c r="I8" s="165"/>
      <c r="J8" s="165">
        <v>-50000</v>
      </c>
      <c r="L8" s="165">
        <v>1805391</v>
      </c>
      <c r="N8" s="165">
        <v>0</v>
      </c>
      <c r="P8" s="165">
        <f>VLOOKUP($C8,'[7]DASummary v2'!$C$3:$O$1048576,8,0)</f>
        <v>25826</v>
      </c>
      <c r="R8" s="165">
        <f>VLOOKUP($C8,'[7]DASummary v2'!$C$3:$O$1048576,9,0)</f>
        <v>2131596</v>
      </c>
      <c r="T8" s="165">
        <f>VLOOKUP($C8,'[7]DASummary v2'!$C$3:$O$1048576,10,0)</f>
        <v>0</v>
      </c>
      <c r="V8" s="165">
        <f>VLOOKUP($C8,'[7]DASummary v2'!$C$3:$O$1048576,11,0)</f>
        <v>155000</v>
      </c>
      <c r="X8" s="165">
        <f>VLOOKUP($C8,'[7]DASummary v2'!$C$3:$O$1048576,13,0)</f>
        <v>155000</v>
      </c>
    </row>
    <row r="9" spans="1:24" x14ac:dyDescent="0.2">
      <c r="A9" s="162">
        <v>1</v>
      </c>
      <c r="B9" s="310" t="s">
        <v>660</v>
      </c>
      <c r="C9" s="310" t="s">
        <v>934</v>
      </c>
      <c r="D9" s="165" t="s">
        <v>659</v>
      </c>
      <c r="E9" s="165" t="s">
        <v>1322</v>
      </c>
      <c r="F9" s="165">
        <v>6086591</v>
      </c>
      <c r="G9" s="165"/>
      <c r="H9" s="165">
        <v>-54765</v>
      </c>
      <c r="I9" s="165"/>
      <c r="J9" s="165">
        <v>-286809</v>
      </c>
      <c r="L9" s="165">
        <v>5745017</v>
      </c>
      <c r="N9" s="165">
        <v>0</v>
      </c>
      <c r="P9" s="165">
        <f>VLOOKUP($C9,'[7]DASummary v2'!$C$3:$O$1048576,8,0)</f>
        <v>-22611</v>
      </c>
      <c r="R9" s="165">
        <f>VLOOKUP($C9,'[7]DASummary v2'!$C$3:$O$1048576,9,0)</f>
        <v>5188300</v>
      </c>
      <c r="T9" s="165">
        <f>VLOOKUP($C9,'[7]DASummary v2'!$C$3:$O$1048576,10,0)</f>
        <v>534106</v>
      </c>
      <c r="V9" s="165">
        <f>VLOOKUP($C9,'[7]DASummary v2'!$C$3:$O$1048576,11,0)</f>
        <v>100000</v>
      </c>
      <c r="X9" s="165">
        <f>VLOOKUP($C9,'[7]DASummary v2'!$C$3:$O$1048576,13,0)</f>
        <v>100000</v>
      </c>
    </row>
    <row r="10" spans="1:24" x14ac:dyDescent="0.2">
      <c r="A10" s="162">
        <v>2</v>
      </c>
      <c r="B10" s="310" t="s">
        <v>660</v>
      </c>
      <c r="C10" s="310" t="s">
        <v>935</v>
      </c>
      <c r="D10" s="165" t="s">
        <v>659</v>
      </c>
      <c r="E10" s="165" t="s">
        <v>1323</v>
      </c>
      <c r="F10" s="165">
        <v>0</v>
      </c>
      <c r="G10" s="165"/>
      <c r="H10" s="165">
        <v>0</v>
      </c>
      <c r="I10" s="165"/>
      <c r="J10" s="165">
        <v>0</v>
      </c>
      <c r="L10" s="165">
        <v>0</v>
      </c>
      <c r="N10" s="165">
        <v>0</v>
      </c>
      <c r="P10" s="165">
        <f>VLOOKUP($C10,'[7]DASummary v2'!$C$3:$O$1048576,8,0)</f>
        <v>0</v>
      </c>
      <c r="R10" s="165">
        <f>VLOOKUP($C10,'[7]DASummary v2'!$C$3:$O$1048576,9,0)</f>
        <v>0</v>
      </c>
      <c r="T10" s="165">
        <f>VLOOKUP($C10,'[7]DASummary v2'!$C$3:$O$1048576,10,0)</f>
        <v>0</v>
      </c>
      <c r="V10" s="165">
        <f>VLOOKUP($C10,'[7]DASummary v2'!$C$3:$O$1048576,11,0)</f>
        <v>0</v>
      </c>
      <c r="X10" s="165">
        <f>VLOOKUP($C10,'[7]DASummary v2'!$C$3:$O$1048576,13,0)</f>
        <v>0</v>
      </c>
    </row>
    <row r="11" spans="1:24" x14ac:dyDescent="0.2">
      <c r="A11" s="162">
        <v>3</v>
      </c>
      <c r="B11" s="310" t="s">
        <v>660</v>
      </c>
      <c r="C11" s="310" t="s">
        <v>936</v>
      </c>
      <c r="D11" s="165" t="s">
        <v>659</v>
      </c>
      <c r="E11" s="165" t="s">
        <v>1324</v>
      </c>
      <c r="F11" s="165">
        <v>16893</v>
      </c>
      <c r="G11" s="165"/>
      <c r="H11" s="165">
        <v>-240</v>
      </c>
      <c r="I11" s="165"/>
      <c r="J11" s="165">
        <v>-1222</v>
      </c>
      <c r="L11" s="165">
        <v>15431</v>
      </c>
      <c r="N11" s="165">
        <v>0</v>
      </c>
      <c r="P11" s="165">
        <f>VLOOKUP($C11,'[7]DASummary v2'!$C$3:$O$1048576,8,0)</f>
        <v>0</v>
      </c>
      <c r="R11" s="165">
        <f>VLOOKUP($C11,'[7]DASummary v2'!$C$3:$O$1048576,9,0)</f>
        <v>15431</v>
      </c>
      <c r="T11" s="165">
        <f>VLOOKUP($C11,'[7]DASummary v2'!$C$3:$O$1048576,10,0)</f>
        <v>0</v>
      </c>
      <c r="V11" s="165">
        <f>VLOOKUP($C11,'[7]DASummary v2'!$C$3:$O$1048576,11,0)</f>
        <v>0</v>
      </c>
      <c r="X11" s="165">
        <f>VLOOKUP($C11,'[7]DASummary v2'!$C$3:$O$1048576,13,0)</f>
        <v>0</v>
      </c>
    </row>
    <row r="12" spans="1:24" x14ac:dyDescent="0.2">
      <c r="A12" s="162">
        <v>4</v>
      </c>
      <c r="B12" s="310" t="s">
        <v>660</v>
      </c>
      <c r="C12" s="310" t="s">
        <v>937</v>
      </c>
      <c r="D12" s="165" t="s">
        <v>659</v>
      </c>
      <c r="E12" s="165" t="s">
        <v>1325</v>
      </c>
      <c r="F12" s="165">
        <v>0</v>
      </c>
      <c r="G12" s="165"/>
      <c r="H12" s="165">
        <v>0</v>
      </c>
      <c r="I12" s="165"/>
      <c r="J12" s="165">
        <v>0</v>
      </c>
      <c r="L12" s="165">
        <v>0</v>
      </c>
      <c r="N12" s="165">
        <v>0</v>
      </c>
      <c r="P12" s="165">
        <f>VLOOKUP($C12,'[7]DASummary v2'!$C$3:$O$1048576,8,0)</f>
        <v>0</v>
      </c>
      <c r="R12" s="165">
        <f>VLOOKUP($C12,'[7]DASummary v2'!$C$3:$O$1048576,9,0)</f>
        <v>0</v>
      </c>
      <c r="T12" s="165">
        <f>VLOOKUP($C12,'[7]DASummary v2'!$C$3:$O$1048576,10,0)</f>
        <v>0</v>
      </c>
      <c r="V12" s="165">
        <f>VLOOKUP($C12,'[7]DASummary v2'!$C$3:$O$1048576,11,0)</f>
        <v>0</v>
      </c>
      <c r="X12" s="165">
        <f>VLOOKUP($C12,'[7]DASummary v2'!$C$3:$O$1048576,13,0)</f>
        <v>0</v>
      </c>
    </row>
    <row r="13" spans="1:24" x14ac:dyDescent="0.2">
      <c r="A13" s="162">
        <v>1</v>
      </c>
      <c r="B13" s="310" t="s">
        <v>666</v>
      </c>
      <c r="C13" s="310" t="s">
        <v>938</v>
      </c>
      <c r="D13" s="165" t="s">
        <v>665</v>
      </c>
      <c r="E13" s="165" t="s">
        <v>1326</v>
      </c>
      <c r="F13" s="165">
        <v>5759787</v>
      </c>
      <c r="G13" s="165"/>
      <c r="H13" s="165">
        <v>-33451</v>
      </c>
      <c r="I13" s="165"/>
      <c r="J13" s="165">
        <v>-114527</v>
      </c>
      <c r="L13" s="165">
        <v>5611809</v>
      </c>
      <c r="N13" s="165">
        <v>0</v>
      </c>
      <c r="P13" s="165">
        <f>VLOOKUP($C13,'[7]DASummary v2'!$C$3:$O$1048576,8,0)</f>
        <v>0</v>
      </c>
      <c r="R13" s="165">
        <f>VLOOKUP($C13,'[7]DASummary v2'!$C$3:$O$1048576,9,0)</f>
        <v>4087232</v>
      </c>
      <c r="T13" s="165">
        <f>VLOOKUP($C13,'[7]DASummary v2'!$C$3:$O$1048576,10,0)</f>
        <v>1524577</v>
      </c>
      <c r="V13" s="165">
        <f>VLOOKUP($C13,'[7]DASummary v2'!$C$3:$O$1048576,11,0)</f>
        <v>845610</v>
      </c>
      <c r="X13" s="165">
        <f>VLOOKUP($C13,'[7]DASummary v2'!$C$3:$O$1048576,13,0)</f>
        <v>845610</v>
      </c>
    </row>
    <row r="14" spans="1:24" x14ac:dyDescent="0.2">
      <c r="A14" s="162">
        <v>2</v>
      </c>
      <c r="B14" s="310" t="s">
        <v>666</v>
      </c>
      <c r="C14" s="310" t="s">
        <v>939</v>
      </c>
      <c r="D14" s="165" t="s">
        <v>665</v>
      </c>
      <c r="E14" s="165" t="s">
        <v>1327</v>
      </c>
      <c r="F14" s="165">
        <v>6821200</v>
      </c>
      <c r="G14" s="165"/>
      <c r="H14" s="165">
        <v>-2783</v>
      </c>
      <c r="I14" s="165"/>
      <c r="J14" s="165">
        <v>-136368</v>
      </c>
      <c r="L14" s="165">
        <v>6682049</v>
      </c>
      <c r="N14" s="165">
        <v>0</v>
      </c>
      <c r="P14" s="165">
        <f>VLOOKUP($C14,'[7]DASummary v2'!$C$3:$O$1048576,8,0)</f>
        <v>0</v>
      </c>
      <c r="R14" s="165">
        <f>VLOOKUP($C14,'[7]DASummary v2'!$C$3:$O$1048576,9,0)</f>
        <v>6682049</v>
      </c>
      <c r="T14" s="165">
        <f>VLOOKUP($C14,'[7]DASummary v2'!$C$3:$O$1048576,10,0)</f>
        <v>0</v>
      </c>
      <c r="V14" s="165">
        <f>VLOOKUP($C14,'[7]DASummary v2'!$C$3:$O$1048576,11,0)</f>
        <v>0</v>
      </c>
      <c r="X14" s="165">
        <f>VLOOKUP($C14,'[7]DASummary v2'!$C$3:$O$1048576,13,0)</f>
        <v>0</v>
      </c>
    </row>
    <row r="15" spans="1:24" x14ac:dyDescent="0.2">
      <c r="A15" s="162">
        <v>1</v>
      </c>
      <c r="B15" s="310" t="s">
        <v>671</v>
      </c>
      <c r="C15" s="310" t="s">
        <v>940</v>
      </c>
      <c r="D15" s="165" t="s">
        <v>670</v>
      </c>
      <c r="E15" s="165" t="s">
        <v>1328</v>
      </c>
      <c r="F15" s="165">
        <v>2015468</v>
      </c>
      <c r="G15" s="165"/>
      <c r="H15" s="165">
        <v>-68500</v>
      </c>
      <c r="I15" s="165"/>
      <c r="J15" s="165">
        <v>-109000</v>
      </c>
      <c r="L15" s="165">
        <v>1837968</v>
      </c>
      <c r="N15" s="165">
        <v>0</v>
      </c>
      <c r="P15" s="165">
        <f>VLOOKUP($C15,'[7]DASummary v2'!$C$3:$O$1048576,8,0)</f>
        <v>-135660</v>
      </c>
      <c r="R15" s="165">
        <f>VLOOKUP($C15,'[7]DASummary v2'!$C$3:$O$1048576,9,0)</f>
        <v>1503000</v>
      </c>
      <c r="T15" s="165">
        <f>VLOOKUP($C15,'[7]DASummary v2'!$C$3:$O$1048576,10,0)</f>
        <v>199308</v>
      </c>
      <c r="V15" s="165">
        <f>VLOOKUP($C15,'[7]DASummary v2'!$C$3:$O$1048576,11,0)</f>
        <v>20508</v>
      </c>
      <c r="X15" s="165">
        <f>VLOOKUP($C15,'[7]DASummary v2'!$C$3:$O$1048576,13,0)</f>
        <v>20508</v>
      </c>
    </row>
    <row r="16" spans="1:24" x14ac:dyDescent="0.2">
      <c r="A16" s="162">
        <v>1</v>
      </c>
      <c r="B16" s="310" t="s">
        <v>681</v>
      </c>
      <c r="C16" s="310" t="s">
        <v>941</v>
      </c>
      <c r="D16" s="165" t="s">
        <v>680</v>
      </c>
      <c r="E16" s="165" t="s">
        <v>1329</v>
      </c>
      <c r="F16" s="165">
        <v>0</v>
      </c>
      <c r="G16" s="165"/>
      <c r="H16" s="165">
        <v>0</v>
      </c>
      <c r="I16" s="165"/>
      <c r="J16" s="165">
        <v>0</v>
      </c>
      <c r="L16" s="165">
        <v>0</v>
      </c>
      <c r="N16" s="165">
        <v>0</v>
      </c>
      <c r="P16" s="165">
        <f>VLOOKUP($C16,'[7]DASummary v2'!$C$3:$O$1048576,8,0)</f>
        <v>0</v>
      </c>
      <c r="R16" s="165">
        <f>VLOOKUP($C16,'[7]DASummary v2'!$C$3:$O$1048576,9,0)</f>
        <v>0</v>
      </c>
      <c r="T16" s="165">
        <f>VLOOKUP($C16,'[7]DASummary v2'!$C$3:$O$1048576,10,0)</f>
        <v>0</v>
      </c>
      <c r="V16" s="165">
        <f>VLOOKUP($C16,'[7]DASummary v2'!$C$3:$O$1048576,11,0)</f>
        <v>0</v>
      </c>
      <c r="X16" s="165">
        <f>VLOOKUP($C16,'[7]DASummary v2'!$C$3:$O$1048576,13,0)</f>
        <v>0</v>
      </c>
    </row>
    <row r="17" spans="1:24" x14ac:dyDescent="0.2">
      <c r="A17" s="162">
        <v>2</v>
      </c>
      <c r="B17" s="310" t="s">
        <v>681</v>
      </c>
      <c r="C17" s="310" t="s">
        <v>942</v>
      </c>
      <c r="D17" s="165" t="s">
        <v>680</v>
      </c>
      <c r="E17" s="165" t="s">
        <v>1330</v>
      </c>
      <c r="F17" s="165">
        <v>0</v>
      </c>
      <c r="G17" s="165"/>
      <c r="H17" s="165">
        <v>0</v>
      </c>
      <c r="I17" s="165"/>
      <c r="J17" s="165">
        <v>0</v>
      </c>
      <c r="L17" s="165">
        <v>0</v>
      </c>
      <c r="N17" s="165">
        <v>0</v>
      </c>
      <c r="P17" s="165">
        <f>VLOOKUP($C17,'[7]DASummary v2'!$C$3:$O$1048576,8,0)</f>
        <v>0</v>
      </c>
      <c r="R17" s="165">
        <f>VLOOKUP($C17,'[7]DASummary v2'!$C$3:$O$1048576,9,0)</f>
        <v>0</v>
      </c>
      <c r="T17" s="165">
        <f>VLOOKUP($C17,'[7]DASummary v2'!$C$3:$O$1048576,10,0)</f>
        <v>0</v>
      </c>
      <c r="V17" s="165">
        <f>VLOOKUP($C17,'[7]DASummary v2'!$C$3:$O$1048576,11,0)</f>
        <v>0</v>
      </c>
      <c r="X17" s="165">
        <f>VLOOKUP($C17,'[7]DASummary v2'!$C$3:$O$1048576,13,0)</f>
        <v>0</v>
      </c>
    </row>
    <row r="18" spans="1:24" x14ac:dyDescent="0.2">
      <c r="A18" s="162">
        <v>3</v>
      </c>
      <c r="B18" s="310" t="s">
        <v>681</v>
      </c>
      <c r="C18" s="310" t="s">
        <v>943</v>
      </c>
      <c r="D18" s="165" t="s">
        <v>680</v>
      </c>
      <c r="E18" s="165" t="s">
        <v>1331</v>
      </c>
      <c r="F18" s="165">
        <v>0</v>
      </c>
      <c r="G18" s="165"/>
      <c r="H18" s="165">
        <v>0</v>
      </c>
      <c r="I18" s="165"/>
      <c r="J18" s="165">
        <v>0</v>
      </c>
      <c r="L18" s="165">
        <v>0</v>
      </c>
      <c r="N18" s="165">
        <v>0</v>
      </c>
      <c r="P18" s="165">
        <f>VLOOKUP($C18,'[7]DASummary v2'!$C$3:$O$1048576,8,0)</f>
        <v>0</v>
      </c>
      <c r="R18" s="165">
        <f>VLOOKUP($C18,'[7]DASummary v2'!$C$3:$O$1048576,9,0)</f>
        <v>0</v>
      </c>
      <c r="T18" s="165">
        <f>VLOOKUP($C18,'[7]DASummary v2'!$C$3:$O$1048576,10,0)</f>
        <v>0</v>
      </c>
      <c r="V18" s="165">
        <f>VLOOKUP($C18,'[7]DASummary v2'!$C$3:$O$1048576,11,0)</f>
        <v>0</v>
      </c>
      <c r="X18" s="165">
        <f>VLOOKUP($C18,'[7]DASummary v2'!$C$3:$O$1048576,13,0)</f>
        <v>0</v>
      </c>
    </row>
    <row r="19" spans="1:24" x14ac:dyDescent="0.2">
      <c r="A19" s="162">
        <v>1</v>
      </c>
      <c r="B19" s="310" t="s">
        <v>692</v>
      </c>
      <c r="C19" s="310" t="s">
        <v>944</v>
      </c>
      <c r="D19" s="165" t="s">
        <v>691</v>
      </c>
      <c r="E19" s="165" t="s">
        <v>1332</v>
      </c>
      <c r="F19" s="165">
        <v>14916183</v>
      </c>
      <c r="G19" s="165"/>
      <c r="H19" s="165">
        <v>-261033</v>
      </c>
      <c r="I19" s="165"/>
      <c r="J19" s="165">
        <v>-701061</v>
      </c>
      <c r="L19" s="165">
        <v>13954089</v>
      </c>
      <c r="N19" s="165">
        <v>0</v>
      </c>
      <c r="P19" s="165">
        <f>VLOOKUP($C19,'[7]DASummary v2'!$C$3:$O$1048576,8,0)</f>
        <v>-42063</v>
      </c>
      <c r="R19" s="165">
        <f>VLOOKUP($C19,'[7]DASummary v2'!$C$3:$O$1048576,9,0)</f>
        <v>14097223</v>
      </c>
      <c r="T19" s="165">
        <f>VLOOKUP($C19,'[7]DASummary v2'!$C$3:$O$1048576,10,0)</f>
        <v>0</v>
      </c>
      <c r="V19" s="165">
        <f>VLOOKUP($C19,'[7]DASummary v2'!$C$3:$O$1048576,11,0)</f>
        <v>1098718</v>
      </c>
      <c r="X19" s="165">
        <f>VLOOKUP($C19,'[7]DASummary v2'!$C$3:$O$1048576,13,0)</f>
        <v>1098718</v>
      </c>
    </row>
    <row r="20" spans="1:24" x14ac:dyDescent="0.2">
      <c r="A20" s="162">
        <v>2</v>
      </c>
      <c r="B20" s="310" t="s">
        <v>692</v>
      </c>
      <c r="C20" s="310" t="s">
        <v>945</v>
      </c>
      <c r="D20" s="165" t="s">
        <v>691</v>
      </c>
      <c r="E20" s="165" t="s">
        <v>1322</v>
      </c>
      <c r="F20" s="165">
        <v>12324329</v>
      </c>
      <c r="G20" s="165"/>
      <c r="H20" s="165">
        <v>-215676</v>
      </c>
      <c r="I20" s="165"/>
      <c r="J20" s="165">
        <v>-579243</v>
      </c>
      <c r="L20" s="165">
        <v>11529410</v>
      </c>
      <c r="N20" s="165">
        <v>139334</v>
      </c>
      <c r="P20" s="165">
        <f>VLOOKUP($C20,'[7]DASummary v2'!$C$3:$O$1048576,8,0)</f>
        <v>-184541</v>
      </c>
      <c r="R20" s="165">
        <f>VLOOKUP($C20,'[7]DASummary v2'!$C$3:$O$1048576,9,0)</f>
        <v>6924728</v>
      </c>
      <c r="T20" s="165">
        <f>VLOOKUP($C20,'[7]DASummary v2'!$C$3:$O$1048576,10,0)</f>
        <v>4280807</v>
      </c>
      <c r="V20" s="165">
        <f>VLOOKUP($C20,'[7]DASummary v2'!$C$3:$O$1048576,11,0)</f>
        <v>0</v>
      </c>
      <c r="X20" s="165">
        <f>VLOOKUP($C20,'[7]DASummary v2'!$C$3:$O$1048576,13,0)</f>
        <v>0</v>
      </c>
    </row>
    <row r="21" spans="1:24" x14ac:dyDescent="0.2">
      <c r="A21" s="162">
        <v>3</v>
      </c>
      <c r="B21" s="310" t="s">
        <v>692</v>
      </c>
      <c r="C21" s="310" t="s">
        <v>946</v>
      </c>
      <c r="D21" s="165" t="s">
        <v>691</v>
      </c>
      <c r="E21" s="165" t="s">
        <v>1333</v>
      </c>
      <c r="F21" s="165">
        <v>3812784</v>
      </c>
      <c r="G21" s="165"/>
      <c r="H21" s="165">
        <v>-66724</v>
      </c>
      <c r="I21" s="165"/>
      <c r="J21" s="165">
        <v>-179201</v>
      </c>
      <c r="L21" s="165">
        <v>3566859</v>
      </c>
      <c r="N21" s="165">
        <v>0</v>
      </c>
      <c r="P21" s="165">
        <f>VLOOKUP($C21,'[7]DASummary v2'!$C$3:$O$1048576,8,0)</f>
        <v>-13319</v>
      </c>
      <c r="R21" s="165">
        <f>VLOOKUP($C21,'[7]DASummary v2'!$C$3:$O$1048576,9,0)</f>
        <v>3812784</v>
      </c>
      <c r="T21" s="165">
        <f>VLOOKUP($C21,'[7]DASummary v2'!$C$3:$O$1048576,10,0)</f>
        <v>0</v>
      </c>
      <c r="V21" s="165">
        <f>VLOOKUP($C21,'[7]DASummary v2'!$C$3:$O$1048576,11,0)</f>
        <v>400000</v>
      </c>
      <c r="X21" s="165">
        <f>VLOOKUP($C21,'[7]DASummary v2'!$C$3:$O$1048576,13,0)</f>
        <v>400000</v>
      </c>
    </row>
    <row r="22" spans="1:24" x14ac:dyDescent="0.2">
      <c r="A22" s="162">
        <v>1</v>
      </c>
      <c r="B22" s="310" t="s">
        <v>702</v>
      </c>
      <c r="C22" s="310" t="s">
        <v>947</v>
      </c>
      <c r="D22" s="165" t="s">
        <v>701</v>
      </c>
      <c r="E22" s="165" t="s">
        <v>1334</v>
      </c>
      <c r="F22" s="165">
        <v>715294</v>
      </c>
      <c r="G22" s="165"/>
      <c r="H22" s="165">
        <v>0</v>
      </c>
      <c r="I22" s="165"/>
      <c r="J22" s="165">
        <v>0</v>
      </c>
      <c r="L22" s="165">
        <v>715294</v>
      </c>
      <c r="N22" s="165">
        <v>0</v>
      </c>
      <c r="P22" s="165">
        <f>VLOOKUP($C22,'[7]DASummary v2'!$C$3:$O$1048576,8,0)</f>
        <v>8895</v>
      </c>
      <c r="R22" s="165">
        <f>VLOOKUP($C22,'[7]DASummary v2'!$C$3:$O$1048576,9,0)</f>
        <v>1182989</v>
      </c>
      <c r="T22" s="165">
        <f>VLOOKUP($C22,'[7]DASummary v2'!$C$3:$O$1048576,10,0)</f>
        <v>0</v>
      </c>
      <c r="V22" s="165">
        <f>VLOOKUP($C22,'[7]DASummary v2'!$C$3:$O$1048576,11,0)</f>
        <v>110000</v>
      </c>
      <c r="X22" s="165">
        <f>VLOOKUP($C22,'[7]DASummary v2'!$C$3:$O$1048576,13,0)</f>
        <v>110000</v>
      </c>
    </row>
    <row r="23" spans="1:24" x14ac:dyDescent="0.2">
      <c r="A23" s="162">
        <v>1</v>
      </c>
      <c r="B23" s="310" t="s">
        <v>708</v>
      </c>
      <c r="C23" s="310" t="s">
        <v>948</v>
      </c>
      <c r="D23" s="165" t="s">
        <v>707</v>
      </c>
      <c r="E23" s="165" t="s">
        <v>1335</v>
      </c>
      <c r="F23" s="165">
        <v>0</v>
      </c>
      <c r="G23" s="165"/>
      <c r="H23" s="165">
        <v>0</v>
      </c>
      <c r="I23" s="165"/>
      <c r="J23" s="165">
        <v>0</v>
      </c>
      <c r="L23" s="165">
        <v>0</v>
      </c>
      <c r="N23" s="165">
        <v>0</v>
      </c>
      <c r="P23" s="165">
        <f>VLOOKUP($C23,'[7]DASummary v2'!$C$3:$O$1048576,8,0)</f>
        <v>0</v>
      </c>
      <c r="R23" s="165">
        <f>VLOOKUP($C23,'[7]DASummary v2'!$C$3:$O$1048576,9,0)</f>
        <v>0</v>
      </c>
      <c r="T23" s="165">
        <f>VLOOKUP($C23,'[7]DASummary v2'!$C$3:$O$1048576,10,0)</f>
        <v>0</v>
      </c>
      <c r="V23" s="165">
        <f>VLOOKUP($C23,'[7]DASummary v2'!$C$3:$O$1048576,11,0)</f>
        <v>0</v>
      </c>
      <c r="X23" s="165">
        <f>VLOOKUP($C23,'[7]DASummary v2'!$C$3:$O$1048576,13,0)</f>
        <v>0</v>
      </c>
    </row>
    <row r="24" spans="1:24" x14ac:dyDescent="0.2">
      <c r="A24" s="162">
        <v>1</v>
      </c>
      <c r="B24" s="310" t="s">
        <v>718</v>
      </c>
      <c r="C24" s="310" t="s">
        <v>949</v>
      </c>
      <c r="D24" s="165" t="s">
        <v>717</v>
      </c>
      <c r="E24" s="165" t="s">
        <v>1336</v>
      </c>
      <c r="F24" s="165">
        <v>1638411</v>
      </c>
      <c r="G24" s="165"/>
      <c r="H24" s="165">
        <v>0</v>
      </c>
      <c r="I24" s="165"/>
      <c r="J24" s="165">
        <v>0</v>
      </c>
      <c r="L24" s="165">
        <v>1638411</v>
      </c>
      <c r="N24" s="165">
        <v>0</v>
      </c>
      <c r="P24" s="165">
        <f>VLOOKUP($C24,'[7]DASummary v2'!$C$3:$O$1048576,8,0)</f>
        <v>-27926</v>
      </c>
      <c r="R24" s="165">
        <f>VLOOKUP($C24,'[7]DASummary v2'!$C$3:$O$1048576,9,0)</f>
        <v>1536785</v>
      </c>
      <c r="T24" s="165">
        <f>VLOOKUP($C24,'[7]DASummary v2'!$C$3:$O$1048576,10,0)</f>
        <v>73700</v>
      </c>
      <c r="V24" s="165">
        <f>VLOOKUP($C24,'[7]DASummary v2'!$C$3:$O$1048576,11,0)</f>
        <v>0</v>
      </c>
      <c r="X24" s="165">
        <f>VLOOKUP($C24,'[7]DASummary v2'!$C$3:$O$1048576,13,0)</f>
        <v>0</v>
      </c>
    </row>
    <row r="25" spans="1:24" x14ac:dyDescent="0.2">
      <c r="A25" s="162">
        <v>1</v>
      </c>
      <c r="B25" s="310" t="s">
        <v>724</v>
      </c>
      <c r="C25" s="310" t="s">
        <v>950</v>
      </c>
      <c r="D25" s="165" t="s">
        <v>723</v>
      </c>
      <c r="E25" s="165" t="s">
        <v>1337</v>
      </c>
      <c r="F25" s="165">
        <v>0</v>
      </c>
      <c r="G25" s="165"/>
      <c r="H25" s="165">
        <v>0</v>
      </c>
      <c r="I25" s="165"/>
      <c r="J25" s="165">
        <v>0</v>
      </c>
      <c r="L25" s="165">
        <v>0</v>
      </c>
      <c r="N25" s="165">
        <v>0</v>
      </c>
      <c r="P25" s="165">
        <f>VLOOKUP($C25,'[7]DASummary v2'!$C$3:$O$1048576,8,0)</f>
        <v>0</v>
      </c>
      <c r="R25" s="165">
        <f>VLOOKUP($C25,'[7]DASummary v2'!$C$3:$O$1048576,9,0)</f>
        <v>0</v>
      </c>
      <c r="T25" s="165">
        <f>VLOOKUP($C25,'[7]DASummary v2'!$C$3:$O$1048576,10,0)</f>
        <v>0</v>
      </c>
      <c r="V25" s="165">
        <f>VLOOKUP($C25,'[7]DASummary v2'!$C$3:$O$1048576,11,0)</f>
        <v>0</v>
      </c>
      <c r="X25" s="165">
        <f>VLOOKUP($C25,'[7]DASummary v2'!$C$3:$O$1048576,13,0)</f>
        <v>0</v>
      </c>
    </row>
    <row r="26" spans="1:24" x14ac:dyDescent="0.2">
      <c r="A26" s="162">
        <v>2</v>
      </c>
      <c r="B26" s="310" t="s">
        <v>724</v>
      </c>
      <c r="C26" s="310" t="s">
        <v>951</v>
      </c>
      <c r="D26" s="165" t="s">
        <v>723</v>
      </c>
      <c r="E26" s="165" t="s">
        <v>1338</v>
      </c>
      <c r="F26" s="165">
        <v>115544</v>
      </c>
      <c r="G26" s="165"/>
      <c r="H26" s="165">
        <v>0</v>
      </c>
      <c r="I26" s="165"/>
      <c r="J26" s="165">
        <v>-5460</v>
      </c>
      <c r="L26" s="165">
        <v>110084</v>
      </c>
      <c r="N26" s="165">
        <v>0</v>
      </c>
      <c r="P26" s="165">
        <f>VLOOKUP($C26,'[7]DASummary v2'!$C$3:$O$1048576,8,0)</f>
        <v>8996</v>
      </c>
      <c r="R26" s="165">
        <f>VLOOKUP($C26,'[7]DASummary v2'!$C$3:$O$1048576,9,0)</f>
        <v>119000</v>
      </c>
      <c r="T26" s="165">
        <f>VLOOKUP($C26,'[7]DASummary v2'!$C$3:$O$1048576,10,0)</f>
        <v>80</v>
      </c>
      <c r="V26" s="165">
        <f>VLOOKUP($C26,'[7]DASummary v2'!$C$3:$O$1048576,11,0)</f>
        <v>0</v>
      </c>
      <c r="X26" s="165">
        <f>VLOOKUP($C26,'[7]DASummary v2'!$C$3:$O$1048576,13,0)</f>
        <v>0</v>
      </c>
    </row>
    <row r="27" spans="1:24" x14ac:dyDescent="0.2">
      <c r="A27" s="162">
        <v>1</v>
      </c>
      <c r="B27" s="310" t="s">
        <v>732</v>
      </c>
      <c r="C27" s="310" t="s">
        <v>952</v>
      </c>
      <c r="D27" s="165" t="s">
        <v>731</v>
      </c>
      <c r="E27" s="165" t="s">
        <v>1339</v>
      </c>
      <c r="F27" s="165">
        <v>2974518</v>
      </c>
      <c r="G27" s="165"/>
      <c r="H27" s="165">
        <v>-45773</v>
      </c>
      <c r="I27" s="165"/>
      <c r="J27" s="165">
        <v>-85875</v>
      </c>
      <c r="L27" s="165">
        <v>2842870</v>
      </c>
      <c r="N27" s="165">
        <v>0</v>
      </c>
      <c r="P27" s="165">
        <f>VLOOKUP($C27,'[7]DASummary v2'!$C$3:$O$1048576,8,0)</f>
        <v>-221003</v>
      </c>
      <c r="R27" s="165">
        <f>VLOOKUP($C27,'[7]DASummary v2'!$C$3:$O$1048576,9,0)</f>
        <v>2253425</v>
      </c>
      <c r="T27" s="165">
        <f>VLOOKUP($C27,'[7]DASummary v2'!$C$3:$O$1048576,10,0)</f>
        <v>368442</v>
      </c>
      <c r="V27" s="165">
        <f>VLOOKUP($C27,'[7]DASummary v2'!$C$3:$O$1048576,11,0)</f>
        <v>44846</v>
      </c>
      <c r="X27" s="165">
        <f>VLOOKUP($C27,'[7]DASummary v2'!$C$3:$O$1048576,13,0)</f>
        <v>44846</v>
      </c>
    </row>
    <row r="28" spans="1:24" x14ac:dyDescent="0.2">
      <c r="A28" s="162">
        <v>1</v>
      </c>
      <c r="B28" s="310" t="s">
        <v>733</v>
      </c>
      <c r="C28" s="310" t="s">
        <v>953</v>
      </c>
      <c r="D28" s="165" t="s">
        <v>543</v>
      </c>
      <c r="E28" s="165" t="s">
        <v>1340</v>
      </c>
      <c r="F28" s="165">
        <v>143061</v>
      </c>
      <c r="G28" s="165"/>
      <c r="H28" s="165">
        <v>0</v>
      </c>
      <c r="I28" s="165"/>
      <c r="J28" s="165">
        <v>0</v>
      </c>
      <c r="L28" s="165">
        <v>143061</v>
      </c>
      <c r="N28" s="165">
        <v>0</v>
      </c>
      <c r="P28" s="165">
        <f>VLOOKUP($C28,'[7]DASummary v2'!$C$3:$O$1048576,8,0)</f>
        <v>-3575</v>
      </c>
      <c r="R28" s="165">
        <f>VLOOKUP($C28,'[7]DASummary v2'!$C$3:$O$1048576,9,0)</f>
        <v>143520</v>
      </c>
      <c r="T28" s="165">
        <f>VLOOKUP($C28,'[7]DASummary v2'!$C$3:$O$1048576,10,0)</f>
        <v>0</v>
      </c>
      <c r="V28" s="165">
        <f>VLOOKUP($C28,'[7]DASummary v2'!$C$3:$O$1048576,11,0)</f>
        <v>0</v>
      </c>
      <c r="X28" s="165">
        <f>VLOOKUP($C28,'[7]DASummary v2'!$C$3:$O$1048576,13,0)</f>
        <v>0</v>
      </c>
    </row>
    <row r="29" spans="1:24" x14ac:dyDescent="0.2">
      <c r="A29" s="162">
        <v>2</v>
      </c>
      <c r="B29" s="310" t="s">
        <v>733</v>
      </c>
      <c r="C29" s="310" t="s">
        <v>954</v>
      </c>
      <c r="D29" s="165" t="s">
        <v>543</v>
      </c>
      <c r="E29" s="165" t="s">
        <v>1341</v>
      </c>
      <c r="F29" s="165">
        <v>0</v>
      </c>
      <c r="G29" s="165"/>
      <c r="H29" s="165">
        <v>0</v>
      </c>
      <c r="I29" s="165"/>
      <c r="J29" s="165">
        <v>0</v>
      </c>
      <c r="L29" s="165">
        <v>0</v>
      </c>
      <c r="N29" s="165">
        <v>0</v>
      </c>
      <c r="P29" s="165">
        <f>VLOOKUP($C29,'[7]DASummary v2'!$C$3:$O$1048576,8,0)</f>
        <v>0</v>
      </c>
      <c r="R29" s="165">
        <f>VLOOKUP($C29,'[7]DASummary v2'!$C$3:$O$1048576,9,0)</f>
        <v>0</v>
      </c>
      <c r="T29" s="165">
        <f>VLOOKUP($C29,'[7]DASummary v2'!$C$3:$O$1048576,10,0)</f>
        <v>0</v>
      </c>
      <c r="V29" s="165">
        <f>VLOOKUP($C29,'[7]DASummary v2'!$C$3:$O$1048576,11,0)</f>
        <v>0</v>
      </c>
      <c r="X29" s="165">
        <f>VLOOKUP($C29,'[7]DASummary v2'!$C$3:$O$1048576,13,0)</f>
        <v>0</v>
      </c>
    </row>
    <row r="30" spans="1:24" x14ac:dyDescent="0.2">
      <c r="A30" s="162">
        <v>3</v>
      </c>
      <c r="B30" s="310" t="s">
        <v>733</v>
      </c>
      <c r="C30" s="310" t="s">
        <v>955</v>
      </c>
      <c r="D30" s="165" t="s">
        <v>543</v>
      </c>
      <c r="E30" s="165" t="s">
        <v>1342</v>
      </c>
      <c r="F30" s="165">
        <v>0</v>
      </c>
      <c r="G30" s="165"/>
      <c r="H30" s="165">
        <v>0</v>
      </c>
      <c r="I30" s="165"/>
      <c r="J30" s="165">
        <v>0</v>
      </c>
      <c r="L30" s="165">
        <v>0</v>
      </c>
      <c r="N30" s="165">
        <v>0</v>
      </c>
      <c r="P30" s="165">
        <f>VLOOKUP($C30,'[7]DASummary v2'!$C$3:$O$1048576,8,0)</f>
        <v>0</v>
      </c>
      <c r="R30" s="165">
        <f>VLOOKUP($C30,'[7]DASummary v2'!$C$3:$O$1048576,9,0)</f>
        <v>0</v>
      </c>
      <c r="T30" s="165">
        <f>VLOOKUP($C30,'[7]DASummary v2'!$C$3:$O$1048576,10,0)</f>
        <v>0</v>
      </c>
      <c r="V30" s="165">
        <f>VLOOKUP($C30,'[7]DASummary v2'!$C$3:$O$1048576,11,0)</f>
        <v>0</v>
      </c>
      <c r="X30" s="165">
        <f>VLOOKUP($C30,'[7]DASummary v2'!$C$3:$O$1048576,13,0)</f>
        <v>0</v>
      </c>
    </row>
    <row r="31" spans="1:24" x14ac:dyDescent="0.2">
      <c r="A31" s="162">
        <v>4</v>
      </c>
      <c r="B31" s="310" t="s">
        <v>733</v>
      </c>
      <c r="C31" s="310" t="s">
        <v>956</v>
      </c>
      <c r="D31" s="165" t="s">
        <v>543</v>
      </c>
      <c r="E31" s="165" t="s">
        <v>1343</v>
      </c>
      <c r="F31" s="165">
        <v>0</v>
      </c>
      <c r="G31" s="165"/>
      <c r="H31" s="165">
        <v>0</v>
      </c>
      <c r="I31" s="165"/>
      <c r="J31" s="165">
        <v>0</v>
      </c>
      <c r="L31" s="165">
        <v>0</v>
      </c>
      <c r="N31" s="165">
        <v>0</v>
      </c>
      <c r="P31" s="165">
        <f>VLOOKUP($C31,'[7]DASummary v2'!$C$3:$O$1048576,8,0)</f>
        <v>0</v>
      </c>
      <c r="R31" s="165">
        <f>VLOOKUP($C31,'[7]DASummary v2'!$C$3:$O$1048576,9,0)</f>
        <v>0</v>
      </c>
      <c r="T31" s="165">
        <f>VLOOKUP($C31,'[7]DASummary v2'!$C$3:$O$1048576,10,0)</f>
        <v>0</v>
      </c>
      <c r="V31" s="165">
        <f>VLOOKUP($C31,'[7]DASummary v2'!$C$3:$O$1048576,11,0)</f>
        <v>0</v>
      </c>
      <c r="X31" s="165">
        <f>VLOOKUP($C31,'[7]DASummary v2'!$C$3:$O$1048576,13,0)</f>
        <v>0</v>
      </c>
    </row>
    <row r="32" spans="1:24" x14ac:dyDescent="0.2">
      <c r="A32" s="162">
        <v>5</v>
      </c>
      <c r="B32" s="310" t="s">
        <v>733</v>
      </c>
      <c r="C32" s="310" t="s">
        <v>957</v>
      </c>
      <c r="D32" s="165" t="s">
        <v>543</v>
      </c>
      <c r="E32" s="165" t="s">
        <v>1344</v>
      </c>
      <c r="F32" s="165">
        <v>0</v>
      </c>
      <c r="G32" s="165"/>
      <c r="H32" s="165">
        <v>0</v>
      </c>
      <c r="I32" s="165"/>
      <c r="J32" s="165">
        <v>0</v>
      </c>
      <c r="L32" s="165">
        <v>0</v>
      </c>
      <c r="N32" s="165">
        <v>0</v>
      </c>
      <c r="P32" s="165">
        <f>VLOOKUP($C32,'[7]DASummary v2'!$C$3:$O$1048576,8,0)</f>
        <v>0</v>
      </c>
      <c r="R32" s="165">
        <f>VLOOKUP($C32,'[7]DASummary v2'!$C$3:$O$1048576,9,0)</f>
        <v>0</v>
      </c>
      <c r="T32" s="165">
        <f>VLOOKUP($C32,'[7]DASummary v2'!$C$3:$O$1048576,10,0)</f>
        <v>0</v>
      </c>
      <c r="V32" s="165">
        <f>VLOOKUP($C32,'[7]DASummary v2'!$C$3:$O$1048576,11,0)</f>
        <v>0</v>
      </c>
      <c r="X32" s="165">
        <f>VLOOKUP($C32,'[7]DASummary v2'!$C$3:$O$1048576,13,0)</f>
        <v>0</v>
      </c>
    </row>
    <row r="33" spans="1:24" x14ac:dyDescent="0.2">
      <c r="A33" s="162">
        <v>6</v>
      </c>
      <c r="B33" s="310" t="s">
        <v>733</v>
      </c>
      <c r="C33" s="310" t="s">
        <v>958</v>
      </c>
      <c r="D33" s="165" t="s">
        <v>543</v>
      </c>
      <c r="E33" s="165" t="s">
        <v>1345</v>
      </c>
      <c r="F33" s="165">
        <v>0</v>
      </c>
      <c r="G33" s="165"/>
      <c r="H33" s="165">
        <v>0</v>
      </c>
      <c r="I33" s="165"/>
      <c r="J33" s="165">
        <v>0</v>
      </c>
      <c r="L33" s="165">
        <v>0</v>
      </c>
      <c r="N33" s="165">
        <v>0</v>
      </c>
      <c r="P33" s="165">
        <f>VLOOKUP($C33,'[7]DASummary v2'!$C$3:$O$1048576,8,0)</f>
        <v>0</v>
      </c>
      <c r="R33" s="165">
        <f>VLOOKUP($C33,'[7]DASummary v2'!$C$3:$O$1048576,9,0)</f>
        <v>0</v>
      </c>
      <c r="T33" s="165">
        <f>VLOOKUP($C33,'[7]DASummary v2'!$C$3:$O$1048576,10,0)</f>
        <v>0</v>
      </c>
      <c r="V33" s="165">
        <f>VLOOKUP($C33,'[7]DASummary v2'!$C$3:$O$1048576,11,0)</f>
        <v>0</v>
      </c>
      <c r="X33" s="165">
        <f>VLOOKUP($C33,'[7]DASummary v2'!$C$3:$O$1048576,13,0)</f>
        <v>0</v>
      </c>
    </row>
    <row r="34" spans="1:24" x14ac:dyDescent="0.2">
      <c r="A34" s="162">
        <v>7</v>
      </c>
      <c r="B34" s="310" t="s">
        <v>733</v>
      </c>
      <c r="C34" s="310" t="s">
        <v>959</v>
      </c>
      <c r="D34" s="165" t="s">
        <v>543</v>
      </c>
      <c r="E34" s="165" t="s">
        <v>1346</v>
      </c>
      <c r="F34" s="165">
        <v>0</v>
      </c>
      <c r="G34" s="165"/>
      <c r="H34" s="165">
        <v>0</v>
      </c>
      <c r="I34" s="165"/>
      <c r="J34" s="165">
        <v>0</v>
      </c>
      <c r="L34" s="165">
        <v>0</v>
      </c>
      <c r="N34" s="165">
        <v>0</v>
      </c>
      <c r="P34" s="165">
        <f>VLOOKUP($C34,'[7]DASummary v2'!$C$3:$O$1048576,8,0)</f>
        <v>0</v>
      </c>
      <c r="R34" s="165">
        <f>VLOOKUP($C34,'[7]DASummary v2'!$C$3:$O$1048576,9,0)</f>
        <v>0</v>
      </c>
      <c r="T34" s="165">
        <f>VLOOKUP($C34,'[7]DASummary v2'!$C$3:$O$1048576,10,0)</f>
        <v>0</v>
      </c>
      <c r="V34" s="165">
        <f>VLOOKUP($C34,'[7]DASummary v2'!$C$3:$O$1048576,11,0)</f>
        <v>0</v>
      </c>
      <c r="X34" s="165">
        <f>VLOOKUP($C34,'[7]DASummary v2'!$C$3:$O$1048576,13,0)</f>
        <v>0</v>
      </c>
    </row>
    <row r="35" spans="1:24" x14ac:dyDescent="0.2">
      <c r="A35" s="162">
        <v>8</v>
      </c>
      <c r="B35" s="310" t="s">
        <v>733</v>
      </c>
      <c r="C35" s="310" t="s">
        <v>960</v>
      </c>
      <c r="D35" s="165" t="s">
        <v>543</v>
      </c>
      <c r="E35" s="165" t="s">
        <v>1347</v>
      </c>
      <c r="F35" s="165">
        <v>39237</v>
      </c>
      <c r="G35" s="165"/>
      <c r="H35" s="165">
        <v>0</v>
      </c>
      <c r="I35" s="165"/>
      <c r="J35" s="165">
        <v>0</v>
      </c>
      <c r="L35" s="165">
        <v>39237</v>
      </c>
      <c r="N35" s="165">
        <v>0</v>
      </c>
      <c r="P35" s="165">
        <f>VLOOKUP($C35,'[7]DASummary v2'!$C$3:$O$1048576,8,0)</f>
        <v>-218</v>
      </c>
      <c r="R35" s="165">
        <f>VLOOKUP($C35,'[7]DASummary v2'!$C$3:$O$1048576,9,0)</f>
        <v>23901</v>
      </c>
      <c r="T35" s="165">
        <f>VLOOKUP($C35,'[7]DASummary v2'!$C$3:$O$1048576,10,0)</f>
        <v>15118</v>
      </c>
      <c r="V35" s="165">
        <f>VLOOKUP($C35,'[7]DASummary v2'!$C$3:$O$1048576,11,0)</f>
        <v>55000</v>
      </c>
      <c r="X35" s="165">
        <f>VLOOKUP($C35,'[7]DASummary v2'!$C$3:$O$1048576,13,0)</f>
        <v>55000</v>
      </c>
    </row>
    <row r="36" spans="1:24" x14ac:dyDescent="0.2">
      <c r="A36" s="162">
        <v>9</v>
      </c>
      <c r="B36" s="310" t="s">
        <v>733</v>
      </c>
      <c r="C36" s="310" t="s">
        <v>961</v>
      </c>
      <c r="D36" s="165" t="s">
        <v>543</v>
      </c>
      <c r="E36" s="165" t="s">
        <v>1348</v>
      </c>
      <c r="F36" s="165">
        <v>0</v>
      </c>
      <c r="G36" s="165"/>
      <c r="H36" s="165">
        <v>0</v>
      </c>
      <c r="I36" s="165"/>
      <c r="J36" s="165">
        <v>0</v>
      </c>
      <c r="L36" s="165">
        <v>0</v>
      </c>
      <c r="N36" s="165">
        <v>0</v>
      </c>
      <c r="P36" s="165">
        <f>VLOOKUP($C36,'[7]DASummary v2'!$C$3:$O$1048576,8,0)</f>
        <v>0</v>
      </c>
      <c r="R36" s="165">
        <f>VLOOKUP($C36,'[7]DASummary v2'!$C$3:$O$1048576,9,0)</f>
        <v>0</v>
      </c>
      <c r="T36" s="165">
        <f>VLOOKUP($C36,'[7]DASummary v2'!$C$3:$O$1048576,10,0)</f>
        <v>0</v>
      </c>
      <c r="V36" s="165">
        <f>VLOOKUP($C36,'[7]DASummary v2'!$C$3:$O$1048576,11,0)</f>
        <v>0</v>
      </c>
      <c r="X36" s="165">
        <f>VLOOKUP($C36,'[7]DASummary v2'!$C$3:$O$1048576,13,0)</f>
        <v>0</v>
      </c>
    </row>
    <row r="37" spans="1:24" x14ac:dyDescent="0.2">
      <c r="A37" s="162">
        <v>10</v>
      </c>
      <c r="B37" s="310" t="s">
        <v>733</v>
      </c>
      <c r="C37" s="310" t="s">
        <v>962</v>
      </c>
      <c r="D37" s="165" t="s">
        <v>543</v>
      </c>
      <c r="E37" s="165" t="s">
        <v>1349</v>
      </c>
      <c r="F37" s="165">
        <v>0</v>
      </c>
      <c r="G37" s="165"/>
      <c r="H37" s="165">
        <v>0</v>
      </c>
      <c r="I37" s="165"/>
      <c r="J37" s="165">
        <v>0</v>
      </c>
      <c r="L37" s="165">
        <v>0</v>
      </c>
      <c r="N37" s="165">
        <v>0</v>
      </c>
      <c r="P37" s="165">
        <f>VLOOKUP($C37,'[7]DASummary v2'!$C$3:$O$1048576,8,0)</f>
        <v>0</v>
      </c>
      <c r="R37" s="165">
        <f>VLOOKUP($C37,'[7]DASummary v2'!$C$3:$O$1048576,9,0)</f>
        <v>0</v>
      </c>
      <c r="T37" s="165">
        <f>VLOOKUP($C37,'[7]DASummary v2'!$C$3:$O$1048576,10,0)</f>
        <v>0</v>
      </c>
      <c r="V37" s="165">
        <f>VLOOKUP($C37,'[7]DASummary v2'!$C$3:$O$1048576,11,0)</f>
        <v>0</v>
      </c>
      <c r="X37" s="165">
        <f>VLOOKUP($C37,'[7]DASummary v2'!$C$3:$O$1048576,13,0)</f>
        <v>0</v>
      </c>
    </row>
    <row r="38" spans="1:24" x14ac:dyDescent="0.2">
      <c r="A38" s="162">
        <v>1</v>
      </c>
      <c r="B38" s="310" t="s">
        <v>735</v>
      </c>
      <c r="C38" s="310" t="s">
        <v>963</v>
      </c>
      <c r="D38" s="165" t="s">
        <v>734</v>
      </c>
      <c r="E38" s="165" t="s">
        <v>1350</v>
      </c>
      <c r="F38" s="165">
        <v>722065</v>
      </c>
      <c r="G38" s="165"/>
      <c r="H38" s="165">
        <v>0</v>
      </c>
      <c r="I38" s="165"/>
      <c r="J38" s="165">
        <v>0</v>
      </c>
      <c r="L38" s="165">
        <v>722065</v>
      </c>
      <c r="N38" s="165">
        <v>0</v>
      </c>
      <c r="P38" s="165">
        <f>VLOOKUP($C38,'[7]DASummary v2'!$C$3:$O$1048576,8,0)</f>
        <v>-22006</v>
      </c>
      <c r="R38" s="165">
        <f>VLOOKUP($C38,'[7]DASummary v2'!$C$3:$O$1048576,9,0)</f>
        <v>0</v>
      </c>
      <c r="T38" s="165">
        <f>VLOOKUP($C38,'[7]DASummary v2'!$C$3:$O$1048576,10,0)</f>
        <v>700059</v>
      </c>
      <c r="V38" s="165">
        <f>VLOOKUP($C38,'[7]DASummary v2'!$C$3:$O$1048576,11,0)</f>
        <v>0</v>
      </c>
      <c r="X38" s="165">
        <f>VLOOKUP($C38,'[7]DASummary v2'!$C$3:$O$1048576,13,0)</f>
        <v>0</v>
      </c>
    </row>
    <row r="39" spans="1:24" x14ac:dyDescent="0.2">
      <c r="A39" s="162">
        <v>1</v>
      </c>
      <c r="B39" s="310" t="s">
        <v>8</v>
      </c>
      <c r="C39" s="310" t="s">
        <v>964</v>
      </c>
      <c r="D39" s="165" t="s">
        <v>7</v>
      </c>
      <c r="E39" s="165" t="s">
        <v>1351</v>
      </c>
      <c r="F39" s="165">
        <v>646455</v>
      </c>
      <c r="G39" s="165"/>
      <c r="H39" s="165">
        <v>0</v>
      </c>
      <c r="I39" s="165"/>
      <c r="J39" s="165">
        <v>0</v>
      </c>
      <c r="L39" s="165">
        <v>646455</v>
      </c>
      <c r="N39" s="165">
        <v>0</v>
      </c>
      <c r="P39" s="165">
        <f>VLOOKUP($C39,'[7]DASummary v2'!$C$3:$O$1048576,8,0)</f>
        <v>4929</v>
      </c>
      <c r="R39" s="165">
        <f>VLOOKUP($C39,'[7]DASummary v2'!$C$3:$O$1048576,9,0)</f>
        <v>506696</v>
      </c>
      <c r="T39" s="165">
        <f>VLOOKUP($C39,'[7]DASummary v2'!$C$3:$O$1048576,10,0)</f>
        <v>144688</v>
      </c>
      <c r="V39" s="165">
        <f>VLOOKUP($C39,'[7]DASummary v2'!$C$3:$O$1048576,11,0)</f>
        <v>194863</v>
      </c>
      <c r="X39" s="165">
        <f>VLOOKUP($C39,'[7]DASummary v2'!$C$3:$O$1048576,13,0)</f>
        <v>194863</v>
      </c>
    </row>
    <row r="40" spans="1:24" x14ac:dyDescent="0.2">
      <c r="A40" s="162">
        <v>2</v>
      </c>
      <c r="B40" s="310" t="s">
        <v>8</v>
      </c>
      <c r="C40" s="310" t="s">
        <v>965</v>
      </c>
      <c r="D40" s="165" t="s">
        <v>7</v>
      </c>
      <c r="E40" s="165" t="s">
        <v>1352</v>
      </c>
      <c r="F40" s="165">
        <v>32501</v>
      </c>
      <c r="G40" s="165"/>
      <c r="H40" s="165">
        <v>0</v>
      </c>
      <c r="I40" s="165"/>
      <c r="J40" s="165">
        <v>0</v>
      </c>
      <c r="L40" s="165">
        <v>32501</v>
      </c>
      <c r="N40" s="165">
        <v>0</v>
      </c>
      <c r="P40" s="165">
        <f>VLOOKUP($C40,'[7]DASummary v2'!$C$3:$O$1048576,8,0)</f>
        <v>18</v>
      </c>
      <c r="R40" s="165">
        <f>VLOOKUP($C40,'[7]DASummary v2'!$C$3:$O$1048576,9,0)</f>
        <v>68686</v>
      </c>
      <c r="T40" s="165">
        <f>VLOOKUP($C40,'[7]DASummary v2'!$C$3:$O$1048576,10,0)</f>
        <v>0</v>
      </c>
      <c r="V40" s="165">
        <f>VLOOKUP($C40,'[7]DASummary v2'!$C$3:$O$1048576,11,0)</f>
        <v>35925</v>
      </c>
      <c r="X40" s="165">
        <f>VLOOKUP($C40,'[7]DASummary v2'!$C$3:$O$1048576,13,0)</f>
        <v>35925</v>
      </c>
    </row>
    <row r="41" spans="1:24" x14ac:dyDescent="0.2">
      <c r="A41" s="162">
        <v>3</v>
      </c>
      <c r="B41" s="310" t="s">
        <v>8</v>
      </c>
      <c r="C41" s="310" t="s">
        <v>966</v>
      </c>
      <c r="D41" s="165" t="s">
        <v>7</v>
      </c>
      <c r="E41" s="165" t="s">
        <v>1353</v>
      </c>
      <c r="F41" s="165">
        <v>73888</v>
      </c>
      <c r="G41" s="165"/>
      <c r="H41" s="165">
        <v>0</v>
      </c>
      <c r="I41" s="165"/>
      <c r="J41" s="165">
        <v>0</v>
      </c>
      <c r="L41" s="165">
        <v>73888</v>
      </c>
      <c r="N41" s="165">
        <v>0</v>
      </c>
      <c r="P41" s="165">
        <f>VLOOKUP($C41,'[7]DASummary v2'!$C$3:$O$1048576,8,0)</f>
        <v>3550</v>
      </c>
      <c r="R41" s="165">
        <f>VLOOKUP($C41,'[7]DASummary v2'!$C$3:$O$1048576,9,0)</f>
        <v>73887</v>
      </c>
      <c r="T41" s="165">
        <f>VLOOKUP($C41,'[7]DASummary v2'!$C$3:$O$1048576,10,0)</f>
        <v>3551</v>
      </c>
      <c r="V41" s="165">
        <f>VLOOKUP($C41,'[7]DASummary v2'!$C$3:$O$1048576,11,0)</f>
        <v>0</v>
      </c>
      <c r="X41" s="165">
        <f>VLOOKUP($C41,'[7]DASummary v2'!$C$3:$O$1048576,13,0)</f>
        <v>0</v>
      </c>
    </row>
    <row r="42" spans="1:24" x14ac:dyDescent="0.2">
      <c r="A42" s="162">
        <v>4</v>
      </c>
      <c r="B42" s="310" t="s">
        <v>8</v>
      </c>
      <c r="C42" s="310" t="s">
        <v>967</v>
      </c>
      <c r="D42" s="165" t="s">
        <v>7</v>
      </c>
      <c r="E42" s="165" t="s">
        <v>1354</v>
      </c>
      <c r="F42" s="165">
        <v>0</v>
      </c>
      <c r="G42" s="165"/>
      <c r="H42" s="165">
        <v>0</v>
      </c>
      <c r="I42" s="165"/>
      <c r="J42" s="165">
        <v>0</v>
      </c>
      <c r="L42" s="165">
        <v>0</v>
      </c>
      <c r="N42" s="165">
        <v>0</v>
      </c>
      <c r="P42" s="165">
        <f>VLOOKUP($C42,'[7]DASummary v2'!$C$3:$O$1048576,8,0)</f>
        <v>0</v>
      </c>
      <c r="R42" s="165">
        <f>VLOOKUP($C42,'[7]DASummary v2'!$C$3:$O$1048576,9,0)</f>
        <v>0</v>
      </c>
      <c r="T42" s="165">
        <f>VLOOKUP($C42,'[7]DASummary v2'!$C$3:$O$1048576,10,0)</f>
        <v>0</v>
      </c>
      <c r="V42" s="165">
        <f>VLOOKUP($C42,'[7]DASummary v2'!$C$3:$O$1048576,11,0)</f>
        <v>0</v>
      </c>
      <c r="X42" s="165">
        <f>VLOOKUP($C42,'[7]DASummary v2'!$C$3:$O$1048576,13,0)</f>
        <v>0</v>
      </c>
    </row>
    <row r="43" spans="1:24" x14ac:dyDescent="0.2">
      <c r="A43" s="162">
        <v>5</v>
      </c>
      <c r="B43" s="310" t="s">
        <v>8</v>
      </c>
      <c r="C43" s="310" t="s">
        <v>968</v>
      </c>
      <c r="D43" s="165" t="s">
        <v>7</v>
      </c>
      <c r="E43" s="165" t="s">
        <v>1355</v>
      </c>
      <c r="F43" s="165">
        <v>11854</v>
      </c>
      <c r="G43" s="165"/>
      <c r="H43" s="165">
        <v>0</v>
      </c>
      <c r="I43" s="165"/>
      <c r="J43" s="165">
        <v>0</v>
      </c>
      <c r="L43" s="165">
        <v>11854</v>
      </c>
      <c r="N43" s="165">
        <v>0</v>
      </c>
      <c r="P43" s="165">
        <f>VLOOKUP($C43,'[7]DASummary v2'!$C$3:$O$1048576,8,0)</f>
        <v>0</v>
      </c>
      <c r="R43" s="165">
        <f>VLOOKUP($C43,'[7]DASummary v2'!$C$3:$O$1048576,9,0)</f>
        <v>11855</v>
      </c>
      <c r="T43" s="165">
        <f>VLOOKUP($C43,'[7]DASummary v2'!$C$3:$O$1048576,10,0)</f>
        <v>0</v>
      </c>
      <c r="V43" s="165">
        <f>VLOOKUP($C43,'[7]DASummary v2'!$C$3:$O$1048576,11,0)</f>
        <v>0</v>
      </c>
      <c r="X43" s="165">
        <f>VLOOKUP($C43,'[7]DASummary v2'!$C$3:$O$1048576,13,0)</f>
        <v>0</v>
      </c>
    </row>
    <row r="44" spans="1:24" x14ac:dyDescent="0.2">
      <c r="A44" s="162">
        <v>1</v>
      </c>
      <c r="B44" s="310" t="s">
        <v>21</v>
      </c>
      <c r="C44" s="310" t="s">
        <v>969</v>
      </c>
      <c r="D44" s="165" t="s">
        <v>19</v>
      </c>
      <c r="E44" s="165" t="s">
        <v>1356</v>
      </c>
      <c r="F44" s="165">
        <v>0</v>
      </c>
      <c r="G44" s="165"/>
      <c r="H44" s="165">
        <v>0</v>
      </c>
      <c r="I44" s="165"/>
      <c r="J44" s="165">
        <v>0</v>
      </c>
      <c r="L44" s="165">
        <v>0</v>
      </c>
      <c r="N44" s="165">
        <v>0</v>
      </c>
      <c r="P44" s="165">
        <f>VLOOKUP($C44,'[7]DASummary v2'!$C$3:$O$1048576,8,0)</f>
        <v>0</v>
      </c>
      <c r="R44" s="165">
        <f>VLOOKUP($C44,'[7]DASummary v2'!$C$3:$O$1048576,9,0)</f>
        <v>0</v>
      </c>
      <c r="T44" s="165">
        <f>VLOOKUP($C44,'[7]DASummary v2'!$C$3:$O$1048576,10,0)</f>
        <v>0</v>
      </c>
      <c r="V44" s="165">
        <f>VLOOKUP($C44,'[7]DASummary v2'!$C$3:$O$1048576,11,0)</f>
        <v>0</v>
      </c>
      <c r="X44" s="165">
        <f>VLOOKUP($C44,'[7]DASummary v2'!$C$3:$O$1048576,13,0)</f>
        <v>0</v>
      </c>
    </row>
    <row r="45" spans="1:24" x14ac:dyDescent="0.2">
      <c r="A45" s="162">
        <v>2</v>
      </c>
      <c r="B45" s="310" t="s">
        <v>21</v>
      </c>
      <c r="C45" s="310" t="s">
        <v>970</v>
      </c>
      <c r="D45" s="165" t="s">
        <v>19</v>
      </c>
      <c r="E45" s="165" t="s">
        <v>1357</v>
      </c>
      <c r="F45" s="165">
        <v>0</v>
      </c>
      <c r="G45" s="165"/>
      <c r="H45" s="165">
        <v>0</v>
      </c>
      <c r="I45" s="165"/>
      <c r="J45" s="165">
        <v>0</v>
      </c>
      <c r="L45" s="165">
        <v>0</v>
      </c>
      <c r="N45" s="165">
        <v>0</v>
      </c>
      <c r="P45" s="165">
        <f>VLOOKUP($C45,'[7]DASummary v2'!$C$3:$O$1048576,8,0)</f>
        <v>0</v>
      </c>
      <c r="R45" s="165">
        <f>VLOOKUP($C45,'[7]DASummary v2'!$C$3:$O$1048576,9,0)</f>
        <v>0</v>
      </c>
      <c r="T45" s="165">
        <f>VLOOKUP($C45,'[7]DASummary v2'!$C$3:$O$1048576,10,0)</f>
        <v>0</v>
      </c>
      <c r="V45" s="165">
        <f>VLOOKUP($C45,'[7]DASummary v2'!$C$3:$O$1048576,11,0)</f>
        <v>0</v>
      </c>
      <c r="X45" s="165">
        <f>VLOOKUP($C45,'[7]DASummary v2'!$C$3:$O$1048576,13,0)</f>
        <v>0</v>
      </c>
    </row>
    <row r="46" spans="1:24" x14ac:dyDescent="0.2">
      <c r="A46" s="162">
        <v>3</v>
      </c>
      <c r="B46" s="310" t="s">
        <v>21</v>
      </c>
      <c r="C46" s="310" t="s">
        <v>971</v>
      </c>
      <c r="D46" s="165" t="s">
        <v>19</v>
      </c>
      <c r="E46" s="165" t="s">
        <v>1358</v>
      </c>
      <c r="F46" s="165">
        <v>0</v>
      </c>
      <c r="G46" s="165"/>
      <c r="H46" s="165">
        <v>0</v>
      </c>
      <c r="I46" s="165"/>
      <c r="J46" s="165">
        <v>0</v>
      </c>
      <c r="L46" s="165">
        <v>0</v>
      </c>
      <c r="N46" s="165">
        <v>0</v>
      </c>
      <c r="P46" s="165">
        <f>VLOOKUP($C46,'[7]DASummary v2'!$C$3:$O$1048576,8,0)</f>
        <v>0</v>
      </c>
      <c r="R46" s="165">
        <f>VLOOKUP($C46,'[7]DASummary v2'!$C$3:$O$1048576,9,0)</f>
        <v>0</v>
      </c>
      <c r="T46" s="165">
        <f>VLOOKUP($C46,'[7]DASummary v2'!$C$3:$O$1048576,10,0)</f>
        <v>0</v>
      </c>
      <c r="V46" s="165">
        <f>VLOOKUP($C46,'[7]DASummary v2'!$C$3:$O$1048576,11,0)</f>
        <v>0</v>
      </c>
      <c r="X46" s="165">
        <f>VLOOKUP($C46,'[7]DASummary v2'!$C$3:$O$1048576,13,0)</f>
        <v>0</v>
      </c>
    </row>
    <row r="47" spans="1:24" x14ac:dyDescent="0.2">
      <c r="A47" s="162">
        <v>4</v>
      </c>
      <c r="B47" s="310" t="s">
        <v>21</v>
      </c>
      <c r="C47" s="310" t="s">
        <v>972</v>
      </c>
      <c r="D47" s="165" t="s">
        <v>19</v>
      </c>
      <c r="E47" s="165" t="s">
        <v>1359</v>
      </c>
      <c r="F47" s="165">
        <v>56382</v>
      </c>
      <c r="G47" s="165"/>
      <c r="H47" s="165">
        <v>0</v>
      </c>
      <c r="I47" s="165"/>
      <c r="J47" s="165">
        <v>0</v>
      </c>
      <c r="L47" s="165">
        <v>56382</v>
      </c>
      <c r="N47" s="165">
        <v>0</v>
      </c>
      <c r="P47" s="165">
        <f>VLOOKUP($C47,'[7]DASummary v2'!$C$3:$O$1048576,8,0)</f>
        <v>4701</v>
      </c>
      <c r="R47" s="165">
        <f>VLOOKUP($C47,'[7]DASummary v2'!$C$3:$O$1048576,9,0)</f>
        <v>61283</v>
      </c>
      <c r="T47" s="165">
        <f>VLOOKUP($C47,'[7]DASummary v2'!$C$3:$O$1048576,10,0)</f>
        <v>0</v>
      </c>
      <c r="V47" s="165">
        <f>VLOOKUP($C47,'[7]DASummary v2'!$C$3:$O$1048576,11,0)</f>
        <v>0</v>
      </c>
      <c r="X47" s="165">
        <f>VLOOKUP($C47,'[7]DASummary v2'!$C$3:$O$1048576,13,0)</f>
        <v>0</v>
      </c>
    </row>
    <row r="48" spans="1:24" x14ac:dyDescent="0.2">
      <c r="A48" s="162">
        <v>1</v>
      </c>
      <c r="B48" s="310" t="s">
        <v>23</v>
      </c>
      <c r="C48" s="310" t="s">
        <v>973</v>
      </c>
      <c r="D48" s="165" t="s">
        <v>22</v>
      </c>
      <c r="E48" s="165" t="s">
        <v>1360</v>
      </c>
      <c r="F48" s="165">
        <v>266708</v>
      </c>
      <c r="G48" s="165"/>
      <c r="H48" s="165">
        <v>-3000</v>
      </c>
      <c r="I48" s="165"/>
      <c r="J48" s="165">
        <v>-2000</v>
      </c>
      <c r="L48" s="165">
        <v>261708</v>
      </c>
      <c r="N48" s="165">
        <v>0</v>
      </c>
      <c r="P48" s="165">
        <f>VLOOKUP($C48,'[7]DASummary v2'!$C$3:$O$1048576,8,0)</f>
        <v>-12096</v>
      </c>
      <c r="R48" s="165">
        <f>VLOOKUP($C48,'[7]DASummary v2'!$C$3:$O$1048576,9,0)</f>
        <v>28576</v>
      </c>
      <c r="T48" s="165">
        <f>VLOOKUP($C48,'[7]DASummary v2'!$C$3:$O$1048576,10,0)</f>
        <v>221036</v>
      </c>
      <c r="V48" s="165">
        <f>VLOOKUP($C48,'[7]DASummary v2'!$C$3:$O$1048576,11,0)</f>
        <v>16520</v>
      </c>
      <c r="X48" s="165">
        <f>VLOOKUP($C48,'[7]DASummary v2'!$C$3:$O$1048576,13,0)</f>
        <v>16520</v>
      </c>
    </row>
    <row r="49" spans="1:24" x14ac:dyDescent="0.2">
      <c r="A49" s="162">
        <v>1</v>
      </c>
      <c r="B49" s="310" t="s">
        <v>25</v>
      </c>
      <c r="C49" s="310" t="s">
        <v>974</v>
      </c>
      <c r="D49" s="165" t="s">
        <v>24</v>
      </c>
      <c r="E49" s="165" t="s">
        <v>1361</v>
      </c>
      <c r="F49" s="165">
        <v>0</v>
      </c>
      <c r="G49" s="165"/>
      <c r="H49" s="165">
        <v>0</v>
      </c>
      <c r="I49" s="165"/>
      <c r="J49" s="165">
        <v>0</v>
      </c>
      <c r="L49" s="165">
        <v>0</v>
      </c>
      <c r="N49" s="165">
        <v>0</v>
      </c>
      <c r="P49" s="165">
        <f>VLOOKUP($C49,'[7]DASummary v2'!$C$3:$O$1048576,8,0)</f>
        <v>0</v>
      </c>
      <c r="R49" s="165">
        <f>VLOOKUP($C49,'[7]DASummary v2'!$C$3:$O$1048576,9,0)</f>
        <v>0</v>
      </c>
      <c r="T49" s="165">
        <f>VLOOKUP($C49,'[7]DASummary v2'!$C$3:$O$1048576,10,0)</f>
        <v>0</v>
      </c>
      <c r="V49" s="165">
        <f>VLOOKUP($C49,'[7]DASummary v2'!$C$3:$O$1048576,11,0)</f>
        <v>0</v>
      </c>
      <c r="X49" s="165">
        <f>VLOOKUP($C49,'[7]DASummary v2'!$C$3:$O$1048576,13,0)</f>
        <v>0</v>
      </c>
    </row>
    <row r="50" spans="1:24" x14ac:dyDescent="0.2">
      <c r="A50" s="162">
        <v>1</v>
      </c>
      <c r="B50" s="310" t="s">
        <v>29</v>
      </c>
      <c r="C50" s="310" t="s">
        <v>975</v>
      </c>
      <c r="D50" s="165" t="s">
        <v>28</v>
      </c>
      <c r="E50" s="165" t="s">
        <v>1362</v>
      </c>
      <c r="F50" s="165">
        <v>145000</v>
      </c>
      <c r="G50" s="165"/>
      <c r="H50" s="165">
        <v>-2900</v>
      </c>
      <c r="I50" s="165"/>
      <c r="J50" s="165">
        <v>-5075</v>
      </c>
      <c r="L50" s="165">
        <v>137025</v>
      </c>
      <c r="N50" s="165">
        <v>0</v>
      </c>
      <c r="P50" s="165">
        <f>VLOOKUP($C50,'[7]DASummary v2'!$C$3:$O$1048576,8,0)</f>
        <v>0</v>
      </c>
      <c r="R50" s="165">
        <f>VLOOKUP($C50,'[7]DASummary v2'!$C$3:$O$1048576,9,0)</f>
        <v>0</v>
      </c>
      <c r="T50" s="165">
        <f>VLOOKUP($C50,'[7]DASummary v2'!$C$3:$O$1048576,10,0)</f>
        <v>137025</v>
      </c>
      <c r="V50" s="165">
        <f>VLOOKUP($C50,'[7]DASummary v2'!$C$3:$O$1048576,11,0)</f>
        <v>0</v>
      </c>
      <c r="X50" s="165">
        <f>VLOOKUP($C50,'[7]DASummary v2'!$C$3:$O$1048576,13,0)</f>
        <v>0</v>
      </c>
    </row>
    <row r="51" spans="1:24" x14ac:dyDescent="0.2">
      <c r="A51" s="162">
        <v>2</v>
      </c>
      <c r="B51" s="310" t="s">
        <v>29</v>
      </c>
      <c r="C51" s="310" t="s">
        <v>976</v>
      </c>
      <c r="D51" s="165" t="s">
        <v>28</v>
      </c>
      <c r="E51" s="165" t="s">
        <v>1363</v>
      </c>
      <c r="F51" s="165">
        <v>0</v>
      </c>
      <c r="G51" s="165"/>
      <c r="H51" s="165">
        <v>0</v>
      </c>
      <c r="I51" s="165"/>
      <c r="J51" s="165">
        <v>0</v>
      </c>
      <c r="L51" s="165">
        <v>0</v>
      </c>
      <c r="N51" s="165">
        <v>0</v>
      </c>
      <c r="P51" s="165">
        <f>VLOOKUP($C51,'[7]DASummary v2'!$C$3:$O$1048576,8,0)</f>
        <v>0</v>
      </c>
      <c r="R51" s="165">
        <f>VLOOKUP($C51,'[7]DASummary v2'!$C$3:$O$1048576,9,0)</f>
        <v>0</v>
      </c>
      <c r="T51" s="165">
        <f>VLOOKUP($C51,'[7]DASummary v2'!$C$3:$O$1048576,10,0)</f>
        <v>0</v>
      </c>
      <c r="V51" s="165">
        <f>VLOOKUP($C51,'[7]DASummary v2'!$C$3:$O$1048576,11,0)</f>
        <v>0</v>
      </c>
      <c r="X51" s="165">
        <f>VLOOKUP($C51,'[7]DASummary v2'!$C$3:$O$1048576,13,0)</f>
        <v>0</v>
      </c>
    </row>
    <row r="52" spans="1:24" x14ac:dyDescent="0.2">
      <c r="A52" s="162">
        <v>1</v>
      </c>
      <c r="B52" s="310" t="s">
        <v>46</v>
      </c>
      <c r="C52" s="310" t="s">
        <v>977</v>
      </c>
      <c r="D52" s="165" t="s">
        <v>45</v>
      </c>
      <c r="E52" s="165" t="s">
        <v>1364</v>
      </c>
      <c r="F52" s="165">
        <v>0</v>
      </c>
      <c r="G52" s="165"/>
      <c r="H52" s="165">
        <v>0</v>
      </c>
      <c r="I52" s="165"/>
      <c r="J52" s="165">
        <v>0</v>
      </c>
      <c r="L52" s="165">
        <v>0</v>
      </c>
      <c r="N52" s="165">
        <v>0</v>
      </c>
      <c r="P52" s="165">
        <f>VLOOKUP($C52,'[7]DASummary v2'!$C$3:$O$1048576,8,0)</f>
        <v>0</v>
      </c>
      <c r="R52" s="165">
        <f>VLOOKUP($C52,'[7]DASummary v2'!$C$3:$O$1048576,9,0)</f>
        <v>0</v>
      </c>
      <c r="T52" s="165">
        <f>VLOOKUP($C52,'[7]DASummary v2'!$C$3:$O$1048576,10,0)</f>
        <v>0</v>
      </c>
      <c r="V52" s="165">
        <f>VLOOKUP($C52,'[7]DASummary v2'!$C$3:$O$1048576,11,0)</f>
        <v>0</v>
      </c>
      <c r="X52" s="165">
        <f>VLOOKUP($C52,'[7]DASummary v2'!$C$3:$O$1048576,13,0)</f>
        <v>0</v>
      </c>
    </row>
    <row r="53" spans="1:24" x14ac:dyDescent="0.2">
      <c r="A53" s="162">
        <v>2</v>
      </c>
      <c r="B53" s="310" t="s">
        <v>46</v>
      </c>
      <c r="C53" s="310" t="s">
        <v>978</v>
      </c>
      <c r="D53" s="165" t="s">
        <v>45</v>
      </c>
      <c r="E53" s="165" t="s">
        <v>1365</v>
      </c>
      <c r="F53" s="165">
        <v>14726</v>
      </c>
      <c r="G53" s="165"/>
      <c r="H53" s="165">
        <v>0</v>
      </c>
      <c r="I53" s="165"/>
      <c r="J53" s="165">
        <v>0</v>
      </c>
      <c r="L53" s="165">
        <v>14726</v>
      </c>
      <c r="N53" s="165">
        <v>0</v>
      </c>
      <c r="P53" s="165">
        <f>VLOOKUP($C53,'[7]DASummary v2'!$C$3:$O$1048576,8,0)</f>
        <v>0</v>
      </c>
      <c r="R53" s="165">
        <f>VLOOKUP($C53,'[7]DASummary v2'!$C$3:$O$1048576,9,0)</f>
        <v>14726</v>
      </c>
      <c r="T53" s="165">
        <f>VLOOKUP($C53,'[7]DASummary v2'!$C$3:$O$1048576,10,0)</f>
        <v>0</v>
      </c>
      <c r="V53" s="165">
        <f>VLOOKUP($C53,'[7]DASummary v2'!$C$3:$O$1048576,11,0)</f>
        <v>0</v>
      </c>
      <c r="X53" s="165">
        <f>VLOOKUP($C53,'[7]DASummary v2'!$C$3:$O$1048576,13,0)</f>
        <v>0</v>
      </c>
    </row>
    <row r="54" spans="1:24" x14ac:dyDescent="0.2">
      <c r="A54" s="162">
        <v>3</v>
      </c>
      <c r="B54" s="310" t="s">
        <v>46</v>
      </c>
      <c r="C54" s="310" t="s">
        <v>979</v>
      </c>
      <c r="D54" s="165" t="s">
        <v>45</v>
      </c>
      <c r="E54" s="165" t="s">
        <v>1366</v>
      </c>
      <c r="F54" s="165">
        <v>17892</v>
      </c>
      <c r="G54" s="165"/>
      <c r="H54" s="165">
        <v>0</v>
      </c>
      <c r="I54" s="165"/>
      <c r="J54" s="165">
        <v>0</v>
      </c>
      <c r="L54" s="165">
        <v>17892</v>
      </c>
      <c r="N54" s="165">
        <v>0</v>
      </c>
      <c r="P54" s="165">
        <f>VLOOKUP($C54,'[7]DASummary v2'!$C$3:$O$1048576,8,0)</f>
        <v>234</v>
      </c>
      <c r="R54" s="165">
        <f>VLOOKUP($C54,'[7]DASummary v2'!$C$3:$O$1048576,9,0)</f>
        <v>19222</v>
      </c>
      <c r="T54" s="165">
        <f>VLOOKUP($C54,'[7]DASummary v2'!$C$3:$O$1048576,10,0)</f>
        <v>0</v>
      </c>
      <c r="V54" s="165">
        <f>VLOOKUP($C54,'[7]DASummary v2'!$C$3:$O$1048576,11,0)</f>
        <v>0</v>
      </c>
      <c r="X54" s="165">
        <f>VLOOKUP($C54,'[7]DASummary v2'!$C$3:$O$1048576,13,0)</f>
        <v>0</v>
      </c>
    </row>
    <row r="55" spans="1:24" x14ac:dyDescent="0.2">
      <c r="A55" s="162">
        <v>4</v>
      </c>
      <c r="B55" s="310" t="s">
        <v>46</v>
      </c>
      <c r="C55" s="310" t="s">
        <v>980</v>
      </c>
      <c r="D55" s="165" t="s">
        <v>45</v>
      </c>
      <c r="E55" s="165" t="s">
        <v>1367</v>
      </c>
      <c r="F55" s="165">
        <v>0</v>
      </c>
      <c r="G55" s="165"/>
      <c r="H55" s="165">
        <v>0</v>
      </c>
      <c r="I55" s="165"/>
      <c r="J55" s="165">
        <v>0</v>
      </c>
      <c r="L55" s="165">
        <v>0</v>
      </c>
      <c r="N55" s="165">
        <v>0</v>
      </c>
      <c r="P55" s="165">
        <f>VLOOKUP($C55,'[7]DASummary v2'!$C$3:$O$1048576,8,0)</f>
        <v>0</v>
      </c>
      <c r="R55" s="165">
        <f>VLOOKUP($C55,'[7]DASummary v2'!$C$3:$O$1048576,9,0)</f>
        <v>0</v>
      </c>
      <c r="T55" s="165">
        <f>VLOOKUP($C55,'[7]DASummary v2'!$C$3:$O$1048576,10,0)</f>
        <v>0</v>
      </c>
      <c r="V55" s="165">
        <f>VLOOKUP($C55,'[7]DASummary v2'!$C$3:$O$1048576,11,0)</f>
        <v>0</v>
      </c>
      <c r="X55" s="165">
        <f>VLOOKUP($C55,'[7]DASummary v2'!$C$3:$O$1048576,13,0)</f>
        <v>0</v>
      </c>
    </row>
    <row r="56" spans="1:24" x14ac:dyDescent="0.2">
      <c r="A56" s="162">
        <v>5</v>
      </c>
      <c r="B56" s="310" t="s">
        <v>46</v>
      </c>
      <c r="C56" s="310" t="s">
        <v>981</v>
      </c>
      <c r="D56" s="165" t="s">
        <v>45</v>
      </c>
      <c r="E56" s="165" t="s">
        <v>1368</v>
      </c>
      <c r="F56" s="165">
        <v>0</v>
      </c>
      <c r="G56" s="165"/>
      <c r="H56" s="165">
        <v>0</v>
      </c>
      <c r="I56" s="165"/>
      <c r="J56" s="165">
        <v>0</v>
      </c>
      <c r="L56" s="165">
        <v>0</v>
      </c>
      <c r="N56" s="165">
        <v>0</v>
      </c>
      <c r="P56" s="165">
        <f>VLOOKUP($C56,'[7]DASummary v2'!$C$3:$O$1048576,8,0)</f>
        <v>-2316</v>
      </c>
      <c r="R56" s="165">
        <f>VLOOKUP($C56,'[7]DASummary v2'!$C$3:$O$1048576,9,0)</f>
        <v>16574</v>
      </c>
      <c r="T56" s="165">
        <f>VLOOKUP($C56,'[7]DASummary v2'!$C$3:$O$1048576,10,0)</f>
        <v>0</v>
      </c>
      <c r="V56" s="165">
        <f>VLOOKUP($C56,'[7]DASummary v2'!$C$3:$O$1048576,11,0)</f>
        <v>0</v>
      </c>
      <c r="X56" s="165">
        <f>VLOOKUP($C56,'[7]DASummary v2'!$C$3:$O$1048576,13,0)</f>
        <v>0</v>
      </c>
    </row>
    <row r="57" spans="1:24" x14ac:dyDescent="0.2">
      <c r="A57" s="162">
        <v>6</v>
      </c>
      <c r="B57" s="310" t="s">
        <v>46</v>
      </c>
      <c r="C57" s="310" t="s">
        <v>982</v>
      </c>
      <c r="D57" s="165" t="s">
        <v>45</v>
      </c>
      <c r="E57" s="165" t="s">
        <v>1369</v>
      </c>
      <c r="F57" s="165">
        <v>90629</v>
      </c>
      <c r="G57" s="165"/>
      <c r="H57" s="165">
        <v>0</v>
      </c>
      <c r="I57" s="165"/>
      <c r="J57" s="165">
        <v>0</v>
      </c>
      <c r="L57" s="165">
        <v>90629</v>
      </c>
      <c r="N57" s="165">
        <v>0</v>
      </c>
      <c r="P57" s="165">
        <f>VLOOKUP($C57,'[7]DASummary v2'!$C$3:$O$1048576,8,0)</f>
        <v>-256</v>
      </c>
      <c r="R57" s="165">
        <f>VLOOKUP($C57,'[7]DASummary v2'!$C$3:$O$1048576,9,0)</f>
        <v>92812</v>
      </c>
      <c r="T57" s="165">
        <f>VLOOKUP($C57,'[7]DASummary v2'!$C$3:$O$1048576,10,0)</f>
        <v>0</v>
      </c>
      <c r="V57" s="165">
        <f>VLOOKUP($C57,'[7]DASummary v2'!$C$3:$O$1048576,11,0)</f>
        <v>0</v>
      </c>
      <c r="X57" s="165">
        <f>VLOOKUP($C57,'[7]DASummary v2'!$C$3:$O$1048576,13,0)</f>
        <v>0</v>
      </c>
    </row>
    <row r="58" spans="1:24" x14ac:dyDescent="0.2">
      <c r="A58" s="162">
        <v>1</v>
      </c>
      <c r="B58" s="310" t="s">
        <v>48</v>
      </c>
      <c r="C58" s="310" t="s">
        <v>983</v>
      </c>
      <c r="D58" s="165" t="s">
        <v>47</v>
      </c>
      <c r="E58" s="165" t="s">
        <v>1370</v>
      </c>
      <c r="F58" s="165">
        <v>0</v>
      </c>
      <c r="G58" s="165"/>
      <c r="H58" s="165">
        <v>0</v>
      </c>
      <c r="I58" s="165"/>
      <c r="J58" s="165">
        <v>0</v>
      </c>
      <c r="L58" s="165">
        <v>0</v>
      </c>
      <c r="N58" s="165">
        <v>0</v>
      </c>
      <c r="P58" s="165">
        <f>VLOOKUP($C58,'[7]DASummary v2'!$C$3:$O$1048576,8,0)</f>
        <v>0</v>
      </c>
      <c r="R58" s="165">
        <f>VLOOKUP($C58,'[7]DASummary v2'!$C$3:$O$1048576,9,0)</f>
        <v>0</v>
      </c>
      <c r="T58" s="165">
        <f>VLOOKUP($C58,'[7]DASummary v2'!$C$3:$O$1048576,10,0)</f>
        <v>0</v>
      </c>
      <c r="V58" s="165">
        <f>VLOOKUP($C58,'[7]DASummary v2'!$C$3:$O$1048576,11,0)</f>
        <v>0</v>
      </c>
      <c r="X58" s="165">
        <f>VLOOKUP($C58,'[7]DASummary v2'!$C$3:$O$1048576,13,0)</f>
        <v>0</v>
      </c>
    </row>
    <row r="59" spans="1:24" x14ac:dyDescent="0.2">
      <c r="A59" s="162">
        <v>1</v>
      </c>
      <c r="B59" s="310" t="s">
        <v>52</v>
      </c>
      <c r="C59" s="310" t="s">
        <v>984</v>
      </c>
      <c r="D59" s="165" t="s">
        <v>51</v>
      </c>
      <c r="E59" s="165" t="s">
        <v>1371</v>
      </c>
      <c r="F59" s="637" t="s">
        <v>1522</v>
      </c>
      <c r="G59" s="165"/>
      <c r="H59" s="637" t="s">
        <v>1522</v>
      </c>
      <c r="I59" s="165"/>
      <c r="J59" s="637" t="s">
        <v>1522</v>
      </c>
      <c r="L59" s="637" t="s">
        <v>1522</v>
      </c>
      <c r="N59" s="637" t="s">
        <v>1522</v>
      </c>
      <c r="P59" s="637" t="s">
        <v>1522</v>
      </c>
      <c r="R59" s="637" t="s">
        <v>1522</v>
      </c>
      <c r="T59" s="637" t="s">
        <v>1522</v>
      </c>
      <c r="V59" s="637" t="s">
        <v>1522</v>
      </c>
      <c r="X59" s="637" t="s">
        <v>1522</v>
      </c>
    </row>
    <row r="60" spans="1:24" x14ac:dyDescent="0.2">
      <c r="A60" s="162">
        <v>1</v>
      </c>
      <c r="B60" s="310" t="s">
        <v>54</v>
      </c>
      <c r="C60" s="310" t="s">
        <v>985</v>
      </c>
      <c r="D60" s="165" t="s">
        <v>53</v>
      </c>
      <c r="E60" s="165" t="s">
        <v>1372</v>
      </c>
      <c r="F60" s="165">
        <v>219217</v>
      </c>
      <c r="G60" s="165"/>
      <c r="H60" s="165">
        <v>0</v>
      </c>
      <c r="I60" s="165"/>
      <c r="J60" s="165">
        <v>0</v>
      </c>
      <c r="L60" s="165">
        <v>219217</v>
      </c>
      <c r="N60" s="165">
        <v>0</v>
      </c>
      <c r="P60" s="165">
        <f>VLOOKUP($C60,'[7]DASummary v2'!$C$3:$O$1048576,8,0)</f>
        <v>1115</v>
      </c>
      <c r="R60" s="165">
        <f>VLOOKUP($C60,'[7]DASummary v2'!$C$3:$O$1048576,9,0)</f>
        <v>237466</v>
      </c>
      <c r="T60" s="165">
        <f>VLOOKUP($C60,'[7]DASummary v2'!$C$3:$O$1048576,10,0)</f>
        <v>0</v>
      </c>
      <c r="V60" s="165">
        <f>VLOOKUP($C60,'[7]DASummary v2'!$C$3:$O$1048576,11,0)</f>
        <v>116500</v>
      </c>
      <c r="X60" s="165">
        <f>VLOOKUP($C60,'[7]DASummary v2'!$C$3:$O$1048576,13,0)</f>
        <v>116500</v>
      </c>
    </row>
    <row r="61" spans="1:24" x14ac:dyDescent="0.2">
      <c r="A61" s="162">
        <v>2</v>
      </c>
      <c r="B61" s="310" t="s">
        <v>54</v>
      </c>
      <c r="C61" s="310" t="s">
        <v>986</v>
      </c>
      <c r="D61" s="165" t="s">
        <v>53</v>
      </c>
      <c r="E61" s="165" t="s">
        <v>1373</v>
      </c>
      <c r="F61" s="165">
        <v>414004</v>
      </c>
      <c r="G61" s="165"/>
      <c r="H61" s="165">
        <v>0</v>
      </c>
      <c r="I61" s="165"/>
      <c r="J61" s="165">
        <v>0</v>
      </c>
      <c r="L61" s="165">
        <v>414004</v>
      </c>
      <c r="N61" s="165">
        <v>0</v>
      </c>
      <c r="P61" s="165">
        <f>VLOOKUP($C61,'[7]DASummary v2'!$C$3:$O$1048576,8,0)</f>
        <v>-12528</v>
      </c>
      <c r="R61" s="165">
        <f>VLOOKUP($C61,'[7]DASummary v2'!$C$3:$O$1048576,9,0)</f>
        <v>401476</v>
      </c>
      <c r="T61" s="165">
        <f>VLOOKUP($C61,'[7]DASummary v2'!$C$3:$O$1048576,10,0)</f>
        <v>0</v>
      </c>
      <c r="V61" s="165">
        <f>VLOOKUP($C61,'[7]DASummary v2'!$C$3:$O$1048576,11,0)</f>
        <v>6990</v>
      </c>
      <c r="X61" s="165">
        <f>VLOOKUP($C61,'[7]DASummary v2'!$C$3:$O$1048576,13,0)</f>
        <v>6990</v>
      </c>
    </row>
    <row r="62" spans="1:24" x14ac:dyDescent="0.2">
      <c r="A62" s="162">
        <v>3</v>
      </c>
      <c r="B62" s="310" t="s">
        <v>54</v>
      </c>
      <c r="C62" s="310" t="s">
        <v>987</v>
      </c>
      <c r="D62" s="165" t="s">
        <v>53</v>
      </c>
      <c r="E62" s="165" t="s">
        <v>1374</v>
      </c>
      <c r="F62" s="165">
        <v>0</v>
      </c>
      <c r="G62" s="165"/>
      <c r="H62" s="165">
        <v>0</v>
      </c>
      <c r="I62" s="165"/>
      <c r="J62" s="165">
        <v>0</v>
      </c>
      <c r="L62" s="165">
        <v>0</v>
      </c>
      <c r="N62" s="165">
        <v>0</v>
      </c>
      <c r="P62" s="165">
        <f>VLOOKUP($C62,'[7]DASummary v2'!$C$3:$O$1048576,8,0)</f>
        <v>0</v>
      </c>
      <c r="R62" s="165">
        <f>VLOOKUP($C62,'[7]DASummary v2'!$C$3:$O$1048576,9,0)</f>
        <v>0</v>
      </c>
      <c r="T62" s="165">
        <f>VLOOKUP($C62,'[7]DASummary v2'!$C$3:$O$1048576,10,0)</f>
        <v>0</v>
      </c>
      <c r="V62" s="165">
        <f>VLOOKUP($C62,'[7]DASummary v2'!$C$3:$O$1048576,11,0)</f>
        <v>0</v>
      </c>
      <c r="X62" s="165">
        <f>VLOOKUP($C62,'[7]DASummary v2'!$C$3:$O$1048576,13,0)</f>
        <v>0</v>
      </c>
    </row>
    <row r="63" spans="1:24" x14ac:dyDescent="0.2">
      <c r="A63" s="162">
        <v>4</v>
      </c>
      <c r="B63" s="310" t="s">
        <v>54</v>
      </c>
      <c r="C63" s="310" t="s">
        <v>988</v>
      </c>
      <c r="D63" s="165" t="s">
        <v>53</v>
      </c>
      <c r="E63" s="165" t="s">
        <v>1375</v>
      </c>
      <c r="F63" s="165">
        <v>0</v>
      </c>
      <c r="G63" s="165"/>
      <c r="H63" s="165">
        <v>0</v>
      </c>
      <c r="I63" s="165"/>
      <c r="J63" s="165">
        <v>0</v>
      </c>
      <c r="L63" s="165">
        <v>0</v>
      </c>
      <c r="N63" s="165">
        <v>0</v>
      </c>
      <c r="P63" s="165">
        <f>VLOOKUP($C63,'[7]DASummary v2'!$C$3:$O$1048576,8,0)</f>
        <v>0</v>
      </c>
      <c r="R63" s="165">
        <f>VLOOKUP($C63,'[7]DASummary v2'!$C$3:$O$1048576,9,0)</f>
        <v>0</v>
      </c>
      <c r="T63" s="165">
        <f>VLOOKUP($C63,'[7]DASummary v2'!$C$3:$O$1048576,10,0)</f>
        <v>0</v>
      </c>
      <c r="V63" s="165">
        <f>VLOOKUP($C63,'[7]DASummary v2'!$C$3:$O$1048576,11,0)</f>
        <v>12815</v>
      </c>
      <c r="X63" s="165">
        <f>VLOOKUP($C63,'[7]DASummary v2'!$C$3:$O$1048576,13,0)</f>
        <v>12815</v>
      </c>
    </row>
    <row r="64" spans="1:24" x14ac:dyDescent="0.2">
      <c r="A64" s="162">
        <v>1</v>
      </c>
      <c r="B64" s="310" t="s">
        <v>58</v>
      </c>
      <c r="C64" s="310" t="s">
        <v>989</v>
      </c>
      <c r="D64" s="165" t="s">
        <v>57</v>
      </c>
      <c r="E64" s="165" t="s">
        <v>1376</v>
      </c>
      <c r="F64" s="165">
        <v>29680</v>
      </c>
      <c r="G64" s="165"/>
      <c r="H64" s="165">
        <v>0</v>
      </c>
      <c r="I64" s="165"/>
      <c r="J64" s="165">
        <v>0</v>
      </c>
      <c r="L64" s="165">
        <v>29680</v>
      </c>
      <c r="N64" s="165">
        <v>0</v>
      </c>
      <c r="P64" s="165">
        <f>VLOOKUP($C64,'[7]DASummary v2'!$C$3:$O$1048576,8,0)</f>
        <v>0</v>
      </c>
      <c r="R64" s="165">
        <f>VLOOKUP($C64,'[7]DASummary v2'!$C$3:$O$1048576,9,0)</f>
        <v>0</v>
      </c>
      <c r="T64" s="165">
        <f>VLOOKUP($C64,'[7]DASummary v2'!$C$3:$O$1048576,10,0)</f>
        <v>29680</v>
      </c>
      <c r="V64" s="165">
        <f>VLOOKUP($C64,'[7]DASummary v2'!$C$3:$O$1048576,11,0)</f>
        <v>0</v>
      </c>
      <c r="X64" s="165">
        <f>VLOOKUP($C64,'[7]DASummary v2'!$C$3:$O$1048576,13,0)</f>
        <v>0</v>
      </c>
    </row>
    <row r="65" spans="1:24" x14ac:dyDescent="0.2">
      <c r="A65" s="162">
        <v>1</v>
      </c>
      <c r="B65" s="310" t="s">
        <v>66</v>
      </c>
      <c r="C65" s="310" t="s">
        <v>990</v>
      </c>
      <c r="D65" s="165" t="s">
        <v>65</v>
      </c>
      <c r="E65" s="165" t="s">
        <v>1377</v>
      </c>
      <c r="F65" s="165">
        <v>0</v>
      </c>
      <c r="G65" s="165"/>
      <c r="H65" s="165">
        <v>0</v>
      </c>
      <c r="I65" s="165"/>
      <c r="J65" s="165">
        <v>0</v>
      </c>
      <c r="L65" s="165">
        <v>0</v>
      </c>
      <c r="N65" s="165">
        <v>0</v>
      </c>
      <c r="P65" s="165">
        <f>VLOOKUP($C65,'[7]DASummary v2'!$C$3:$O$1048576,8,0)</f>
        <v>0</v>
      </c>
      <c r="R65" s="165">
        <f>VLOOKUP($C65,'[7]DASummary v2'!$C$3:$O$1048576,9,0)</f>
        <v>0</v>
      </c>
      <c r="T65" s="165">
        <f>VLOOKUP($C65,'[7]DASummary v2'!$C$3:$O$1048576,10,0)</f>
        <v>0</v>
      </c>
      <c r="V65" s="165">
        <f>VLOOKUP($C65,'[7]DASummary v2'!$C$3:$O$1048576,11,0)</f>
        <v>0</v>
      </c>
      <c r="X65" s="165">
        <f>VLOOKUP($C65,'[7]DASummary v2'!$C$3:$O$1048576,13,0)</f>
        <v>0</v>
      </c>
    </row>
    <row r="66" spans="1:24" x14ac:dyDescent="0.2">
      <c r="A66" s="162">
        <v>2</v>
      </c>
      <c r="B66" s="310" t="s">
        <v>66</v>
      </c>
      <c r="C66" s="310" t="s">
        <v>991</v>
      </c>
      <c r="D66" s="165" t="s">
        <v>65</v>
      </c>
      <c r="E66" s="165" t="s">
        <v>1378</v>
      </c>
      <c r="F66" s="165">
        <v>94662</v>
      </c>
      <c r="G66" s="165"/>
      <c r="H66" s="165">
        <v>0</v>
      </c>
      <c r="I66" s="165"/>
      <c r="J66" s="165">
        <v>-4375</v>
      </c>
      <c r="L66" s="165">
        <v>90287</v>
      </c>
      <c r="N66" s="165">
        <v>0</v>
      </c>
      <c r="P66" s="165">
        <f>VLOOKUP($C66,'[7]DASummary v2'!$C$3:$O$1048576,8,0)</f>
        <v>0</v>
      </c>
      <c r="R66" s="165">
        <f>VLOOKUP($C66,'[7]DASummary v2'!$C$3:$O$1048576,9,0)</f>
        <v>136350</v>
      </c>
      <c r="T66" s="165">
        <f>VLOOKUP($C66,'[7]DASummary v2'!$C$3:$O$1048576,10,0)</f>
        <v>0</v>
      </c>
      <c r="V66" s="165">
        <f>VLOOKUP($C66,'[7]DASummary v2'!$C$3:$O$1048576,11,0)</f>
        <v>43050</v>
      </c>
      <c r="X66" s="165">
        <f>VLOOKUP($C66,'[7]DASummary v2'!$C$3:$O$1048576,13,0)</f>
        <v>43050</v>
      </c>
    </row>
    <row r="67" spans="1:24" x14ac:dyDescent="0.2">
      <c r="A67" s="162">
        <v>3</v>
      </c>
      <c r="B67" s="310" t="s">
        <v>66</v>
      </c>
      <c r="C67" s="310" t="s">
        <v>992</v>
      </c>
      <c r="D67" s="165" t="s">
        <v>65</v>
      </c>
      <c r="E67" s="165" t="s">
        <v>1379</v>
      </c>
      <c r="F67" s="165">
        <v>0</v>
      </c>
      <c r="G67" s="165"/>
      <c r="H67" s="165">
        <v>0</v>
      </c>
      <c r="I67" s="165"/>
      <c r="J67" s="165">
        <v>0</v>
      </c>
      <c r="L67" s="165">
        <v>0</v>
      </c>
      <c r="N67" s="165">
        <v>0</v>
      </c>
      <c r="P67" s="165">
        <f>VLOOKUP($C67,'[7]DASummary v2'!$C$3:$O$1048576,8,0)</f>
        <v>0</v>
      </c>
      <c r="R67" s="165">
        <f>VLOOKUP($C67,'[7]DASummary v2'!$C$3:$O$1048576,9,0)</f>
        <v>0</v>
      </c>
      <c r="T67" s="165">
        <f>VLOOKUP($C67,'[7]DASummary v2'!$C$3:$O$1048576,10,0)</f>
        <v>0</v>
      </c>
      <c r="V67" s="165">
        <f>VLOOKUP($C67,'[7]DASummary v2'!$C$3:$O$1048576,11,0)</f>
        <v>0</v>
      </c>
      <c r="X67" s="165">
        <f>VLOOKUP($C67,'[7]DASummary v2'!$C$3:$O$1048576,13,0)</f>
        <v>0</v>
      </c>
    </row>
    <row r="68" spans="1:24" x14ac:dyDescent="0.2">
      <c r="A68" s="162">
        <v>4</v>
      </c>
      <c r="B68" s="310" t="s">
        <v>66</v>
      </c>
      <c r="C68" s="310" t="s">
        <v>993</v>
      </c>
      <c r="D68" s="165" t="s">
        <v>65</v>
      </c>
      <c r="E68" s="165" t="s">
        <v>1380</v>
      </c>
      <c r="F68" s="165">
        <v>0</v>
      </c>
      <c r="G68" s="165"/>
      <c r="H68" s="165">
        <v>0</v>
      </c>
      <c r="I68" s="165"/>
      <c r="J68" s="165">
        <v>0</v>
      </c>
      <c r="L68" s="165">
        <v>0</v>
      </c>
      <c r="N68" s="165">
        <v>0</v>
      </c>
      <c r="P68" s="165">
        <f>VLOOKUP($C68,'[7]DASummary v2'!$C$3:$O$1048576,8,0)</f>
        <v>0</v>
      </c>
      <c r="R68" s="165">
        <f>VLOOKUP($C68,'[7]DASummary v2'!$C$3:$O$1048576,9,0)</f>
        <v>0</v>
      </c>
      <c r="T68" s="165">
        <f>VLOOKUP($C68,'[7]DASummary v2'!$C$3:$O$1048576,10,0)</f>
        <v>0</v>
      </c>
      <c r="V68" s="165">
        <f>VLOOKUP($C68,'[7]DASummary v2'!$C$3:$O$1048576,11,0)</f>
        <v>0</v>
      </c>
      <c r="X68" s="165">
        <f>VLOOKUP($C68,'[7]DASummary v2'!$C$3:$O$1048576,13,0)</f>
        <v>0</v>
      </c>
    </row>
    <row r="69" spans="1:24" x14ac:dyDescent="0.2">
      <c r="A69" s="162">
        <v>5</v>
      </c>
      <c r="B69" s="310" t="s">
        <v>66</v>
      </c>
      <c r="C69" s="310" t="s">
        <v>994</v>
      </c>
      <c r="D69" s="165" t="s">
        <v>65</v>
      </c>
      <c r="E69" s="165" t="s">
        <v>1381</v>
      </c>
      <c r="F69" s="165">
        <v>0</v>
      </c>
      <c r="G69" s="165"/>
      <c r="H69" s="165">
        <v>0</v>
      </c>
      <c r="I69" s="165"/>
      <c r="J69" s="165">
        <v>0</v>
      </c>
      <c r="L69" s="165">
        <v>0</v>
      </c>
      <c r="N69" s="165">
        <v>0</v>
      </c>
      <c r="P69" s="165">
        <f>VLOOKUP($C69,'[7]DASummary v2'!$C$3:$O$1048576,8,0)</f>
        <v>0</v>
      </c>
      <c r="R69" s="165">
        <f>VLOOKUP($C69,'[7]DASummary v2'!$C$3:$O$1048576,9,0)</f>
        <v>0</v>
      </c>
      <c r="T69" s="165">
        <f>VLOOKUP($C69,'[7]DASummary v2'!$C$3:$O$1048576,10,0)</f>
        <v>0</v>
      </c>
      <c r="V69" s="165">
        <f>VLOOKUP($C69,'[7]DASummary v2'!$C$3:$O$1048576,11,0)</f>
        <v>0</v>
      </c>
      <c r="X69" s="165">
        <f>VLOOKUP($C69,'[7]DASummary v2'!$C$3:$O$1048576,13,0)</f>
        <v>0</v>
      </c>
    </row>
    <row r="70" spans="1:24" x14ac:dyDescent="0.2">
      <c r="A70" s="162">
        <v>6</v>
      </c>
      <c r="B70" s="310" t="s">
        <v>66</v>
      </c>
      <c r="C70" s="310" t="s">
        <v>995</v>
      </c>
      <c r="D70" s="165" t="s">
        <v>65</v>
      </c>
      <c r="E70" s="165" t="s">
        <v>1382</v>
      </c>
      <c r="F70" s="165">
        <v>0</v>
      </c>
      <c r="G70" s="165"/>
      <c r="H70" s="165">
        <v>0</v>
      </c>
      <c r="I70" s="165"/>
      <c r="J70" s="165">
        <v>0</v>
      </c>
      <c r="L70" s="165">
        <v>0</v>
      </c>
      <c r="N70" s="165">
        <v>0</v>
      </c>
      <c r="P70" s="165">
        <f>VLOOKUP($C70,'[7]DASummary v2'!$C$3:$O$1048576,8,0)</f>
        <v>0</v>
      </c>
      <c r="R70" s="165">
        <f>VLOOKUP($C70,'[7]DASummary v2'!$C$3:$O$1048576,9,0)</f>
        <v>0</v>
      </c>
      <c r="T70" s="165">
        <f>VLOOKUP($C70,'[7]DASummary v2'!$C$3:$O$1048576,10,0)</f>
        <v>0</v>
      </c>
      <c r="V70" s="165">
        <f>VLOOKUP($C70,'[7]DASummary v2'!$C$3:$O$1048576,11,0)</f>
        <v>0</v>
      </c>
      <c r="X70" s="165">
        <f>VLOOKUP($C70,'[7]DASummary v2'!$C$3:$O$1048576,13,0)</f>
        <v>0</v>
      </c>
    </row>
    <row r="71" spans="1:24" x14ac:dyDescent="0.2">
      <c r="A71" s="162">
        <v>7</v>
      </c>
      <c r="B71" s="310" t="s">
        <v>66</v>
      </c>
      <c r="C71" s="310" t="s">
        <v>996</v>
      </c>
      <c r="D71" s="165" t="s">
        <v>65</v>
      </c>
      <c r="E71" s="165" t="s">
        <v>1383</v>
      </c>
      <c r="F71" s="165">
        <v>0</v>
      </c>
      <c r="G71" s="165"/>
      <c r="H71" s="165">
        <v>0</v>
      </c>
      <c r="I71" s="165"/>
      <c r="J71" s="165">
        <v>0</v>
      </c>
      <c r="L71" s="165">
        <v>0</v>
      </c>
      <c r="N71" s="165">
        <v>0</v>
      </c>
      <c r="P71" s="165">
        <f>VLOOKUP($C71,'[7]DASummary v2'!$C$3:$O$1048576,8,0)</f>
        <v>0</v>
      </c>
      <c r="R71" s="165">
        <f>VLOOKUP($C71,'[7]DASummary v2'!$C$3:$O$1048576,9,0)</f>
        <v>0</v>
      </c>
      <c r="T71" s="165">
        <f>VLOOKUP($C71,'[7]DASummary v2'!$C$3:$O$1048576,10,0)</f>
        <v>0</v>
      </c>
      <c r="V71" s="165">
        <f>VLOOKUP($C71,'[7]DASummary v2'!$C$3:$O$1048576,11,0)</f>
        <v>0</v>
      </c>
      <c r="X71" s="165">
        <f>VLOOKUP($C71,'[7]DASummary v2'!$C$3:$O$1048576,13,0)</f>
        <v>0</v>
      </c>
    </row>
    <row r="72" spans="1:24" x14ac:dyDescent="0.2">
      <c r="A72" s="162">
        <v>1</v>
      </c>
      <c r="B72" s="310" t="s">
        <v>87</v>
      </c>
      <c r="C72" s="310" t="s">
        <v>997</v>
      </c>
      <c r="D72" s="165" t="s">
        <v>86</v>
      </c>
      <c r="E72" s="165" t="s">
        <v>1384</v>
      </c>
      <c r="F72" s="165">
        <v>332411</v>
      </c>
      <c r="G72" s="165"/>
      <c r="H72" s="165">
        <v>0</v>
      </c>
      <c r="I72" s="165"/>
      <c r="J72" s="165">
        <v>-18202</v>
      </c>
      <c r="L72" s="165">
        <v>314209</v>
      </c>
      <c r="N72" s="165">
        <v>0</v>
      </c>
      <c r="P72" s="165">
        <f>VLOOKUP($C72,'[7]DASummary v2'!$C$3:$O$1048576,8,0)</f>
        <v>49</v>
      </c>
      <c r="R72" s="165">
        <f>VLOOKUP($C72,'[7]DASummary v2'!$C$3:$O$1048576,9,0)</f>
        <v>108208</v>
      </c>
      <c r="T72" s="165">
        <f>VLOOKUP($C72,'[7]DASummary v2'!$C$3:$O$1048576,10,0)</f>
        <v>206050</v>
      </c>
      <c r="V72" s="165">
        <f>VLOOKUP($C72,'[7]DASummary v2'!$C$3:$O$1048576,11,0)</f>
        <v>318655</v>
      </c>
      <c r="X72" s="165">
        <f>VLOOKUP($C72,'[7]DASummary v2'!$C$3:$O$1048576,13,0)</f>
        <v>318655</v>
      </c>
    </row>
    <row r="73" spans="1:24" x14ac:dyDescent="0.2">
      <c r="A73" s="162">
        <v>1</v>
      </c>
      <c r="B73" s="310" t="s">
        <v>95</v>
      </c>
      <c r="C73" s="310" t="s">
        <v>998</v>
      </c>
      <c r="D73" s="165" t="s">
        <v>94</v>
      </c>
      <c r="E73" s="165" t="s">
        <v>1385</v>
      </c>
      <c r="F73" s="165">
        <v>1986934</v>
      </c>
      <c r="G73" s="165"/>
      <c r="H73" s="165">
        <v>0</v>
      </c>
      <c r="I73" s="165"/>
      <c r="J73" s="165">
        <v>0</v>
      </c>
      <c r="L73" s="165">
        <v>1986934</v>
      </c>
      <c r="N73" s="165">
        <v>0</v>
      </c>
      <c r="P73" s="165">
        <f>VLOOKUP($C73,'[7]DASummary v2'!$C$3:$O$1048576,8,0)</f>
        <v>0</v>
      </c>
      <c r="R73" s="165">
        <f>VLOOKUP($C73,'[7]DASummary v2'!$C$3:$O$1048576,9,0)</f>
        <v>1993624</v>
      </c>
      <c r="T73" s="165">
        <f>VLOOKUP($C73,'[7]DASummary v2'!$C$3:$O$1048576,10,0)</f>
        <v>0</v>
      </c>
      <c r="V73" s="165">
        <f>VLOOKUP($C73,'[7]DASummary v2'!$C$3:$O$1048576,11,0)</f>
        <v>0</v>
      </c>
      <c r="X73" s="165">
        <f>VLOOKUP($C73,'[7]DASummary v2'!$C$3:$O$1048576,13,0)</f>
        <v>0</v>
      </c>
    </row>
    <row r="74" spans="1:24" x14ac:dyDescent="0.2">
      <c r="A74" s="162">
        <v>2</v>
      </c>
      <c r="B74" s="310" t="s">
        <v>95</v>
      </c>
      <c r="C74" s="310" t="s">
        <v>999</v>
      </c>
      <c r="D74" s="165" t="s">
        <v>94</v>
      </c>
      <c r="E74" s="165" t="s">
        <v>1328</v>
      </c>
      <c r="F74" s="165">
        <v>896712</v>
      </c>
      <c r="G74" s="165"/>
      <c r="H74" s="165">
        <v>-26116</v>
      </c>
      <c r="I74" s="165"/>
      <c r="J74" s="165">
        <v>-26116</v>
      </c>
      <c r="L74" s="165">
        <v>844480</v>
      </c>
      <c r="N74" s="165">
        <v>0</v>
      </c>
      <c r="P74" s="165">
        <f>VLOOKUP($C74,'[7]DASummary v2'!$C$3:$O$1048576,8,0)</f>
        <v>-119259</v>
      </c>
      <c r="R74" s="165">
        <f>VLOOKUP($C74,'[7]DASummary v2'!$C$3:$O$1048576,9,0)</f>
        <v>870000</v>
      </c>
      <c r="T74" s="165">
        <f>VLOOKUP($C74,'[7]DASummary v2'!$C$3:$O$1048576,10,0)</f>
        <v>0</v>
      </c>
      <c r="V74" s="165">
        <f>VLOOKUP($C74,'[7]DASummary v2'!$C$3:$O$1048576,11,0)</f>
        <v>39375</v>
      </c>
      <c r="X74" s="165">
        <f>VLOOKUP($C74,'[7]DASummary v2'!$C$3:$O$1048576,13,0)</f>
        <v>39375</v>
      </c>
    </row>
    <row r="75" spans="1:24" x14ac:dyDescent="0.2">
      <c r="A75" s="162">
        <v>1</v>
      </c>
      <c r="B75" s="310" t="s">
        <v>97</v>
      </c>
      <c r="C75" s="310" t="s">
        <v>1000</v>
      </c>
      <c r="D75" s="165" t="s">
        <v>96</v>
      </c>
      <c r="E75" s="165" t="s">
        <v>1525</v>
      </c>
      <c r="F75" s="165">
        <v>1869796</v>
      </c>
      <c r="G75" s="165"/>
      <c r="H75" s="165">
        <v>-13263</v>
      </c>
      <c r="I75" s="165"/>
      <c r="J75" s="165">
        <v>-33984</v>
      </c>
      <c r="L75" s="165">
        <v>1822549</v>
      </c>
      <c r="N75" s="165">
        <v>0</v>
      </c>
      <c r="P75" s="165">
        <f>VLOOKUP($C75,'[7]DASummary v2'!$C$3:$O$1048576,8,0)</f>
        <v>-1569</v>
      </c>
      <c r="R75" s="165">
        <f>VLOOKUP($C75,'[7]DASummary v2'!$C$3:$O$1048576,9,0)</f>
        <v>1339272</v>
      </c>
      <c r="T75" s="165">
        <f>VLOOKUP($C75,'[7]DASummary v2'!$C$3:$O$1048576,10,0)</f>
        <v>481708</v>
      </c>
      <c r="V75" s="165">
        <f>VLOOKUP($C75,'[7]DASummary v2'!$C$3:$O$1048576,11,0)</f>
        <v>0</v>
      </c>
      <c r="X75" s="165">
        <f>VLOOKUP($C75,'[7]DASummary v2'!$C$3:$O$1048576,13,0)</f>
        <v>0</v>
      </c>
    </row>
    <row r="76" spans="1:24" x14ac:dyDescent="0.2">
      <c r="A76" s="162">
        <v>2</v>
      </c>
      <c r="B76" s="310" t="s">
        <v>97</v>
      </c>
      <c r="C76" s="310" t="s">
        <v>1001</v>
      </c>
      <c r="D76" s="165" t="s">
        <v>96</v>
      </c>
      <c r="E76" s="165" t="s">
        <v>1386</v>
      </c>
      <c r="F76" s="165">
        <v>0</v>
      </c>
      <c r="G76" s="165"/>
      <c r="H76" s="165">
        <v>0</v>
      </c>
      <c r="I76" s="165"/>
      <c r="J76" s="165">
        <v>0</v>
      </c>
      <c r="L76" s="165">
        <v>0</v>
      </c>
      <c r="N76" s="165">
        <v>0</v>
      </c>
      <c r="P76" s="165">
        <f>VLOOKUP($C76,'[7]DASummary v2'!$C$3:$O$1048576,8,0)</f>
        <v>0</v>
      </c>
      <c r="R76" s="165">
        <f>VLOOKUP($C76,'[7]DASummary v2'!$C$3:$O$1048576,9,0)</f>
        <v>0</v>
      </c>
      <c r="T76" s="165">
        <f>VLOOKUP($C76,'[7]DASummary v2'!$C$3:$O$1048576,10,0)</f>
        <v>0</v>
      </c>
      <c r="V76" s="165">
        <f>VLOOKUP($C76,'[7]DASummary v2'!$C$3:$O$1048576,11,0)</f>
        <v>0</v>
      </c>
      <c r="X76" s="165">
        <f>VLOOKUP($C76,'[7]DASummary v2'!$C$3:$O$1048576,13,0)</f>
        <v>0</v>
      </c>
    </row>
    <row r="77" spans="1:24" x14ac:dyDescent="0.2">
      <c r="A77" s="162">
        <v>1</v>
      </c>
      <c r="B77" s="310" t="s">
        <v>103</v>
      </c>
      <c r="C77" s="310" t="s">
        <v>1002</v>
      </c>
      <c r="D77" s="165" t="s">
        <v>102</v>
      </c>
      <c r="E77" s="165" t="s">
        <v>1384</v>
      </c>
      <c r="F77" s="165">
        <v>364730</v>
      </c>
      <c r="G77" s="165"/>
      <c r="H77" s="165">
        <v>-3000</v>
      </c>
      <c r="I77" s="165"/>
      <c r="J77" s="165">
        <v>-11500</v>
      </c>
      <c r="L77" s="165">
        <v>350230</v>
      </c>
      <c r="N77" s="165">
        <v>0</v>
      </c>
      <c r="P77" s="165">
        <f>VLOOKUP($C77,'[7]DASummary v2'!$C$3:$O$1048576,8,0)</f>
        <v>-36333</v>
      </c>
      <c r="R77" s="165">
        <f>VLOOKUP($C77,'[7]DASummary v2'!$C$3:$O$1048576,9,0)</f>
        <v>396937</v>
      </c>
      <c r="T77" s="165">
        <f>VLOOKUP($C77,'[7]DASummary v2'!$C$3:$O$1048576,10,0)</f>
        <v>0</v>
      </c>
      <c r="V77" s="165">
        <f>VLOOKUP($C77,'[7]DASummary v2'!$C$3:$O$1048576,11,0)</f>
        <v>64685</v>
      </c>
      <c r="X77" s="165">
        <f>VLOOKUP($C77,'[7]DASummary v2'!$C$3:$O$1048576,13,0)</f>
        <v>64685</v>
      </c>
    </row>
    <row r="78" spans="1:24" x14ac:dyDescent="0.2">
      <c r="A78" s="162">
        <v>1</v>
      </c>
      <c r="B78" s="310" t="s">
        <v>105</v>
      </c>
      <c r="C78" s="310" t="s">
        <v>1003</v>
      </c>
      <c r="D78" s="165" t="s">
        <v>104</v>
      </c>
      <c r="E78" s="165" t="s">
        <v>1387</v>
      </c>
      <c r="F78" s="165">
        <v>0</v>
      </c>
      <c r="G78" s="165"/>
      <c r="H78" s="165">
        <v>0</v>
      </c>
      <c r="I78" s="165"/>
      <c r="J78" s="165">
        <v>0</v>
      </c>
      <c r="L78" s="165">
        <v>0</v>
      </c>
      <c r="N78" s="165">
        <v>0</v>
      </c>
      <c r="P78" s="165">
        <f>VLOOKUP($C78,'[7]DASummary v2'!$C$3:$O$1048576,8,0)</f>
        <v>0</v>
      </c>
      <c r="R78" s="165">
        <f>VLOOKUP($C78,'[7]DASummary v2'!$C$3:$O$1048576,9,0)</f>
        <v>0</v>
      </c>
      <c r="T78" s="165">
        <f>VLOOKUP($C78,'[7]DASummary v2'!$C$3:$O$1048576,10,0)</f>
        <v>0</v>
      </c>
      <c r="V78" s="165">
        <f>VLOOKUP($C78,'[7]DASummary v2'!$C$3:$O$1048576,11,0)</f>
        <v>0</v>
      </c>
      <c r="X78" s="165">
        <f>VLOOKUP($C78,'[7]DASummary v2'!$C$3:$O$1048576,13,0)</f>
        <v>0</v>
      </c>
    </row>
    <row r="79" spans="1:24" x14ac:dyDescent="0.2">
      <c r="A79" s="162">
        <v>2</v>
      </c>
      <c r="B79" s="310" t="s">
        <v>105</v>
      </c>
      <c r="C79" s="310" t="s">
        <v>1004</v>
      </c>
      <c r="D79" s="165" t="s">
        <v>104</v>
      </c>
      <c r="E79" s="165" t="s">
        <v>1388</v>
      </c>
      <c r="F79" s="165">
        <v>0</v>
      </c>
      <c r="G79" s="165"/>
      <c r="H79" s="165">
        <v>0</v>
      </c>
      <c r="I79" s="165"/>
      <c r="J79" s="165">
        <v>0</v>
      </c>
      <c r="L79" s="165">
        <v>0</v>
      </c>
      <c r="N79" s="165">
        <v>0</v>
      </c>
      <c r="P79" s="165">
        <f>VLOOKUP($C79,'[7]DASummary v2'!$C$3:$O$1048576,8,0)</f>
        <v>0</v>
      </c>
      <c r="R79" s="165">
        <f>VLOOKUP($C79,'[7]DASummary v2'!$C$3:$O$1048576,9,0)</f>
        <v>0</v>
      </c>
      <c r="T79" s="165">
        <f>VLOOKUP($C79,'[7]DASummary v2'!$C$3:$O$1048576,10,0)</f>
        <v>0</v>
      </c>
      <c r="V79" s="165">
        <f>VLOOKUP($C79,'[7]DASummary v2'!$C$3:$O$1048576,11,0)</f>
        <v>0</v>
      </c>
      <c r="X79" s="165">
        <f>VLOOKUP($C79,'[7]DASummary v2'!$C$3:$O$1048576,13,0)</f>
        <v>0</v>
      </c>
    </row>
    <row r="80" spans="1:24" x14ac:dyDescent="0.2">
      <c r="A80" s="162">
        <v>3</v>
      </c>
      <c r="B80" s="310" t="s">
        <v>105</v>
      </c>
      <c r="C80" s="310" t="s">
        <v>1005</v>
      </c>
      <c r="D80" s="165" t="s">
        <v>104</v>
      </c>
      <c r="E80" s="165" t="s">
        <v>1361</v>
      </c>
      <c r="F80" s="165">
        <v>0</v>
      </c>
      <c r="G80" s="165"/>
      <c r="H80" s="165">
        <v>0</v>
      </c>
      <c r="I80" s="165"/>
      <c r="J80" s="165">
        <v>0</v>
      </c>
      <c r="L80" s="165">
        <v>0</v>
      </c>
      <c r="N80" s="165">
        <v>0</v>
      </c>
      <c r="P80" s="165">
        <f>VLOOKUP($C80,'[7]DASummary v2'!$C$3:$O$1048576,8,0)</f>
        <v>0</v>
      </c>
      <c r="R80" s="165">
        <f>VLOOKUP($C80,'[7]DASummary v2'!$C$3:$O$1048576,9,0)</f>
        <v>0</v>
      </c>
      <c r="T80" s="165">
        <f>VLOOKUP($C80,'[7]DASummary v2'!$C$3:$O$1048576,10,0)</f>
        <v>0</v>
      </c>
      <c r="V80" s="165">
        <f>VLOOKUP($C80,'[7]DASummary v2'!$C$3:$O$1048576,11,0)</f>
        <v>0</v>
      </c>
      <c r="X80" s="165">
        <f>VLOOKUP($C80,'[7]DASummary v2'!$C$3:$O$1048576,13,0)</f>
        <v>0</v>
      </c>
    </row>
    <row r="81" spans="1:24" x14ac:dyDescent="0.2">
      <c r="A81" s="162">
        <v>1</v>
      </c>
      <c r="B81" s="310" t="s">
        <v>107</v>
      </c>
      <c r="C81" s="310" t="s">
        <v>1006</v>
      </c>
      <c r="D81" s="165" t="s">
        <v>106</v>
      </c>
      <c r="E81" s="165" t="s">
        <v>1389</v>
      </c>
      <c r="F81" s="165">
        <v>516533</v>
      </c>
      <c r="G81" s="165"/>
      <c r="H81" s="165">
        <v>0</v>
      </c>
      <c r="I81" s="165"/>
      <c r="J81" s="165">
        <v>0</v>
      </c>
      <c r="L81" s="165">
        <v>516533</v>
      </c>
      <c r="N81" s="165">
        <v>0</v>
      </c>
      <c r="P81" s="165">
        <f>VLOOKUP($C81,'[7]DASummary v2'!$C$3:$O$1048576,8,0)</f>
        <v>-15630</v>
      </c>
      <c r="R81" s="165">
        <f>VLOOKUP($C81,'[7]DASummary v2'!$C$3:$O$1048576,9,0)</f>
        <v>293707</v>
      </c>
      <c r="T81" s="165">
        <f>VLOOKUP($C81,'[7]DASummary v2'!$C$3:$O$1048576,10,0)</f>
        <v>207196</v>
      </c>
      <c r="V81" s="165">
        <f>VLOOKUP($C81,'[7]DASummary v2'!$C$3:$O$1048576,11,0)</f>
        <v>509477</v>
      </c>
      <c r="X81" s="165">
        <f>VLOOKUP($C81,'[7]DASummary v2'!$C$3:$O$1048576,13,0)</f>
        <v>509477</v>
      </c>
    </row>
    <row r="82" spans="1:24" x14ac:dyDescent="0.2">
      <c r="A82" s="162">
        <v>2</v>
      </c>
      <c r="B82" s="310" t="s">
        <v>107</v>
      </c>
      <c r="C82" s="310" t="s">
        <v>1007</v>
      </c>
      <c r="D82" s="165" t="s">
        <v>106</v>
      </c>
      <c r="E82" s="165" t="s">
        <v>1390</v>
      </c>
      <c r="F82" s="165">
        <v>0</v>
      </c>
      <c r="G82" s="165"/>
      <c r="H82" s="165">
        <v>0</v>
      </c>
      <c r="I82" s="165"/>
      <c r="J82" s="165">
        <v>0</v>
      </c>
      <c r="L82" s="165">
        <v>0</v>
      </c>
      <c r="N82" s="165">
        <v>0</v>
      </c>
      <c r="P82" s="165">
        <f>VLOOKUP($C82,'[7]DASummary v2'!$C$3:$O$1048576,8,0)</f>
        <v>0</v>
      </c>
      <c r="R82" s="165">
        <f>VLOOKUP($C82,'[7]DASummary v2'!$C$3:$O$1048576,9,0)</f>
        <v>0</v>
      </c>
      <c r="T82" s="165">
        <f>VLOOKUP($C82,'[7]DASummary v2'!$C$3:$O$1048576,10,0)</f>
        <v>0</v>
      </c>
      <c r="V82" s="165">
        <f>VLOOKUP($C82,'[7]DASummary v2'!$C$3:$O$1048576,11,0)</f>
        <v>0</v>
      </c>
      <c r="X82" s="165">
        <f>VLOOKUP($C82,'[7]DASummary v2'!$C$3:$O$1048576,13,0)</f>
        <v>0</v>
      </c>
    </row>
    <row r="83" spans="1:24" x14ac:dyDescent="0.2">
      <c r="A83" s="162">
        <v>3</v>
      </c>
      <c r="B83" s="310" t="s">
        <v>107</v>
      </c>
      <c r="C83" s="310" t="s">
        <v>1008</v>
      </c>
      <c r="D83" s="165" t="s">
        <v>106</v>
      </c>
      <c r="E83" s="165" t="s">
        <v>1391</v>
      </c>
      <c r="F83" s="165">
        <v>6407</v>
      </c>
      <c r="G83" s="165"/>
      <c r="H83" s="165">
        <v>0</v>
      </c>
      <c r="I83" s="165"/>
      <c r="J83" s="165">
        <v>-3204</v>
      </c>
      <c r="L83" s="165">
        <v>3203</v>
      </c>
      <c r="N83" s="165">
        <v>0</v>
      </c>
      <c r="P83" s="165">
        <f>VLOOKUP($C83,'[7]DASummary v2'!$C$3:$O$1048576,8,0)</f>
        <v>0</v>
      </c>
      <c r="R83" s="165">
        <f>VLOOKUP($C83,'[7]DASummary v2'!$C$3:$O$1048576,9,0)</f>
        <v>6535</v>
      </c>
      <c r="T83" s="165">
        <f>VLOOKUP($C83,'[7]DASummary v2'!$C$3:$O$1048576,10,0)</f>
        <v>0</v>
      </c>
      <c r="V83" s="165">
        <f>VLOOKUP($C83,'[7]DASummary v2'!$C$3:$O$1048576,11,0)</f>
        <v>0</v>
      </c>
      <c r="X83" s="165">
        <f>VLOOKUP($C83,'[7]DASummary v2'!$C$3:$O$1048576,13,0)</f>
        <v>0</v>
      </c>
    </row>
    <row r="84" spans="1:24" x14ac:dyDescent="0.2">
      <c r="A84" s="162">
        <v>4</v>
      </c>
      <c r="B84" s="310" t="s">
        <v>107</v>
      </c>
      <c r="C84" s="310" t="s">
        <v>1009</v>
      </c>
      <c r="D84" s="165" t="s">
        <v>106</v>
      </c>
      <c r="E84" s="165" t="s">
        <v>1392</v>
      </c>
      <c r="F84" s="165">
        <v>2656</v>
      </c>
      <c r="G84" s="165"/>
      <c r="H84" s="165">
        <v>0</v>
      </c>
      <c r="I84" s="165"/>
      <c r="J84" s="165">
        <v>0</v>
      </c>
      <c r="L84" s="165">
        <v>2656</v>
      </c>
      <c r="N84" s="165">
        <v>0</v>
      </c>
      <c r="P84" s="165">
        <f>VLOOKUP($C84,'[7]DASummary v2'!$C$3:$O$1048576,8,0)</f>
        <v>0</v>
      </c>
      <c r="R84" s="165">
        <f>VLOOKUP($C84,'[7]DASummary v2'!$C$3:$O$1048576,9,0)</f>
        <v>2709</v>
      </c>
      <c r="T84" s="165">
        <f>VLOOKUP($C84,'[7]DASummary v2'!$C$3:$O$1048576,10,0)</f>
        <v>0</v>
      </c>
      <c r="V84" s="165">
        <f>VLOOKUP($C84,'[7]DASummary v2'!$C$3:$O$1048576,11,0)</f>
        <v>0</v>
      </c>
      <c r="X84" s="165">
        <f>VLOOKUP($C84,'[7]DASummary v2'!$C$3:$O$1048576,13,0)</f>
        <v>0</v>
      </c>
    </row>
    <row r="85" spans="1:24" x14ac:dyDescent="0.2">
      <c r="A85" s="162">
        <v>5</v>
      </c>
      <c r="B85" s="310" t="s">
        <v>107</v>
      </c>
      <c r="C85" s="310" t="s">
        <v>1010</v>
      </c>
      <c r="D85" s="165" t="s">
        <v>106</v>
      </c>
      <c r="E85" s="165" t="s">
        <v>1393</v>
      </c>
      <c r="F85" s="165">
        <v>2074</v>
      </c>
      <c r="G85" s="165"/>
      <c r="H85" s="165">
        <v>0</v>
      </c>
      <c r="I85" s="165"/>
      <c r="J85" s="165">
        <v>0</v>
      </c>
      <c r="L85" s="165">
        <v>2074</v>
      </c>
      <c r="N85" s="165">
        <v>0</v>
      </c>
      <c r="P85" s="165">
        <f>VLOOKUP($C85,'[7]DASummary v2'!$C$3:$O$1048576,8,0)</f>
        <v>0</v>
      </c>
      <c r="R85" s="165">
        <f>VLOOKUP($C85,'[7]DASummary v2'!$C$3:$O$1048576,9,0)</f>
        <v>2115</v>
      </c>
      <c r="T85" s="165">
        <f>VLOOKUP($C85,'[7]DASummary v2'!$C$3:$O$1048576,10,0)</f>
        <v>0</v>
      </c>
      <c r="V85" s="165">
        <f>VLOOKUP($C85,'[7]DASummary v2'!$C$3:$O$1048576,11,0)</f>
        <v>0</v>
      </c>
      <c r="X85" s="165">
        <f>VLOOKUP($C85,'[7]DASummary v2'!$C$3:$O$1048576,13,0)</f>
        <v>0</v>
      </c>
    </row>
    <row r="86" spans="1:24" x14ac:dyDescent="0.2">
      <c r="A86" s="162">
        <v>1</v>
      </c>
      <c r="B86" s="310" t="s">
        <v>115</v>
      </c>
      <c r="C86" s="310" t="s">
        <v>1011</v>
      </c>
      <c r="D86" s="165" t="s">
        <v>114</v>
      </c>
      <c r="E86" s="165" t="s">
        <v>1394</v>
      </c>
      <c r="F86" s="165">
        <v>31921</v>
      </c>
      <c r="G86" s="165"/>
      <c r="H86" s="165">
        <v>0</v>
      </c>
      <c r="I86" s="165"/>
      <c r="J86" s="165">
        <v>0</v>
      </c>
      <c r="L86" s="165">
        <v>31921</v>
      </c>
      <c r="N86" s="165">
        <v>0</v>
      </c>
      <c r="P86" s="165">
        <f>VLOOKUP($C86,'[7]DASummary v2'!$C$3:$O$1048576,8,0)</f>
        <v>0</v>
      </c>
      <c r="R86" s="165">
        <f>VLOOKUP($C86,'[7]DASummary v2'!$C$3:$O$1048576,9,0)</f>
        <v>32282</v>
      </c>
      <c r="T86" s="165">
        <f>VLOOKUP($C86,'[7]DASummary v2'!$C$3:$O$1048576,10,0)</f>
        <v>0</v>
      </c>
      <c r="V86" s="165">
        <f>VLOOKUP($C86,'[7]DASummary v2'!$C$3:$O$1048576,11,0)</f>
        <v>175175</v>
      </c>
      <c r="X86" s="165">
        <f>VLOOKUP($C86,'[7]DASummary v2'!$C$3:$O$1048576,13,0)</f>
        <v>175175</v>
      </c>
    </row>
    <row r="87" spans="1:24" x14ac:dyDescent="0.2">
      <c r="A87" s="162">
        <v>1</v>
      </c>
      <c r="B87" s="310" t="s">
        <v>124</v>
      </c>
      <c r="C87" s="310" t="s">
        <v>1012</v>
      </c>
      <c r="D87" s="165" t="s">
        <v>123</v>
      </c>
      <c r="E87" s="165" t="s">
        <v>123</v>
      </c>
      <c r="F87" s="165">
        <v>3290678</v>
      </c>
      <c r="G87" s="165"/>
      <c r="H87" s="165">
        <v>-18760</v>
      </c>
      <c r="I87" s="165"/>
      <c r="J87" s="165">
        <v>-117101</v>
      </c>
      <c r="L87" s="165">
        <v>3154817</v>
      </c>
      <c r="N87" s="165">
        <v>0</v>
      </c>
      <c r="P87" s="165">
        <f>VLOOKUP($C87,'[7]DASummary v2'!$C$3:$O$1048576,8,0)</f>
        <v>-17366</v>
      </c>
      <c r="R87" s="165">
        <f>VLOOKUP($C87,'[7]DASummary v2'!$C$3:$O$1048576,9,0)</f>
        <v>3169844</v>
      </c>
      <c r="T87" s="165">
        <f>VLOOKUP($C87,'[7]DASummary v2'!$C$3:$O$1048576,10,0)</f>
        <v>0</v>
      </c>
      <c r="V87" s="165">
        <f>VLOOKUP($C87,'[7]DASummary v2'!$C$3:$O$1048576,11,0)</f>
        <v>0</v>
      </c>
      <c r="X87" s="165">
        <f>VLOOKUP($C87,'[7]DASummary v2'!$C$3:$O$1048576,13,0)</f>
        <v>0</v>
      </c>
    </row>
    <row r="88" spans="1:24" x14ac:dyDescent="0.2">
      <c r="A88" s="162">
        <v>1</v>
      </c>
      <c r="B88" s="310" t="s">
        <v>132</v>
      </c>
      <c r="C88" s="310" t="s">
        <v>1013</v>
      </c>
      <c r="D88" s="165" t="s">
        <v>131</v>
      </c>
      <c r="E88" s="165" t="s">
        <v>1395</v>
      </c>
      <c r="F88" s="165">
        <v>0</v>
      </c>
      <c r="G88" s="165"/>
      <c r="H88" s="165">
        <v>0</v>
      </c>
      <c r="I88" s="165"/>
      <c r="J88" s="165">
        <v>0</v>
      </c>
      <c r="L88" s="165">
        <v>0</v>
      </c>
      <c r="N88" s="165">
        <v>0</v>
      </c>
      <c r="P88" s="165">
        <f>VLOOKUP($C88,'[7]DASummary v2'!$C$3:$O$1048576,8,0)</f>
        <v>3434</v>
      </c>
      <c r="R88" s="165">
        <f>VLOOKUP($C88,'[7]DASummary v2'!$C$3:$O$1048576,9,0)</f>
        <v>0</v>
      </c>
      <c r="T88" s="165">
        <f>VLOOKUP($C88,'[7]DASummary v2'!$C$3:$O$1048576,10,0)</f>
        <v>3434</v>
      </c>
      <c r="V88" s="165">
        <f>VLOOKUP($C88,'[7]DASummary v2'!$C$3:$O$1048576,11,0)</f>
        <v>122171</v>
      </c>
      <c r="X88" s="165">
        <f>VLOOKUP($C88,'[7]DASummary v2'!$C$3:$O$1048576,13,0)</f>
        <v>122171</v>
      </c>
    </row>
    <row r="89" spans="1:24" x14ac:dyDescent="0.2">
      <c r="A89" s="162">
        <v>1</v>
      </c>
      <c r="B89" s="310" t="s">
        <v>140</v>
      </c>
      <c r="C89" s="310" t="s">
        <v>1014</v>
      </c>
      <c r="D89" s="165" t="s">
        <v>139</v>
      </c>
      <c r="E89" s="165" t="s">
        <v>1396</v>
      </c>
      <c r="F89" s="165">
        <v>289480</v>
      </c>
      <c r="G89" s="165"/>
      <c r="H89" s="165">
        <v>0</v>
      </c>
      <c r="I89" s="165"/>
      <c r="J89" s="165">
        <v>0</v>
      </c>
      <c r="L89" s="165">
        <v>289480</v>
      </c>
      <c r="N89" s="165">
        <v>0</v>
      </c>
      <c r="P89" s="165">
        <f>VLOOKUP($C89,'[7]DASummary v2'!$C$3:$O$1048576,8,0)</f>
        <v>0</v>
      </c>
      <c r="R89" s="165">
        <f>VLOOKUP($C89,'[7]DASummary v2'!$C$3:$O$1048576,9,0)</f>
        <v>237033</v>
      </c>
      <c r="T89" s="165">
        <f>VLOOKUP($C89,'[7]DASummary v2'!$C$3:$O$1048576,10,0)</f>
        <v>52447</v>
      </c>
      <c r="V89" s="165">
        <f>VLOOKUP($C89,'[7]DASummary v2'!$C$3:$O$1048576,11,0)</f>
        <v>481000</v>
      </c>
      <c r="X89" s="165">
        <f>VLOOKUP($C89,'[7]DASummary v2'!$C$3:$O$1048576,13,0)</f>
        <v>481000</v>
      </c>
    </row>
    <row r="90" spans="1:24" x14ac:dyDescent="0.2">
      <c r="A90" s="162">
        <v>1</v>
      </c>
      <c r="B90" s="310" t="s">
        <v>148</v>
      </c>
      <c r="C90" s="310" t="s">
        <v>1015</v>
      </c>
      <c r="D90" s="165" t="s">
        <v>147</v>
      </c>
      <c r="E90" s="165" t="s">
        <v>1397</v>
      </c>
      <c r="F90" s="165">
        <v>980155</v>
      </c>
      <c r="G90" s="165"/>
      <c r="H90" s="165">
        <v>0</v>
      </c>
      <c r="I90" s="165"/>
      <c r="J90" s="165">
        <v>0</v>
      </c>
      <c r="L90" s="165">
        <v>980155</v>
      </c>
      <c r="N90" s="165">
        <v>0</v>
      </c>
      <c r="P90" s="165">
        <f>VLOOKUP($C90,'[7]DASummary v2'!$C$3:$O$1048576,8,0)</f>
        <v>-60074</v>
      </c>
      <c r="R90" s="165">
        <f>VLOOKUP($C90,'[7]DASummary v2'!$C$3:$O$1048576,9,0)</f>
        <v>843916</v>
      </c>
      <c r="T90" s="165">
        <f>VLOOKUP($C90,'[7]DASummary v2'!$C$3:$O$1048576,10,0)</f>
        <v>76165</v>
      </c>
      <c r="V90" s="165">
        <f>VLOOKUP($C90,'[7]DASummary v2'!$C$3:$O$1048576,11,0)</f>
        <v>251424</v>
      </c>
      <c r="X90" s="165">
        <f>VLOOKUP($C90,'[7]DASummary v2'!$C$3:$O$1048576,13,0)</f>
        <v>251424</v>
      </c>
    </row>
    <row r="91" spans="1:24" x14ac:dyDescent="0.2">
      <c r="A91" s="162">
        <v>2</v>
      </c>
      <c r="B91" s="310" t="s">
        <v>148</v>
      </c>
      <c r="C91" s="310" t="s">
        <v>1016</v>
      </c>
      <c r="D91" s="165" t="s">
        <v>147</v>
      </c>
      <c r="E91" s="165" t="s">
        <v>1398</v>
      </c>
      <c r="F91" s="165">
        <v>0</v>
      </c>
      <c r="G91" s="165"/>
      <c r="H91" s="165">
        <v>0</v>
      </c>
      <c r="I91" s="165"/>
      <c r="J91" s="165">
        <v>0</v>
      </c>
      <c r="L91" s="165">
        <v>0</v>
      </c>
      <c r="N91" s="165">
        <v>0</v>
      </c>
      <c r="P91" s="165">
        <f>VLOOKUP($C91,'[7]DASummary v2'!$C$3:$O$1048576,8,0)</f>
        <v>0</v>
      </c>
      <c r="R91" s="165">
        <f>VLOOKUP($C91,'[7]DASummary v2'!$C$3:$O$1048576,9,0)</f>
        <v>0</v>
      </c>
      <c r="T91" s="165">
        <f>VLOOKUP($C91,'[7]DASummary v2'!$C$3:$O$1048576,10,0)</f>
        <v>0</v>
      </c>
      <c r="V91" s="165">
        <f>VLOOKUP($C91,'[7]DASummary v2'!$C$3:$O$1048576,11,0)</f>
        <v>0</v>
      </c>
      <c r="X91" s="165">
        <f>VLOOKUP($C91,'[7]DASummary v2'!$C$3:$O$1048576,13,0)</f>
        <v>0</v>
      </c>
    </row>
    <row r="92" spans="1:24" x14ac:dyDescent="0.2">
      <c r="A92" s="162">
        <v>1</v>
      </c>
      <c r="B92" s="310" t="s">
        <v>154</v>
      </c>
      <c r="C92" s="310" t="s">
        <v>1017</v>
      </c>
      <c r="D92" s="165" t="s">
        <v>153</v>
      </c>
      <c r="E92" s="165" t="s">
        <v>1399</v>
      </c>
      <c r="F92" s="165">
        <v>353655</v>
      </c>
      <c r="G92" s="165"/>
      <c r="H92" s="165">
        <v>0</v>
      </c>
      <c r="I92" s="165"/>
      <c r="J92" s="165">
        <v>-16621</v>
      </c>
      <c r="L92" s="165">
        <v>337034</v>
      </c>
      <c r="N92" s="165">
        <v>0</v>
      </c>
      <c r="P92" s="165">
        <f>VLOOKUP($C92,'[7]DASummary v2'!$C$3:$O$1048576,8,0)</f>
        <v>62367</v>
      </c>
      <c r="R92" s="165">
        <f>VLOOKUP($C92,'[7]DASummary v2'!$C$3:$O$1048576,9,0)</f>
        <v>735767</v>
      </c>
      <c r="T92" s="165">
        <f>VLOOKUP($C92,'[7]DASummary v2'!$C$3:$O$1048576,10,0)</f>
        <v>0</v>
      </c>
      <c r="V92" s="165">
        <f>VLOOKUP($C92,'[7]DASummary v2'!$C$3:$O$1048576,11,0)</f>
        <v>200238</v>
      </c>
      <c r="X92" s="165">
        <f>VLOOKUP($C92,'[7]DASummary v2'!$C$3:$O$1048576,13,0)</f>
        <v>200238</v>
      </c>
    </row>
    <row r="93" spans="1:24" x14ac:dyDescent="0.2">
      <c r="A93" s="162">
        <v>1</v>
      </c>
      <c r="B93" s="310" t="s">
        <v>158</v>
      </c>
      <c r="C93" s="310" t="s">
        <v>1018</v>
      </c>
      <c r="D93" s="165" t="s">
        <v>157</v>
      </c>
      <c r="E93" s="165" t="s">
        <v>1400</v>
      </c>
      <c r="F93" s="165">
        <v>0</v>
      </c>
      <c r="G93" s="165"/>
      <c r="H93" s="165">
        <v>0</v>
      </c>
      <c r="I93" s="165"/>
      <c r="J93" s="165">
        <v>0</v>
      </c>
      <c r="L93" s="165">
        <v>0</v>
      </c>
      <c r="N93" s="165">
        <v>0</v>
      </c>
      <c r="P93" s="165">
        <f>VLOOKUP($C93,'[7]DASummary v2'!$C$3:$O$1048576,8,0)</f>
        <v>0</v>
      </c>
      <c r="R93" s="165">
        <f>VLOOKUP($C93,'[7]DASummary v2'!$C$3:$O$1048576,9,0)</f>
        <v>0</v>
      </c>
      <c r="T93" s="165">
        <f>VLOOKUP($C93,'[7]DASummary v2'!$C$3:$O$1048576,10,0)</f>
        <v>0</v>
      </c>
      <c r="V93" s="165">
        <f>VLOOKUP($C93,'[7]DASummary v2'!$C$3:$O$1048576,11,0)</f>
        <v>0</v>
      </c>
      <c r="X93" s="165">
        <f>VLOOKUP($C93,'[7]DASummary v2'!$C$3:$O$1048576,13,0)</f>
        <v>0</v>
      </c>
    </row>
    <row r="94" spans="1:24" x14ac:dyDescent="0.2">
      <c r="A94" s="162">
        <v>2</v>
      </c>
      <c r="B94" s="310" t="s">
        <v>158</v>
      </c>
      <c r="C94" s="310" t="s">
        <v>1019</v>
      </c>
      <c r="D94" s="165" t="s">
        <v>157</v>
      </c>
      <c r="E94" s="165" t="s">
        <v>1401</v>
      </c>
      <c r="F94" s="165">
        <v>362440</v>
      </c>
      <c r="G94" s="165"/>
      <c r="H94" s="165">
        <v>0</v>
      </c>
      <c r="I94" s="165"/>
      <c r="J94" s="165">
        <v>0</v>
      </c>
      <c r="L94" s="165">
        <v>362440</v>
      </c>
      <c r="N94" s="165">
        <v>0</v>
      </c>
      <c r="P94" s="165">
        <f>VLOOKUP($C94,'[7]DASummary v2'!$C$3:$O$1048576,8,0)</f>
        <v>0</v>
      </c>
      <c r="R94" s="165">
        <f>VLOOKUP($C94,'[7]DASummary v2'!$C$3:$O$1048576,9,0)</f>
        <v>192558</v>
      </c>
      <c r="T94" s="165">
        <f>VLOOKUP($C94,'[7]DASummary v2'!$C$3:$O$1048576,10,0)</f>
        <v>169882</v>
      </c>
      <c r="V94" s="165">
        <f>VLOOKUP($C94,'[7]DASummary v2'!$C$3:$O$1048576,11,0)</f>
        <v>33600</v>
      </c>
      <c r="X94" s="165">
        <f>VLOOKUP($C94,'[7]DASummary v2'!$C$3:$O$1048576,13,0)</f>
        <v>33600</v>
      </c>
    </row>
    <row r="95" spans="1:24" x14ac:dyDescent="0.2">
      <c r="A95" s="162">
        <v>3</v>
      </c>
      <c r="B95" s="310" t="s">
        <v>158</v>
      </c>
      <c r="C95" s="310" t="s">
        <v>1020</v>
      </c>
      <c r="D95" s="165" t="s">
        <v>157</v>
      </c>
      <c r="E95" s="165" t="s">
        <v>1402</v>
      </c>
      <c r="F95" s="165">
        <v>0</v>
      </c>
      <c r="G95" s="165"/>
      <c r="H95" s="165">
        <v>0</v>
      </c>
      <c r="I95" s="165"/>
      <c r="J95" s="165">
        <v>0</v>
      </c>
      <c r="L95" s="165">
        <v>0</v>
      </c>
      <c r="N95" s="165">
        <v>0</v>
      </c>
      <c r="P95" s="165">
        <f>VLOOKUP($C95,'[7]DASummary v2'!$C$3:$O$1048576,8,0)</f>
        <v>0</v>
      </c>
      <c r="R95" s="165">
        <f>VLOOKUP($C95,'[7]DASummary v2'!$C$3:$O$1048576,9,0)</f>
        <v>0</v>
      </c>
      <c r="T95" s="165">
        <f>VLOOKUP($C95,'[7]DASummary v2'!$C$3:$O$1048576,10,0)</f>
        <v>0</v>
      </c>
      <c r="V95" s="165">
        <f>VLOOKUP($C95,'[7]DASummary v2'!$C$3:$O$1048576,11,0)</f>
        <v>0</v>
      </c>
      <c r="X95" s="165">
        <f>VLOOKUP($C95,'[7]DASummary v2'!$C$3:$O$1048576,13,0)</f>
        <v>0</v>
      </c>
    </row>
    <row r="96" spans="1:24" x14ac:dyDescent="0.2">
      <c r="A96" s="162">
        <v>1</v>
      </c>
      <c r="B96" s="310" t="s">
        <v>168</v>
      </c>
      <c r="C96" s="310" t="s">
        <v>1021</v>
      </c>
      <c r="D96" s="165" t="s">
        <v>167</v>
      </c>
      <c r="E96" s="165" t="s">
        <v>1403</v>
      </c>
      <c r="F96" s="165">
        <v>0</v>
      </c>
      <c r="G96" s="165"/>
      <c r="H96" s="165">
        <v>0</v>
      </c>
      <c r="I96" s="165"/>
      <c r="J96" s="165">
        <v>0</v>
      </c>
      <c r="L96" s="165">
        <v>0</v>
      </c>
      <c r="N96" s="165">
        <v>0</v>
      </c>
      <c r="P96" s="165">
        <f>VLOOKUP($C96,'[7]DASummary v2'!$C$3:$O$1048576,8,0)</f>
        <v>0</v>
      </c>
      <c r="R96" s="165">
        <f>VLOOKUP($C96,'[7]DASummary v2'!$C$3:$O$1048576,9,0)</f>
        <v>0</v>
      </c>
      <c r="T96" s="165">
        <f>VLOOKUP($C96,'[7]DASummary v2'!$C$3:$O$1048576,10,0)</f>
        <v>0</v>
      </c>
      <c r="V96" s="165">
        <f>VLOOKUP($C96,'[7]DASummary v2'!$C$3:$O$1048576,11,0)</f>
        <v>84077</v>
      </c>
      <c r="X96" s="165">
        <f>VLOOKUP($C96,'[7]DASummary v2'!$C$3:$O$1048576,13,0)</f>
        <v>84077</v>
      </c>
    </row>
    <row r="97" spans="1:24" x14ac:dyDescent="0.2">
      <c r="A97" s="162">
        <v>1</v>
      </c>
      <c r="B97" s="310" t="s">
        <v>170</v>
      </c>
      <c r="C97" s="310" t="s">
        <v>1022</v>
      </c>
      <c r="D97" s="165" t="s">
        <v>169</v>
      </c>
      <c r="E97" s="165" t="s">
        <v>1377</v>
      </c>
      <c r="F97" s="165">
        <v>0</v>
      </c>
      <c r="G97" s="165"/>
      <c r="H97" s="165">
        <v>0</v>
      </c>
      <c r="I97" s="165"/>
      <c r="J97" s="165">
        <v>0</v>
      </c>
      <c r="L97" s="165">
        <v>0</v>
      </c>
      <c r="N97" s="165">
        <v>0</v>
      </c>
      <c r="P97" s="165">
        <f>VLOOKUP($C97,'[7]DASummary v2'!$C$3:$O$1048576,8,0)</f>
        <v>0</v>
      </c>
      <c r="R97" s="165">
        <f>VLOOKUP($C97,'[7]DASummary v2'!$C$3:$O$1048576,9,0)</f>
        <v>0</v>
      </c>
      <c r="T97" s="165">
        <f>VLOOKUP($C97,'[7]DASummary v2'!$C$3:$O$1048576,10,0)</f>
        <v>0</v>
      </c>
      <c r="V97" s="165">
        <f>VLOOKUP($C97,'[7]DASummary v2'!$C$3:$O$1048576,11,0)</f>
        <v>0</v>
      </c>
      <c r="X97" s="165">
        <f>VLOOKUP($C97,'[7]DASummary v2'!$C$3:$O$1048576,13,0)</f>
        <v>0</v>
      </c>
    </row>
    <row r="98" spans="1:24" x14ac:dyDescent="0.2">
      <c r="A98" s="162">
        <v>2</v>
      </c>
      <c r="B98" s="310" t="s">
        <v>170</v>
      </c>
      <c r="C98" s="310" t="s">
        <v>1023</v>
      </c>
      <c r="D98" s="165" t="s">
        <v>169</v>
      </c>
      <c r="E98" s="165" t="s">
        <v>1378</v>
      </c>
      <c r="F98" s="165">
        <v>1697168</v>
      </c>
      <c r="G98" s="165"/>
      <c r="H98" s="165">
        <v>0</v>
      </c>
      <c r="I98" s="165"/>
      <c r="J98" s="165">
        <v>0</v>
      </c>
      <c r="L98" s="165">
        <v>1697168</v>
      </c>
      <c r="N98" s="165">
        <v>0</v>
      </c>
      <c r="P98" s="165">
        <f>VLOOKUP($C98,'[7]DASummary v2'!$C$3:$O$1048576,8,0)</f>
        <v>0</v>
      </c>
      <c r="R98" s="165">
        <f>VLOOKUP($C98,'[7]DASummary v2'!$C$3:$O$1048576,9,0)</f>
        <v>163232</v>
      </c>
      <c r="T98" s="165">
        <f>VLOOKUP($C98,'[7]DASummary v2'!$C$3:$O$1048576,10,0)</f>
        <v>1533936</v>
      </c>
      <c r="V98" s="165">
        <f>VLOOKUP($C98,'[7]DASummary v2'!$C$3:$O$1048576,11,0)</f>
        <v>0</v>
      </c>
      <c r="X98" s="165">
        <f>VLOOKUP($C98,'[7]DASummary v2'!$C$3:$O$1048576,13,0)</f>
        <v>0</v>
      </c>
    </row>
    <row r="99" spans="1:24" x14ac:dyDescent="0.2">
      <c r="A99" s="162">
        <v>3</v>
      </c>
      <c r="B99" s="310" t="s">
        <v>170</v>
      </c>
      <c r="C99" s="310" t="s">
        <v>1024</v>
      </c>
      <c r="D99" s="165" t="s">
        <v>169</v>
      </c>
      <c r="E99" s="165" t="s">
        <v>1404</v>
      </c>
      <c r="F99" s="165">
        <v>0</v>
      </c>
      <c r="G99" s="165"/>
      <c r="H99" s="165">
        <v>0</v>
      </c>
      <c r="I99" s="165"/>
      <c r="J99" s="165">
        <v>0</v>
      </c>
      <c r="L99" s="165">
        <v>0</v>
      </c>
      <c r="N99" s="165">
        <v>0</v>
      </c>
      <c r="P99" s="165">
        <f>VLOOKUP($C99,'[7]DASummary v2'!$C$3:$O$1048576,8,0)</f>
        <v>0</v>
      </c>
      <c r="R99" s="165">
        <f>VLOOKUP($C99,'[7]DASummary v2'!$C$3:$O$1048576,9,0)</f>
        <v>0</v>
      </c>
      <c r="T99" s="165">
        <f>VLOOKUP($C99,'[7]DASummary v2'!$C$3:$O$1048576,10,0)</f>
        <v>0</v>
      </c>
      <c r="V99" s="165">
        <f>VLOOKUP($C99,'[7]DASummary v2'!$C$3:$O$1048576,11,0)</f>
        <v>0</v>
      </c>
      <c r="X99" s="165">
        <f>VLOOKUP($C99,'[7]DASummary v2'!$C$3:$O$1048576,13,0)</f>
        <v>0</v>
      </c>
    </row>
    <row r="100" spans="1:24" x14ac:dyDescent="0.2">
      <c r="A100" s="162">
        <v>4</v>
      </c>
      <c r="B100" s="310" t="s">
        <v>170</v>
      </c>
      <c r="C100" s="310" t="s">
        <v>1025</v>
      </c>
      <c r="D100" s="165" t="s">
        <v>169</v>
      </c>
      <c r="E100" s="165" t="s">
        <v>1405</v>
      </c>
      <c r="F100" s="165">
        <v>0</v>
      </c>
      <c r="G100" s="165"/>
      <c r="H100" s="165">
        <v>0</v>
      </c>
      <c r="I100" s="165"/>
      <c r="J100" s="165">
        <v>0</v>
      </c>
      <c r="L100" s="165">
        <v>0</v>
      </c>
      <c r="N100" s="165">
        <v>0</v>
      </c>
      <c r="P100" s="165">
        <f>VLOOKUP($C100,'[7]DASummary v2'!$C$3:$O$1048576,8,0)</f>
        <v>0</v>
      </c>
      <c r="R100" s="165">
        <f>VLOOKUP($C100,'[7]DASummary v2'!$C$3:$O$1048576,9,0)</f>
        <v>0</v>
      </c>
      <c r="T100" s="165">
        <f>VLOOKUP($C100,'[7]DASummary v2'!$C$3:$O$1048576,10,0)</f>
        <v>0</v>
      </c>
      <c r="V100" s="165">
        <f>VLOOKUP($C100,'[7]DASummary v2'!$C$3:$O$1048576,11,0)</f>
        <v>0</v>
      </c>
      <c r="X100" s="165">
        <f>VLOOKUP($C100,'[7]DASummary v2'!$C$3:$O$1048576,13,0)</f>
        <v>0</v>
      </c>
    </row>
    <row r="101" spans="1:24" x14ac:dyDescent="0.2">
      <c r="A101" s="162">
        <v>5</v>
      </c>
      <c r="B101" s="310" t="s">
        <v>170</v>
      </c>
      <c r="C101" s="310" t="s">
        <v>1026</v>
      </c>
      <c r="D101" s="165" t="s">
        <v>169</v>
      </c>
      <c r="E101" s="165" t="s">
        <v>1406</v>
      </c>
      <c r="F101" s="165">
        <v>0</v>
      </c>
      <c r="G101" s="165"/>
      <c r="H101" s="165">
        <v>0</v>
      </c>
      <c r="I101" s="165"/>
      <c r="J101" s="165">
        <v>0</v>
      </c>
      <c r="L101" s="165">
        <v>0</v>
      </c>
      <c r="N101" s="165">
        <v>0</v>
      </c>
      <c r="P101" s="165">
        <f>VLOOKUP($C101,'[7]DASummary v2'!$C$3:$O$1048576,8,0)</f>
        <v>0</v>
      </c>
      <c r="R101" s="165">
        <f>VLOOKUP($C101,'[7]DASummary v2'!$C$3:$O$1048576,9,0)</f>
        <v>0</v>
      </c>
      <c r="T101" s="165">
        <f>VLOOKUP($C101,'[7]DASummary v2'!$C$3:$O$1048576,10,0)</f>
        <v>0</v>
      </c>
      <c r="V101" s="165">
        <f>VLOOKUP($C101,'[7]DASummary v2'!$C$3:$O$1048576,11,0)</f>
        <v>0</v>
      </c>
      <c r="X101" s="165">
        <f>VLOOKUP($C101,'[7]DASummary v2'!$C$3:$O$1048576,13,0)</f>
        <v>0</v>
      </c>
    </row>
    <row r="102" spans="1:24" x14ac:dyDescent="0.2">
      <c r="A102" s="162">
        <v>6</v>
      </c>
      <c r="B102" s="310" t="s">
        <v>170</v>
      </c>
      <c r="C102" s="310" t="s">
        <v>1027</v>
      </c>
      <c r="D102" s="165" t="s">
        <v>169</v>
      </c>
      <c r="E102" s="165" t="s">
        <v>1407</v>
      </c>
      <c r="F102" s="165">
        <v>15984</v>
      </c>
      <c r="G102" s="165"/>
      <c r="H102" s="165">
        <v>0</v>
      </c>
      <c r="I102" s="165"/>
      <c r="J102" s="165">
        <v>0</v>
      </c>
      <c r="L102" s="165">
        <v>15984</v>
      </c>
      <c r="N102" s="165">
        <v>0</v>
      </c>
      <c r="P102" s="165">
        <f>VLOOKUP($C102,'[7]DASummary v2'!$C$3:$O$1048576,8,0)</f>
        <v>0</v>
      </c>
      <c r="R102" s="165">
        <f>VLOOKUP($C102,'[7]DASummary v2'!$C$3:$O$1048576,9,0)</f>
        <v>16969</v>
      </c>
      <c r="T102" s="165">
        <f>VLOOKUP($C102,'[7]DASummary v2'!$C$3:$O$1048576,10,0)</f>
        <v>0</v>
      </c>
      <c r="V102" s="165">
        <f>VLOOKUP($C102,'[7]DASummary v2'!$C$3:$O$1048576,11,0)</f>
        <v>0</v>
      </c>
      <c r="X102" s="165">
        <f>VLOOKUP($C102,'[7]DASummary v2'!$C$3:$O$1048576,13,0)</f>
        <v>0</v>
      </c>
    </row>
    <row r="103" spans="1:24" x14ac:dyDescent="0.2">
      <c r="A103" s="162">
        <v>7</v>
      </c>
      <c r="B103" s="310" t="s">
        <v>170</v>
      </c>
      <c r="C103" s="310" t="s">
        <v>1028</v>
      </c>
      <c r="D103" s="165" t="s">
        <v>169</v>
      </c>
      <c r="E103" s="165" t="s">
        <v>1408</v>
      </c>
      <c r="F103" s="165">
        <v>0</v>
      </c>
      <c r="G103" s="165"/>
      <c r="H103" s="165">
        <v>0</v>
      </c>
      <c r="I103" s="165"/>
      <c r="J103" s="165">
        <v>0</v>
      </c>
      <c r="L103" s="165">
        <v>0</v>
      </c>
      <c r="N103" s="165">
        <v>0</v>
      </c>
      <c r="P103" s="165">
        <f>VLOOKUP($C103,'[7]DASummary v2'!$C$3:$O$1048576,8,0)</f>
        <v>0</v>
      </c>
      <c r="R103" s="165">
        <f>VLOOKUP($C103,'[7]DASummary v2'!$C$3:$O$1048576,9,0)</f>
        <v>0</v>
      </c>
      <c r="T103" s="165">
        <f>VLOOKUP($C103,'[7]DASummary v2'!$C$3:$O$1048576,10,0)</f>
        <v>0</v>
      </c>
      <c r="V103" s="165">
        <f>VLOOKUP($C103,'[7]DASummary v2'!$C$3:$O$1048576,11,0)</f>
        <v>0</v>
      </c>
      <c r="X103" s="165">
        <f>VLOOKUP($C103,'[7]DASummary v2'!$C$3:$O$1048576,13,0)</f>
        <v>0</v>
      </c>
    </row>
    <row r="104" spans="1:24" x14ac:dyDescent="0.2">
      <c r="A104" s="162">
        <v>8</v>
      </c>
      <c r="B104" s="310" t="s">
        <v>170</v>
      </c>
      <c r="C104" s="310" t="s">
        <v>1029</v>
      </c>
      <c r="D104" s="165" t="s">
        <v>169</v>
      </c>
      <c r="E104" s="165" t="s">
        <v>1409</v>
      </c>
      <c r="F104" s="165">
        <v>5592</v>
      </c>
      <c r="G104" s="165"/>
      <c r="H104" s="165">
        <v>0</v>
      </c>
      <c r="I104" s="165"/>
      <c r="J104" s="165">
        <v>0</v>
      </c>
      <c r="L104" s="165">
        <v>5592</v>
      </c>
      <c r="N104" s="165">
        <v>0</v>
      </c>
      <c r="P104" s="165">
        <f>VLOOKUP($C104,'[7]DASummary v2'!$C$3:$O$1048576,8,0)</f>
        <v>0</v>
      </c>
      <c r="R104" s="165">
        <f>VLOOKUP($C104,'[7]DASummary v2'!$C$3:$O$1048576,9,0)</f>
        <v>3328</v>
      </c>
      <c r="T104" s="165">
        <f>VLOOKUP($C104,'[7]DASummary v2'!$C$3:$O$1048576,10,0)</f>
        <v>2264</v>
      </c>
      <c r="V104" s="165">
        <f>VLOOKUP($C104,'[7]DASummary v2'!$C$3:$O$1048576,11,0)</f>
        <v>0</v>
      </c>
      <c r="X104" s="165">
        <f>VLOOKUP($C104,'[7]DASummary v2'!$C$3:$O$1048576,13,0)</f>
        <v>0</v>
      </c>
    </row>
    <row r="105" spans="1:24" x14ac:dyDescent="0.2">
      <c r="A105" s="162">
        <v>9</v>
      </c>
      <c r="B105" s="310" t="s">
        <v>170</v>
      </c>
      <c r="C105" s="310" t="s">
        <v>1030</v>
      </c>
      <c r="D105" s="165" t="s">
        <v>169</v>
      </c>
      <c r="E105" s="165" t="s">
        <v>1410</v>
      </c>
      <c r="F105" s="165">
        <v>31338</v>
      </c>
      <c r="G105" s="165"/>
      <c r="H105" s="165">
        <v>0</v>
      </c>
      <c r="I105" s="165"/>
      <c r="J105" s="165">
        <v>0</v>
      </c>
      <c r="L105" s="165">
        <v>31338</v>
      </c>
      <c r="N105" s="165">
        <v>0</v>
      </c>
      <c r="P105" s="165">
        <f>VLOOKUP($C105,'[7]DASummary v2'!$C$3:$O$1048576,8,0)</f>
        <v>0</v>
      </c>
      <c r="R105" s="165">
        <f>VLOOKUP($C105,'[7]DASummary v2'!$C$3:$O$1048576,9,0)</f>
        <v>31212</v>
      </c>
      <c r="T105" s="165">
        <f>VLOOKUP($C105,'[7]DASummary v2'!$C$3:$O$1048576,10,0)</f>
        <v>126</v>
      </c>
      <c r="V105" s="165">
        <f>VLOOKUP($C105,'[7]DASummary v2'!$C$3:$O$1048576,11,0)</f>
        <v>0</v>
      </c>
      <c r="X105" s="165">
        <f>VLOOKUP($C105,'[7]DASummary v2'!$C$3:$O$1048576,13,0)</f>
        <v>0</v>
      </c>
    </row>
    <row r="106" spans="1:24" x14ac:dyDescent="0.2">
      <c r="A106" s="162">
        <v>10</v>
      </c>
      <c r="B106" s="310" t="s">
        <v>170</v>
      </c>
      <c r="C106" s="310" t="s">
        <v>1031</v>
      </c>
      <c r="D106" s="165" t="s">
        <v>169</v>
      </c>
      <c r="E106" s="165" t="s">
        <v>1411</v>
      </c>
      <c r="F106" s="165">
        <v>0</v>
      </c>
      <c r="G106" s="165"/>
      <c r="H106" s="165">
        <v>0</v>
      </c>
      <c r="I106" s="165"/>
      <c r="J106" s="165">
        <v>0</v>
      </c>
      <c r="L106" s="165">
        <v>0</v>
      </c>
      <c r="N106" s="165">
        <v>0</v>
      </c>
      <c r="P106" s="165">
        <f>VLOOKUP($C106,'[7]DASummary v2'!$C$3:$O$1048576,8,0)</f>
        <v>0</v>
      </c>
      <c r="R106" s="165">
        <f>VLOOKUP($C106,'[7]DASummary v2'!$C$3:$O$1048576,9,0)</f>
        <v>5842</v>
      </c>
      <c r="T106" s="165">
        <f>VLOOKUP($C106,'[7]DASummary v2'!$C$3:$O$1048576,10,0)</f>
        <v>0</v>
      </c>
      <c r="V106" s="165">
        <f>VLOOKUP($C106,'[7]DASummary v2'!$C$3:$O$1048576,11,0)</f>
        <v>0</v>
      </c>
      <c r="X106" s="165">
        <f>VLOOKUP($C106,'[7]DASummary v2'!$C$3:$O$1048576,13,0)</f>
        <v>0</v>
      </c>
    </row>
    <row r="107" spans="1:24" x14ac:dyDescent="0.2">
      <c r="A107" s="162">
        <v>11</v>
      </c>
      <c r="B107" s="310" t="s">
        <v>170</v>
      </c>
      <c r="C107" s="310" t="s">
        <v>1032</v>
      </c>
      <c r="D107" s="165" t="s">
        <v>169</v>
      </c>
      <c r="E107" s="165" t="s">
        <v>1412</v>
      </c>
      <c r="F107" s="165">
        <v>7456</v>
      </c>
      <c r="G107" s="165"/>
      <c r="H107" s="165">
        <v>0</v>
      </c>
      <c r="I107" s="165"/>
      <c r="J107" s="165">
        <v>0</v>
      </c>
      <c r="L107" s="165">
        <v>7456</v>
      </c>
      <c r="N107" s="165">
        <v>0</v>
      </c>
      <c r="P107" s="165">
        <f>VLOOKUP($C107,'[7]DASummary v2'!$C$3:$O$1048576,8,0)</f>
        <v>0</v>
      </c>
      <c r="R107" s="165">
        <f>VLOOKUP($C107,'[7]DASummary v2'!$C$3:$O$1048576,9,0)</f>
        <v>7456</v>
      </c>
      <c r="T107" s="165">
        <f>VLOOKUP($C107,'[7]DASummary v2'!$C$3:$O$1048576,10,0)</f>
        <v>0</v>
      </c>
      <c r="V107" s="165">
        <f>VLOOKUP($C107,'[7]DASummary v2'!$C$3:$O$1048576,11,0)</f>
        <v>0</v>
      </c>
      <c r="X107" s="165">
        <f>VLOOKUP($C107,'[7]DASummary v2'!$C$3:$O$1048576,13,0)</f>
        <v>0</v>
      </c>
    </row>
    <row r="108" spans="1:24" x14ac:dyDescent="0.2">
      <c r="A108" s="162">
        <v>12</v>
      </c>
      <c r="B108" s="310" t="s">
        <v>170</v>
      </c>
      <c r="C108" s="310" t="s">
        <v>1033</v>
      </c>
      <c r="D108" s="165" t="s">
        <v>169</v>
      </c>
      <c r="E108" s="165" t="s">
        <v>1413</v>
      </c>
      <c r="F108" s="165">
        <v>3265</v>
      </c>
      <c r="G108" s="165"/>
      <c r="H108" s="165">
        <v>0</v>
      </c>
      <c r="I108" s="165"/>
      <c r="J108" s="165">
        <v>0</v>
      </c>
      <c r="L108" s="165">
        <v>3265</v>
      </c>
      <c r="N108" s="165">
        <v>0</v>
      </c>
      <c r="P108" s="165">
        <f>VLOOKUP($C108,'[7]DASummary v2'!$C$3:$O$1048576,8,0)</f>
        <v>0</v>
      </c>
      <c r="R108" s="165">
        <f>VLOOKUP($C108,'[7]DASummary v2'!$C$3:$O$1048576,9,0)</f>
        <v>3448</v>
      </c>
      <c r="T108" s="165">
        <f>VLOOKUP($C108,'[7]DASummary v2'!$C$3:$O$1048576,10,0)</f>
        <v>0</v>
      </c>
      <c r="V108" s="165">
        <f>VLOOKUP($C108,'[7]DASummary v2'!$C$3:$O$1048576,11,0)</f>
        <v>0</v>
      </c>
      <c r="X108" s="165">
        <f>VLOOKUP($C108,'[7]DASummary v2'!$C$3:$O$1048576,13,0)</f>
        <v>0</v>
      </c>
    </row>
    <row r="109" spans="1:24" x14ac:dyDescent="0.2">
      <c r="A109" s="162">
        <v>13</v>
      </c>
      <c r="B109" s="310" t="s">
        <v>170</v>
      </c>
      <c r="C109" s="310" t="s">
        <v>1034</v>
      </c>
      <c r="D109" s="165" t="s">
        <v>169</v>
      </c>
      <c r="E109" s="165" t="s">
        <v>1414</v>
      </c>
      <c r="F109" s="165">
        <v>0</v>
      </c>
      <c r="G109" s="165"/>
      <c r="H109" s="165">
        <v>0</v>
      </c>
      <c r="I109" s="165"/>
      <c r="J109" s="165">
        <v>0</v>
      </c>
      <c r="L109" s="165">
        <v>0</v>
      </c>
      <c r="N109" s="165">
        <v>0</v>
      </c>
      <c r="P109" s="165">
        <f>VLOOKUP($C109,'[7]DASummary v2'!$C$3:$O$1048576,8,0)</f>
        <v>0</v>
      </c>
      <c r="R109" s="165">
        <f>VLOOKUP($C109,'[7]DASummary v2'!$C$3:$O$1048576,9,0)</f>
        <v>18771</v>
      </c>
      <c r="T109" s="165">
        <f>VLOOKUP($C109,'[7]DASummary v2'!$C$3:$O$1048576,10,0)</f>
        <v>0</v>
      </c>
      <c r="V109" s="165">
        <f>VLOOKUP($C109,'[7]DASummary v2'!$C$3:$O$1048576,11,0)</f>
        <v>0</v>
      </c>
      <c r="X109" s="165">
        <f>VLOOKUP($C109,'[7]DASummary v2'!$C$3:$O$1048576,13,0)</f>
        <v>0</v>
      </c>
    </row>
    <row r="110" spans="1:24" x14ac:dyDescent="0.2">
      <c r="A110" s="162">
        <v>14</v>
      </c>
      <c r="B110" s="310" t="s">
        <v>170</v>
      </c>
      <c r="C110" s="310" t="s">
        <v>1035</v>
      </c>
      <c r="D110" s="165" t="s">
        <v>169</v>
      </c>
      <c r="E110" s="165" t="s">
        <v>1415</v>
      </c>
      <c r="F110" s="165">
        <v>0</v>
      </c>
      <c r="G110" s="165"/>
      <c r="H110" s="165">
        <v>0</v>
      </c>
      <c r="I110" s="165"/>
      <c r="J110" s="165">
        <v>0</v>
      </c>
      <c r="L110" s="165">
        <v>0</v>
      </c>
      <c r="N110" s="165">
        <v>0</v>
      </c>
      <c r="P110" s="165">
        <f>VLOOKUP($C110,'[7]DASummary v2'!$C$3:$O$1048576,8,0)</f>
        <v>0</v>
      </c>
      <c r="R110" s="165">
        <f>VLOOKUP($C110,'[7]DASummary v2'!$C$3:$O$1048576,9,0)</f>
        <v>0</v>
      </c>
      <c r="T110" s="165">
        <f>VLOOKUP($C110,'[7]DASummary v2'!$C$3:$O$1048576,10,0)</f>
        <v>0</v>
      </c>
      <c r="V110" s="165">
        <f>VLOOKUP($C110,'[7]DASummary v2'!$C$3:$O$1048576,11,0)</f>
        <v>0</v>
      </c>
      <c r="X110" s="165">
        <f>VLOOKUP($C110,'[7]DASummary v2'!$C$3:$O$1048576,13,0)</f>
        <v>0</v>
      </c>
    </row>
    <row r="111" spans="1:24" x14ac:dyDescent="0.2">
      <c r="A111" s="162">
        <v>15</v>
      </c>
      <c r="B111" s="310" t="s">
        <v>170</v>
      </c>
      <c r="C111" s="310" t="s">
        <v>1036</v>
      </c>
      <c r="D111" s="165" t="s">
        <v>169</v>
      </c>
      <c r="E111" s="165" t="s">
        <v>1416</v>
      </c>
      <c r="F111" s="165">
        <v>0</v>
      </c>
      <c r="G111" s="165"/>
      <c r="H111" s="165">
        <v>0</v>
      </c>
      <c r="I111" s="165"/>
      <c r="J111" s="165">
        <v>0</v>
      </c>
      <c r="L111" s="165">
        <v>0</v>
      </c>
      <c r="N111" s="165">
        <v>0</v>
      </c>
      <c r="P111" s="165">
        <f>VLOOKUP($C111,'[7]DASummary v2'!$C$3:$O$1048576,8,0)</f>
        <v>0</v>
      </c>
      <c r="R111" s="165">
        <f>VLOOKUP($C111,'[7]DASummary v2'!$C$3:$O$1048576,9,0)</f>
        <v>4730</v>
      </c>
      <c r="T111" s="165">
        <f>VLOOKUP($C111,'[7]DASummary v2'!$C$3:$O$1048576,10,0)</f>
        <v>0</v>
      </c>
      <c r="V111" s="165">
        <f>VLOOKUP($C111,'[7]DASummary v2'!$C$3:$O$1048576,11,0)</f>
        <v>0</v>
      </c>
      <c r="X111" s="165">
        <f>VLOOKUP($C111,'[7]DASummary v2'!$C$3:$O$1048576,13,0)</f>
        <v>0</v>
      </c>
    </row>
    <row r="112" spans="1:24" x14ac:dyDescent="0.2">
      <c r="A112" s="162">
        <v>16</v>
      </c>
      <c r="B112" s="310" t="s">
        <v>170</v>
      </c>
      <c r="C112" s="310" t="s">
        <v>1037</v>
      </c>
      <c r="D112" s="165" t="s">
        <v>169</v>
      </c>
      <c r="E112" s="165" t="s">
        <v>1417</v>
      </c>
      <c r="F112" s="165">
        <v>8027</v>
      </c>
      <c r="G112" s="165"/>
      <c r="H112" s="165">
        <v>0</v>
      </c>
      <c r="I112" s="165"/>
      <c r="J112" s="165">
        <v>0</v>
      </c>
      <c r="L112" s="165">
        <v>8027</v>
      </c>
      <c r="N112" s="165">
        <v>0</v>
      </c>
      <c r="P112" s="165">
        <f>VLOOKUP($C112,'[7]DASummary v2'!$C$3:$O$1048576,8,0)</f>
        <v>0</v>
      </c>
      <c r="R112" s="165">
        <f>VLOOKUP($C112,'[7]DASummary v2'!$C$3:$O$1048576,9,0)</f>
        <v>7698</v>
      </c>
      <c r="T112" s="165">
        <f>VLOOKUP($C112,'[7]DASummary v2'!$C$3:$O$1048576,10,0)</f>
        <v>329</v>
      </c>
      <c r="V112" s="165">
        <f>VLOOKUP($C112,'[7]DASummary v2'!$C$3:$O$1048576,11,0)</f>
        <v>0</v>
      </c>
      <c r="X112" s="165">
        <f>VLOOKUP($C112,'[7]DASummary v2'!$C$3:$O$1048576,13,0)</f>
        <v>0</v>
      </c>
    </row>
    <row r="113" spans="1:24" x14ac:dyDescent="0.2">
      <c r="A113" s="162">
        <v>17</v>
      </c>
      <c r="B113" s="310" t="s">
        <v>170</v>
      </c>
      <c r="C113" s="310" t="s">
        <v>1038</v>
      </c>
      <c r="D113" s="165" t="s">
        <v>169</v>
      </c>
      <c r="E113" s="165" t="s">
        <v>1418</v>
      </c>
      <c r="F113" s="165">
        <v>0</v>
      </c>
      <c r="G113" s="165"/>
      <c r="H113" s="165">
        <v>0</v>
      </c>
      <c r="I113" s="165"/>
      <c r="J113" s="165">
        <v>0</v>
      </c>
      <c r="L113" s="165">
        <v>0</v>
      </c>
      <c r="N113" s="165">
        <v>0</v>
      </c>
      <c r="P113" s="165">
        <f>VLOOKUP($C113,'[7]DASummary v2'!$C$3:$O$1048576,8,0)</f>
        <v>0</v>
      </c>
      <c r="R113" s="165">
        <f>VLOOKUP($C113,'[7]DASummary v2'!$C$3:$O$1048576,9,0)</f>
        <v>0</v>
      </c>
      <c r="T113" s="165">
        <f>VLOOKUP($C113,'[7]DASummary v2'!$C$3:$O$1048576,10,0)</f>
        <v>0</v>
      </c>
      <c r="V113" s="165">
        <f>VLOOKUP($C113,'[7]DASummary v2'!$C$3:$O$1048576,11,0)</f>
        <v>0</v>
      </c>
      <c r="X113" s="165">
        <f>VLOOKUP($C113,'[7]DASummary v2'!$C$3:$O$1048576,13,0)</f>
        <v>0</v>
      </c>
    </row>
    <row r="114" spans="1:24" x14ac:dyDescent="0.2">
      <c r="A114" s="162">
        <v>18</v>
      </c>
      <c r="B114" s="310" t="s">
        <v>170</v>
      </c>
      <c r="C114" s="310" t="s">
        <v>1039</v>
      </c>
      <c r="D114" s="165" t="s">
        <v>169</v>
      </c>
      <c r="E114" s="165" t="s">
        <v>1419</v>
      </c>
      <c r="F114" s="165">
        <v>0</v>
      </c>
      <c r="G114" s="165"/>
      <c r="H114" s="165">
        <v>0</v>
      </c>
      <c r="I114" s="165"/>
      <c r="J114" s="165">
        <v>0</v>
      </c>
      <c r="L114" s="165">
        <v>0</v>
      </c>
      <c r="N114" s="165">
        <v>0</v>
      </c>
      <c r="P114" s="165">
        <f>VLOOKUP($C114,'[7]DASummary v2'!$C$3:$O$1048576,8,0)</f>
        <v>0</v>
      </c>
      <c r="R114" s="165">
        <f>VLOOKUP($C114,'[7]DASummary v2'!$C$3:$O$1048576,9,0)</f>
        <v>0</v>
      </c>
      <c r="T114" s="165">
        <f>VLOOKUP($C114,'[7]DASummary v2'!$C$3:$O$1048576,10,0)</f>
        <v>0</v>
      </c>
      <c r="V114" s="165">
        <f>VLOOKUP($C114,'[7]DASummary v2'!$C$3:$O$1048576,11,0)</f>
        <v>0</v>
      </c>
      <c r="X114" s="165">
        <f>VLOOKUP($C114,'[7]DASummary v2'!$C$3:$O$1048576,13,0)</f>
        <v>0</v>
      </c>
    </row>
    <row r="115" spans="1:24" x14ac:dyDescent="0.2">
      <c r="A115" s="162">
        <v>19</v>
      </c>
      <c r="B115" s="310" t="s">
        <v>170</v>
      </c>
      <c r="C115" s="310" t="s">
        <v>1040</v>
      </c>
      <c r="D115" s="165" t="s">
        <v>169</v>
      </c>
      <c r="E115" s="165" t="s">
        <v>1420</v>
      </c>
      <c r="F115" s="165">
        <v>0</v>
      </c>
      <c r="G115" s="165"/>
      <c r="H115" s="165">
        <v>0</v>
      </c>
      <c r="I115" s="165"/>
      <c r="J115" s="165">
        <v>0</v>
      </c>
      <c r="L115" s="165">
        <v>0</v>
      </c>
      <c r="N115" s="165">
        <v>0</v>
      </c>
      <c r="P115" s="165">
        <f>VLOOKUP($C115,'[7]DASummary v2'!$C$3:$O$1048576,8,0)</f>
        <v>0</v>
      </c>
      <c r="R115" s="165">
        <f>VLOOKUP($C115,'[7]DASummary v2'!$C$3:$O$1048576,9,0)</f>
        <v>21006</v>
      </c>
      <c r="T115" s="165">
        <f>VLOOKUP($C115,'[7]DASummary v2'!$C$3:$O$1048576,10,0)</f>
        <v>0</v>
      </c>
      <c r="V115" s="165">
        <f>VLOOKUP($C115,'[7]DASummary v2'!$C$3:$O$1048576,11,0)</f>
        <v>0</v>
      </c>
      <c r="X115" s="165">
        <f>VLOOKUP($C115,'[7]DASummary v2'!$C$3:$O$1048576,13,0)</f>
        <v>0</v>
      </c>
    </row>
    <row r="116" spans="1:24" x14ac:dyDescent="0.2">
      <c r="A116" s="162">
        <v>20</v>
      </c>
      <c r="B116" s="310" t="s">
        <v>170</v>
      </c>
      <c r="C116" s="310" t="s">
        <v>1041</v>
      </c>
      <c r="D116" s="165" t="s">
        <v>169</v>
      </c>
      <c r="E116" s="165" t="s">
        <v>1421</v>
      </c>
      <c r="F116" s="165">
        <v>0</v>
      </c>
      <c r="G116" s="165"/>
      <c r="H116" s="165">
        <v>0</v>
      </c>
      <c r="I116" s="165"/>
      <c r="J116" s="165">
        <v>0</v>
      </c>
      <c r="L116" s="165">
        <v>0</v>
      </c>
      <c r="N116" s="165">
        <v>0</v>
      </c>
      <c r="P116" s="165">
        <f>VLOOKUP($C116,'[7]DASummary v2'!$C$3:$O$1048576,8,0)</f>
        <v>0</v>
      </c>
      <c r="R116" s="165">
        <f>VLOOKUP($C116,'[7]DASummary v2'!$C$3:$O$1048576,9,0)</f>
        <v>3262</v>
      </c>
      <c r="T116" s="165">
        <f>VLOOKUP($C116,'[7]DASummary v2'!$C$3:$O$1048576,10,0)</f>
        <v>0</v>
      </c>
      <c r="V116" s="165">
        <f>VLOOKUP($C116,'[7]DASummary v2'!$C$3:$O$1048576,11,0)</f>
        <v>0</v>
      </c>
      <c r="X116" s="165">
        <f>VLOOKUP($C116,'[7]DASummary v2'!$C$3:$O$1048576,13,0)</f>
        <v>0</v>
      </c>
    </row>
    <row r="117" spans="1:24" x14ac:dyDescent="0.2">
      <c r="A117" s="162">
        <v>21</v>
      </c>
      <c r="B117" s="310" t="s">
        <v>170</v>
      </c>
      <c r="C117" s="310" t="s">
        <v>1042</v>
      </c>
      <c r="D117" s="165" t="s">
        <v>169</v>
      </c>
      <c r="E117" s="165" t="s">
        <v>1422</v>
      </c>
      <c r="F117" s="165">
        <v>0</v>
      </c>
      <c r="G117" s="165"/>
      <c r="H117" s="165">
        <v>0</v>
      </c>
      <c r="I117" s="165"/>
      <c r="J117" s="165">
        <v>0</v>
      </c>
      <c r="L117" s="165">
        <v>0</v>
      </c>
      <c r="N117" s="165">
        <v>0</v>
      </c>
      <c r="P117" s="165">
        <f>VLOOKUP($C117,'[7]DASummary v2'!$C$3:$O$1048576,8,0)</f>
        <v>0</v>
      </c>
      <c r="R117" s="165">
        <f>VLOOKUP($C117,'[7]DASummary v2'!$C$3:$O$1048576,9,0)</f>
        <v>47520</v>
      </c>
      <c r="T117" s="165">
        <f>VLOOKUP($C117,'[7]DASummary v2'!$C$3:$O$1048576,10,0)</f>
        <v>0</v>
      </c>
      <c r="V117" s="165">
        <f>VLOOKUP($C117,'[7]DASummary v2'!$C$3:$O$1048576,11,0)</f>
        <v>0</v>
      </c>
      <c r="X117" s="165">
        <f>VLOOKUP($C117,'[7]DASummary v2'!$C$3:$O$1048576,13,0)</f>
        <v>0</v>
      </c>
    </row>
    <row r="118" spans="1:24" x14ac:dyDescent="0.2">
      <c r="A118" s="162">
        <v>22</v>
      </c>
      <c r="B118" s="310" t="s">
        <v>170</v>
      </c>
      <c r="C118" s="310" t="s">
        <v>1043</v>
      </c>
      <c r="D118" s="165" t="s">
        <v>169</v>
      </c>
      <c r="E118" s="165" t="s">
        <v>1423</v>
      </c>
      <c r="F118" s="165">
        <v>0</v>
      </c>
      <c r="G118" s="165"/>
      <c r="H118" s="165">
        <v>0</v>
      </c>
      <c r="I118" s="165"/>
      <c r="J118" s="165">
        <v>0</v>
      </c>
      <c r="L118" s="165">
        <v>0</v>
      </c>
      <c r="N118" s="165">
        <v>0</v>
      </c>
      <c r="P118" s="165">
        <f>VLOOKUP($C118,'[7]DASummary v2'!$C$3:$O$1048576,8,0)</f>
        <v>0</v>
      </c>
      <c r="R118" s="165">
        <f>VLOOKUP($C118,'[7]DASummary v2'!$C$3:$O$1048576,9,0)</f>
        <v>0</v>
      </c>
      <c r="T118" s="165">
        <f>VLOOKUP($C118,'[7]DASummary v2'!$C$3:$O$1048576,10,0)</f>
        <v>0</v>
      </c>
      <c r="V118" s="165">
        <f>VLOOKUP($C118,'[7]DASummary v2'!$C$3:$O$1048576,11,0)</f>
        <v>0</v>
      </c>
      <c r="X118" s="165">
        <f>VLOOKUP($C118,'[7]DASummary v2'!$C$3:$O$1048576,13,0)</f>
        <v>0</v>
      </c>
    </row>
    <row r="119" spans="1:24" x14ac:dyDescent="0.2">
      <c r="A119" s="162">
        <v>1</v>
      </c>
      <c r="B119" s="310" t="s">
        <v>174</v>
      </c>
      <c r="C119" s="310" t="s">
        <v>1044</v>
      </c>
      <c r="D119" s="165" t="s">
        <v>173</v>
      </c>
      <c r="E119" s="165" t="s">
        <v>1424</v>
      </c>
      <c r="F119" s="165">
        <v>0</v>
      </c>
      <c r="G119" s="165"/>
      <c r="H119" s="165">
        <v>0</v>
      </c>
      <c r="I119" s="165"/>
      <c r="J119" s="165">
        <v>0</v>
      </c>
      <c r="L119" s="165">
        <v>0</v>
      </c>
      <c r="N119" s="165">
        <v>0</v>
      </c>
      <c r="P119" s="165">
        <f>VLOOKUP($C119,'[7]DASummary v2'!$C$3:$O$1048576,8,0)</f>
        <v>0</v>
      </c>
      <c r="R119" s="165">
        <f>VLOOKUP($C119,'[7]DASummary v2'!$C$3:$O$1048576,9,0)</f>
        <v>0</v>
      </c>
      <c r="T119" s="165">
        <f>VLOOKUP($C119,'[7]DASummary v2'!$C$3:$O$1048576,10,0)</f>
        <v>0</v>
      </c>
      <c r="V119" s="165">
        <f>VLOOKUP($C119,'[7]DASummary v2'!$C$3:$O$1048576,11,0)</f>
        <v>0</v>
      </c>
      <c r="X119" s="165">
        <f>VLOOKUP($C119,'[7]DASummary v2'!$C$3:$O$1048576,13,0)</f>
        <v>0</v>
      </c>
    </row>
    <row r="120" spans="1:24" x14ac:dyDescent="0.2">
      <c r="A120" s="162">
        <v>2</v>
      </c>
      <c r="B120" s="310" t="s">
        <v>174</v>
      </c>
      <c r="C120" s="310" t="s">
        <v>1045</v>
      </c>
      <c r="D120" s="165" t="s">
        <v>173</v>
      </c>
      <c r="E120" s="165" t="s">
        <v>1425</v>
      </c>
      <c r="F120" s="165">
        <v>55000</v>
      </c>
      <c r="G120" s="165"/>
      <c r="H120" s="165">
        <v>0</v>
      </c>
      <c r="I120" s="165"/>
      <c r="J120" s="165">
        <v>0</v>
      </c>
      <c r="L120" s="165">
        <v>55000</v>
      </c>
      <c r="N120" s="165">
        <v>0</v>
      </c>
      <c r="P120" s="165">
        <f>VLOOKUP($C120,'[7]DASummary v2'!$C$3:$O$1048576,8,0)</f>
        <v>0</v>
      </c>
      <c r="R120" s="165">
        <f>VLOOKUP($C120,'[7]DASummary v2'!$C$3:$O$1048576,9,0)</f>
        <v>0</v>
      </c>
      <c r="T120" s="165">
        <f>VLOOKUP($C120,'[7]DASummary v2'!$C$3:$O$1048576,10,0)</f>
        <v>55000</v>
      </c>
      <c r="V120" s="165">
        <f>VLOOKUP($C120,'[7]DASummary v2'!$C$3:$O$1048576,11,0)</f>
        <v>0</v>
      </c>
      <c r="X120" s="165">
        <f>VLOOKUP($C120,'[7]DASummary v2'!$C$3:$O$1048576,13,0)</f>
        <v>0</v>
      </c>
    </row>
    <row r="121" spans="1:24" x14ac:dyDescent="0.2">
      <c r="A121" s="162">
        <v>3</v>
      </c>
      <c r="B121" s="310" t="s">
        <v>174</v>
      </c>
      <c r="C121" s="310" t="s">
        <v>1046</v>
      </c>
      <c r="D121" s="165" t="s">
        <v>173</v>
      </c>
      <c r="E121" s="165" t="s">
        <v>1426</v>
      </c>
      <c r="F121" s="165">
        <v>0</v>
      </c>
      <c r="G121" s="165"/>
      <c r="H121" s="165">
        <v>0</v>
      </c>
      <c r="I121" s="165"/>
      <c r="J121" s="165">
        <v>0</v>
      </c>
      <c r="L121" s="165">
        <v>0</v>
      </c>
      <c r="N121" s="165">
        <v>0</v>
      </c>
      <c r="P121" s="165">
        <f>VLOOKUP($C121,'[7]DASummary v2'!$C$3:$O$1048576,8,0)</f>
        <v>0</v>
      </c>
      <c r="R121" s="165">
        <f>VLOOKUP($C121,'[7]DASummary v2'!$C$3:$O$1048576,9,0)</f>
        <v>0</v>
      </c>
      <c r="T121" s="165">
        <f>VLOOKUP($C121,'[7]DASummary v2'!$C$3:$O$1048576,10,0)</f>
        <v>0</v>
      </c>
      <c r="V121" s="165">
        <f>VLOOKUP($C121,'[7]DASummary v2'!$C$3:$O$1048576,11,0)</f>
        <v>0</v>
      </c>
      <c r="X121" s="165">
        <f>VLOOKUP($C121,'[7]DASummary v2'!$C$3:$O$1048576,13,0)</f>
        <v>0</v>
      </c>
    </row>
    <row r="122" spans="1:24" x14ac:dyDescent="0.2">
      <c r="A122" s="162">
        <v>1</v>
      </c>
      <c r="B122" s="310" t="s">
        <v>178</v>
      </c>
      <c r="C122" s="310" t="s">
        <v>1047</v>
      </c>
      <c r="D122" s="165" t="s">
        <v>177</v>
      </c>
      <c r="E122" s="165" t="s">
        <v>1427</v>
      </c>
      <c r="F122" s="165">
        <v>1387273</v>
      </c>
      <c r="G122" s="165"/>
      <c r="H122" s="165">
        <v>0</v>
      </c>
      <c r="I122" s="165"/>
      <c r="J122" s="165">
        <v>0</v>
      </c>
      <c r="L122" s="165">
        <v>1387273</v>
      </c>
      <c r="N122" s="165">
        <v>0</v>
      </c>
      <c r="P122" s="165">
        <f>VLOOKUP($C122,'[7]DASummary v2'!$C$3:$O$1048576,8,0)</f>
        <v>17913</v>
      </c>
      <c r="R122" s="165">
        <f>VLOOKUP($C122,'[7]DASummary v2'!$C$3:$O$1048576,9,0)</f>
        <v>1605555</v>
      </c>
      <c r="T122" s="165">
        <f>VLOOKUP($C122,'[7]DASummary v2'!$C$3:$O$1048576,10,0)</f>
        <v>0</v>
      </c>
      <c r="V122" s="165">
        <f>VLOOKUP($C122,'[7]DASummary v2'!$C$3:$O$1048576,11,0)</f>
        <v>0</v>
      </c>
      <c r="X122" s="165">
        <f>VLOOKUP($C122,'[7]DASummary v2'!$C$3:$O$1048576,13,0)</f>
        <v>0</v>
      </c>
    </row>
    <row r="123" spans="1:24" x14ac:dyDescent="0.2">
      <c r="A123" s="162">
        <v>1</v>
      </c>
      <c r="B123" s="310" t="s">
        <v>182</v>
      </c>
      <c r="C123" s="310" t="s">
        <v>1048</v>
      </c>
      <c r="D123" s="165" t="s">
        <v>181</v>
      </c>
      <c r="E123" s="165" t="s">
        <v>1428</v>
      </c>
      <c r="F123" s="165">
        <v>2075597</v>
      </c>
      <c r="G123" s="165"/>
      <c r="H123" s="165">
        <v>0</v>
      </c>
      <c r="I123" s="165"/>
      <c r="J123" s="165">
        <v>0</v>
      </c>
      <c r="L123" s="165">
        <v>2075597</v>
      </c>
      <c r="N123" s="165">
        <v>151163</v>
      </c>
      <c r="P123" s="165">
        <f>VLOOKUP($C123,'[7]DASummary v2'!$C$3:$O$1048576,8,0)</f>
        <v>-58280</v>
      </c>
      <c r="R123" s="165">
        <f>VLOOKUP($C123,'[7]DASummary v2'!$C$3:$O$1048576,9,0)</f>
        <v>982004</v>
      </c>
      <c r="T123" s="165">
        <f>VLOOKUP($C123,'[7]DASummary v2'!$C$3:$O$1048576,10,0)</f>
        <v>884150</v>
      </c>
      <c r="V123" s="165">
        <f>VLOOKUP($C123,'[7]DASummary v2'!$C$3:$O$1048576,11,0)</f>
        <v>440000</v>
      </c>
      <c r="X123" s="165">
        <f>VLOOKUP($C123,'[7]DASummary v2'!$C$3:$O$1048576,13,0)</f>
        <v>440000</v>
      </c>
    </row>
    <row r="124" spans="1:24" x14ac:dyDescent="0.2">
      <c r="A124" s="162">
        <v>1</v>
      </c>
      <c r="B124" s="310" t="s">
        <v>184</v>
      </c>
      <c r="C124" s="310" t="s">
        <v>1049</v>
      </c>
      <c r="D124" s="165" t="s">
        <v>183</v>
      </c>
      <c r="E124" s="165" t="s">
        <v>1429</v>
      </c>
      <c r="F124" s="165">
        <v>2288254</v>
      </c>
      <c r="G124" s="165"/>
      <c r="H124" s="165">
        <v>-26926</v>
      </c>
      <c r="I124" s="165"/>
      <c r="J124" s="165">
        <v>-114328</v>
      </c>
      <c r="L124" s="165">
        <v>2147000</v>
      </c>
      <c r="N124" s="165">
        <v>0</v>
      </c>
      <c r="P124" s="165">
        <f>VLOOKUP($C124,'[7]DASummary v2'!$C$3:$O$1048576,8,0)</f>
        <v>187075</v>
      </c>
      <c r="R124" s="165">
        <f>VLOOKUP($C124,'[7]DASummary v2'!$C$3:$O$1048576,9,0)</f>
        <v>2334075</v>
      </c>
      <c r="T124" s="165">
        <f>VLOOKUP($C124,'[7]DASummary v2'!$C$3:$O$1048576,10,0)</f>
        <v>0</v>
      </c>
      <c r="V124" s="165">
        <f>VLOOKUP($C124,'[7]DASummary v2'!$C$3:$O$1048576,11,0)</f>
        <v>0</v>
      </c>
      <c r="X124" s="165">
        <f>VLOOKUP($C124,'[7]DASummary v2'!$C$3:$O$1048576,13,0)</f>
        <v>0</v>
      </c>
    </row>
    <row r="125" spans="1:24" x14ac:dyDescent="0.2">
      <c r="A125" s="162">
        <v>1</v>
      </c>
      <c r="B125" s="310" t="s">
        <v>186</v>
      </c>
      <c r="C125" s="310" t="s">
        <v>1050</v>
      </c>
      <c r="D125" s="165" t="s">
        <v>185</v>
      </c>
      <c r="E125" s="165" t="s">
        <v>1430</v>
      </c>
      <c r="F125" s="165">
        <v>264469</v>
      </c>
      <c r="G125" s="165"/>
      <c r="H125" s="165">
        <v>0</v>
      </c>
      <c r="I125" s="165"/>
      <c r="J125" s="165">
        <v>-15400</v>
      </c>
      <c r="L125" s="165">
        <v>249069</v>
      </c>
      <c r="N125" s="165">
        <v>0</v>
      </c>
      <c r="P125" s="165">
        <f>VLOOKUP($C125,'[7]DASummary v2'!$C$3:$O$1048576,8,0)</f>
        <v>1589</v>
      </c>
      <c r="R125" s="165">
        <f>VLOOKUP($C125,'[7]DASummary v2'!$C$3:$O$1048576,9,0)</f>
        <v>249858</v>
      </c>
      <c r="T125" s="165">
        <f>VLOOKUP($C125,'[7]DASummary v2'!$C$3:$O$1048576,10,0)</f>
        <v>800</v>
      </c>
      <c r="V125" s="165">
        <f>VLOOKUP($C125,'[7]DASummary v2'!$C$3:$O$1048576,11,0)</f>
        <v>0</v>
      </c>
      <c r="X125" s="165">
        <f>VLOOKUP($C125,'[7]DASummary v2'!$C$3:$O$1048576,13,0)</f>
        <v>0</v>
      </c>
    </row>
    <row r="126" spans="1:24" x14ac:dyDescent="0.2">
      <c r="A126" s="162">
        <v>2</v>
      </c>
      <c r="B126" s="310" t="s">
        <v>186</v>
      </c>
      <c r="C126" s="310" t="s">
        <v>1051</v>
      </c>
      <c r="D126" s="165" t="s">
        <v>185</v>
      </c>
      <c r="E126" s="165" t="s">
        <v>1431</v>
      </c>
      <c r="F126" s="165">
        <v>0</v>
      </c>
      <c r="G126" s="165"/>
      <c r="H126" s="165">
        <v>0</v>
      </c>
      <c r="I126" s="165"/>
      <c r="J126" s="165">
        <v>0</v>
      </c>
      <c r="L126" s="165">
        <v>0</v>
      </c>
      <c r="N126" s="165">
        <v>0</v>
      </c>
      <c r="P126" s="165">
        <f>VLOOKUP($C126,'[7]DASummary v2'!$C$3:$O$1048576,8,0)</f>
        <v>0</v>
      </c>
      <c r="R126" s="165">
        <f>VLOOKUP($C126,'[7]DASummary v2'!$C$3:$O$1048576,9,0)</f>
        <v>0</v>
      </c>
      <c r="T126" s="165">
        <f>VLOOKUP($C126,'[7]DASummary v2'!$C$3:$O$1048576,10,0)</f>
        <v>0</v>
      </c>
      <c r="V126" s="165">
        <f>VLOOKUP($C126,'[7]DASummary v2'!$C$3:$O$1048576,11,0)</f>
        <v>0</v>
      </c>
      <c r="X126" s="165">
        <f>VLOOKUP($C126,'[7]DASummary v2'!$C$3:$O$1048576,13,0)</f>
        <v>0</v>
      </c>
    </row>
    <row r="127" spans="1:24" x14ac:dyDescent="0.2">
      <c r="A127" s="162">
        <v>3</v>
      </c>
      <c r="B127" s="310" t="s">
        <v>186</v>
      </c>
      <c r="C127" s="310" t="s">
        <v>1052</v>
      </c>
      <c r="D127" s="165" t="s">
        <v>185</v>
      </c>
      <c r="E127" s="165" t="s">
        <v>1432</v>
      </c>
      <c r="F127" s="165">
        <v>0</v>
      </c>
      <c r="G127" s="165"/>
      <c r="H127" s="165">
        <v>0</v>
      </c>
      <c r="I127" s="165"/>
      <c r="J127" s="165">
        <v>0</v>
      </c>
      <c r="L127" s="165">
        <v>0</v>
      </c>
      <c r="N127" s="165">
        <v>0</v>
      </c>
      <c r="P127" s="165">
        <f>VLOOKUP($C127,'[7]DASummary v2'!$C$3:$O$1048576,8,0)</f>
        <v>0</v>
      </c>
      <c r="R127" s="165">
        <f>VLOOKUP($C127,'[7]DASummary v2'!$C$3:$O$1048576,9,0)</f>
        <v>0</v>
      </c>
      <c r="T127" s="165">
        <f>VLOOKUP($C127,'[7]DASummary v2'!$C$3:$O$1048576,10,0)</f>
        <v>0</v>
      </c>
      <c r="V127" s="165">
        <f>VLOOKUP($C127,'[7]DASummary v2'!$C$3:$O$1048576,11,0)</f>
        <v>0</v>
      </c>
      <c r="X127" s="165">
        <f>VLOOKUP($C127,'[7]DASummary v2'!$C$3:$O$1048576,13,0)</f>
        <v>0</v>
      </c>
    </row>
    <row r="128" spans="1:24" x14ac:dyDescent="0.2">
      <c r="A128" s="162">
        <v>4</v>
      </c>
      <c r="B128" s="310" t="s">
        <v>186</v>
      </c>
      <c r="C128" s="310" t="s">
        <v>1053</v>
      </c>
      <c r="D128" s="165" t="s">
        <v>185</v>
      </c>
      <c r="E128" s="165" t="s">
        <v>1433</v>
      </c>
      <c r="F128" s="165">
        <v>187164</v>
      </c>
      <c r="G128" s="165"/>
      <c r="H128" s="165">
        <v>0</v>
      </c>
      <c r="I128" s="165"/>
      <c r="J128" s="165">
        <v>-10900</v>
      </c>
      <c r="L128" s="165">
        <v>176264</v>
      </c>
      <c r="N128" s="165">
        <v>0</v>
      </c>
      <c r="P128" s="165">
        <f>VLOOKUP($C128,'[7]DASummary v2'!$C$3:$O$1048576,8,0)</f>
        <v>-4484</v>
      </c>
      <c r="R128" s="165">
        <f>VLOOKUP($C128,'[7]DASummary v2'!$C$3:$O$1048576,9,0)</f>
        <v>169680</v>
      </c>
      <c r="T128" s="165">
        <f>VLOOKUP($C128,'[7]DASummary v2'!$C$3:$O$1048576,10,0)</f>
        <v>2100</v>
      </c>
      <c r="V128" s="165">
        <f>VLOOKUP($C128,'[7]DASummary v2'!$C$3:$O$1048576,11,0)</f>
        <v>0</v>
      </c>
      <c r="X128" s="165">
        <f>VLOOKUP($C128,'[7]DASummary v2'!$C$3:$O$1048576,13,0)</f>
        <v>0</v>
      </c>
    </row>
    <row r="129" spans="1:24" x14ac:dyDescent="0.2">
      <c r="A129" s="162">
        <v>5</v>
      </c>
      <c r="B129" s="310" t="s">
        <v>186</v>
      </c>
      <c r="C129" s="310" t="s">
        <v>1054</v>
      </c>
      <c r="D129" s="165" t="s">
        <v>185</v>
      </c>
      <c r="E129" s="165" t="s">
        <v>1434</v>
      </c>
      <c r="F129" s="165">
        <v>1269</v>
      </c>
      <c r="G129" s="165"/>
      <c r="H129" s="165">
        <v>0</v>
      </c>
      <c r="I129" s="165"/>
      <c r="J129" s="165">
        <v>0</v>
      </c>
      <c r="L129" s="165">
        <v>1269</v>
      </c>
      <c r="N129" s="165">
        <v>0</v>
      </c>
      <c r="P129" s="165">
        <f>VLOOKUP($C129,'[7]DASummary v2'!$C$3:$O$1048576,8,0)</f>
        <v>22</v>
      </c>
      <c r="R129" s="165">
        <f>VLOOKUP($C129,'[7]DASummary v2'!$C$3:$O$1048576,9,0)</f>
        <v>1291</v>
      </c>
      <c r="T129" s="165">
        <f>VLOOKUP($C129,'[7]DASummary v2'!$C$3:$O$1048576,10,0)</f>
        <v>0</v>
      </c>
      <c r="V129" s="165">
        <f>VLOOKUP($C129,'[7]DASummary v2'!$C$3:$O$1048576,11,0)</f>
        <v>0</v>
      </c>
      <c r="X129" s="165">
        <f>VLOOKUP($C129,'[7]DASummary v2'!$C$3:$O$1048576,13,0)</f>
        <v>0</v>
      </c>
    </row>
    <row r="130" spans="1:24" x14ac:dyDescent="0.2">
      <c r="A130" s="162">
        <v>6</v>
      </c>
      <c r="B130" s="310" t="s">
        <v>186</v>
      </c>
      <c r="C130" s="310" t="s">
        <v>1055</v>
      </c>
      <c r="D130" s="165" t="s">
        <v>185</v>
      </c>
      <c r="E130" s="165" t="s">
        <v>1435</v>
      </c>
      <c r="F130" s="165">
        <v>59345</v>
      </c>
      <c r="G130" s="165"/>
      <c r="H130" s="165">
        <v>0</v>
      </c>
      <c r="I130" s="165"/>
      <c r="J130" s="165">
        <v>-3400</v>
      </c>
      <c r="L130" s="165">
        <v>55945</v>
      </c>
      <c r="N130" s="165">
        <v>0</v>
      </c>
      <c r="P130" s="165">
        <f>VLOOKUP($C130,'[7]DASummary v2'!$C$3:$O$1048576,8,0)</f>
        <v>5958</v>
      </c>
      <c r="R130" s="165">
        <f>VLOOKUP($C130,'[7]DASummary v2'!$C$3:$O$1048576,9,0)</f>
        <v>61903</v>
      </c>
      <c r="T130" s="165">
        <f>VLOOKUP($C130,'[7]DASummary v2'!$C$3:$O$1048576,10,0)</f>
        <v>0</v>
      </c>
      <c r="V130" s="165">
        <f>VLOOKUP($C130,'[7]DASummary v2'!$C$3:$O$1048576,11,0)</f>
        <v>0</v>
      </c>
      <c r="X130" s="165">
        <f>VLOOKUP($C130,'[7]DASummary v2'!$C$3:$O$1048576,13,0)</f>
        <v>0</v>
      </c>
    </row>
    <row r="131" spans="1:24" x14ac:dyDescent="0.2">
      <c r="A131" s="162">
        <v>7</v>
      </c>
      <c r="B131" s="310" t="s">
        <v>186</v>
      </c>
      <c r="C131" s="310" t="s">
        <v>1056</v>
      </c>
      <c r="D131" s="165" t="s">
        <v>185</v>
      </c>
      <c r="E131" s="165" t="s">
        <v>1436</v>
      </c>
      <c r="F131" s="165">
        <v>357483</v>
      </c>
      <c r="G131" s="165"/>
      <c r="H131" s="165">
        <v>0</v>
      </c>
      <c r="I131" s="165"/>
      <c r="J131" s="165">
        <v>-20800</v>
      </c>
      <c r="L131" s="165">
        <v>336683</v>
      </c>
      <c r="N131" s="165">
        <v>0</v>
      </c>
      <c r="P131" s="165">
        <f>VLOOKUP($C131,'[7]DASummary v2'!$C$3:$O$1048576,8,0)</f>
        <v>-45820</v>
      </c>
      <c r="R131" s="165">
        <f>VLOOKUP($C131,'[7]DASummary v2'!$C$3:$O$1048576,9,0)</f>
        <v>290163</v>
      </c>
      <c r="T131" s="165">
        <f>VLOOKUP($C131,'[7]DASummary v2'!$C$3:$O$1048576,10,0)</f>
        <v>700</v>
      </c>
      <c r="V131" s="165">
        <f>VLOOKUP($C131,'[7]DASummary v2'!$C$3:$O$1048576,11,0)</f>
        <v>0</v>
      </c>
      <c r="X131" s="165">
        <f>VLOOKUP($C131,'[7]DASummary v2'!$C$3:$O$1048576,13,0)</f>
        <v>0</v>
      </c>
    </row>
    <row r="132" spans="1:24" x14ac:dyDescent="0.2">
      <c r="A132" s="162">
        <v>8</v>
      </c>
      <c r="B132" s="310" t="s">
        <v>186</v>
      </c>
      <c r="C132" s="310" t="s">
        <v>1057</v>
      </c>
      <c r="D132" s="165" t="s">
        <v>185</v>
      </c>
      <c r="E132" s="165" t="s">
        <v>1437</v>
      </c>
      <c r="F132" s="165">
        <v>1403948</v>
      </c>
      <c r="G132" s="165"/>
      <c r="H132" s="165">
        <v>0</v>
      </c>
      <c r="I132" s="165"/>
      <c r="J132" s="165">
        <v>-81500</v>
      </c>
      <c r="L132" s="165">
        <v>1322448</v>
      </c>
      <c r="N132" s="165">
        <v>0</v>
      </c>
      <c r="P132" s="165">
        <f>VLOOKUP($C132,'[7]DASummary v2'!$C$3:$O$1048576,8,0)</f>
        <v>-19292</v>
      </c>
      <c r="R132" s="165">
        <f>VLOOKUP($C132,'[7]DASummary v2'!$C$3:$O$1048576,9,0)</f>
        <v>1226456</v>
      </c>
      <c r="T132" s="165">
        <f>VLOOKUP($C132,'[7]DASummary v2'!$C$3:$O$1048576,10,0)</f>
        <v>76700</v>
      </c>
      <c r="V132" s="165">
        <f>VLOOKUP($C132,'[7]DASummary v2'!$C$3:$O$1048576,11,0)</f>
        <v>0</v>
      </c>
      <c r="X132" s="165">
        <f>VLOOKUP($C132,'[7]DASummary v2'!$C$3:$O$1048576,13,0)</f>
        <v>0</v>
      </c>
    </row>
    <row r="133" spans="1:24" x14ac:dyDescent="0.2">
      <c r="A133" s="162">
        <v>1</v>
      </c>
      <c r="B133" s="310" t="s">
        <v>194</v>
      </c>
      <c r="C133" s="310" t="s">
        <v>1058</v>
      </c>
      <c r="D133" s="165" t="s">
        <v>193</v>
      </c>
      <c r="E133" s="165" t="s">
        <v>1438</v>
      </c>
      <c r="F133" s="165">
        <v>3113164</v>
      </c>
      <c r="G133" s="165"/>
      <c r="H133" s="165">
        <v>-103130</v>
      </c>
      <c r="I133" s="165"/>
      <c r="J133" s="165">
        <v>0</v>
      </c>
      <c r="L133" s="165">
        <v>3010034</v>
      </c>
      <c r="N133" s="165">
        <v>0</v>
      </c>
      <c r="P133" s="165">
        <f>VLOOKUP($C133,'[7]DASummary v2'!$C$3:$O$1048576,8,0)</f>
        <v>-334924</v>
      </c>
      <c r="R133" s="165">
        <f>VLOOKUP($C133,'[7]DASummary v2'!$C$3:$O$1048576,9,0)</f>
        <v>3434396</v>
      </c>
      <c r="T133" s="165">
        <f>VLOOKUP($C133,'[7]DASummary v2'!$C$3:$O$1048576,10,0)</f>
        <v>0</v>
      </c>
      <c r="V133" s="165">
        <f>VLOOKUP($C133,'[7]DASummary v2'!$C$3:$O$1048576,11,0)</f>
        <v>0</v>
      </c>
      <c r="X133" s="165">
        <f>VLOOKUP($C133,'[7]DASummary v2'!$C$3:$O$1048576,13,0)</f>
        <v>0</v>
      </c>
    </row>
    <row r="134" spans="1:24" x14ac:dyDescent="0.2">
      <c r="A134" s="162">
        <v>2</v>
      </c>
      <c r="B134" s="310" t="s">
        <v>194</v>
      </c>
      <c r="C134" s="310" t="s">
        <v>1059</v>
      </c>
      <c r="D134" s="165" t="s">
        <v>193</v>
      </c>
      <c r="E134" s="165" t="s">
        <v>1439</v>
      </c>
      <c r="F134" s="165">
        <v>26686552</v>
      </c>
      <c r="G134" s="165"/>
      <c r="H134" s="165">
        <v>-881870</v>
      </c>
      <c r="I134" s="165"/>
      <c r="J134" s="165">
        <v>-1598285</v>
      </c>
      <c r="L134" s="165">
        <v>24206397</v>
      </c>
      <c r="N134" s="165">
        <v>0</v>
      </c>
      <c r="P134" s="165">
        <f>VLOOKUP($C134,'[7]DASummary v2'!$C$3:$O$1048576,8,0)</f>
        <v>-1935077</v>
      </c>
      <c r="R134" s="165">
        <f>VLOOKUP($C134,'[7]DASummary v2'!$C$3:$O$1048576,9,0)</f>
        <v>29424797</v>
      </c>
      <c r="T134" s="165">
        <f>VLOOKUP($C134,'[7]DASummary v2'!$C$3:$O$1048576,10,0)</f>
        <v>0</v>
      </c>
      <c r="V134" s="165">
        <f>VLOOKUP($C134,'[7]DASummary v2'!$C$3:$O$1048576,11,0)</f>
        <v>224905</v>
      </c>
      <c r="X134" s="165">
        <f>VLOOKUP($C134,'[7]DASummary v2'!$C$3:$O$1048576,13,0)</f>
        <v>224905</v>
      </c>
    </row>
    <row r="135" spans="1:24" x14ac:dyDescent="0.2">
      <c r="A135" s="162">
        <v>1</v>
      </c>
      <c r="B135" s="310" t="s">
        <v>196</v>
      </c>
      <c r="C135" s="310" t="s">
        <v>1060</v>
      </c>
      <c r="D135" s="165" t="s">
        <v>195</v>
      </c>
      <c r="E135" s="165" t="s">
        <v>1440</v>
      </c>
      <c r="F135" s="165">
        <v>4487000</v>
      </c>
      <c r="G135" s="165"/>
      <c r="H135" s="165">
        <v>-27477</v>
      </c>
      <c r="I135" s="165"/>
      <c r="J135" s="165">
        <v>-71528</v>
      </c>
      <c r="L135" s="165">
        <v>4387995</v>
      </c>
      <c r="N135" s="165">
        <v>0</v>
      </c>
      <c r="P135" s="165">
        <f>VLOOKUP($C135,'[7]DASummary v2'!$C$3:$O$1048576,8,0)</f>
        <v>-192751</v>
      </c>
      <c r="R135" s="165">
        <f>VLOOKUP($C135,'[7]DASummary v2'!$C$3:$O$1048576,9,0)</f>
        <v>4525992</v>
      </c>
      <c r="T135" s="165">
        <f>VLOOKUP($C135,'[7]DASummary v2'!$C$3:$O$1048576,10,0)</f>
        <v>0</v>
      </c>
      <c r="V135" s="165">
        <f>VLOOKUP($C135,'[7]DASummary v2'!$C$3:$O$1048576,11,0)</f>
        <v>0</v>
      </c>
      <c r="X135" s="165">
        <f>VLOOKUP($C135,'[7]DASummary v2'!$C$3:$O$1048576,13,0)</f>
        <v>0</v>
      </c>
    </row>
    <row r="136" spans="1:24" x14ac:dyDescent="0.2">
      <c r="A136" s="162">
        <v>1</v>
      </c>
      <c r="B136" s="310" t="s">
        <v>198</v>
      </c>
      <c r="C136" s="310" t="s">
        <v>1061</v>
      </c>
      <c r="D136" s="165" t="s">
        <v>197</v>
      </c>
      <c r="E136" s="165" t="s">
        <v>1441</v>
      </c>
      <c r="F136" s="165">
        <v>63830</v>
      </c>
      <c r="G136" s="165"/>
      <c r="H136" s="165">
        <v>-638</v>
      </c>
      <c r="I136" s="165"/>
      <c r="J136" s="165">
        <v>-3000</v>
      </c>
      <c r="L136" s="165">
        <v>60192</v>
      </c>
      <c r="N136" s="165">
        <v>0</v>
      </c>
      <c r="P136" s="165">
        <f>VLOOKUP($C136,'[7]DASummary v2'!$C$3:$O$1048576,8,0)</f>
        <v>0</v>
      </c>
      <c r="R136" s="165">
        <f>VLOOKUP($C136,'[7]DASummary v2'!$C$3:$O$1048576,9,0)</f>
        <v>0</v>
      </c>
      <c r="T136" s="165">
        <f>VLOOKUP($C136,'[7]DASummary v2'!$C$3:$O$1048576,10,0)</f>
        <v>60192</v>
      </c>
      <c r="V136" s="165">
        <f>VLOOKUP($C136,'[7]DASummary v2'!$C$3:$O$1048576,11,0)</f>
        <v>55000</v>
      </c>
      <c r="X136" s="165">
        <f>VLOOKUP($C136,'[7]DASummary v2'!$C$3:$O$1048576,13,0)</f>
        <v>55000</v>
      </c>
    </row>
    <row r="137" spans="1:24" x14ac:dyDescent="0.2">
      <c r="A137" s="162">
        <v>1</v>
      </c>
      <c r="B137" s="310" t="s">
        <v>204</v>
      </c>
      <c r="C137" s="310" t="s">
        <v>1062</v>
      </c>
      <c r="D137" s="165" t="s">
        <v>203</v>
      </c>
      <c r="E137" s="165" t="s">
        <v>1442</v>
      </c>
      <c r="F137" s="165">
        <v>5350313</v>
      </c>
      <c r="G137" s="165"/>
      <c r="H137" s="165">
        <v>-107010</v>
      </c>
      <c r="I137" s="165"/>
      <c r="J137" s="165">
        <v>-428000</v>
      </c>
      <c r="L137" s="165">
        <v>4815303</v>
      </c>
      <c r="N137" s="165">
        <v>0</v>
      </c>
      <c r="P137" s="165">
        <f>VLOOKUP($C137,'[7]DASummary v2'!$C$3:$O$1048576,8,0)</f>
        <v>-489890</v>
      </c>
      <c r="R137" s="165">
        <f>VLOOKUP($C137,'[7]DASummary v2'!$C$3:$O$1048576,9,0)</f>
        <v>5378269</v>
      </c>
      <c r="T137" s="165">
        <f>VLOOKUP($C137,'[7]DASummary v2'!$C$3:$O$1048576,10,0)</f>
        <v>0</v>
      </c>
      <c r="V137" s="165">
        <f>VLOOKUP($C137,'[7]DASummary v2'!$C$3:$O$1048576,11,0)</f>
        <v>861923</v>
      </c>
      <c r="X137" s="165">
        <f>VLOOKUP($C137,'[7]DASummary v2'!$C$3:$O$1048576,13,0)</f>
        <v>861923</v>
      </c>
    </row>
    <row r="138" spans="1:24" x14ac:dyDescent="0.2">
      <c r="A138" s="162">
        <v>2</v>
      </c>
      <c r="B138" s="310" t="s">
        <v>204</v>
      </c>
      <c r="C138" s="310" t="s">
        <v>1063</v>
      </c>
      <c r="D138" s="165" t="s">
        <v>203</v>
      </c>
      <c r="E138" s="165" t="s">
        <v>1443</v>
      </c>
      <c r="F138" s="165">
        <v>675873</v>
      </c>
      <c r="G138" s="165"/>
      <c r="H138" s="165">
        <v>-13520</v>
      </c>
      <c r="I138" s="165"/>
      <c r="J138" s="165">
        <v>-54100</v>
      </c>
      <c r="L138" s="165">
        <v>608253</v>
      </c>
      <c r="N138" s="165">
        <v>0</v>
      </c>
      <c r="P138" s="165">
        <f>VLOOKUP($C138,'[7]DASummary v2'!$C$3:$O$1048576,8,0)</f>
        <v>13150</v>
      </c>
      <c r="R138" s="165">
        <f>VLOOKUP($C138,'[7]DASummary v2'!$C$3:$O$1048576,9,0)</f>
        <v>731916</v>
      </c>
      <c r="T138" s="165">
        <f>VLOOKUP($C138,'[7]DASummary v2'!$C$3:$O$1048576,10,0)</f>
        <v>0</v>
      </c>
      <c r="V138" s="165">
        <f>VLOOKUP($C138,'[7]DASummary v2'!$C$3:$O$1048576,11,0)</f>
        <v>0</v>
      </c>
      <c r="X138" s="165">
        <f>VLOOKUP($C138,'[7]DASummary v2'!$C$3:$O$1048576,13,0)</f>
        <v>0</v>
      </c>
    </row>
    <row r="139" spans="1:24" x14ac:dyDescent="0.2">
      <c r="A139" s="162">
        <v>3</v>
      </c>
      <c r="B139" s="310" t="s">
        <v>204</v>
      </c>
      <c r="C139" s="310" t="s">
        <v>1064</v>
      </c>
      <c r="D139" s="165" t="s">
        <v>203</v>
      </c>
      <c r="E139" s="165" t="s">
        <v>1444</v>
      </c>
      <c r="F139" s="165">
        <v>4829559</v>
      </c>
      <c r="G139" s="165"/>
      <c r="H139" s="165">
        <v>-96590</v>
      </c>
      <c r="I139" s="165"/>
      <c r="J139" s="165">
        <v>-386400</v>
      </c>
      <c r="L139" s="165">
        <v>4346569</v>
      </c>
      <c r="N139" s="165">
        <v>0</v>
      </c>
      <c r="P139" s="165">
        <f>VLOOKUP($C139,'[7]DASummary v2'!$C$3:$O$1048576,8,0)</f>
        <v>93960</v>
      </c>
      <c r="R139" s="165">
        <f>VLOOKUP($C139,'[7]DASummary v2'!$C$3:$O$1048576,9,0)</f>
        <v>4953780</v>
      </c>
      <c r="T139" s="165">
        <f>VLOOKUP($C139,'[7]DASummary v2'!$C$3:$O$1048576,10,0)</f>
        <v>0</v>
      </c>
      <c r="V139" s="165">
        <f>VLOOKUP($C139,'[7]DASummary v2'!$C$3:$O$1048576,11,0)</f>
        <v>0</v>
      </c>
      <c r="X139" s="165">
        <f>VLOOKUP($C139,'[7]DASummary v2'!$C$3:$O$1048576,13,0)</f>
        <v>0</v>
      </c>
    </row>
    <row r="140" spans="1:24" x14ac:dyDescent="0.2">
      <c r="A140" s="162">
        <v>1</v>
      </c>
      <c r="B140" s="310" t="s">
        <v>208</v>
      </c>
      <c r="C140" s="310" t="s">
        <v>1065</v>
      </c>
      <c r="D140" s="165" t="s">
        <v>207</v>
      </c>
      <c r="E140" s="165" t="s">
        <v>1445</v>
      </c>
      <c r="F140" s="165">
        <v>10931</v>
      </c>
      <c r="G140" s="165"/>
      <c r="H140" s="165">
        <v>0</v>
      </c>
      <c r="I140" s="165"/>
      <c r="J140" s="165">
        <v>0</v>
      </c>
      <c r="L140" s="165">
        <v>10931</v>
      </c>
      <c r="N140" s="165">
        <v>0</v>
      </c>
      <c r="P140" s="165">
        <f>VLOOKUP($C140,'[7]DASummary v2'!$C$3:$O$1048576,8,0)</f>
        <v>1069</v>
      </c>
      <c r="R140" s="165">
        <f>VLOOKUP($C140,'[7]DASummary v2'!$C$3:$O$1048576,9,0)</f>
        <v>10890</v>
      </c>
      <c r="T140" s="165">
        <f>VLOOKUP($C140,'[7]DASummary v2'!$C$3:$O$1048576,10,0)</f>
        <v>1110</v>
      </c>
      <c r="V140" s="165">
        <f>VLOOKUP($C140,'[7]DASummary v2'!$C$3:$O$1048576,11,0)</f>
        <v>0</v>
      </c>
      <c r="X140" s="165">
        <f>VLOOKUP($C140,'[7]DASummary v2'!$C$3:$O$1048576,13,0)</f>
        <v>0</v>
      </c>
    </row>
    <row r="141" spans="1:24" x14ac:dyDescent="0.2">
      <c r="A141" s="162">
        <v>1</v>
      </c>
      <c r="B141" s="310" t="s">
        <v>218</v>
      </c>
      <c r="C141" s="310" t="s">
        <v>1066</v>
      </c>
      <c r="D141" s="165" t="s">
        <v>217</v>
      </c>
      <c r="E141" s="165" t="s">
        <v>1446</v>
      </c>
      <c r="F141" s="165">
        <v>0</v>
      </c>
      <c r="G141" s="165"/>
      <c r="H141" s="165">
        <v>0</v>
      </c>
      <c r="I141" s="165"/>
      <c r="J141" s="165">
        <v>0</v>
      </c>
      <c r="L141" s="165">
        <v>0</v>
      </c>
      <c r="N141" s="165">
        <v>0</v>
      </c>
      <c r="P141" s="165">
        <f>VLOOKUP($C141,'[7]DASummary v2'!$C$3:$O$1048576,8,0)</f>
        <v>0</v>
      </c>
      <c r="R141" s="165">
        <f>VLOOKUP($C141,'[7]DASummary v2'!$C$3:$O$1048576,9,0)</f>
        <v>0</v>
      </c>
      <c r="T141" s="165">
        <f>VLOOKUP($C141,'[7]DASummary v2'!$C$3:$O$1048576,10,0)</f>
        <v>0</v>
      </c>
      <c r="V141" s="165">
        <f>VLOOKUP($C141,'[7]DASummary v2'!$C$3:$O$1048576,11,0)</f>
        <v>0</v>
      </c>
      <c r="X141" s="165">
        <f>VLOOKUP($C141,'[7]DASummary v2'!$C$3:$O$1048576,13,0)</f>
        <v>0</v>
      </c>
    </row>
    <row r="142" spans="1:24" x14ac:dyDescent="0.2">
      <c r="A142" s="162">
        <v>2</v>
      </c>
      <c r="B142" s="310" t="s">
        <v>218</v>
      </c>
      <c r="C142" s="310" t="s">
        <v>1067</v>
      </c>
      <c r="D142" s="165" t="s">
        <v>217</v>
      </c>
      <c r="E142" s="165" t="s">
        <v>1447</v>
      </c>
      <c r="F142" s="165">
        <v>0</v>
      </c>
      <c r="G142" s="165"/>
      <c r="H142" s="165">
        <v>0</v>
      </c>
      <c r="I142" s="165"/>
      <c r="J142" s="165">
        <v>0</v>
      </c>
      <c r="L142" s="165">
        <v>0</v>
      </c>
      <c r="N142" s="165">
        <v>0</v>
      </c>
      <c r="P142" s="165">
        <f>VLOOKUP($C142,'[7]DASummary v2'!$C$3:$O$1048576,8,0)</f>
        <v>0</v>
      </c>
      <c r="R142" s="165">
        <f>VLOOKUP($C142,'[7]DASummary v2'!$C$3:$O$1048576,9,0)</f>
        <v>0</v>
      </c>
      <c r="T142" s="165">
        <f>VLOOKUP($C142,'[7]DASummary v2'!$C$3:$O$1048576,10,0)</f>
        <v>0</v>
      </c>
      <c r="V142" s="165">
        <f>VLOOKUP($C142,'[7]DASummary v2'!$C$3:$O$1048576,11,0)</f>
        <v>0</v>
      </c>
      <c r="X142" s="165">
        <f>VLOOKUP($C142,'[7]DASummary v2'!$C$3:$O$1048576,13,0)</f>
        <v>0</v>
      </c>
    </row>
    <row r="143" spans="1:24" x14ac:dyDescent="0.2">
      <c r="A143" s="162">
        <v>1</v>
      </c>
      <c r="B143" s="310" t="s">
        <v>222</v>
      </c>
      <c r="C143" s="310" t="s">
        <v>1068</v>
      </c>
      <c r="D143" s="165" t="s">
        <v>221</v>
      </c>
      <c r="E143" s="165" t="s">
        <v>1395</v>
      </c>
      <c r="F143" s="165">
        <v>0</v>
      </c>
      <c r="G143" s="165"/>
      <c r="H143" s="165">
        <v>0</v>
      </c>
      <c r="I143" s="165"/>
      <c r="J143" s="165">
        <v>0</v>
      </c>
      <c r="L143" s="165">
        <v>0</v>
      </c>
      <c r="N143" s="165">
        <v>0</v>
      </c>
      <c r="P143" s="165">
        <f>VLOOKUP($C143,'[7]DASummary v2'!$C$3:$O$1048576,8,0)</f>
        <v>0</v>
      </c>
      <c r="R143" s="165">
        <f>VLOOKUP($C143,'[7]DASummary v2'!$C$3:$O$1048576,9,0)</f>
        <v>0</v>
      </c>
      <c r="T143" s="165">
        <f>VLOOKUP($C143,'[7]DASummary v2'!$C$3:$O$1048576,10,0)</f>
        <v>0</v>
      </c>
      <c r="V143" s="165">
        <f>VLOOKUP($C143,'[7]DASummary v2'!$C$3:$O$1048576,11,0)</f>
        <v>0</v>
      </c>
      <c r="X143" s="165">
        <f>VLOOKUP($C143,'[7]DASummary v2'!$C$3:$O$1048576,13,0)</f>
        <v>0</v>
      </c>
    </row>
    <row r="144" spans="1:24" x14ac:dyDescent="0.2">
      <c r="A144" s="162">
        <v>2</v>
      </c>
      <c r="B144" s="310" t="s">
        <v>222</v>
      </c>
      <c r="C144" s="310" t="s">
        <v>1069</v>
      </c>
      <c r="D144" s="165" t="s">
        <v>221</v>
      </c>
      <c r="E144" s="165" t="s">
        <v>1448</v>
      </c>
      <c r="F144" s="165">
        <v>3677234</v>
      </c>
      <c r="G144" s="165"/>
      <c r="H144" s="165">
        <v>-133039</v>
      </c>
      <c r="I144" s="165"/>
      <c r="J144" s="165">
        <v>-171759</v>
      </c>
      <c r="L144" s="165">
        <v>3372436</v>
      </c>
      <c r="N144" s="165">
        <v>0</v>
      </c>
      <c r="P144" s="165">
        <f>VLOOKUP($C144,'[7]DASummary v2'!$C$3:$O$1048576,8,0)</f>
        <v>-591685</v>
      </c>
      <c r="R144" s="165">
        <f>VLOOKUP($C144,'[7]DASummary v2'!$C$3:$O$1048576,9,0)</f>
        <v>2781145</v>
      </c>
      <c r="T144" s="165">
        <f>VLOOKUP($C144,'[7]DASummary v2'!$C$3:$O$1048576,10,0)</f>
        <v>0</v>
      </c>
      <c r="V144" s="165">
        <f>VLOOKUP($C144,'[7]DASummary v2'!$C$3:$O$1048576,11,0)</f>
        <v>0</v>
      </c>
      <c r="X144" s="165">
        <f>VLOOKUP($C144,'[7]DASummary v2'!$C$3:$O$1048576,13,0)</f>
        <v>0</v>
      </c>
    </row>
    <row r="145" spans="1:24" x14ac:dyDescent="0.2">
      <c r="A145" s="162">
        <v>1</v>
      </c>
      <c r="B145" s="310" t="s">
        <v>229</v>
      </c>
      <c r="C145" s="310" t="s">
        <v>1070</v>
      </c>
      <c r="D145" s="165" t="s">
        <v>786</v>
      </c>
      <c r="E145" s="165" t="s">
        <v>1449</v>
      </c>
      <c r="F145" s="165">
        <v>517109</v>
      </c>
      <c r="G145" s="165"/>
      <c r="H145" s="165">
        <v>-7239</v>
      </c>
      <c r="I145" s="165"/>
      <c r="J145" s="165">
        <v>0</v>
      </c>
      <c r="L145" s="165">
        <v>509870</v>
      </c>
      <c r="N145" s="165">
        <v>0</v>
      </c>
      <c r="P145" s="165">
        <f>VLOOKUP($C145,'[7]DASummary v2'!$C$3:$O$1048576,8,0)</f>
        <v>5668</v>
      </c>
      <c r="R145" s="165">
        <f>VLOOKUP($C145,'[7]DASummary v2'!$C$3:$O$1048576,9,0)</f>
        <v>85221</v>
      </c>
      <c r="T145" s="165">
        <f>VLOOKUP($C145,'[7]DASummary v2'!$C$3:$O$1048576,10,0)</f>
        <v>430317</v>
      </c>
      <c r="V145" s="165">
        <f>VLOOKUP($C145,'[7]DASummary v2'!$C$3:$O$1048576,11,0)</f>
        <v>0</v>
      </c>
      <c r="X145" s="165">
        <f>VLOOKUP($C145,'[7]DASummary v2'!$C$3:$O$1048576,13,0)</f>
        <v>0</v>
      </c>
    </row>
    <row r="146" spans="1:24" x14ac:dyDescent="0.2">
      <c r="A146" s="162">
        <v>2</v>
      </c>
      <c r="B146" s="310" t="s">
        <v>229</v>
      </c>
      <c r="C146" s="310" t="s">
        <v>1071</v>
      </c>
      <c r="D146" s="165" t="s">
        <v>786</v>
      </c>
      <c r="E146" s="165" t="s">
        <v>1450</v>
      </c>
      <c r="F146" s="165">
        <v>6493750</v>
      </c>
      <c r="G146" s="165"/>
      <c r="H146" s="165">
        <v>-90912</v>
      </c>
      <c r="I146" s="165"/>
      <c r="J146" s="165">
        <v>0</v>
      </c>
      <c r="L146" s="165">
        <v>6402838</v>
      </c>
      <c r="N146" s="165">
        <v>0</v>
      </c>
      <c r="P146" s="165">
        <f>VLOOKUP($C146,'[7]DASummary v2'!$C$3:$O$1048576,8,0)</f>
        <v>-1046393</v>
      </c>
      <c r="R146" s="165">
        <f>VLOOKUP($C146,'[7]DASummary v2'!$C$3:$O$1048576,9,0)</f>
        <v>5183149</v>
      </c>
      <c r="T146" s="165">
        <f>VLOOKUP($C146,'[7]DASummary v2'!$C$3:$O$1048576,10,0)</f>
        <v>173296</v>
      </c>
      <c r="V146" s="165">
        <f>VLOOKUP($C146,'[7]DASummary v2'!$C$3:$O$1048576,11,0)</f>
        <v>0</v>
      </c>
      <c r="X146" s="165">
        <f>VLOOKUP($C146,'[7]DASummary v2'!$C$3:$O$1048576,13,0)</f>
        <v>0</v>
      </c>
    </row>
    <row r="147" spans="1:24" x14ac:dyDescent="0.2">
      <c r="A147" s="162">
        <v>3</v>
      </c>
      <c r="B147" s="310" t="s">
        <v>229</v>
      </c>
      <c r="C147" s="310" t="s">
        <v>1072</v>
      </c>
      <c r="D147" s="165" t="s">
        <v>786</v>
      </c>
      <c r="E147" s="165" t="s">
        <v>1451</v>
      </c>
      <c r="F147" s="165">
        <v>0</v>
      </c>
      <c r="G147" s="165"/>
      <c r="H147" s="165">
        <v>0</v>
      </c>
      <c r="I147" s="165"/>
      <c r="J147" s="165">
        <v>0</v>
      </c>
      <c r="L147" s="165">
        <v>0</v>
      </c>
      <c r="N147" s="165">
        <v>0</v>
      </c>
      <c r="P147" s="165">
        <f>VLOOKUP($C147,'[7]DASummary v2'!$C$3:$O$1048576,8,0)</f>
        <v>0</v>
      </c>
      <c r="R147" s="165">
        <f>VLOOKUP($C147,'[7]DASummary v2'!$C$3:$O$1048576,9,0)</f>
        <v>0</v>
      </c>
      <c r="T147" s="165">
        <f>VLOOKUP($C147,'[7]DASummary v2'!$C$3:$O$1048576,10,0)</f>
        <v>0</v>
      </c>
      <c r="V147" s="165">
        <f>VLOOKUP($C147,'[7]DASummary v2'!$C$3:$O$1048576,11,0)</f>
        <v>0</v>
      </c>
      <c r="X147" s="165">
        <f>VLOOKUP($C147,'[7]DASummary v2'!$C$3:$O$1048576,13,0)</f>
        <v>0</v>
      </c>
    </row>
    <row r="148" spans="1:24" x14ac:dyDescent="0.2">
      <c r="A148" s="162">
        <v>4</v>
      </c>
      <c r="B148" s="310" t="s">
        <v>229</v>
      </c>
      <c r="C148" s="310" t="s">
        <v>1073</v>
      </c>
      <c r="D148" s="165" t="s">
        <v>786</v>
      </c>
      <c r="E148" s="165" t="s">
        <v>1452</v>
      </c>
      <c r="F148" s="165">
        <v>0</v>
      </c>
      <c r="G148" s="165"/>
      <c r="H148" s="165">
        <v>0</v>
      </c>
      <c r="I148" s="165"/>
      <c r="J148" s="165">
        <v>0</v>
      </c>
      <c r="L148" s="165">
        <v>0</v>
      </c>
      <c r="N148" s="165">
        <v>0</v>
      </c>
      <c r="P148" s="165">
        <f>VLOOKUP($C148,'[7]DASummary v2'!$C$3:$O$1048576,8,0)</f>
        <v>0</v>
      </c>
      <c r="R148" s="165">
        <f>VLOOKUP($C148,'[7]DASummary v2'!$C$3:$O$1048576,9,0)</f>
        <v>0</v>
      </c>
      <c r="T148" s="165">
        <f>VLOOKUP($C148,'[7]DASummary v2'!$C$3:$O$1048576,10,0)</f>
        <v>0</v>
      </c>
      <c r="V148" s="165">
        <f>VLOOKUP($C148,'[7]DASummary v2'!$C$3:$O$1048576,11,0)</f>
        <v>0</v>
      </c>
      <c r="X148" s="165">
        <f>VLOOKUP($C148,'[7]DASummary v2'!$C$3:$O$1048576,13,0)</f>
        <v>0</v>
      </c>
    </row>
    <row r="149" spans="1:24" x14ac:dyDescent="0.2">
      <c r="A149" s="162">
        <v>1</v>
      </c>
      <c r="B149" s="310" t="s">
        <v>231</v>
      </c>
      <c r="C149" s="310" t="s">
        <v>1074</v>
      </c>
      <c r="D149" s="165" t="s">
        <v>230</v>
      </c>
      <c r="E149" s="165" t="s">
        <v>1453</v>
      </c>
      <c r="F149" s="165">
        <v>0</v>
      </c>
      <c r="G149" s="165"/>
      <c r="H149" s="165">
        <v>0</v>
      </c>
      <c r="I149" s="165"/>
      <c r="J149" s="165">
        <v>0</v>
      </c>
      <c r="L149" s="165">
        <v>0</v>
      </c>
      <c r="N149" s="165">
        <v>0</v>
      </c>
      <c r="P149" s="165">
        <f>VLOOKUP($C149,'[7]DASummary v2'!$C$3:$O$1048576,8,0)</f>
        <v>0</v>
      </c>
      <c r="R149" s="165">
        <f>VLOOKUP($C149,'[7]DASummary v2'!$C$3:$O$1048576,9,0)</f>
        <v>0</v>
      </c>
      <c r="T149" s="165">
        <f>VLOOKUP($C149,'[7]DASummary v2'!$C$3:$O$1048576,10,0)</f>
        <v>0</v>
      </c>
      <c r="V149" s="165">
        <f>VLOOKUP($C149,'[7]DASummary v2'!$C$3:$O$1048576,11,0)</f>
        <v>0</v>
      </c>
      <c r="X149" s="165">
        <f>VLOOKUP($C149,'[7]DASummary v2'!$C$3:$O$1048576,13,0)</f>
        <v>0</v>
      </c>
    </row>
    <row r="150" spans="1:24" x14ac:dyDescent="0.2">
      <c r="A150" s="162">
        <v>1</v>
      </c>
      <c r="B150" s="310" t="s">
        <v>233</v>
      </c>
      <c r="C150" s="310" t="s">
        <v>1075</v>
      </c>
      <c r="D150" s="165" t="s">
        <v>232</v>
      </c>
      <c r="E150" s="165" t="s">
        <v>1454</v>
      </c>
      <c r="F150" s="165">
        <v>625822</v>
      </c>
      <c r="G150" s="165"/>
      <c r="H150" s="165">
        <v>0</v>
      </c>
      <c r="I150" s="165"/>
      <c r="J150" s="165">
        <v>0</v>
      </c>
      <c r="L150" s="165">
        <v>625822</v>
      </c>
      <c r="N150" s="165">
        <v>0</v>
      </c>
      <c r="P150" s="165">
        <f>VLOOKUP($C150,'[7]DASummary v2'!$C$3:$O$1048576,8,0)</f>
        <v>-27646</v>
      </c>
      <c r="R150" s="165">
        <f>VLOOKUP($C150,'[7]DASummary v2'!$C$3:$O$1048576,9,0)</f>
        <v>230835</v>
      </c>
      <c r="T150" s="165">
        <f>VLOOKUP($C150,'[7]DASummary v2'!$C$3:$O$1048576,10,0)</f>
        <v>367341</v>
      </c>
      <c r="V150" s="165">
        <f>VLOOKUP($C150,'[7]DASummary v2'!$C$3:$O$1048576,11,0)</f>
        <v>76405</v>
      </c>
      <c r="X150" s="165">
        <f>VLOOKUP($C150,'[7]DASummary v2'!$C$3:$O$1048576,13,0)</f>
        <v>76405</v>
      </c>
    </row>
    <row r="151" spans="1:24" x14ac:dyDescent="0.2">
      <c r="A151" s="162">
        <v>1</v>
      </c>
      <c r="B151" s="310" t="s">
        <v>241</v>
      </c>
      <c r="C151" s="310" t="s">
        <v>1076</v>
      </c>
      <c r="D151" s="165" t="s">
        <v>240</v>
      </c>
      <c r="E151" s="165" t="s">
        <v>1377</v>
      </c>
      <c r="F151" s="165">
        <v>0</v>
      </c>
      <c r="G151" s="165"/>
      <c r="H151" s="165">
        <v>0</v>
      </c>
      <c r="I151" s="165"/>
      <c r="J151" s="165">
        <v>0</v>
      </c>
      <c r="L151" s="165">
        <v>0</v>
      </c>
      <c r="N151" s="165">
        <v>0</v>
      </c>
      <c r="P151" s="165">
        <f>VLOOKUP($C151,'[7]DASummary v2'!$C$3:$O$1048576,8,0)</f>
        <v>0</v>
      </c>
      <c r="R151" s="165">
        <f>VLOOKUP($C151,'[7]DASummary v2'!$C$3:$O$1048576,9,0)</f>
        <v>0</v>
      </c>
      <c r="T151" s="165">
        <f>VLOOKUP($C151,'[7]DASummary v2'!$C$3:$O$1048576,10,0)</f>
        <v>0</v>
      </c>
      <c r="V151" s="165">
        <f>VLOOKUP($C151,'[7]DASummary v2'!$C$3:$O$1048576,11,0)</f>
        <v>65115</v>
      </c>
      <c r="X151" s="165">
        <f>VLOOKUP($C151,'[7]DASummary v2'!$C$3:$O$1048576,13,0)</f>
        <v>65115</v>
      </c>
    </row>
    <row r="152" spans="1:24" x14ac:dyDescent="0.2">
      <c r="A152" s="162">
        <v>2</v>
      </c>
      <c r="B152" s="310" t="s">
        <v>241</v>
      </c>
      <c r="C152" s="310" t="s">
        <v>1077</v>
      </c>
      <c r="D152" s="165" t="s">
        <v>240</v>
      </c>
      <c r="E152" s="165" t="s">
        <v>1378</v>
      </c>
      <c r="F152" s="165">
        <v>0</v>
      </c>
      <c r="G152" s="165"/>
      <c r="H152" s="165">
        <v>0</v>
      </c>
      <c r="I152" s="165"/>
      <c r="J152" s="165">
        <v>0</v>
      </c>
      <c r="L152" s="165">
        <v>0</v>
      </c>
      <c r="N152" s="165">
        <v>0</v>
      </c>
      <c r="P152" s="165">
        <f>VLOOKUP($C152,'[7]DASummary v2'!$C$3:$O$1048576,8,0)</f>
        <v>0</v>
      </c>
      <c r="R152" s="165">
        <f>VLOOKUP($C152,'[7]DASummary v2'!$C$3:$O$1048576,9,0)</f>
        <v>0</v>
      </c>
      <c r="T152" s="165">
        <f>VLOOKUP($C152,'[7]DASummary v2'!$C$3:$O$1048576,10,0)</f>
        <v>0</v>
      </c>
      <c r="V152" s="165">
        <f>VLOOKUP($C152,'[7]DASummary v2'!$C$3:$O$1048576,11,0)</f>
        <v>0</v>
      </c>
      <c r="X152" s="165">
        <f>VLOOKUP($C152,'[7]DASummary v2'!$C$3:$O$1048576,13,0)</f>
        <v>0</v>
      </c>
    </row>
    <row r="153" spans="1:24" x14ac:dyDescent="0.2">
      <c r="A153" s="162">
        <v>3</v>
      </c>
      <c r="B153" s="310" t="s">
        <v>241</v>
      </c>
      <c r="C153" s="310" t="s">
        <v>1078</v>
      </c>
      <c r="D153" s="165" t="s">
        <v>240</v>
      </c>
      <c r="E153" s="165" t="s">
        <v>1455</v>
      </c>
      <c r="F153" s="165">
        <v>0</v>
      </c>
      <c r="G153" s="165"/>
      <c r="H153" s="165">
        <v>0</v>
      </c>
      <c r="I153" s="165"/>
      <c r="J153" s="165">
        <v>0</v>
      </c>
      <c r="L153" s="165">
        <v>0</v>
      </c>
      <c r="N153" s="165">
        <v>0</v>
      </c>
      <c r="P153" s="165">
        <f>VLOOKUP($C153,'[7]DASummary v2'!$C$3:$O$1048576,8,0)</f>
        <v>0</v>
      </c>
      <c r="R153" s="165">
        <f>VLOOKUP($C153,'[7]DASummary v2'!$C$3:$O$1048576,9,0)</f>
        <v>0</v>
      </c>
      <c r="T153" s="165">
        <f>VLOOKUP($C153,'[7]DASummary v2'!$C$3:$O$1048576,10,0)</f>
        <v>0</v>
      </c>
      <c r="V153" s="165">
        <f>VLOOKUP($C153,'[7]DASummary v2'!$C$3:$O$1048576,11,0)</f>
        <v>0</v>
      </c>
      <c r="X153" s="165">
        <f>VLOOKUP($C153,'[7]DASummary v2'!$C$3:$O$1048576,13,0)</f>
        <v>0</v>
      </c>
    </row>
    <row r="154" spans="1:24" x14ac:dyDescent="0.2">
      <c r="A154" s="162">
        <v>4</v>
      </c>
      <c r="B154" s="310" t="s">
        <v>241</v>
      </c>
      <c r="C154" s="310" t="s">
        <v>1079</v>
      </c>
      <c r="D154" s="165" t="s">
        <v>240</v>
      </c>
      <c r="E154" s="165" t="s">
        <v>1456</v>
      </c>
      <c r="F154" s="165">
        <v>0</v>
      </c>
      <c r="G154" s="165"/>
      <c r="H154" s="165">
        <v>0</v>
      </c>
      <c r="I154" s="165"/>
      <c r="J154" s="165">
        <v>0</v>
      </c>
      <c r="L154" s="165">
        <v>0</v>
      </c>
      <c r="N154" s="165">
        <v>0</v>
      </c>
      <c r="P154" s="165">
        <f>VLOOKUP($C154,'[7]DASummary v2'!$C$3:$O$1048576,8,0)</f>
        <v>0</v>
      </c>
      <c r="R154" s="165">
        <f>VLOOKUP($C154,'[7]DASummary v2'!$C$3:$O$1048576,9,0)</f>
        <v>0</v>
      </c>
      <c r="T154" s="165">
        <f>VLOOKUP($C154,'[7]DASummary v2'!$C$3:$O$1048576,10,0)</f>
        <v>0</v>
      </c>
      <c r="V154" s="165">
        <f>VLOOKUP($C154,'[7]DASummary v2'!$C$3:$O$1048576,11,0)</f>
        <v>0</v>
      </c>
      <c r="X154" s="165">
        <f>VLOOKUP($C154,'[7]DASummary v2'!$C$3:$O$1048576,13,0)</f>
        <v>0</v>
      </c>
    </row>
    <row r="155" spans="1:24" x14ac:dyDescent="0.2">
      <c r="A155" s="162">
        <v>5</v>
      </c>
      <c r="B155" s="310" t="s">
        <v>241</v>
      </c>
      <c r="C155" s="310" t="s">
        <v>1080</v>
      </c>
      <c r="D155" s="165" t="s">
        <v>240</v>
      </c>
      <c r="E155" s="165" t="s">
        <v>1457</v>
      </c>
      <c r="F155" s="165">
        <v>0</v>
      </c>
      <c r="G155" s="165"/>
      <c r="H155" s="165">
        <v>0</v>
      </c>
      <c r="I155" s="165"/>
      <c r="J155" s="165">
        <v>0</v>
      </c>
      <c r="L155" s="165">
        <v>0</v>
      </c>
      <c r="N155" s="165">
        <v>0</v>
      </c>
      <c r="P155" s="165">
        <f>VLOOKUP($C155,'[7]DASummary v2'!$C$3:$O$1048576,8,0)</f>
        <v>0</v>
      </c>
      <c r="R155" s="165">
        <f>VLOOKUP($C155,'[7]DASummary v2'!$C$3:$O$1048576,9,0)</f>
        <v>0</v>
      </c>
      <c r="T155" s="165">
        <f>VLOOKUP($C155,'[7]DASummary v2'!$C$3:$O$1048576,10,0)</f>
        <v>0</v>
      </c>
      <c r="V155" s="165">
        <f>VLOOKUP($C155,'[7]DASummary v2'!$C$3:$O$1048576,11,0)</f>
        <v>0</v>
      </c>
      <c r="X155" s="165">
        <f>VLOOKUP($C155,'[7]DASummary v2'!$C$3:$O$1048576,13,0)</f>
        <v>0</v>
      </c>
    </row>
    <row r="156" spans="1:24" x14ac:dyDescent="0.2">
      <c r="A156" s="162">
        <v>6</v>
      </c>
      <c r="B156" s="310" t="s">
        <v>241</v>
      </c>
      <c r="C156" s="310" t="s">
        <v>1081</v>
      </c>
      <c r="D156" s="165" t="s">
        <v>240</v>
      </c>
      <c r="E156" s="165" t="s">
        <v>1458</v>
      </c>
      <c r="F156" s="165">
        <v>0</v>
      </c>
      <c r="G156" s="165"/>
      <c r="H156" s="165">
        <v>0</v>
      </c>
      <c r="I156" s="165"/>
      <c r="J156" s="165">
        <v>0</v>
      </c>
      <c r="L156" s="165">
        <v>0</v>
      </c>
      <c r="N156" s="165">
        <v>0</v>
      </c>
      <c r="P156" s="165">
        <f>VLOOKUP($C156,'[7]DASummary v2'!$C$3:$O$1048576,8,0)</f>
        <v>0</v>
      </c>
      <c r="R156" s="165">
        <f>VLOOKUP($C156,'[7]DASummary v2'!$C$3:$O$1048576,9,0)</f>
        <v>0</v>
      </c>
      <c r="T156" s="165">
        <f>VLOOKUP($C156,'[7]DASummary v2'!$C$3:$O$1048576,10,0)</f>
        <v>0</v>
      </c>
      <c r="V156" s="165">
        <f>VLOOKUP($C156,'[7]DASummary v2'!$C$3:$O$1048576,11,0)</f>
        <v>0</v>
      </c>
      <c r="X156" s="165">
        <f>VLOOKUP($C156,'[7]DASummary v2'!$C$3:$O$1048576,13,0)</f>
        <v>0</v>
      </c>
    </row>
    <row r="157" spans="1:24" x14ac:dyDescent="0.2">
      <c r="A157" s="162">
        <v>7</v>
      </c>
      <c r="B157" s="310" t="s">
        <v>241</v>
      </c>
      <c r="C157" s="310" t="s">
        <v>1082</v>
      </c>
      <c r="D157" s="165" t="s">
        <v>240</v>
      </c>
      <c r="E157" s="165" t="s">
        <v>1459</v>
      </c>
      <c r="F157" s="165">
        <v>0</v>
      </c>
      <c r="G157" s="165"/>
      <c r="H157" s="165">
        <v>0</v>
      </c>
      <c r="I157" s="165"/>
      <c r="J157" s="165">
        <v>0</v>
      </c>
      <c r="L157" s="165">
        <v>0</v>
      </c>
      <c r="N157" s="165">
        <v>0</v>
      </c>
      <c r="P157" s="165">
        <f>VLOOKUP($C157,'[7]DASummary v2'!$C$3:$O$1048576,8,0)</f>
        <v>0</v>
      </c>
      <c r="R157" s="165">
        <f>VLOOKUP($C157,'[7]DASummary v2'!$C$3:$O$1048576,9,0)</f>
        <v>0</v>
      </c>
      <c r="T157" s="165">
        <f>VLOOKUP($C157,'[7]DASummary v2'!$C$3:$O$1048576,10,0)</f>
        <v>0</v>
      </c>
      <c r="V157" s="165">
        <f>VLOOKUP($C157,'[7]DASummary v2'!$C$3:$O$1048576,11,0)</f>
        <v>0</v>
      </c>
      <c r="X157" s="165">
        <f>VLOOKUP($C157,'[7]DASummary v2'!$C$3:$O$1048576,13,0)</f>
        <v>0</v>
      </c>
    </row>
    <row r="158" spans="1:24" x14ac:dyDescent="0.2">
      <c r="A158" s="162">
        <v>8</v>
      </c>
      <c r="B158" s="310" t="s">
        <v>241</v>
      </c>
      <c r="C158" s="310" t="s">
        <v>1083</v>
      </c>
      <c r="D158" s="165" t="s">
        <v>240</v>
      </c>
      <c r="E158" s="165" t="s">
        <v>1460</v>
      </c>
      <c r="F158" s="165">
        <v>0</v>
      </c>
      <c r="G158" s="165"/>
      <c r="H158" s="165">
        <v>0</v>
      </c>
      <c r="I158" s="165"/>
      <c r="J158" s="165">
        <v>0</v>
      </c>
      <c r="L158" s="165">
        <v>0</v>
      </c>
      <c r="N158" s="165">
        <v>0</v>
      </c>
      <c r="P158" s="165">
        <f>VLOOKUP($C158,'[7]DASummary v2'!$C$3:$O$1048576,8,0)</f>
        <v>0</v>
      </c>
      <c r="R158" s="165">
        <f>VLOOKUP($C158,'[7]DASummary v2'!$C$3:$O$1048576,9,0)</f>
        <v>0</v>
      </c>
      <c r="T158" s="165">
        <f>VLOOKUP($C158,'[7]DASummary v2'!$C$3:$O$1048576,10,0)</f>
        <v>0</v>
      </c>
      <c r="V158" s="165">
        <f>VLOOKUP($C158,'[7]DASummary v2'!$C$3:$O$1048576,11,0)</f>
        <v>0</v>
      </c>
      <c r="X158" s="165">
        <f>VLOOKUP($C158,'[7]DASummary v2'!$C$3:$O$1048576,13,0)</f>
        <v>0</v>
      </c>
    </row>
    <row r="159" spans="1:24" x14ac:dyDescent="0.2">
      <c r="A159" s="162">
        <v>1</v>
      </c>
      <c r="B159" s="310" t="s">
        <v>247</v>
      </c>
      <c r="C159" s="310" t="s">
        <v>1084</v>
      </c>
      <c r="D159" s="165" t="s">
        <v>246</v>
      </c>
      <c r="E159" s="165" t="s">
        <v>1378</v>
      </c>
      <c r="F159" s="637" t="s">
        <v>1522</v>
      </c>
      <c r="G159" s="165"/>
      <c r="H159" s="637" t="s">
        <v>1522</v>
      </c>
      <c r="I159" s="165"/>
      <c r="J159" s="637" t="s">
        <v>1522</v>
      </c>
      <c r="L159" s="637" t="s">
        <v>1522</v>
      </c>
      <c r="N159" s="637" t="s">
        <v>1522</v>
      </c>
      <c r="P159" s="637" t="s">
        <v>1522</v>
      </c>
      <c r="R159" s="637" t="s">
        <v>1522</v>
      </c>
      <c r="T159" s="637" t="s">
        <v>1522</v>
      </c>
      <c r="V159" s="637" t="s">
        <v>1522</v>
      </c>
      <c r="X159" s="637" t="s">
        <v>1522</v>
      </c>
    </row>
    <row r="160" spans="1:24" x14ac:dyDescent="0.2">
      <c r="A160" s="162">
        <v>2</v>
      </c>
      <c r="B160" s="310" t="s">
        <v>247</v>
      </c>
      <c r="C160" s="310" t="s">
        <v>1085</v>
      </c>
      <c r="D160" s="165" t="s">
        <v>246</v>
      </c>
      <c r="E160" s="165" t="s">
        <v>1461</v>
      </c>
      <c r="F160" s="637" t="s">
        <v>1522</v>
      </c>
      <c r="G160" s="165"/>
      <c r="H160" s="637" t="s">
        <v>1522</v>
      </c>
      <c r="I160" s="165"/>
      <c r="J160" s="637" t="s">
        <v>1522</v>
      </c>
      <c r="L160" s="637" t="s">
        <v>1522</v>
      </c>
      <c r="N160" s="637" t="s">
        <v>1522</v>
      </c>
      <c r="P160" s="637" t="s">
        <v>1522</v>
      </c>
      <c r="R160" s="637" t="s">
        <v>1522</v>
      </c>
      <c r="T160" s="637" t="s">
        <v>1522</v>
      </c>
      <c r="V160" s="637" t="s">
        <v>1522</v>
      </c>
      <c r="X160" s="637" t="s">
        <v>1522</v>
      </c>
    </row>
    <row r="161" spans="1:24" x14ac:dyDescent="0.2">
      <c r="A161" s="162">
        <v>1</v>
      </c>
      <c r="B161" s="310" t="s">
        <v>249</v>
      </c>
      <c r="C161" s="310" t="s">
        <v>1086</v>
      </c>
      <c r="D161" s="165" t="s">
        <v>248</v>
      </c>
      <c r="E161" s="165" t="s">
        <v>1462</v>
      </c>
      <c r="F161" s="165">
        <v>0</v>
      </c>
      <c r="G161" s="165"/>
      <c r="H161" s="165">
        <v>0</v>
      </c>
      <c r="I161" s="165"/>
      <c r="J161" s="165">
        <v>0</v>
      </c>
      <c r="L161" s="165">
        <v>0</v>
      </c>
      <c r="N161" s="165">
        <v>0</v>
      </c>
      <c r="P161" s="165">
        <f>VLOOKUP($C161,'[7]DASummary v2'!$C$3:$O$1048576,8,0)</f>
        <v>17091</v>
      </c>
      <c r="R161" s="165">
        <f>VLOOKUP($C161,'[7]DASummary v2'!$C$3:$O$1048576,9,0)</f>
        <v>0</v>
      </c>
      <c r="T161" s="165">
        <f>VLOOKUP($C161,'[7]DASummary v2'!$C$3:$O$1048576,10,0)</f>
        <v>17091</v>
      </c>
      <c r="V161" s="165">
        <f>VLOOKUP($C161,'[7]DASummary v2'!$C$3:$O$1048576,11,0)</f>
        <v>26737</v>
      </c>
      <c r="X161" s="165">
        <f>VLOOKUP($C161,'[7]DASummary v2'!$C$3:$O$1048576,13,0)</f>
        <v>26737</v>
      </c>
    </row>
    <row r="162" spans="1:24" x14ac:dyDescent="0.2">
      <c r="A162" s="162">
        <v>2</v>
      </c>
      <c r="B162" s="310" t="s">
        <v>249</v>
      </c>
      <c r="C162" s="310" t="s">
        <v>1087</v>
      </c>
      <c r="D162" s="165" t="s">
        <v>248</v>
      </c>
      <c r="E162" s="165" t="s">
        <v>1463</v>
      </c>
      <c r="F162" s="165">
        <v>0</v>
      </c>
      <c r="G162" s="165"/>
      <c r="H162" s="165">
        <v>0</v>
      </c>
      <c r="I162" s="165"/>
      <c r="J162" s="165">
        <v>0</v>
      </c>
      <c r="L162" s="165">
        <v>0</v>
      </c>
      <c r="N162" s="165">
        <v>0</v>
      </c>
      <c r="P162" s="165">
        <f>VLOOKUP($C162,'[7]DASummary v2'!$C$3:$O$1048576,8,0)</f>
        <v>0</v>
      </c>
      <c r="R162" s="165">
        <f>VLOOKUP($C162,'[7]DASummary v2'!$C$3:$O$1048576,9,0)</f>
        <v>0</v>
      </c>
      <c r="T162" s="165">
        <f>VLOOKUP($C162,'[7]DASummary v2'!$C$3:$O$1048576,10,0)</f>
        <v>0</v>
      </c>
      <c r="V162" s="165">
        <f>VLOOKUP($C162,'[7]DASummary v2'!$C$3:$O$1048576,11,0)</f>
        <v>0</v>
      </c>
      <c r="X162" s="165">
        <f>VLOOKUP($C162,'[7]DASummary v2'!$C$3:$O$1048576,13,0)</f>
        <v>0</v>
      </c>
    </row>
    <row r="163" spans="1:24" x14ac:dyDescent="0.2">
      <c r="A163" s="162">
        <v>1</v>
      </c>
      <c r="B163" s="310" t="s">
        <v>251</v>
      </c>
      <c r="C163" s="310" t="s">
        <v>1088</v>
      </c>
      <c r="D163" s="165" t="s">
        <v>250</v>
      </c>
      <c r="E163" s="165" t="s">
        <v>1322</v>
      </c>
      <c r="F163" s="165">
        <v>823725</v>
      </c>
      <c r="G163" s="165"/>
      <c r="H163" s="165">
        <v>-14827</v>
      </c>
      <c r="I163" s="165"/>
      <c r="J163" s="165">
        <v>-38715</v>
      </c>
      <c r="L163" s="165">
        <v>770183</v>
      </c>
      <c r="N163" s="165">
        <v>0</v>
      </c>
      <c r="P163" s="165">
        <f>VLOOKUP($C163,'[7]DASummary v2'!$C$3:$O$1048576,8,0)</f>
        <v>-95317</v>
      </c>
      <c r="R163" s="165">
        <f>VLOOKUP($C163,'[7]DASummary v2'!$C$3:$O$1048576,9,0)</f>
        <v>184016</v>
      </c>
      <c r="T163" s="165">
        <f>VLOOKUP($C163,'[7]DASummary v2'!$C$3:$O$1048576,10,0)</f>
        <v>490850</v>
      </c>
      <c r="V163" s="165">
        <f>VLOOKUP($C163,'[7]DASummary v2'!$C$3:$O$1048576,11,0)</f>
        <v>0</v>
      </c>
      <c r="X163" s="165">
        <f>VLOOKUP($C163,'[7]DASummary v2'!$C$3:$O$1048576,13,0)</f>
        <v>0</v>
      </c>
    </row>
    <row r="164" spans="1:24" x14ac:dyDescent="0.2">
      <c r="A164" s="162">
        <v>1</v>
      </c>
      <c r="B164" s="310" t="s">
        <v>253</v>
      </c>
      <c r="C164" s="310" t="s">
        <v>1089</v>
      </c>
      <c r="D164" s="165" t="s">
        <v>252</v>
      </c>
      <c r="E164" s="165" t="s">
        <v>1464</v>
      </c>
      <c r="F164" s="165">
        <v>732250</v>
      </c>
      <c r="G164" s="165"/>
      <c r="H164" s="165">
        <v>0</v>
      </c>
      <c r="I164" s="165"/>
      <c r="J164" s="165">
        <v>0</v>
      </c>
      <c r="L164" s="165">
        <v>732250</v>
      </c>
      <c r="N164" s="165">
        <v>0</v>
      </c>
      <c r="P164" s="165">
        <f>VLOOKUP($C164,'[7]DASummary v2'!$C$3:$O$1048576,8,0)</f>
        <v>13872</v>
      </c>
      <c r="R164" s="165">
        <f>VLOOKUP($C164,'[7]DASummary v2'!$C$3:$O$1048576,9,0)</f>
        <v>582378</v>
      </c>
      <c r="T164" s="165">
        <f>VLOOKUP($C164,'[7]DASummary v2'!$C$3:$O$1048576,10,0)</f>
        <v>163744</v>
      </c>
      <c r="V164" s="165">
        <f>VLOOKUP($C164,'[7]DASummary v2'!$C$3:$O$1048576,11,0)</f>
        <v>10109</v>
      </c>
      <c r="X164" s="165">
        <f>VLOOKUP($C164,'[7]DASummary v2'!$C$3:$O$1048576,13,0)</f>
        <v>10109</v>
      </c>
    </row>
    <row r="165" spans="1:24" x14ac:dyDescent="0.2">
      <c r="A165" s="162">
        <v>1</v>
      </c>
      <c r="B165" s="310" t="s">
        <v>266</v>
      </c>
      <c r="C165" s="310" t="s">
        <v>1090</v>
      </c>
      <c r="D165" s="165" t="s">
        <v>265</v>
      </c>
      <c r="E165" s="165" t="s">
        <v>1465</v>
      </c>
      <c r="F165" s="165">
        <v>3240941</v>
      </c>
      <c r="G165" s="165"/>
      <c r="H165" s="165">
        <v>-18200</v>
      </c>
      <c r="I165" s="165"/>
      <c r="J165" s="165">
        <v>-8820</v>
      </c>
      <c r="L165" s="165">
        <v>3213921</v>
      </c>
      <c r="N165" s="165">
        <v>0</v>
      </c>
      <c r="P165" s="165">
        <f>VLOOKUP($C165,'[7]DASummary v2'!$C$3:$O$1048576,8,0)</f>
        <v>-340892</v>
      </c>
      <c r="R165" s="165">
        <f>VLOOKUP($C165,'[7]DASummary v2'!$C$3:$O$1048576,9,0)</f>
        <v>3165816</v>
      </c>
      <c r="T165" s="165">
        <f>VLOOKUP($C165,'[7]DASummary v2'!$C$3:$O$1048576,10,0)</f>
        <v>0</v>
      </c>
      <c r="V165" s="165">
        <f>VLOOKUP($C165,'[7]DASummary v2'!$C$3:$O$1048576,11,0)</f>
        <v>1197743</v>
      </c>
      <c r="X165" s="165">
        <f>VLOOKUP($C165,'[7]DASummary v2'!$C$3:$O$1048576,13,0)</f>
        <v>1197743</v>
      </c>
    </row>
    <row r="166" spans="1:24" x14ac:dyDescent="0.2">
      <c r="A166" s="162">
        <v>1</v>
      </c>
      <c r="B166" s="310" t="s">
        <v>268</v>
      </c>
      <c r="C166" s="310" t="s">
        <v>1091</v>
      </c>
      <c r="D166" s="165" t="s">
        <v>267</v>
      </c>
      <c r="E166" s="165" t="s">
        <v>1466</v>
      </c>
      <c r="F166" s="165">
        <v>169124</v>
      </c>
      <c r="G166" s="165"/>
      <c r="H166" s="165">
        <v>0</v>
      </c>
      <c r="I166" s="165"/>
      <c r="J166" s="165">
        <v>0</v>
      </c>
      <c r="L166" s="165">
        <v>169124</v>
      </c>
      <c r="N166" s="165">
        <v>0</v>
      </c>
      <c r="P166" s="165">
        <f>VLOOKUP($C166,'[7]DASummary v2'!$C$3:$O$1048576,8,0)</f>
        <v>29781</v>
      </c>
      <c r="R166" s="165">
        <f>VLOOKUP($C166,'[7]DASummary v2'!$C$3:$O$1048576,9,0)</f>
        <v>14511</v>
      </c>
      <c r="T166" s="165">
        <f>VLOOKUP($C166,'[7]DASummary v2'!$C$3:$O$1048576,10,0)</f>
        <v>184394</v>
      </c>
      <c r="V166" s="165">
        <f>VLOOKUP($C166,'[7]DASummary v2'!$C$3:$O$1048576,11,0)</f>
        <v>119501</v>
      </c>
      <c r="X166" s="165">
        <f>VLOOKUP($C166,'[7]DASummary v2'!$C$3:$O$1048576,13,0)</f>
        <v>119501</v>
      </c>
    </row>
    <row r="167" spans="1:24" x14ac:dyDescent="0.2">
      <c r="A167" s="162">
        <v>2</v>
      </c>
      <c r="B167" s="310" t="s">
        <v>268</v>
      </c>
      <c r="C167" s="310" t="s">
        <v>1092</v>
      </c>
      <c r="D167" s="165" t="s">
        <v>267</v>
      </c>
      <c r="E167" s="165" t="s">
        <v>1467</v>
      </c>
      <c r="F167" s="165">
        <v>0</v>
      </c>
      <c r="G167" s="165"/>
      <c r="H167" s="165">
        <v>0</v>
      </c>
      <c r="I167" s="165"/>
      <c r="J167" s="165">
        <v>0</v>
      </c>
      <c r="L167" s="165">
        <v>0</v>
      </c>
      <c r="N167" s="165">
        <v>0</v>
      </c>
      <c r="P167" s="165">
        <f>VLOOKUP($C167,'[7]DASummary v2'!$C$3:$O$1048576,8,0)</f>
        <v>0</v>
      </c>
      <c r="R167" s="165">
        <f>VLOOKUP($C167,'[7]DASummary v2'!$C$3:$O$1048576,9,0)</f>
        <v>0</v>
      </c>
      <c r="T167" s="165">
        <f>VLOOKUP($C167,'[7]DASummary v2'!$C$3:$O$1048576,10,0)</f>
        <v>0</v>
      </c>
      <c r="V167" s="165">
        <f>VLOOKUP($C167,'[7]DASummary v2'!$C$3:$O$1048576,11,0)</f>
        <v>0</v>
      </c>
      <c r="X167" s="165">
        <f>VLOOKUP($C167,'[7]DASummary v2'!$C$3:$O$1048576,13,0)</f>
        <v>0</v>
      </c>
    </row>
    <row r="168" spans="1:24" x14ac:dyDescent="0.2">
      <c r="A168" s="162">
        <v>3</v>
      </c>
      <c r="B168" s="310" t="s">
        <v>268</v>
      </c>
      <c r="C168" s="310" t="s">
        <v>1093</v>
      </c>
      <c r="D168" s="165" t="s">
        <v>267</v>
      </c>
      <c r="E168" s="165" t="s">
        <v>1468</v>
      </c>
      <c r="F168" s="165">
        <v>0</v>
      </c>
      <c r="G168" s="165"/>
      <c r="H168" s="165">
        <v>0</v>
      </c>
      <c r="I168" s="165"/>
      <c r="J168" s="165">
        <v>0</v>
      </c>
      <c r="L168" s="165">
        <v>0</v>
      </c>
      <c r="N168" s="165">
        <v>0</v>
      </c>
      <c r="P168" s="165">
        <f>VLOOKUP($C168,'[7]DASummary v2'!$C$3:$O$1048576,8,0)</f>
        <v>0</v>
      </c>
      <c r="R168" s="165">
        <f>VLOOKUP($C168,'[7]DASummary v2'!$C$3:$O$1048576,9,0)</f>
        <v>0</v>
      </c>
      <c r="T168" s="165">
        <f>VLOOKUP($C168,'[7]DASummary v2'!$C$3:$O$1048576,10,0)</f>
        <v>0</v>
      </c>
      <c r="V168" s="165">
        <f>VLOOKUP($C168,'[7]DASummary v2'!$C$3:$O$1048576,11,0)</f>
        <v>0</v>
      </c>
      <c r="X168" s="165">
        <f>VLOOKUP($C168,'[7]DASummary v2'!$C$3:$O$1048576,13,0)</f>
        <v>0</v>
      </c>
    </row>
    <row r="169" spans="1:24" x14ac:dyDescent="0.2">
      <c r="A169" s="162">
        <v>4</v>
      </c>
      <c r="B169" s="310" t="s">
        <v>268</v>
      </c>
      <c r="C169" s="310" t="s">
        <v>1094</v>
      </c>
      <c r="D169" s="165" t="s">
        <v>267</v>
      </c>
      <c r="E169" s="165" t="s">
        <v>1469</v>
      </c>
      <c r="F169" s="165">
        <v>15798</v>
      </c>
      <c r="G169" s="165"/>
      <c r="H169" s="165">
        <v>0</v>
      </c>
      <c r="I169" s="165"/>
      <c r="J169" s="165">
        <v>0</v>
      </c>
      <c r="L169" s="165">
        <v>15798</v>
      </c>
      <c r="N169" s="165">
        <v>0</v>
      </c>
      <c r="P169" s="165">
        <f>VLOOKUP($C169,'[7]DASummary v2'!$C$3:$O$1048576,8,0)</f>
        <v>-592</v>
      </c>
      <c r="R169" s="165">
        <f>VLOOKUP($C169,'[7]DASummary v2'!$C$3:$O$1048576,9,0)</f>
        <v>19858</v>
      </c>
      <c r="T169" s="165">
        <f>VLOOKUP($C169,'[7]DASummary v2'!$C$3:$O$1048576,10,0)</f>
        <v>0</v>
      </c>
      <c r="V169" s="165">
        <f>VLOOKUP($C169,'[7]DASummary v2'!$C$3:$O$1048576,11,0)</f>
        <v>8353</v>
      </c>
      <c r="X169" s="165">
        <f>VLOOKUP($C169,'[7]DASummary v2'!$C$3:$O$1048576,13,0)</f>
        <v>8353</v>
      </c>
    </row>
    <row r="170" spans="1:24" x14ac:dyDescent="0.2">
      <c r="A170" s="162">
        <v>1</v>
      </c>
      <c r="B170" s="310" t="s">
        <v>272</v>
      </c>
      <c r="C170" s="310" t="s">
        <v>1095</v>
      </c>
      <c r="D170" s="165" t="s">
        <v>271</v>
      </c>
      <c r="E170" s="165" t="s">
        <v>1470</v>
      </c>
      <c r="F170" s="165">
        <v>3865530</v>
      </c>
      <c r="G170" s="165"/>
      <c r="H170" s="165">
        <v>0</v>
      </c>
      <c r="I170" s="165"/>
      <c r="J170" s="165">
        <v>0</v>
      </c>
      <c r="L170" s="165">
        <v>3865530</v>
      </c>
      <c r="N170" s="165">
        <v>0</v>
      </c>
      <c r="P170" s="165">
        <f>VLOOKUP($C170,'[7]DASummary v2'!$C$3:$O$1048576,8,0)</f>
        <v>0</v>
      </c>
      <c r="R170" s="165">
        <f>VLOOKUP($C170,'[7]DASummary v2'!$C$3:$O$1048576,9,0)</f>
        <v>3980501</v>
      </c>
      <c r="T170" s="165">
        <f>VLOOKUP($C170,'[7]DASummary v2'!$C$3:$O$1048576,10,0)</f>
        <v>0</v>
      </c>
      <c r="V170" s="165">
        <f>VLOOKUP($C170,'[7]DASummary v2'!$C$3:$O$1048576,11,0)</f>
        <v>0</v>
      </c>
      <c r="X170" s="165">
        <f>VLOOKUP($C170,'[7]DASummary v2'!$C$3:$O$1048576,13,0)</f>
        <v>0</v>
      </c>
    </row>
    <row r="171" spans="1:24" x14ac:dyDescent="0.2">
      <c r="A171" s="162">
        <v>2</v>
      </c>
      <c r="B171" s="310" t="s">
        <v>272</v>
      </c>
      <c r="C171" s="310" t="s">
        <v>1096</v>
      </c>
      <c r="D171" s="165" t="s">
        <v>271</v>
      </c>
      <c r="E171" s="165" t="s">
        <v>1471</v>
      </c>
      <c r="F171" s="165">
        <v>6377589</v>
      </c>
      <c r="G171" s="165"/>
      <c r="H171" s="165">
        <v>-105000</v>
      </c>
      <c r="I171" s="165"/>
      <c r="J171" s="165">
        <v>-577785</v>
      </c>
      <c r="L171" s="165">
        <v>5694804</v>
      </c>
      <c r="N171" s="165">
        <v>0</v>
      </c>
      <c r="P171" s="165">
        <f>VLOOKUP($C171,'[7]DASummary v2'!$C$3:$O$1048576,8,0)</f>
        <v>472695</v>
      </c>
      <c r="R171" s="165">
        <f>VLOOKUP($C171,'[7]DASummary v2'!$C$3:$O$1048576,9,0)</f>
        <v>6955778</v>
      </c>
      <c r="T171" s="165">
        <f>VLOOKUP($C171,'[7]DASummary v2'!$C$3:$O$1048576,10,0)</f>
        <v>0</v>
      </c>
      <c r="V171" s="165">
        <f>VLOOKUP($C171,'[7]DASummary v2'!$C$3:$O$1048576,11,0)</f>
        <v>0</v>
      </c>
      <c r="X171" s="165">
        <f>VLOOKUP($C171,'[7]DASummary v2'!$C$3:$O$1048576,13,0)</f>
        <v>0</v>
      </c>
    </row>
    <row r="172" spans="1:24" x14ac:dyDescent="0.2">
      <c r="A172" s="162">
        <v>1</v>
      </c>
      <c r="B172" s="310" t="s">
        <v>283</v>
      </c>
      <c r="C172" s="310" t="s">
        <v>1097</v>
      </c>
      <c r="D172" s="165" t="s">
        <v>282</v>
      </c>
      <c r="E172" s="165" t="s">
        <v>1472</v>
      </c>
      <c r="F172" s="165">
        <v>0</v>
      </c>
      <c r="G172" s="165"/>
      <c r="H172" s="165">
        <v>0</v>
      </c>
      <c r="I172" s="165"/>
      <c r="J172" s="165">
        <v>0</v>
      </c>
      <c r="L172" s="165">
        <v>0</v>
      </c>
      <c r="N172" s="165">
        <v>0</v>
      </c>
      <c r="P172" s="165">
        <f>VLOOKUP($C172,'[7]DASummary v2'!$C$3:$O$1048576,8,0)</f>
        <v>0</v>
      </c>
      <c r="R172" s="165">
        <f>VLOOKUP($C172,'[7]DASummary v2'!$C$3:$O$1048576,9,0)</f>
        <v>528465</v>
      </c>
      <c r="T172" s="165">
        <f>VLOOKUP($C172,'[7]DASummary v2'!$C$3:$O$1048576,10,0)</f>
        <v>0</v>
      </c>
      <c r="V172" s="165">
        <f>VLOOKUP($C172,'[7]DASummary v2'!$C$3:$O$1048576,11,0)</f>
        <v>0</v>
      </c>
      <c r="X172" s="165">
        <f>VLOOKUP($C172,'[7]DASummary v2'!$C$3:$O$1048576,13,0)</f>
        <v>0</v>
      </c>
    </row>
    <row r="173" spans="1:24" x14ac:dyDescent="0.2">
      <c r="A173" s="162">
        <v>1</v>
      </c>
      <c r="B173" s="310" t="s">
        <v>289</v>
      </c>
      <c r="C173" s="310" t="s">
        <v>1098</v>
      </c>
      <c r="D173" s="165" t="s">
        <v>288</v>
      </c>
      <c r="E173" s="165" t="s">
        <v>1473</v>
      </c>
      <c r="F173" s="165">
        <v>337687</v>
      </c>
      <c r="G173" s="165"/>
      <c r="H173" s="165">
        <v>-6754</v>
      </c>
      <c r="I173" s="165"/>
      <c r="J173" s="165">
        <v>-67537</v>
      </c>
      <c r="L173" s="165">
        <v>263396</v>
      </c>
      <c r="N173" s="165">
        <v>0</v>
      </c>
      <c r="P173" s="165">
        <f>VLOOKUP($C173,'[7]DASummary v2'!$C$3:$O$1048576,8,0)</f>
        <v>0</v>
      </c>
      <c r="R173" s="165">
        <f>VLOOKUP($C173,'[7]DASummary v2'!$C$3:$O$1048576,9,0)</f>
        <v>263396</v>
      </c>
      <c r="T173" s="165">
        <f>VLOOKUP($C173,'[7]DASummary v2'!$C$3:$O$1048576,10,0)</f>
        <v>0</v>
      </c>
      <c r="V173" s="165">
        <f>VLOOKUP($C173,'[7]DASummary v2'!$C$3:$O$1048576,11,0)</f>
        <v>0</v>
      </c>
      <c r="X173" s="165">
        <f>VLOOKUP($C173,'[7]DASummary v2'!$C$3:$O$1048576,13,0)</f>
        <v>0</v>
      </c>
    </row>
    <row r="174" spans="1:24" x14ac:dyDescent="0.2">
      <c r="A174" s="162">
        <v>1</v>
      </c>
      <c r="B174" s="310" t="s">
        <v>294</v>
      </c>
      <c r="C174" s="310" t="s">
        <v>1099</v>
      </c>
      <c r="D174" s="165" t="s">
        <v>293</v>
      </c>
      <c r="E174" s="165" t="s">
        <v>1395</v>
      </c>
      <c r="F174" s="165">
        <v>356805</v>
      </c>
      <c r="G174" s="165"/>
      <c r="H174" s="165">
        <v>0</v>
      </c>
      <c r="I174" s="165"/>
      <c r="J174" s="165">
        <v>0</v>
      </c>
      <c r="L174" s="165">
        <v>356805</v>
      </c>
      <c r="N174" s="165">
        <v>0</v>
      </c>
      <c r="P174" s="165">
        <f>VLOOKUP($C174,'[7]DASummary v2'!$C$3:$O$1048576,8,0)</f>
        <v>0</v>
      </c>
      <c r="R174" s="165">
        <f>VLOOKUP($C174,'[7]DASummary v2'!$C$3:$O$1048576,9,0)</f>
        <v>0</v>
      </c>
      <c r="T174" s="165">
        <f>VLOOKUP($C174,'[7]DASummary v2'!$C$3:$O$1048576,10,0)</f>
        <v>356805</v>
      </c>
      <c r="V174" s="165">
        <f>VLOOKUP($C174,'[7]DASummary v2'!$C$3:$O$1048576,11,0)</f>
        <v>0</v>
      </c>
      <c r="X174" s="165">
        <f>VLOOKUP($C174,'[7]DASummary v2'!$C$3:$O$1048576,13,0)</f>
        <v>0</v>
      </c>
    </row>
    <row r="175" spans="1:24" x14ac:dyDescent="0.2">
      <c r="A175" s="162">
        <v>1</v>
      </c>
      <c r="B175" s="310" t="s">
        <v>299</v>
      </c>
      <c r="C175" s="310" t="s">
        <v>1100</v>
      </c>
      <c r="D175" s="165" t="s">
        <v>298</v>
      </c>
      <c r="E175" s="165" t="s">
        <v>1385</v>
      </c>
      <c r="F175" s="165">
        <v>1868100</v>
      </c>
      <c r="G175" s="165"/>
      <c r="H175" s="165">
        <v>0</v>
      </c>
      <c r="I175" s="165"/>
      <c r="J175" s="165">
        <v>0</v>
      </c>
      <c r="L175" s="165">
        <v>1868100</v>
      </c>
      <c r="N175" s="165">
        <v>6898</v>
      </c>
      <c r="P175" s="165">
        <f>VLOOKUP($C175,'[7]DASummary v2'!$C$3:$O$1048576,8,0)</f>
        <v>0</v>
      </c>
      <c r="R175" s="165">
        <f>VLOOKUP($C175,'[7]DASummary v2'!$C$3:$O$1048576,9,0)</f>
        <v>1840050</v>
      </c>
      <c r="T175" s="165">
        <f>VLOOKUP($C175,'[7]DASummary v2'!$C$3:$O$1048576,10,0)</f>
        <v>21152</v>
      </c>
      <c r="V175" s="165">
        <f>VLOOKUP($C175,'[7]DASummary v2'!$C$3:$O$1048576,11,0)</f>
        <v>0</v>
      </c>
      <c r="X175" s="165">
        <f>VLOOKUP($C175,'[7]DASummary v2'!$C$3:$O$1048576,13,0)</f>
        <v>0</v>
      </c>
    </row>
    <row r="176" spans="1:24" x14ac:dyDescent="0.2">
      <c r="A176" s="162">
        <v>1</v>
      </c>
      <c r="B176" s="310" t="s">
        <v>313</v>
      </c>
      <c r="C176" s="310" t="s">
        <v>1101</v>
      </c>
      <c r="D176" s="165" t="s">
        <v>312</v>
      </c>
      <c r="E176" s="165" t="s">
        <v>1350</v>
      </c>
      <c r="F176" s="165">
        <v>202481</v>
      </c>
      <c r="G176" s="165"/>
      <c r="H176" s="165">
        <v>0</v>
      </c>
      <c r="I176" s="165"/>
      <c r="J176" s="165">
        <v>0</v>
      </c>
      <c r="L176" s="165">
        <v>202481</v>
      </c>
      <c r="N176" s="165">
        <v>0</v>
      </c>
      <c r="P176" s="165">
        <f>VLOOKUP($C176,'[7]DASummary v2'!$C$3:$O$1048576,8,0)</f>
        <v>-1477</v>
      </c>
      <c r="R176" s="165">
        <f>VLOOKUP($C176,'[7]DASummary v2'!$C$3:$O$1048576,9,0)</f>
        <v>321615</v>
      </c>
      <c r="T176" s="165">
        <f>VLOOKUP($C176,'[7]DASummary v2'!$C$3:$O$1048576,10,0)</f>
        <v>0</v>
      </c>
      <c r="V176" s="165">
        <f>VLOOKUP($C176,'[7]DASummary v2'!$C$3:$O$1048576,11,0)</f>
        <v>203404</v>
      </c>
      <c r="X176" s="165">
        <f>VLOOKUP($C176,'[7]DASummary v2'!$C$3:$O$1048576,13,0)</f>
        <v>203404</v>
      </c>
    </row>
    <row r="177" spans="1:24" x14ac:dyDescent="0.2">
      <c r="A177" s="162">
        <v>1</v>
      </c>
      <c r="B177" s="310" t="s">
        <v>317</v>
      </c>
      <c r="C177" s="310" t="s">
        <v>1102</v>
      </c>
      <c r="D177" s="165" t="s">
        <v>316</v>
      </c>
      <c r="E177" s="165" t="s">
        <v>1474</v>
      </c>
      <c r="F177" s="165">
        <v>663170</v>
      </c>
      <c r="G177" s="165"/>
      <c r="H177" s="165">
        <v>-66317</v>
      </c>
      <c r="I177" s="165"/>
      <c r="J177" s="165">
        <v>-22586</v>
      </c>
      <c r="L177" s="165">
        <v>574267</v>
      </c>
      <c r="N177" s="165">
        <v>0</v>
      </c>
      <c r="P177" s="165">
        <f>VLOOKUP($C177,'[7]DASummary v2'!$C$3:$O$1048576,8,0)</f>
        <v>1518</v>
      </c>
      <c r="R177" s="165">
        <f>VLOOKUP($C177,'[7]DASummary v2'!$C$3:$O$1048576,9,0)</f>
        <v>602682</v>
      </c>
      <c r="T177" s="165">
        <f>VLOOKUP($C177,'[7]DASummary v2'!$C$3:$O$1048576,10,0)</f>
        <v>0</v>
      </c>
      <c r="V177" s="165">
        <f>VLOOKUP($C177,'[7]DASummary v2'!$C$3:$O$1048576,11,0)</f>
        <v>0</v>
      </c>
      <c r="X177" s="165">
        <f>VLOOKUP($C177,'[7]DASummary v2'!$C$3:$O$1048576,13,0)</f>
        <v>0</v>
      </c>
    </row>
    <row r="178" spans="1:24" x14ac:dyDescent="0.2">
      <c r="A178" s="162">
        <v>1</v>
      </c>
      <c r="B178" s="310" t="s">
        <v>332</v>
      </c>
      <c r="C178" s="310" t="s">
        <v>1103</v>
      </c>
      <c r="D178" s="165" t="s">
        <v>331</v>
      </c>
      <c r="E178" s="165" t="s">
        <v>1475</v>
      </c>
      <c r="F178" s="165">
        <v>17242</v>
      </c>
      <c r="G178" s="165"/>
      <c r="H178" s="165">
        <v>0</v>
      </c>
      <c r="I178" s="165"/>
      <c r="J178" s="165">
        <v>0</v>
      </c>
      <c r="L178" s="165">
        <v>17242</v>
      </c>
      <c r="N178" s="165">
        <v>0</v>
      </c>
      <c r="P178" s="165">
        <f>VLOOKUP($C178,'[7]DASummary v2'!$C$3:$O$1048576,8,0)</f>
        <v>0</v>
      </c>
      <c r="R178" s="165">
        <f>VLOOKUP($C178,'[7]DASummary v2'!$C$3:$O$1048576,9,0)</f>
        <v>20741</v>
      </c>
      <c r="T178" s="165">
        <f>VLOOKUP($C178,'[7]DASummary v2'!$C$3:$O$1048576,10,0)</f>
        <v>0</v>
      </c>
      <c r="V178" s="165">
        <f>VLOOKUP($C178,'[7]DASummary v2'!$C$3:$O$1048576,11,0)</f>
        <v>0</v>
      </c>
      <c r="X178" s="165">
        <f>VLOOKUP($C178,'[7]DASummary v2'!$C$3:$O$1048576,13,0)</f>
        <v>0</v>
      </c>
    </row>
    <row r="179" spans="1:24" x14ac:dyDescent="0.2">
      <c r="A179" s="162">
        <v>1</v>
      </c>
      <c r="B179" s="310" t="s">
        <v>340</v>
      </c>
      <c r="C179" s="310" t="s">
        <v>1104</v>
      </c>
      <c r="D179" s="165" t="s">
        <v>339</v>
      </c>
      <c r="E179" s="165" t="s">
        <v>1350</v>
      </c>
      <c r="F179" s="165">
        <v>2855964</v>
      </c>
      <c r="G179" s="165"/>
      <c r="H179" s="165">
        <v>-17820</v>
      </c>
      <c r="I179" s="165"/>
      <c r="J179" s="165">
        <v>-33165</v>
      </c>
      <c r="L179" s="165">
        <v>2804979</v>
      </c>
      <c r="N179" s="165">
        <v>0</v>
      </c>
      <c r="P179" s="165">
        <f>VLOOKUP($C179,'[7]DASummary v2'!$C$3:$O$1048576,8,0)</f>
        <v>-192289</v>
      </c>
      <c r="R179" s="165">
        <f>VLOOKUP($C179,'[7]DASummary v2'!$C$3:$O$1048576,9,0)</f>
        <v>1708539</v>
      </c>
      <c r="T179" s="165">
        <f>VLOOKUP($C179,'[7]DASummary v2'!$C$3:$O$1048576,10,0)</f>
        <v>904151</v>
      </c>
      <c r="V179" s="165">
        <f>VLOOKUP($C179,'[7]DASummary v2'!$C$3:$O$1048576,11,0)</f>
        <v>57198</v>
      </c>
      <c r="X179" s="165">
        <f>VLOOKUP($C179,'[7]DASummary v2'!$C$3:$O$1048576,13,0)</f>
        <v>57198</v>
      </c>
    </row>
    <row r="180" spans="1:24" x14ac:dyDescent="0.2">
      <c r="A180" s="162">
        <v>2</v>
      </c>
      <c r="B180" s="310" t="s">
        <v>340</v>
      </c>
      <c r="C180" s="310" t="s">
        <v>1105</v>
      </c>
      <c r="D180" s="165" t="s">
        <v>339</v>
      </c>
      <c r="E180" s="165" t="s">
        <v>1450</v>
      </c>
      <c r="F180" s="165">
        <v>721638</v>
      </c>
      <c r="G180" s="165"/>
      <c r="H180" s="165">
        <v>-12333</v>
      </c>
      <c r="I180" s="165"/>
      <c r="J180" s="165">
        <v>-20000</v>
      </c>
      <c r="L180" s="165">
        <v>689305</v>
      </c>
      <c r="N180" s="165">
        <v>0</v>
      </c>
      <c r="P180" s="165">
        <f>VLOOKUP($C180,'[7]DASummary v2'!$C$3:$O$1048576,8,0)</f>
        <v>-98762</v>
      </c>
      <c r="R180" s="165">
        <f>VLOOKUP($C180,'[7]DASummary v2'!$C$3:$O$1048576,9,0)</f>
        <v>1604725</v>
      </c>
      <c r="T180" s="165">
        <f>VLOOKUP($C180,'[7]DASummary v2'!$C$3:$O$1048576,10,0)</f>
        <v>0</v>
      </c>
      <c r="V180" s="165">
        <f>VLOOKUP($C180,'[7]DASummary v2'!$C$3:$O$1048576,11,0)</f>
        <v>0</v>
      </c>
      <c r="X180" s="165">
        <f>VLOOKUP($C180,'[7]DASummary v2'!$C$3:$O$1048576,13,0)</f>
        <v>0</v>
      </c>
    </row>
    <row r="181" spans="1:24" x14ac:dyDescent="0.2">
      <c r="A181" s="162">
        <v>1</v>
      </c>
      <c r="B181" s="310" t="s">
        <v>351</v>
      </c>
      <c r="C181" s="310" t="s">
        <v>1106</v>
      </c>
      <c r="D181" s="165" t="s">
        <v>350</v>
      </c>
      <c r="E181" s="165" t="s">
        <v>1476</v>
      </c>
      <c r="F181" s="165">
        <v>0</v>
      </c>
      <c r="G181" s="165"/>
      <c r="H181" s="165">
        <v>0</v>
      </c>
      <c r="I181" s="165"/>
      <c r="J181" s="165">
        <v>0</v>
      </c>
      <c r="L181" s="165">
        <v>0</v>
      </c>
      <c r="N181" s="165">
        <v>0</v>
      </c>
      <c r="P181" s="165">
        <f>VLOOKUP($C181,'[7]DASummary v2'!$C$3:$O$1048576,8,0)</f>
        <v>0</v>
      </c>
      <c r="R181" s="165">
        <f>VLOOKUP($C181,'[7]DASummary v2'!$C$3:$O$1048576,9,0)</f>
        <v>0</v>
      </c>
      <c r="T181" s="165">
        <f>VLOOKUP($C181,'[7]DASummary v2'!$C$3:$O$1048576,10,0)</f>
        <v>0</v>
      </c>
      <c r="V181" s="165">
        <f>VLOOKUP($C181,'[7]DASummary v2'!$C$3:$O$1048576,11,0)</f>
        <v>0</v>
      </c>
      <c r="X181" s="165">
        <f>VLOOKUP($C181,'[7]DASummary v2'!$C$3:$O$1048576,13,0)</f>
        <v>0</v>
      </c>
    </row>
    <row r="182" spans="1:24" x14ac:dyDescent="0.2">
      <c r="A182" s="162">
        <v>2</v>
      </c>
      <c r="B182" s="310" t="s">
        <v>351</v>
      </c>
      <c r="C182" s="310" t="s">
        <v>1107</v>
      </c>
      <c r="D182" s="165" t="s">
        <v>350</v>
      </c>
      <c r="E182" s="165" t="s">
        <v>1477</v>
      </c>
      <c r="F182" s="165">
        <v>701750</v>
      </c>
      <c r="G182" s="165"/>
      <c r="H182" s="165">
        <v>0</v>
      </c>
      <c r="I182" s="165"/>
      <c r="J182" s="165">
        <v>0</v>
      </c>
      <c r="L182" s="165">
        <v>701750</v>
      </c>
      <c r="N182" s="165">
        <v>0</v>
      </c>
      <c r="P182" s="165">
        <f>VLOOKUP($C182,'[7]DASummary v2'!$C$3:$O$1048576,8,0)</f>
        <v>0</v>
      </c>
      <c r="R182" s="165">
        <f>VLOOKUP($C182,'[7]DASummary v2'!$C$3:$O$1048576,9,0)</f>
        <v>0</v>
      </c>
      <c r="T182" s="165">
        <f>VLOOKUP($C182,'[7]DASummary v2'!$C$3:$O$1048576,10,0)</f>
        <v>701750</v>
      </c>
      <c r="V182" s="165">
        <f>VLOOKUP($C182,'[7]DASummary v2'!$C$3:$O$1048576,11,0)</f>
        <v>165000</v>
      </c>
      <c r="X182" s="165">
        <f>VLOOKUP($C182,'[7]DASummary v2'!$C$3:$O$1048576,13,0)</f>
        <v>165000</v>
      </c>
    </row>
    <row r="183" spans="1:24" x14ac:dyDescent="0.2">
      <c r="A183" s="162">
        <v>3</v>
      </c>
      <c r="B183" s="310" t="s">
        <v>351</v>
      </c>
      <c r="C183" s="310" t="s">
        <v>1108</v>
      </c>
      <c r="D183" s="165" t="s">
        <v>350</v>
      </c>
      <c r="E183" s="165" t="s">
        <v>1478</v>
      </c>
      <c r="F183" s="165">
        <v>0</v>
      </c>
      <c r="G183" s="165"/>
      <c r="H183" s="165">
        <v>0</v>
      </c>
      <c r="I183" s="165"/>
      <c r="J183" s="165">
        <v>0</v>
      </c>
      <c r="L183" s="165">
        <v>0</v>
      </c>
      <c r="N183" s="165">
        <v>0</v>
      </c>
      <c r="P183" s="165">
        <f>VLOOKUP($C183,'[7]DASummary v2'!$C$3:$O$1048576,8,0)</f>
        <v>0</v>
      </c>
      <c r="R183" s="165">
        <f>VLOOKUP($C183,'[7]DASummary v2'!$C$3:$O$1048576,9,0)</f>
        <v>0</v>
      </c>
      <c r="T183" s="165">
        <f>VLOOKUP($C183,'[7]DASummary v2'!$C$3:$O$1048576,10,0)</f>
        <v>0</v>
      </c>
      <c r="V183" s="165">
        <f>VLOOKUP($C183,'[7]DASummary v2'!$C$3:$O$1048576,11,0)</f>
        <v>0</v>
      </c>
      <c r="X183" s="165">
        <f>VLOOKUP($C183,'[7]DASummary v2'!$C$3:$O$1048576,13,0)</f>
        <v>0</v>
      </c>
    </row>
    <row r="184" spans="1:24" x14ac:dyDescent="0.2">
      <c r="A184" s="162">
        <v>1</v>
      </c>
      <c r="B184" s="310" t="s">
        <v>355</v>
      </c>
      <c r="C184" s="310" t="s">
        <v>1109</v>
      </c>
      <c r="D184" s="165" t="s">
        <v>354</v>
      </c>
      <c r="E184" s="165" t="s">
        <v>1322</v>
      </c>
      <c r="F184" s="165">
        <v>6167135</v>
      </c>
      <c r="G184" s="165"/>
      <c r="H184" s="165">
        <v>0</v>
      </c>
      <c r="I184" s="165"/>
      <c r="J184" s="165">
        <v>-289855</v>
      </c>
      <c r="L184" s="165">
        <v>5877280</v>
      </c>
      <c r="N184" s="165">
        <v>0</v>
      </c>
      <c r="P184" s="165">
        <f>VLOOKUP($C184,'[7]DASummary v2'!$C$3:$O$1048576,8,0)</f>
        <v>64834</v>
      </c>
      <c r="R184" s="165">
        <f>VLOOKUP($C184,'[7]DASummary v2'!$C$3:$O$1048576,9,0)</f>
        <v>693418</v>
      </c>
      <c r="T184" s="165">
        <f>VLOOKUP($C184,'[7]DASummary v2'!$C$3:$O$1048576,10,0)</f>
        <v>5248696</v>
      </c>
      <c r="V184" s="165">
        <f>VLOOKUP($C184,'[7]DASummary v2'!$C$3:$O$1048576,11,0)</f>
        <v>0</v>
      </c>
      <c r="X184" s="165">
        <f>VLOOKUP($C184,'[7]DASummary v2'!$C$3:$O$1048576,13,0)</f>
        <v>0</v>
      </c>
    </row>
    <row r="185" spans="1:24" x14ac:dyDescent="0.2">
      <c r="A185" s="162">
        <v>1</v>
      </c>
      <c r="B185" s="310" t="s">
        <v>365</v>
      </c>
      <c r="C185" s="310" t="s">
        <v>1110</v>
      </c>
      <c r="D185" s="165" t="s">
        <v>364</v>
      </c>
      <c r="E185" s="165" t="s">
        <v>1479</v>
      </c>
      <c r="F185" s="165">
        <v>0</v>
      </c>
      <c r="G185" s="165"/>
      <c r="H185" s="165">
        <v>0</v>
      </c>
      <c r="I185" s="165"/>
      <c r="J185" s="165">
        <v>-8703</v>
      </c>
      <c r="L185" s="165">
        <v>-8703</v>
      </c>
      <c r="N185" s="165">
        <v>0</v>
      </c>
      <c r="P185" s="165">
        <f>VLOOKUP($C185,'[7]DASummary v2'!$C$3:$O$1048576,8,0)</f>
        <v>-5077</v>
      </c>
      <c r="R185" s="165">
        <f>VLOOKUP($C185,'[7]DASummary v2'!$C$3:$O$1048576,9,0)</f>
        <v>197644</v>
      </c>
      <c r="T185" s="165">
        <f>VLOOKUP($C185,'[7]DASummary v2'!$C$3:$O$1048576,10,0)</f>
        <v>0</v>
      </c>
      <c r="V185" s="165">
        <f>VLOOKUP($C185,'[7]DASummary v2'!$C$3:$O$1048576,11,0)</f>
        <v>284686</v>
      </c>
      <c r="X185" s="165">
        <f>VLOOKUP($C185,'[7]DASummary v2'!$C$3:$O$1048576,13,0)</f>
        <v>284686</v>
      </c>
    </row>
    <row r="186" spans="1:24" x14ac:dyDescent="0.2">
      <c r="A186" s="162">
        <v>1</v>
      </c>
      <c r="B186" s="310" t="s">
        <v>369</v>
      </c>
      <c r="C186" s="310" t="s">
        <v>1111</v>
      </c>
      <c r="D186" s="165" t="s">
        <v>368</v>
      </c>
      <c r="E186" s="165" t="s">
        <v>1480</v>
      </c>
      <c r="F186" s="165">
        <v>0</v>
      </c>
      <c r="G186" s="165"/>
      <c r="H186" s="165">
        <v>0</v>
      </c>
      <c r="I186" s="165"/>
      <c r="J186" s="165">
        <v>0</v>
      </c>
      <c r="L186" s="165">
        <v>0</v>
      </c>
      <c r="N186" s="165">
        <v>0</v>
      </c>
      <c r="P186" s="165">
        <f>VLOOKUP($C186,'[7]DASummary v2'!$C$3:$O$1048576,8,0)</f>
        <v>0</v>
      </c>
      <c r="R186" s="165">
        <f>VLOOKUP($C186,'[7]DASummary v2'!$C$3:$O$1048576,9,0)</f>
        <v>0</v>
      </c>
      <c r="T186" s="165">
        <f>VLOOKUP($C186,'[7]DASummary v2'!$C$3:$O$1048576,10,0)</f>
        <v>0</v>
      </c>
      <c r="V186" s="165">
        <f>VLOOKUP($C186,'[7]DASummary v2'!$C$3:$O$1048576,11,0)</f>
        <v>0</v>
      </c>
      <c r="X186" s="165">
        <f>VLOOKUP($C186,'[7]DASummary v2'!$C$3:$O$1048576,13,0)</f>
        <v>0</v>
      </c>
    </row>
    <row r="187" spans="1:24" x14ac:dyDescent="0.2">
      <c r="A187" s="162">
        <v>2</v>
      </c>
      <c r="B187" s="310" t="s">
        <v>369</v>
      </c>
      <c r="C187" s="310" t="s">
        <v>1112</v>
      </c>
      <c r="D187" s="165" t="s">
        <v>368</v>
      </c>
      <c r="E187" s="165" t="s">
        <v>1481</v>
      </c>
      <c r="F187" s="165">
        <v>43589</v>
      </c>
      <c r="G187" s="165"/>
      <c r="H187" s="165">
        <v>-523</v>
      </c>
      <c r="I187" s="165"/>
      <c r="J187" s="165">
        <v>-2179</v>
      </c>
      <c r="L187" s="165">
        <v>40887</v>
      </c>
      <c r="N187" s="165">
        <v>0</v>
      </c>
      <c r="P187" s="165">
        <f>VLOOKUP($C187,'[7]DASummary v2'!$C$3:$O$1048576,8,0)</f>
        <v>0</v>
      </c>
      <c r="R187" s="165">
        <f>VLOOKUP($C187,'[7]DASummary v2'!$C$3:$O$1048576,9,0)</f>
        <v>43554</v>
      </c>
      <c r="T187" s="165">
        <f>VLOOKUP($C187,'[7]DASummary v2'!$C$3:$O$1048576,10,0)</f>
        <v>0</v>
      </c>
      <c r="V187" s="165">
        <f>VLOOKUP($C187,'[7]DASummary v2'!$C$3:$O$1048576,11,0)</f>
        <v>0</v>
      </c>
      <c r="X187" s="165">
        <f>VLOOKUP($C187,'[7]DASummary v2'!$C$3:$O$1048576,13,0)</f>
        <v>0</v>
      </c>
    </row>
    <row r="188" spans="1:24" x14ac:dyDescent="0.2">
      <c r="A188" s="162">
        <v>3</v>
      </c>
      <c r="B188" s="310" t="s">
        <v>369</v>
      </c>
      <c r="C188" s="310" t="s">
        <v>1113</v>
      </c>
      <c r="D188" s="165" t="s">
        <v>368</v>
      </c>
      <c r="E188" s="165" t="s">
        <v>1482</v>
      </c>
      <c r="F188" s="165">
        <v>0</v>
      </c>
      <c r="G188" s="165"/>
      <c r="H188" s="165">
        <v>0</v>
      </c>
      <c r="I188" s="165"/>
      <c r="J188" s="165">
        <v>0</v>
      </c>
      <c r="L188" s="165">
        <v>0</v>
      </c>
      <c r="N188" s="165">
        <v>0</v>
      </c>
      <c r="P188" s="165">
        <f>VLOOKUP($C188,'[7]DASummary v2'!$C$3:$O$1048576,8,0)</f>
        <v>0</v>
      </c>
      <c r="R188" s="165">
        <f>VLOOKUP($C188,'[7]DASummary v2'!$C$3:$O$1048576,9,0)</f>
        <v>0</v>
      </c>
      <c r="T188" s="165">
        <f>VLOOKUP($C188,'[7]DASummary v2'!$C$3:$O$1048576,10,0)</f>
        <v>0</v>
      </c>
      <c r="V188" s="165">
        <f>VLOOKUP($C188,'[7]DASummary v2'!$C$3:$O$1048576,11,0)</f>
        <v>0</v>
      </c>
      <c r="X188" s="165">
        <f>VLOOKUP($C188,'[7]DASummary v2'!$C$3:$O$1048576,13,0)</f>
        <v>0</v>
      </c>
    </row>
    <row r="189" spans="1:24" x14ac:dyDescent="0.2">
      <c r="A189" s="162">
        <v>4</v>
      </c>
      <c r="B189" s="310" t="s">
        <v>369</v>
      </c>
      <c r="C189" s="310" t="s">
        <v>1114</v>
      </c>
      <c r="D189" s="165" t="s">
        <v>368</v>
      </c>
      <c r="E189" s="165" t="s">
        <v>1483</v>
      </c>
      <c r="F189" s="165">
        <v>188884</v>
      </c>
      <c r="G189" s="165"/>
      <c r="H189" s="165">
        <v>-2267</v>
      </c>
      <c r="I189" s="165"/>
      <c r="J189" s="165">
        <v>-9444</v>
      </c>
      <c r="L189" s="165">
        <v>177173</v>
      </c>
      <c r="N189" s="165">
        <v>0</v>
      </c>
      <c r="P189" s="165">
        <f>VLOOKUP($C189,'[7]DASummary v2'!$C$3:$O$1048576,8,0)</f>
        <v>-1116</v>
      </c>
      <c r="R189" s="165">
        <f>VLOOKUP($C189,'[7]DASummary v2'!$C$3:$O$1048576,9,0)</f>
        <v>139361</v>
      </c>
      <c r="T189" s="165">
        <f>VLOOKUP($C189,'[7]DASummary v2'!$C$3:$O$1048576,10,0)</f>
        <v>36696</v>
      </c>
      <c r="V189" s="165">
        <f>VLOOKUP($C189,'[7]DASummary v2'!$C$3:$O$1048576,11,0)</f>
        <v>0</v>
      </c>
      <c r="X189" s="165">
        <f>VLOOKUP($C189,'[7]DASummary v2'!$C$3:$O$1048576,13,0)</f>
        <v>0</v>
      </c>
    </row>
    <row r="190" spans="1:24" x14ac:dyDescent="0.2">
      <c r="A190" s="162">
        <v>1</v>
      </c>
      <c r="B190" s="310" t="s">
        <v>371</v>
      </c>
      <c r="C190" s="310" t="s">
        <v>1115</v>
      </c>
      <c r="D190" s="165" t="s">
        <v>370</v>
      </c>
      <c r="E190" s="165" t="s">
        <v>1385</v>
      </c>
      <c r="F190" s="165">
        <v>0</v>
      </c>
      <c r="G190" s="165"/>
      <c r="H190" s="165">
        <v>0</v>
      </c>
      <c r="I190" s="165"/>
      <c r="J190" s="165">
        <v>0</v>
      </c>
      <c r="L190" s="165">
        <v>0</v>
      </c>
      <c r="N190" s="165">
        <v>0</v>
      </c>
      <c r="P190" s="165">
        <f>VLOOKUP($C190,'[7]DASummary v2'!$C$3:$O$1048576,8,0)</f>
        <v>0</v>
      </c>
      <c r="R190" s="165">
        <f>VLOOKUP($C190,'[7]DASummary v2'!$C$3:$O$1048576,9,0)</f>
        <v>0</v>
      </c>
      <c r="T190" s="165">
        <f>VLOOKUP($C190,'[7]DASummary v2'!$C$3:$O$1048576,10,0)</f>
        <v>0</v>
      </c>
      <c r="V190" s="165">
        <f>VLOOKUP($C190,'[7]DASummary v2'!$C$3:$O$1048576,11,0)</f>
        <v>0</v>
      </c>
      <c r="X190" s="165">
        <f>VLOOKUP($C190,'[7]DASummary v2'!$C$3:$O$1048576,13,0)</f>
        <v>0</v>
      </c>
    </row>
    <row r="191" spans="1:24" x14ac:dyDescent="0.2">
      <c r="A191" s="162">
        <v>1</v>
      </c>
      <c r="B191" s="310" t="s">
        <v>375</v>
      </c>
      <c r="C191" s="310" t="s">
        <v>1116</v>
      </c>
      <c r="D191" s="165" t="s">
        <v>374</v>
      </c>
      <c r="E191" s="165" t="s">
        <v>1484</v>
      </c>
      <c r="F191" s="165">
        <v>2742502</v>
      </c>
      <c r="G191" s="165"/>
      <c r="H191" s="165">
        <v>0</v>
      </c>
      <c r="I191" s="165"/>
      <c r="J191" s="165">
        <v>-129000</v>
      </c>
      <c r="L191" s="165">
        <v>2613502</v>
      </c>
      <c r="N191" s="165">
        <v>0</v>
      </c>
      <c r="P191" s="165">
        <f>VLOOKUP($C191,'[7]DASummary v2'!$C$3:$O$1048576,8,0)</f>
        <v>-146019</v>
      </c>
      <c r="R191" s="165">
        <f>VLOOKUP($C191,'[7]DASummary v2'!$C$3:$O$1048576,9,0)</f>
        <v>0</v>
      </c>
      <c r="T191" s="165">
        <f>VLOOKUP($C191,'[7]DASummary v2'!$C$3:$O$1048576,10,0)</f>
        <v>2467483</v>
      </c>
      <c r="V191" s="165">
        <f>VLOOKUP($C191,'[7]DASummary v2'!$C$3:$O$1048576,11,0)</f>
        <v>52387</v>
      </c>
      <c r="X191" s="165">
        <f>VLOOKUP($C191,'[7]DASummary v2'!$C$3:$O$1048576,13,0)</f>
        <v>52387</v>
      </c>
    </row>
    <row r="192" spans="1:24" x14ac:dyDescent="0.2">
      <c r="A192" s="162">
        <v>1</v>
      </c>
      <c r="B192" s="310" t="s">
        <v>377</v>
      </c>
      <c r="C192" s="310" t="s">
        <v>1117</v>
      </c>
      <c r="D192" s="165" t="s">
        <v>376</v>
      </c>
      <c r="E192" s="165" t="s">
        <v>1485</v>
      </c>
      <c r="F192" s="165">
        <v>0</v>
      </c>
      <c r="G192" s="165"/>
      <c r="H192" s="165">
        <v>0</v>
      </c>
      <c r="I192" s="165"/>
      <c r="J192" s="165">
        <v>0</v>
      </c>
      <c r="L192" s="165">
        <v>0</v>
      </c>
      <c r="N192" s="165">
        <v>0</v>
      </c>
      <c r="P192" s="165">
        <f>VLOOKUP($C192,'[7]DASummary v2'!$C$3:$O$1048576,8,0)</f>
        <v>0</v>
      </c>
      <c r="R192" s="165">
        <f>VLOOKUP($C192,'[7]DASummary v2'!$C$3:$O$1048576,9,0)</f>
        <v>0</v>
      </c>
      <c r="T192" s="165">
        <f>VLOOKUP($C192,'[7]DASummary v2'!$C$3:$O$1048576,10,0)</f>
        <v>0</v>
      </c>
      <c r="V192" s="165">
        <f>VLOOKUP($C192,'[7]DASummary v2'!$C$3:$O$1048576,11,0)</f>
        <v>0</v>
      </c>
      <c r="X192" s="165">
        <f>VLOOKUP($C192,'[7]DASummary v2'!$C$3:$O$1048576,13,0)</f>
        <v>0</v>
      </c>
    </row>
    <row r="193" spans="1:24" x14ac:dyDescent="0.2">
      <c r="A193" s="162">
        <v>2</v>
      </c>
      <c r="B193" s="310" t="s">
        <v>377</v>
      </c>
      <c r="C193" s="310" t="s">
        <v>1118</v>
      </c>
      <c r="D193" s="165" t="s">
        <v>376</v>
      </c>
      <c r="E193" s="165" t="s">
        <v>1486</v>
      </c>
      <c r="F193" s="165">
        <v>0</v>
      </c>
      <c r="G193" s="165"/>
      <c r="H193" s="165">
        <v>0</v>
      </c>
      <c r="I193" s="165"/>
      <c r="J193" s="165">
        <v>0</v>
      </c>
      <c r="L193" s="165">
        <v>0</v>
      </c>
      <c r="N193" s="165">
        <v>0</v>
      </c>
      <c r="P193" s="165">
        <f>VLOOKUP($C193,'[7]DASummary v2'!$C$3:$O$1048576,8,0)</f>
        <v>0</v>
      </c>
      <c r="R193" s="165">
        <f>VLOOKUP($C193,'[7]DASummary v2'!$C$3:$O$1048576,9,0)</f>
        <v>0</v>
      </c>
      <c r="T193" s="165">
        <f>VLOOKUP($C193,'[7]DASummary v2'!$C$3:$O$1048576,10,0)</f>
        <v>0</v>
      </c>
      <c r="V193" s="165">
        <f>VLOOKUP($C193,'[7]DASummary v2'!$C$3:$O$1048576,11,0)</f>
        <v>0</v>
      </c>
      <c r="X193" s="165">
        <f>VLOOKUP($C193,'[7]DASummary v2'!$C$3:$O$1048576,13,0)</f>
        <v>0</v>
      </c>
    </row>
    <row r="194" spans="1:24" x14ac:dyDescent="0.2">
      <c r="A194" s="162">
        <v>1</v>
      </c>
      <c r="B194" s="310" t="s">
        <v>385</v>
      </c>
      <c r="C194" s="310" t="s">
        <v>1119</v>
      </c>
      <c r="D194" s="165" t="s">
        <v>384</v>
      </c>
      <c r="E194" s="165" t="s">
        <v>1487</v>
      </c>
      <c r="F194" s="165">
        <v>45818</v>
      </c>
      <c r="G194" s="165"/>
      <c r="H194" s="165">
        <v>0</v>
      </c>
      <c r="I194" s="165"/>
      <c r="J194" s="165">
        <v>0</v>
      </c>
      <c r="L194" s="165">
        <v>45818</v>
      </c>
      <c r="N194" s="165">
        <v>0</v>
      </c>
      <c r="P194" s="165">
        <f>VLOOKUP($C194,'[7]DASummary v2'!$C$3:$O$1048576,8,0)</f>
        <v>-5162</v>
      </c>
      <c r="R194" s="165">
        <f>VLOOKUP($C194,'[7]DASummary v2'!$C$3:$O$1048576,9,0)</f>
        <v>40656</v>
      </c>
      <c r="T194" s="165">
        <f>VLOOKUP($C194,'[7]DASummary v2'!$C$3:$O$1048576,10,0)</f>
        <v>0</v>
      </c>
      <c r="V194" s="165">
        <f>VLOOKUP($C194,'[7]DASummary v2'!$C$3:$O$1048576,11,0)</f>
        <v>0</v>
      </c>
      <c r="X194" s="165">
        <f>VLOOKUP($C194,'[7]DASummary v2'!$C$3:$O$1048576,13,0)</f>
        <v>0</v>
      </c>
    </row>
    <row r="195" spans="1:24" x14ac:dyDescent="0.2">
      <c r="A195" s="162">
        <v>2</v>
      </c>
      <c r="B195" s="310" t="s">
        <v>385</v>
      </c>
      <c r="C195" s="310" t="s">
        <v>1120</v>
      </c>
      <c r="D195" s="165" t="s">
        <v>384</v>
      </c>
      <c r="E195" s="165" t="s">
        <v>1488</v>
      </c>
      <c r="F195" s="165">
        <v>880842</v>
      </c>
      <c r="G195" s="165"/>
      <c r="H195" s="165">
        <v>0</v>
      </c>
      <c r="I195" s="165"/>
      <c r="J195" s="165">
        <v>0</v>
      </c>
      <c r="L195" s="165">
        <v>880842</v>
      </c>
      <c r="N195" s="165">
        <v>0</v>
      </c>
      <c r="P195" s="165">
        <f>VLOOKUP($C195,'[7]DASummary v2'!$C$3:$O$1048576,8,0)</f>
        <v>-15105</v>
      </c>
      <c r="R195" s="165">
        <f>VLOOKUP($C195,'[7]DASummary v2'!$C$3:$O$1048576,9,0)</f>
        <v>865737</v>
      </c>
      <c r="T195" s="165">
        <f>VLOOKUP($C195,'[7]DASummary v2'!$C$3:$O$1048576,10,0)</f>
        <v>0</v>
      </c>
      <c r="V195" s="165">
        <f>VLOOKUP($C195,'[7]DASummary v2'!$C$3:$O$1048576,11,0)</f>
        <v>0</v>
      </c>
      <c r="X195" s="165">
        <f>VLOOKUP($C195,'[7]DASummary v2'!$C$3:$O$1048576,13,0)</f>
        <v>0</v>
      </c>
    </row>
    <row r="196" spans="1:24" x14ac:dyDescent="0.2">
      <c r="A196" s="162">
        <v>3</v>
      </c>
      <c r="B196" s="310" t="s">
        <v>385</v>
      </c>
      <c r="C196" s="310" t="s">
        <v>1121</v>
      </c>
      <c r="D196" s="165" t="s">
        <v>384</v>
      </c>
      <c r="E196" s="165" t="s">
        <v>1489</v>
      </c>
      <c r="F196" s="165">
        <v>237640</v>
      </c>
      <c r="G196" s="165"/>
      <c r="H196" s="165">
        <v>0</v>
      </c>
      <c r="I196" s="165"/>
      <c r="J196" s="165">
        <v>0</v>
      </c>
      <c r="L196" s="165">
        <v>237640</v>
      </c>
      <c r="N196" s="165">
        <v>0</v>
      </c>
      <c r="P196" s="165">
        <f>VLOOKUP($C196,'[7]DASummary v2'!$C$3:$O$1048576,8,0)</f>
        <v>-146921</v>
      </c>
      <c r="R196" s="165">
        <f>VLOOKUP($C196,'[7]DASummary v2'!$C$3:$O$1048576,9,0)</f>
        <v>90719</v>
      </c>
      <c r="T196" s="165">
        <f>VLOOKUP($C196,'[7]DASummary v2'!$C$3:$O$1048576,10,0)</f>
        <v>0</v>
      </c>
      <c r="V196" s="165">
        <f>VLOOKUP($C196,'[7]DASummary v2'!$C$3:$O$1048576,11,0)</f>
        <v>0</v>
      </c>
      <c r="X196" s="165">
        <f>VLOOKUP($C196,'[7]DASummary v2'!$C$3:$O$1048576,13,0)</f>
        <v>0</v>
      </c>
    </row>
    <row r="197" spans="1:24" x14ac:dyDescent="0.2">
      <c r="A197" s="162">
        <v>1</v>
      </c>
      <c r="B197" s="310" t="s">
        <v>387</v>
      </c>
      <c r="C197" s="310" t="s">
        <v>1122</v>
      </c>
      <c r="D197" s="165" t="s">
        <v>386</v>
      </c>
      <c r="E197" s="165" t="s">
        <v>1490</v>
      </c>
      <c r="F197" s="165">
        <v>0</v>
      </c>
      <c r="G197" s="165"/>
      <c r="H197" s="165">
        <v>0</v>
      </c>
      <c r="I197" s="165"/>
      <c r="J197" s="165">
        <v>0</v>
      </c>
      <c r="L197" s="165">
        <v>0</v>
      </c>
      <c r="N197" s="165">
        <v>0</v>
      </c>
      <c r="P197" s="165">
        <f>VLOOKUP($C197,'[7]DASummary v2'!$C$3:$O$1048576,8,0)</f>
        <v>0</v>
      </c>
      <c r="R197" s="165">
        <f>VLOOKUP($C197,'[7]DASummary v2'!$C$3:$O$1048576,9,0)</f>
        <v>0</v>
      </c>
      <c r="T197" s="165">
        <f>VLOOKUP($C197,'[7]DASummary v2'!$C$3:$O$1048576,10,0)</f>
        <v>0</v>
      </c>
      <c r="V197" s="165">
        <f>VLOOKUP($C197,'[7]DASummary v2'!$C$3:$O$1048576,11,0)</f>
        <v>0</v>
      </c>
      <c r="X197" s="165">
        <f>VLOOKUP($C197,'[7]DASummary v2'!$C$3:$O$1048576,13,0)</f>
        <v>0</v>
      </c>
    </row>
    <row r="198" spans="1:24" x14ac:dyDescent="0.2">
      <c r="A198" s="162">
        <v>2</v>
      </c>
      <c r="B198" s="310" t="s">
        <v>387</v>
      </c>
      <c r="C198" s="310" t="s">
        <v>1123</v>
      </c>
      <c r="D198" s="165" t="s">
        <v>386</v>
      </c>
      <c r="E198" s="165" t="s">
        <v>1491</v>
      </c>
      <c r="F198" s="165">
        <v>0</v>
      </c>
      <c r="G198" s="165"/>
      <c r="H198" s="165">
        <v>0</v>
      </c>
      <c r="I198" s="165"/>
      <c r="J198" s="165">
        <v>0</v>
      </c>
      <c r="L198" s="165">
        <v>0</v>
      </c>
      <c r="N198" s="165">
        <v>0</v>
      </c>
      <c r="P198" s="165">
        <f>VLOOKUP($C198,'[7]DASummary v2'!$C$3:$O$1048576,8,0)</f>
        <v>0</v>
      </c>
      <c r="R198" s="165">
        <f>VLOOKUP($C198,'[7]DASummary v2'!$C$3:$O$1048576,9,0)</f>
        <v>0</v>
      </c>
      <c r="T198" s="165">
        <f>VLOOKUP($C198,'[7]DASummary v2'!$C$3:$O$1048576,10,0)</f>
        <v>0</v>
      </c>
      <c r="V198" s="165">
        <f>VLOOKUP($C198,'[7]DASummary v2'!$C$3:$O$1048576,11,0)</f>
        <v>0</v>
      </c>
      <c r="X198" s="165">
        <f>VLOOKUP($C198,'[7]DASummary v2'!$C$3:$O$1048576,13,0)</f>
        <v>0</v>
      </c>
    </row>
    <row r="199" spans="1:24" x14ac:dyDescent="0.2">
      <c r="A199" s="162">
        <v>1</v>
      </c>
      <c r="B199" s="310" t="s">
        <v>397</v>
      </c>
      <c r="C199" s="310" t="s">
        <v>1124</v>
      </c>
      <c r="D199" s="165" t="s">
        <v>396</v>
      </c>
      <c r="E199" s="165" t="s">
        <v>1492</v>
      </c>
      <c r="F199" s="165">
        <v>0</v>
      </c>
      <c r="G199" s="165"/>
      <c r="H199" s="165">
        <v>0</v>
      </c>
      <c r="I199" s="165"/>
      <c r="J199" s="165">
        <v>0</v>
      </c>
      <c r="L199" s="165">
        <v>0</v>
      </c>
      <c r="N199" s="165">
        <v>0</v>
      </c>
      <c r="P199" s="165">
        <f>VLOOKUP($C199,'[7]DASummary v2'!$C$3:$O$1048576,8,0)</f>
        <v>0</v>
      </c>
      <c r="R199" s="165">
        <f>VLOOKUP($C199,'[7]DASummary v2'!$C$3:$O$1048576,9,0)</f>
        <v>0</v>
      </c>
      <c r="T199" s="165">
        <f>VLOOKUP($C199,'[7]DASummary v2'!$C$3:$O$1048576,10,0)</f>
        <v>0</v>
      </c>
      <c r="V199" s="165">
        <f>VLOOKUP($C199,'[7]DASummary v2'!$C$3:$O$1048576,11,0)</f>
        <v>0</v>
      </c>
      <c r="X199" s="165">
        <f>VLOOKUP($C199,'[7]DASummary v2'!$C$3:$O$1048576,13,0)</f>
        <v>0</v>
      </c>
    </row>
    <row r="200" spans="1:24" x14ac:dyDescent="0.2">
      <c r="A200" s="162">
        <v>1</v>
      </c>
      <c r="B200" s="310" t="s">
        <v>399</v>
      </c>
      <c r="C200" s="310" t="s">
        <v>1125</v>
      </c>
      <c r="D200" s="165" t="s">
        <v>398</v>
      </c>
      <c r="E200" s="165" t="s">
        <v>1395</v>
      </c>
      <c r="F200" s="165">
        <v>200933</v>
      </c>
      <c r="G200" s="165"/>
      <c r="H200" s="165">
        <v>-2210</v>
      </c>
      <c r="I200" s="165"/>
      <c r="J200" s="165">
        <v>-9444</v>
      </c>
      <c r="L200" s="165">
        <v>189279</v>
      </c>
      <c r="N200" s="165">
        <v>0</v>
      </c>
      <c r="P200" s="165">
        <f>VLOOKUP($C200,'[7]DASummary v2'!$C$3:$O$1048576,8,0)</f>
        <v>-64721</v>
      </c>
      <c r="R200" s="165">
        <f>VLOOKUP($C200,'[7]DASummary v2'!$C$3:$O$1048576,9,0)</f>
        <v>0</v>
      </c>
      <c r="T200" s="165">
        <f>VLOOKUP($C200,'[7]DASummary v2'!$C$3:$O$1048576,10,0)</f>
        <v>124558</v>
      </c>
      <c r="V200" s="165">
        <f>VLOOKUP($C200,'[7]DASummary v2'!$C$3:$O$1048576,11,0)</f>
        <v>37672</v>
      </c>
      <c r="X200" s="165">
        <f>VLOOKUP($C200,'[7]DASummary v2'!$C$3:$O$1048576,13,0)</f>
        <v>37672</v>
      </c>
    </row>
    <row r="201" spans="1:24" x14ac:dyDescent="0.2">
      <c r="A201" s="162">
        <v>2</v>
      </c>
      <c r="B201" s="310" t="s">
        <v>399</v>
      </c>
      <c r="C201" s="310" t="s">
        <v>1126</v>
      </c>
      <c r="D201" s="165" t="s">
        <v>398</v>
      </c>
      <c r="E201" s="165" t="s">
        <v>1493</v>
      </c>
      <c r="F201" s="165">
        <v>74613</v>
      </c>
      <c r="G201" s="165"/>
      <c r="H201" s="165">
        <v>-821</v>
      </c>
      <c r="I201" s="165"/>
      <c r="J201" s="165">
        <v>-3507</v>
      </c>
      <c r="L201" s="165">
        <v>70285</v>
      </c>
      <c r="N201" s="165">
        <v>0</v>
      </c>
      <c r="P201" s="165">
        <f>VLOOKUP($C201,'[7]DASummary v2'!$C$3:$O$1048576,8,0)</f>
        <v>-30451</v>
      </c>
      <c r="R201" s="165">
        <f>VLOOKUP($C201,'[7]DASummary v2'!$C$3:$O$1048576,9,0)</f>
        <v>72460</v>
      </c>
      <c r="T201" s="165">
        <f>VLOOKUP($C201,'[7]DASummary v2'!$C$3:$O$1048576,10,0)</f>
        <v>0</v>
      </c>
      <c r="V201" s="165">
        <f>VLOOKUP($C201,'[7]DASummary v2'!$C$3:$O$1048576,11,0)</f>
        <v>19056</v>
      </c>
      <c r="X201" s="165">
        <f>VLOOKUP($C201,'[7]DASummary v2'!$C$3:$O$1048576,13,0)</f>
        <v>19056</v>
      </c>
    </row>
    <row r="202" spans="1:24" x14ac:dyDescent="0.2">
      <c r="A202" s="162">
        <v>1</v>
      </c>
      <c r="B202" s="310" t="s">
        <v>401</v>
      </c>
      <c r="C202" s="310" t="s">
        <v>1127</v>
      </c>
      <c r="D202" s="165" t="s">
        <v>400</v>
      </c>
      <c r="E202" s="165" t="s">
        <v>1494</v>
      </c>
      <c r="F202" s="165">
        <v>271200</v>
      </c>
      <c r="G202" s="165"/>
      <c r="H202" s="165">
        <v>0</v>
      </c>
      <c r="I202" s="165"/>
      <c r="J202" s="165">
        <v>0</v>
      </c>
      <c r="L202" s="165">
        <v>271200</v>
      </c>
      <c r="N202" s="165">
        <v>0</v>
      </c>
      <c r="P202" s="165">
        <f>VLOOKUP($C202,'[7]DASummary v2'!$C$3:$O$1048576,8,0)</f>
        <v>0</v>
      </c>
      <c r="R202" s="165">
        <f>VLOOKUP($C202,'[7]DASummary v2'!$C$3:$O$1048576,9,0)</f>
        <v>271200</v>
      </c>
      <c r="T202" s="165">
        <f>VLOOKUP($C202,'[7]DASummary v2'!$C$3:$O$1048576,10,0)</f>
        <v>0</v>
      </c>
      <c r="V202" s="165">
        <f>VLOOKUP($C202,'[7]DASummary v2'!$C$3:$O$1048576,11,0)</f>
        <v>0</v>
      </c>
      <c r="X202" s="165">
        <f>VLOOKUP($C202,'[7]DASummary v2'!$C$3:$O$1048576,13,0)</f>
        <v>0</v>
      </c>
    </row>
    <row r="203" spans="1:24" x14ac:dyDescent="0.2">
      <c r="A203" s="162">
        <v>2</v>
      </c>
      <c r="B203" s="310" t="s">
        <v>401</v>
      </c>
      <c r="C203" s="310" t="s">
        <v>1128</v>
      </c>
      <c r="D203" s="165" t="s">
        <v>400</v>
      </c>
      <c r="E203" s="165" t="s">
        <v>1495</v>
      </c>
      <c r="F203" s="165">
        <v>0</v>
      </c>
      <c r="G203" s="165"/>
      <c r="H203" s="165">
        <v>0</v>
      </c>
      <c r="I203" s="165"/>
      <c r="J203" s="165">
        <v>0</v>
      </c>
      <c r="L203" s="165">
        <v>0</v>
      </c>
      <c r="N203" s="165">
        <v>0</v>
      </c>
      <c r="P203" s="165">
        <f>VLOOKUP($C203,'[7]DASummary v2'!$C$3:$O$1048576,8,0)</f>
        <v>0</v>
      </c>
      <c r="R203" s="165">
        <f>VLOOKUP($C203,'[7]DASummary v2'!$C$3:$O$1048576,9,0)</f>
        <v>0</v>
      </c>
      <c r="T203" s="165">
        <f>VLOOKUP($C203,'[7]DASummary v2'!$C$3:$O$1048576,10,0)</f>
        <v>0</v>
      </c>
      <c r="V203" s="165">
        <f>VLOOKUP($C203,'[7]DASummary v2'!$C$3:$O$1048576,11,0)</f>
        <v>0</v>
      </c>
      <c r="X203" s="165">
        <f>VLOOKUP($C203,'[7]DASummary v2'!$C$3:$O$1048576,13,0)</f>
        <v>0</v>
      </c>
    </row>
    <row r="204" spans="1:24" x14ac:dyDescent="0.2">
      <c r="A204" s="162">
        <v>3</v>
      </c>
      <c r="B204" s="310" t="s">
        <v>401</v>
      </c>
      <c r="C204" s="310" t="s">
        <v>1129</v>
      </c>
      <c r="D204" s="165" t="s">
        <v>400</v>
      </c>
      <c r="E204" s="165" t="s">
        <v>1496</v>
      </c>
      <c r="F204" s="165">
        <v>47823</v>
      </c>
      <c r="G204" s="165"/>
      <c r="H204" s="165">
        <v>0</v>
      </c>
      <c r="I204" s="165"/>
      <c r="J204" s="165">
        <v>0</v>
      </c>
      <c r="L204" s="165">
        <v>47823</v>
      </c>
      <c r="N204" s="165">
        <v>0</v>
      </c>
      <c r="P204" s="165">
        <f>VLOOKUP($C204,'[7]DASummary v2'!$C$3:$O$1048576,8,0)</f>
        <v>0</v>
      </c>
      <c r="R204" s="165">
        <f>VLOOKUP($C204,'[7]DASummary v2'!$C$3:$O$1048576,9,0)</f>
        <v>47823</v>
      </c>
      <c r="T204" s="165">
        <f>VLOOKUP($C204,'[7]DASummary v2'!$C$3:$O$1048576,10,0)</f>
        <v>0</v>
      </c>
      <c r="V204" s="165">
        <f>VLOOKUP($C204,'[7]DASummary v2'!$C$3:$O$1048576,11,0)</f>
        <v>0</v>
      </c>
      <c r="X204" s="165">
        <f>VLOOKUP($C204,'[7]DASummary v2'!$C$3:$O$1048576,13,0)</f>
        <v>0</v>
      </c>
    </row>
    <row r="205" spans="1:24" x14ac:dyDescent="0.2">
      <c r="A205" s="162">
        <v>4</v>
      </c>
      <c r="B205" s="310" t="s">
        <v>401</v>
      </c>
      <c r="C205" s="310" t="s">
        <v>1130</v>
      </c>
      <c r="D205" s="165" t="s">
        <v>400</v>
      </c>
      <c r="E205" s="165" t="s">
        <v>1497</v>
      </c>
      <c r="F205" s="165">
        <v>185551</v>
      </c>
      <c r="G205" s="165"/>
      <c r="H205" s="165">
        <v>0</v>
      </c>
      <c r="I205" s="165"/>
      <c r="J205" s="165">
        <v>0</v>
      </c>
      <c r="L205" s="165">
        <v>185551</v>
      </c>
      <c r="N205" s="165">
        <v>0</v>
      </c>
      <c r="P205" s="165">
        <f>VLOOKUP($C205,'[7]DASummary v2'!$C$3:$O$1048576,8,0)</f>
        <v>0</v>
      </c>
      <c r="R205" s="165">
        <f>VLOOKUP($C205,'[7]DASummary v2'!$C$3:$O$1048576,9,0)</f>
        <v>17325</v>
      </c>
      <c r="T205" s="165">
        <f>VLOOKUP($C205,'[7]DASummary v2'!$C$3:$O$1048576,10,0)</f>
        <v>168226</v>
      </c>
      <c r="V205" s="165">
        <f>VLOOKUP($C205,'[7]DASummary v2'!$C$3:$O$1048576,11,0)</f>
        <v>0</v>
      </c>
      <c r="X205" s="165">
        <f>VLOOKUP($C205,'[7]DASummary v2'!$C$3:$O$1048576,13,0)</f>
        <v>0</v>
      </c>
    </row>
    <row r="206" spans="1:24" x14ac:dyDescent="0.2">
      <c r="A206" s="162">
        <v>5</v>
      </c>
      <c r="B206" s="310" t="s">
        <v>401</v>
      </c>
      <c r="C206" s="310" t="s">
        <v>1131</v>
      </c>
      <c r="D206" s="165" t="s">
        <v>400</v>
      </c>
      <c r="E206" s="165" t="s">
        <v>1498</v>
      </c>
      <c r="F206" s="165">
        <v>33391</v>
      </c>
      <c r="G206" s="165"/>
      <c r="H206" s="165">
        <v>0</v>
      </c>
      <c r="I206" s="165"/>
      <c r="J206" s="165">
        <v>0</v>
      </c>
      <c r="L206" s="165">
        <v>33391</v>
      </c>
      <c r="N206" s="165">
        <v>0</v>
      </c>
      <c r="P206" s="165">
        <f>VLOOKUP($C206,'[7]DASummary v2'!$C$3:$O$1048576,8,0)</f>
        <v>0</v>
      </c>
      <c r="R206" s="165">
        <f>VLOOKUP($C206,'[7]DASummary v2'!$C$3:$O$1048576,9,0)</f>
        <v>33391</v>
      </c>
      <c r="T206" s="165">
        <f>VLOOKUP($C206,'[7]DASummary v2'!$C$3:$O$1048576,10,0)</f>
        <v>0</v>
      </c>
      <c r="V206" s="165">
        <f>VLOOKUP($C206,'[7]DASummary v2'!$C$3:$O$1048576,11,0)</f>
        <v>0</v>
      </c>
      <c r="X206" s="165">
        <f>VLOOKUP($C206,'[7]DASummary v2'!$C$3:$O$1048576,13,0)</f>
        <v>0</v>
      </c>
    </row>
    <row r="207" spans="1:24" x14ac:dyDescent="0.2">
      <c r="A207" s="162">
        <v>1</v>
      </c>
      <c r="B207" s="310" t="s">
        <v>409</v>
      </c>
      <c r="C207" s="310" t="s">
        <v>1132</v>
      </c>
      <c r="D207" s="165" t="s">
        <v>408</v>
      </c>
      <c r="E207" s="165" t="s">
        <v>1499</v>
      </c>
      <c r="F207" s="165">
        <v>885514</v>
      </c>
      <c r="G207" s="165"/>
      <c r="H207" s="165">
        <v>0</v>
      </c>
      <c r="I207" s="165"/>
      <c r="J207" s="165">
        <v>0</v>
      </c>
      <c r="L207" s="165">
        <v>885514</v>
      </c>
      <c r="N207" s="165">
        <v>0</v>
      </c>
      <c r="P207" s="165">
        <f>VLOOKUP($C207,'[7]DASummary v2'!$C$3:$O$1048576,8,0)</f>
        <v>-29602</v>
      </c>
      <c r="R207" s="165">
        <f>VLOOKUP($C207,'[7]DASummary v2'!$C$3:$O$1048576,9,0)</f>
        <v>134776</v>
      </c>
      <c r="T207" s="165">
        <f>VLOOKUP($C207,'[7]DASummary v2'!$C$3:$O$1048576,10,0)</f>
        <v>721136</v>
      </c>
      <c r="V207" s="165">
        <f>VLOOKUP($C207,'[7]DASummary v2'!$C$3:$O$1048576,11,0)</f>
        <v>38799</v>
      </c>
      <c r="X207" s="165">
        <f>VLOOKUP($C207,'[7]DASummary v2'!$C$3:$O$1048576,13,0)</f>
        <v>38799</v>
      </c>
    </row>
    <row r="208" spans="1:24" x14ac:dyDescent="0.2">
      <c r="A208" s="162">
        <v>2</v>
      </c>
      <c r="B208" s="310" t="s">
        <v>409</v>
      </c>
      <c r="C208" s="310" t="s">
        <v>1133</v>
      </c>
      <c r="D208" s="165" t="s">
        <v>408</v>
      </c>
      <c r="E208" s="165" t="s">
        <v>1500</v>
      </c>
      <c r="F208" s="165">
        <v>0</v>
      </c>
      <c r="G208" s="165"/>
      <c r="H208" s="165">
        <v>0</v>
      </c>
      <c r="I208" s="165"/>
      <c r="J208" s="165">
        <v>0</v>
      </c>
      <c r="L208" s="165">
        <v>0</v>
      </c>
      <c r="N208" s="165">
        <v>0</v>
      </c>
      <c r="P208" s="165">
        <f>VLOOKUP($C208,'[7]DASummary v2'!$C$3:$O$1048576,8,0)</f>
        <v>0</v>
      </c>
      <c r="R208" s="165">
        <f>VLOOKUP($C208,'[7]DASummary v2'!$C$3:$O$1048576,9,0)</f>
        <v>0</v>
      </c>
      <c r="T208" s="165">
        <f>VLOOKUP($C208,'[7]DASummary v2'!$C$3:$O$1048576,10,0)</f>
        <v>0</v>
      </c>
      <c r="V208" s="165">
        <f>VLOOKUP($C208,'[7]DASummary v2'!$C$3:$O$1048576,11,0)</f>
        <v>0</v>
      </c>
      <c r="X208" s="165">
        <f>VLOOKUP($C208,'[7]DASummary v2'!$C$3:$O$1048576,13,0)</f>
        <v>0</v>
      </c>
    </row>
    <row r="209" spans="1:24" x14ac:dyDescent="0.2">
      <c r="A209" s="162">
        <v>3</v>
      </c>
      <c r="B209" s="310" t="s">
        <v>409</v>
      </c>
      <c r="C209" s="310" t="s">
        <v>1134</v>
      </c>
      <c r="D209" s="165" t="s">
        <v>408</v>
      </c>
      <c r="E209" s="165" t="s">
        <v>1501</v>
      </c>
      <c r="F209" s="165" t="s">
        <v>1501</v>
      </c>
      <c r="G209" s="165"/>
      <c r="H209" s="165" t="s">
        <v>1501</v>
      </c>
      <c r="I209" s="165"/>
      <c r="J209" s="165" t="s">
        <v>1501</v>
      </c>
      <c r="L209" s="165" t="s">
        <v>1501</v>
      </c>
      <c r="N209" s="165" t="s">
        <v>1501</v>
      </c>
      <c r="P209" s="165" t="str">
        <f>VLOOKUP($C209,'[7]DASummary v2'!$C$3:$O$1048576,8,0)</f>
        <v/>
      </c>
      <c r="R209" s="165" t="str">
        <f>VLOOKUP($C209,'[7]DASummary v2'!$C$3:$O$1048576,9,0)</f>
        <v/>
      </c>
      <c r="T209" s="165" t="str">
        <f>VLOOKUP($C209,'[7]DASummary v2'!$C$3:$O$1048576,10,0)</f>
        <v/>
      </c>
      <c r="V209" s="165" t="str">
        <f>VLOOKUP($C209,'[7]DASummary v2'!$C$3:$O$1048576,11,0)</f>
        <v/>
      </c>
      <c r="X209" s="165" t="str">
        <f>VLOOKUP($C209,'[7]DASummary v2'!$C$3:$O$1048576,13,0)</f>
        <v/>
      </c>
    </row>
    <row r="210" spans="1:24" x14ac:dyDescent="0.2">
      <c r="A210" s="162">
        <v>1</v>
      </c>
      <c r="B210" s="310" t="s">
        <v>440</v>
      </c>
      <c r="C210" s="310" t="s">
        <v>1135</v>
      </c>
      <c r="D210" s="165" t="s">
        <v>439</v>
      </c>
      <c r="E210" s="165" t="s">
        <v>1445</v>
      </c>
      <c r="F210" s="165">
        <v>0</v>
      </c>
      <c r="G210" s="165"/>
      <c r="H210" s="165">
        <v>0</v>
      </c>
      <c r="I210" s="165"/>
      <c r="J210" s="165">
        <v>0</v>
      </c>
      <c r="L210" s="165">
        <v>0</v>
      </c>
      <c r="N210" s="165">
        <v>0</v>
      </c>
      <c r="P210" s="165">
        <f>VLOOKUP($C210,'[7]DASummary v2'!$C$3:$O$1048576,8,0)</f>
        <v>0</v>
      </c>
      <c r="R210" s="165">
        <f>VLOOKUP($C210,'[7]DASummary v2'!$C$3:$O$1048576,9,0)</f>
        <v>0</v>
      </c>
      <c r="T210" s="165">
        <f>VLOOKUP($C210,'[7]DASummary v2'!$C$3:$O$1048576,10,0)</f>
        <v>0</v>
      </c>
      <c r="V210" s="165">
        <f>VLOOKUP($C210,'[7]DASummary v2'!$C$3:$O$1048576,11,0)</f>
        <v>0</v>
      </c>
      <c r="X210" s="165">
        <f>VLOOKUP($C210,'[7]DASummary v2'!$C$3:$O$1048576,13,0)</f>
        <v>0</v>
      </c>
    </row>
    <row r="211" spans="1:24" x14ac:dyDescent="0.2">
      <c r="A211" s="162">
        <v>1</v>
      </c>
      <c r="B211" s="310" t="s">
        <v>453</v>
      </c>
      <c r="C211" s="310" t="s">
        <v>1136</v>
      </c>
      <c r="D211" s="165" t="s">
        <v>452</v>
      </c>
      <c r="E211" s="165" t="s">
        <v>1502</v>
      </c>
      <c r="F211" s="165">
        <v>2262253</v>
      </c>
      <c r="G211" s="165"/>
      <c r="H211" s="165">
        <v>-22623</v>
      </c>
      <c r="I211" s="165"/>
      <c r="J211" s="165">
        <v>-113113</v>
      </c>
      <c r="L211" s="165">
        <v>2126517</v>
      </c>
      <c r="N211" s="165">
        <v>0</v>
      </c>
      <c r="P211" s="165">
        <f>VLOOKUP($C211,'[7]DASummary v2'!$C$3:$O$1048576,8,0)</f>
        <v>-39488</v>
      </c>
      <c r="R211" s="165">
        <f>VLOOKUP($C211,'[7]DASummary v2'!$C$3:$O$1048576,9,0)</f>
        <v>1269098</v>
      </c>
      <c r="T211" s="165">
        <f>VLOOKUP($C211,'[7]DASummary v2'!$C$3:$O$1048576,10,0)</f>
        <v>817931</v>
      </c>
      <c r="V211" s="165">
        <f>VLOOKUP($C211,'[7]DASummary v2'!$C$3:$O$1048576,11,0)</f>
        <v>509555</v>
      </c>
      <c r="X211" s="165">
        <f>VLOOKUP($C211,'[7]DASummary v2'!$C$3:$O$1048576,13,0)</f>
        <v>509555</v>
      </c>
    </row>
    <row r="212" spans="1:24" x14ac:dyDescent="0.2">
      <c r="A212" s="162">
        <v>2</v>
      </c>
      <c r="B212" s="310" t="s">
        <v>453</v>
      </c>
      <c r="C212" s="310" t="s">
        <v>1137</v>
      </c>
      <c r="D212" s="165" t="s">
        <v>452</v>
      </c>
      <c r="E212" s="165" t="s">
        <v>1503</v>
      </c>
      <c r="F212" s="165">
        <v>572120</v>
      </c>
      <c r="G212" s="165"/>
      <c r="H212" s="165">
        <v>-5721</v>
      </c>
      <c r="I212" s="165"/>
      <c r="J212" s="165">
        <v>-28606</v>
      </c>
      <c r="L212" s="165">
        <v>537793</v>
      </c>
      <c r="N212" s="165">
        <v>0</v>
      </c>
      <c r="P212" s="165">
        <f>VLOOKUP($C212,'[7]DASummary v2'!$C$3:$O$1048576,8,0)</f>
        <v>5165</v>
      </c>
      <c r="R212" s="165">
        <f>VLOOKUP($C212,'[7]DASummary v2'!$C$3:$O$1048576,9,0)</f>
        <v>572452</v>
      </c>
      <c r="T212" s="165">
        <f>VLOOKUP($C212,'[7]DASummary v2'!$C$3:$O$1048576,10,0)</f>
        <v>0</v>
      </c>
      <c r="V212" s="165">
        <f>VLOOKUP($C212,'[7]DASummary v2'!$C$3:$O$1048576,11,0)</f>
        <v>0</v>
      </c>
      <c r="X212" s="165">
        <f>VLOOKUP($C212,'[7]DASummary v2'!$C$3:$O$1048576,13,0)</f>
        <v>0</v>
      </c>
    </row>
    <row r="213" spans="1:24" x14ac:dyDescent="0.2">
      <c r="A213" s="162">
        <v>3</v>
      </c>
      <c r="B213" s="310" t="s">
        <v>453</v>
      </c>
      <c r="C213" s="310" t="s">
        <v>1138</v>
      </c>
      <c r="D213" s="165" t="s">
        <v>452</v>
      </c>
      <c r="E213" s="165" t="s">
        <v>1504</v>
      </c>
      <c r="F213" s="165">
        <v>0</v>
      </c>
      <c r="G213" s="165"/>
      <c r="H213" s="165">
        <v>0</v>
      </c>
      <c r="I213" s="165"/>
      <c r="J213" s="165">
        <v>0</v>
      </c>
      <c r="L213" s="165">
        <v>0</v>
      </c>
      <c r="N213" s="165">
        <v>0</v>
      </c>
      <c r="P213" s="165">
        <f>VLOOKUP($C213,'[7]DASummary v2'!$C$3:$O$1048576,8,0)</f>
        <v>0</v>
      </c>
      <c r="R213" s="165">
        <f>VLOOKUP($C213,'[7]DASummary v2'!$C$3:$O$1048576,9,0)</f>
        <v>0</v>
      </c>
      <c r="T213" s="165">
        <f>VLOOKUP($C213,'[7]DASummary v2'!$C$3:$O$1048576,10,0)</f>
        <v>0</v>
      </c>
      <c r="V213" s="165">
        <f>VLOOKUP($C213,'[7]DASummary v2'!$C$3:$O$1048576,11,0)</f>
        <v>0</v>
      </c>
      <c r="X213" s="165">
        <f>VLOOKUP($C213,'[7]DASummary v2'!$C$3:$O$1048576,13,0)</f>
        <v>0</v>
      </c>
    </row>
    <row r="214" spans="1:24" x14ac:dyDescent="0.2">
      <c r="A214" s="162">
        <v>4</v>
      </c>
      <c r="B214" s="310" t="s">
        <v>453</v>
      </c>
      <c r="C214" s="310" t="s">
        <v>1139</v>
      </c>
      <c r="D214" s="165" t="s">
        <v>452</v>
      </c>
      <c r="E214" s="165" t="s">
        <v>1505</v>
      </c>
      <c r="F214" s="165">
        <v>0</v>
      </c>
      <c r="G214" s="165"/>
      <c r="H214" s="165">
        <v>0</v>
      </c>
      <c r="I214" s="165"/>
      <c r="J214" s="165">
        <v>0</v>
      </c>
      <c r="L214" s="165">
        <v>0</v>
      </c>
      <c r="N214" s="165">
        <v>0</v>
      </c>
      <c r="P214" s="165">
        <f>VLOOKUP($C214,'[7]DASummary v2'!$C$3:$O$1048576,8,0)</f>
        <v>0</v>
      </c>
      <c r="R214" s="165">
        <f>VLOOKUP($C214,'[7]DASummary v2'!$C$3:$O$1048576,9,0)</f>
        <v>0</v>
      </c>
      <c r="T214" s="165">
        <f>VLOOKUP($C214,'[7]DASummary v2'!$C$3:$O$1048576,10,0)</f>
        <v>0</v>
      </c>
      <c r="V214" s="165">
        <f>VLOOKUP($C214,'[7]DASummary v2'!$C$3:$O$1048576,11,0)</f>
        <v>0</v>
      </c>
      <c r="X214" s="165">
        <f>VLOOKUP($C214,'[7]DASummary v2'!$C$3:$O$1048576,13,0)</f>
        <v>0</v>
      </c>
    </row>
    <row r="215" spans="1:24" x14ac:dyDescent="0.2">
      <c r="A215" s="162">
        <v>5</v>
      </c>
      <c r="B215" s="310" t="s">
        <v>453</v>
      </c>
      <c r="C215" s="310" t="s">
        <v>1140</v>
      </c>
      <c r="D215" s="165" t="s">
        <v>452</v>
      </c>
      <c r="E215" s="165" t="s">
        <v>1506</v>
      </c>
      <c r="F215" s="165">
        <v>0</v>
      </c>
      <c r="G215" s="165"/>
      <c r="H215" s="165">
        <v>0</v>
      </c>
      <c r="I215" s="165"/>
      <c r="J215" s="165">
        <v>0</v>
      </c>
      <c r="L215" s="165">
        <v>0</v>
      </c>
      <c r="N215" s="165">
        <v>0</v>
      </c>
      <c r="P215" s="165">
        <f>VLOOKUP($C215,'[7]DASummary v2'!$C$3:$O$1048576,8,0)</f>
        <v>0</v>
      </c>
      <c r="R215" s="165">
        <f>VLOOKUP($C215,'[7]DASummary v2'!$C$3:$O$1048576,9,0)</f>
        <v>0</v>
      </c>
      <c r="T215" s="165">
        <f>VLOOKUP($C215,'[7]DASummary v2'!$C$3:$O$1048576,10,0)</f>
        <v>0</v>
      </c>
      <c r="V215" s="165">
        <f>VLOOKUP($C215,'[7]DASummary v2'!$C$3:$O$1048576,11,0)</f>
        <v>0</v>
      </c>
      <c r="X215" s="165">
        <f>VLOOKUP($C215,'[7]DASummary v2'!$C$3:$O$1048576,13,0)</f>
        <v>0</v>
      </c>
    </row>
    <row r="216" spans="1:24" x14ac:dyDescent="0.2">
      <c r="A216" s="162">
        <v>6</v>
      </c>
      <c r="B216" s="310" t="s">
        <v>453</v>
      </c>
      <c r="C216" s="310" t="s">
        <v>1141</v>
      </c>
      <c r="D216" s="165" t="s">
        <v>452</v>
      </c>
      <c r="E216" s="165" t="s">
        <v>1507</v>
      </c>
      <c r="F216" s="165">
        <v>1188</v>
      </c>
      <c r="G216" s="165"/>
      <c r="H216" s="165">
        <v>-12</v>
      </c>
      <c r="I216" s="165"/>
      <c r="J216" s="165">
        <v>-59</v>
      </c>
      <c r="L216" s="165">
        <v>1117</v>
      </c>
      <c r="N216" s="165">
        <v>0</v>
      </c>
      <c r="P216" s="165">
        <f>VLOOKUP($C216,'[7]DASummary v2'!$C$3:$O$1048576,8,0)</f>
        <v>0</v>
      </c>
      <c r="R216" s="165">
        <f>VLOOKUP($C216,'[7]DASummary v2'!$C$3:$O$1048576,9,0)</f>
        <v>1188</v>
      </c>
      <c r="T216" s="165">
        <f>VLOOKUP($C216,'[7]DASummary v2'!$C$3:$O$1048576,10,0)</f>
        <v>0</v>
      </c>
      <c r="V216" s="165">
        <f>VLOOKUP($C216,'[7]DASummary v2'!$C$3:$O$1048576,11,0)</f>
        <v>0</v>
      </c>
      <c r="X216" s="165">
        <f>VLOOKUP($C216,'[7]DASummary v2'!$C$3:$O$1048576,13,0)</f>
        <v>0</v>
      </c>
    </row>
    <row r="217" spans="1:24" x14ac:dyDescent="0.2">
      <c r="A217" s="162">
        <v>7</v>
      </c>
      <c r="B217" s="310" t="s">
        <v>453</v>
      </c>
      <c r="C217" s="310" t="s">
        <v>1142</v>
      </c>
      <c r="D217" s="165" t="s">
        <v>452</v>
      </c>
      <c r="E217" s="165" t="s">
        <v>1508</v>
      </c>
      <c r="F217" s="165">
        <v>45401</v>
      </c>
      <c r="G217" s="165"/>
      <c r="H217" s="165">
        <v>-454</v>
      </c>
      <c r="I217" s="165"/>
      <c r="J217" s="165">
        <v>-2270</v>
      </c>
      <c r="L217" s="165">
        <v>42677</v>
      </c>
      <c r="N217" s="165">
        <v>0</v>
      </c>
      <c r="P217" s="165">
        <f>VLOOKUP($C217,'[7]DASummary v2'!$C$3:$O$1048576,8,0)</f>
        <v>0</v>
      </c>
      <c r="R217" s="165">
        <f>VLOOKUP($C217,'[7]DASummary v2'!$C$3:$O$1048576,9,0)</f>
        <v>45381</v>
      </c>
      <c r="T217" s="165">
        <f>VLOOKUP($C217,'[7]DASummary v2'!$C$3:$O$1048576,10,0)</f>
        <v>0</v>
      </c>
      <c r="V217" s="165">
        <f>VLOOKUP($C217,'[7]DASummary v2'!$C$3:$O$1048576,11,0)</f>
        <v>0</v>
      </c>
      <c r="X217" s="165">
        <f>VLOOKUP($C217,'[7]DASummary v2'!$C$3:$O$1048576,13,0)</f>
        <v>0</v>
      </c>
    </row>
    <row r="218" spans="1:24" x14ac:dyDescent="0.2">
      <c r="A218" s="162">
        <v>8</v>
      </c>
      <c r="B218" s="310" t="s">
        <v>453</v>
      </c>
      <c r="C218" s="310" t="s">
        <v>1143</v>
      </c>
      <c r="D218" s="165" t="s">
        <v>452</v>
      </c>
      <c r="E218" s="165" t="s">
        <v>1509</v>
      </c>
      <c r="F218" s="165">
        <v>262734</v>
      </c>
      <c r="G218" s="165"/>
      <c r="H218" s="165">
        <v>-2627</v>
      </c>
      <c r="I218" s="165"/>
      <c r="J218" s="165">
        <v>-13137</v>
      </c>
      <c r="L218" s="165">
        <v>246970</v>
      </c>
      <c r="N218" s="165">
        <v>0</v>
      </c>
      <c r="P218" s="165">
        <f>VLOOKUP($C218,'[7]DASummary v2'!$C$3:$O$1048576,8,0)</f>
        <v>1781</v>
      </c>
      <c r="R218" s="165">
        <f>VLOOKUP($C218,'[7]DASummary v2'!$C$3:$O$1048576,9,0)</f>
        <v>415832</v>
      </c>
      <c r="T218" s="165">
        <f>VLOOKUP($C218,'[7]DASummary v2'!$C$3:$O$1048576,10,0)</f>
        <v>0</v>
      </c>
      <c r="V218" s="165">
        <f>VLOOKUP($C218,'[7]DASummary v2'!$C$3:$O$1048576,11,0)</f>
        <v>150167</v>
      </c>
      <c r="X218" s="165">
        <f>VLOOKUP($C218,'[7]DASummary v2'!$C$3:$O$1048576,13,0)</f>
        <v>150167</v>
      </c>
    </row>
    <row r="219" spans="1:24" x14ac:dyDescent="0.2">
      <c r="A219" s="162">
        <v>9</v>
      </c>
      <c r="B219" s="310" t="s">
        <v>453</v>
      </c>
      <c r="C219" s="310" t="s">
        <v>1144</v>
      </c>
      <c r="D219" s="165" t="s">
        <v>452</v>
      </c>
      <c r="E219" s="165" t="s">
        <v>1510</v>
      </c>
      <c r="F219" s="165">
        <v>62749</v>
      </c>
      <c r="G219" s="165"/>
      <c r="H219" s="165">
        <v>-627</v>
      </c>
      <c r="I219" s="165"/>
      <c r="J219" s="165">
        <v>-3137</v>
      </c>
      <c r="L219" s="165">
        <v>58985</v>
      </c>
      <c r="N219" s="165">
        <v>0</v>
      </c>
      <c r="P219" s="165">
        <f>VLOOKUP($C219,'[7]DASummary v2'!$C$3:$O$1048576,8,0)</f>
        <v>0</v>
      </c>
      <c r="R219" s="165">
        <f>VLOOKUP($C219,'[7]DASummary v2'!$C$3:$O$1048576,9,0)</f>
        <v>62699</v>
      </c>
      <c r="T219" s="165">
        <f>VLOOKUP($C219,'[7]DASummary v2'!$C$3:$O$1048576,10,0)</f>
        <v>0</v>
      </c>
      <c r="V219" s="165">
        <f>VLOOKUP($C219,'[7]DASummary v2'!$C$3:$O$1048576,11,0)</f>
        <v>0</v>
      </c>
      <c r="X219" s="165">
        <f>VLOOKUP($C219,'[7]DASummary v2'!$C$3:$O$1048576,13,0)</f>
        <v>0</v>
      </c>
    </row>
    <row r="220" spans="1:24" x14ac:dyDescent="0.2">
      <c r="A220" s="162">
        <v>10</v>
      </c>
      <c r="B220" s="310" t="s">
        <v>453</v>
      </c>
      <c r="C220" s="310" t="s">
        <v>1145</v>
      </c>
      <c r="D220" s="165" t="s">
        <v>452</v>
      </c>
      <c r="E220" s="165" t="s">
        <v>1511</v>
      </c>
      <c r="F220" s="165">
        <v>145932</v>
      </c>
      <c r="G220" s="165"/>
      <c r="H220" s="165">
        <v>-1459</v>
      </c>
      <c r="I220" s="165"/>
      <c r="J220" s="165">
        <v>-7297</v>
      </c>
      <c r="L220" s="165">
        <v>137176</v>
      </c>
      <c r="N220" s="165">
        <v>0</v>
      </c>
      <c r="P220" s="165">
        <f>VLOOKUP($C220,'[7]DASummary v2'!$C$3:$O$1048576,8,0)</f>
        <v>-2232</v>
      </c>
      <c r="R220" s="165">
        <f>VLOOKUP($C220,'[7]DASummary v2'!$C$3:$O$1048576,9,0)</f>
        <v>143586</v>
      </c>
      <c r="T220" s="165">
        <f>VLOOKUP($C220,'[7]DASummary v2'!$C$3:$O$1048576,10,0)</f>
        <v>0</v>
      </c>
      <c r="V220" s="165">
        <f>VLOOKUP($C220,'[7]DASummary v2'!$C$3:$O$1048576,11,0)</f>
        <v>0</v>
      </c>
      <c r="X220" s="165">
        <f>VLOOKUP($C220,'[7]DASummary v2'!$C$3:$O$1048576,13,0)</f>
        <v>0</v>
      </c>
    </row>
    <row r="221" spans="1:24" x14ac:dyDescent="0.2">
      <c r="A221" s="162">
        <v>11</v>
      </c>
      <c r="B221" s="310" t="s">
        <v>453</v>
      </c>
      <c r="C221" s="310" t="s">
        <v>1146</v>
      </c>
      <c r="D221" s="165" t="s">
        <v>452</v>
      </c>
      <c r="E221" s="165" t="s">
        <v>1512</v>
      </c>
      <c r="F221" s="165">
        <v>51257</v>
      </c>
      <c r="G221" s="165"/>
      <c r="H221" s="165">
        <v>-513</v>
      </c>
      <c r="I221" s="165"/>
      <c r="J221" s="165">
        <v>-2563</v>
      </c>
      <c r="L221" s="165">
        <v>48181</v>
      </c>
      <c r="N221" s="165">
        <v>0</v>
      </c>
      <c r="P221" s="165">
        <f>VLOOKUP($C221,'[7]DASummary v2'!$C$3:$O$1048576,8,0)</f>
        <v>3211</v>
      </c>
      <c r="R221" s="165">
        <f>VLOOKUP($C221,'[7]DASummary v2'!$C$3:$O$1048576,9,0)</f>
        <v>54922</v>
      </c>
      <c r="T221" s="165">
        <f>VLOOKUP($C221,'[7]DASummary v2'!$C$3:$O$1048576,10,0)</f>
        <v>0</v>
      </c>
      <c r="V221" s="165">
        <f>VLOOKUP($C221,'[7]DASummary v2'!$C$3:$O$1048576,11,0)</f>
        <v>0</v>
      </c>
      <c r="X221" s="165">
        <f>VLOOKUP($C221,'[7]DASummary v2'!$C$3:$O$1048576,13,0)</f>
        <v>0</v>
      </c>
    </row>
    <row r="222" spans="1:24" x14ac:dyDescent="0.2">
      <c r="A222" s="162">
        <v>1</v>
      </c>
      <c r="B222" s="310" t="s">
        <v>455</v>
      </c>
      <c r="C222" s="310" t="s">
        <v>1147</v>
      </c>
      <c r="D222" s="165" t="s">
        <v>454</v>
      </c>
      <c r="E222" s="165" t="s">
        <v>1513</v>
      </c>
      <c r="F222" s="165">
        <v>0</v>
      </c>
      <c r="G222" s="165"/>
      <c r="H222" s="165">
        <v>0</v>
      </c>
      <c r="I222" s="165"/>
      <c r="J222" s="165">
        <v>0</v>
      </c>
      <c r="L222" s="165">
        <v>0</v>
      </c>
      <c r="N222" s="165">
        <v>0</v>
      </c>
      <c r="P222" s="165">
        <f>VLOOKUP($C222,'[7]DASummary v2'!$C$3:$O$1048576,8,0)</f>
        <v>0</v>
      </c>
      <c r="R222" s="165">
        <f>VLOOKUP($C222,'[7]DASummary v2'!$C$3:$O$1048576,9,0)</f>
        <v>0</v>
      </c>
      <c r="T222" s="165">
        <f>VLOOKUP($C222,'[7]DASummary v2'!$C$3:$O$1048576,10,0)</f>
        <v>0</v>
      </c>
      <c r="V222" s="165">
        <f>VLOOKUP($C222,'[7]DASummary v2'!$C$3:$O$1048576,11,0)</f>
        <v>0</v>
      </c>
      <c r="X222" s="165">
        <f>VLOOKUP($C222,'[7]DASummary v2'!$C$3:$O$1048576,13,0)</f>
        <v>0</v>
      </c>
    </row>
    <row r="223" spans="1:24" x14ac:dyDescent="0.2">
      <c r="A223" s="162">
        <v>2</v>
      </c>
      <c r="B223" s="310" t="s">
        <v>455</v>
      </c>
      <c r="C223" s="310" t="s">
        <v>1148</v>
      </c>
      <c r="D223" s="165" t="s">
        <v>454</v>
      </c>
      <c r="E223" s="165" t="s">
        <v>1514</v>
      </c>
      <c r="F223" s="165">
        <v>0</v>
      </c>
      <c r="G223" s="165"/>
      <c r="H223" s="165">
        <v>0</v>
      </c>
      <c r="I223" s="165"/>
      <c r="J223" s="165">
        <v>0</v>
      </c>
      <c r="L223" s="165">
        <v>0</v>
      </c>
      <c r="N223" s="165">
        <v>0</v>
      </c>
      <c r="P223" s="165">
        <f>VLOOKUP($C223,'[7]DASummary v2'!$C$3:$O$1048576,8,0)</f>
        <v>0</v>
      </c>
      <c r="R223" s="165">
        <f>VLOOKUP($C223,'[7]DASummary v2'!$C$3:$O$1048576,9,0)</f>
        <v>0</v>
      </c>
      <c r="T223" s="165">
        <f>VLOOKUP($C223,'[7]DASummary v2'!$C$3:$O$1048576,10,0)</f>
        <v>0</v>
      </c>
      <c r="V223" s="165">
        <f>VLOOKUP($C223,'[7]DASummary v2'!$C$3:$O$1048576,11,0)</f>
        <v>0</v>
      </c>
      <c r="X223" s="165">
        <f>VLOOKUP($C223,'[7]DASummary v2'!$C$3:$O$1048576,13,0)</f>
        <v>0</v>
      </c>
    </row>
    <row r="224" spans="1:24" x14ac:dyDescent="0.2">
      <c r="A224" s="162">
        <v>1</v>
      </c>
      <c r="B224" s="310" t="s">
        <v>457</v>
      </c>
      <c r="C224" s="310" t="s">
        <v>1149</v>
      </c>
      <c r="D224" s="165" t="s">
        <v>456</v>
      </c>
      <c r="E224" s="165" t="s">
        <v>1484</v>
      </c>
      <c r="F224" s="165">
        <v>196548</v>
      </c>
      <c r="G224" s="165"/>
      <c r="H224" s="165">
        <v>0</v>
      </c>
      <c r="I224" s="165"/>
      <c r="J224" s="165">
        <v>-9827</v>
      </c>
      <c r="L224" s="165">
        <v>186721</v>
      </c>
      <c r="N224" s="165">
        <v>0</v>
      </c>
      <c r="P224" s="165">
        <f>VLOOKUP($C224,'[7]DASummary v2'!$C$3:$O$1048576,8,0)</f>
        <v>-3437</v>
      </c>
      <c r="R224" s="165">
        <f>VLOOKUP($C224,'[7]DASummary v2'!$C$3:$O$1048576,9,0)</f>
        <v>170055</v>
      </c>
      <c r="T224" s="165">
        <f>VLOOKUP($C224,'[7]DASummary v2'!$C$3:$O$1048576,10,0)</f>
        <v>13229</v>
      </c>
      <c r="V224" s="165">
        <f>VLOOKUP($C224,'[7]DASummary v2'!$C$3:$O$1048576,11,0)</f>
        <v>0</v>
      </c>
      <c r="X224" s="165">
        <f>VLOOKUP($C224,'[7]DASummary v2'!$C$3:$O$1048576,13,0)</f>
        <v>0</v>
      </c>
    </row>
    <row r="225" spans="1:24" x14ac:dyDescent="0.2">
      <c r="A225" s="162">
        <v>1</v>
      </c>
      <c r="B225" s="310" t="s">
        <v>461</v>
      </c>
      <c r="C225" s="310" t="s">
        <v>1150</v>
      </c>
      <c r="D225" s="165" t="s">
        <v>460</v>
      </c>
      <c r="E225" s="165" t="s">
        <v>1515</v>
      </c>
      <c r="F225" s="165">
        <v>2324798</v>
      </c>
      <c r="G225" s="165"/>
      <c r="H225" s="165">
        <v>-10000</v>
      </c>
      <c r="I225" s="165"/>
      <c r="J225" s="165">
        <v>-125000</v>
      </c>
      <c r="L225" s="165">
        <v>2189798</v>
      </c>
      <c r="N225" s="165">
        <v>0</v>
      </c>
      <c r="P225" s="165">
        <f>VLOOKUP($C225,'[7]DASummary v2'!$C$3:$O$1048576,8,0)</f>
        <v>380607</v>
      </c>
      <c r="R225" s="165">
        <f>VLOOKUP($C225,'[7]DASummary v2'!$C$3:$O$1048576,9,0)</f>
        <v>4206450</v>
      </c>
      <c r="T225" s="165">
        <f>VLOOKUP($C225,'[7]DASummary v2'!$C$3:$O$1048576,10,0)</f>
        <v>0</v>
      </c>
      <c r="V225" s="165">
        <f>VLOOKUP($C225,'[7]DASummary v2'!$C$3:$O$1048576,11,0)</f>
        <v>0</v>
      </c>
      <c r="X225" s="165">
        <f>VLOOKUP($C225,'[7]DASummary v2'!$C$3:$O$1048576,13,0)</f>
        <v>0</v>
      </c>
    </row>
    <row r="226" spans="1:24" x14ac:dyDescent="0.2">
      <c r="A226" s="162">
        <v>1</v>
      </c>
      <c r="B226" s="310" t="s">
        <v>463</v>
      </c>
      <c r="C226" s="310" t="s">
        <v>1151</v>
      </c>
      <c r="D226" s="165" t="s">
        <v>462</v>
      </c>
      <c r="E226" s="165" t="s">
        <v>1516</v>
      </c>
      <c r="F226" s="637" t="s">
        <v>1522</v>
      </c>
      <c r="G226" s="165"/>
      <c r="H226" s="637" t="s">
        <v>1522</v>
      </c>
      <c r="I226" s="165"/>
      <c r="J226" s="637" t="s">
        <v>1522</v>
      </c>
      <c r="L226" s="637" t="s">
        <v>1522</v>
      </c>
      <c r="N226" s="637" t="s">
        <v>1522</v>
      </c>
      <c r="P226" s="637" t="s">
        <v>1522</v>
      </c>
      <c r="R226" s="637" t="s">
        <v>1522</v>
      </c>
      <c r="T226" s="637" t="s">
        <v>1522</v>
      </c>
      <c r="V226" s="637" t="s">
        <v>1522</v>
      </c>
      <c r="X226" s="637" t="s">
        <v>1522</v>
      </c>
    </row>
    <row r="227" spans="1:24" x14ac:dyDescent="0.2">
      <c r="A227" s="162">
        <v>1</v>
      </c>
      <c r="B227" s="310" t="s">
        <v>469</v>
      </c>
      <c r="C227" s="310" t="s">
        <v>1152</v>
      </c>
      <c r="D227" s="165" t="s">
        <v>468</v>
      </c>
      <c r="E227" s="165" t="s">
        <v>1389</v>
      </c>
      <c r="F227" s="165">
        <v>258390</v>
      </c>
      <c r="G227" s="165"/>
      <c r="H227" s="165">
        <v>0</v>
      </c>
      <c r="I227" s="165"/>
      <c r="J227" s="165">
        <v>-10336</v>
      </c>
      <c r="L227" s="165">
        <v>248054</v>
      </c>
      <c r="N227" s="165">
        <v>0</v>
      </c>
      <c r="P227" s="165">
        <f>VLOOKUP($C227,'[7]DASummary v2'!$C$3:$O$1048576,8,0)</f>
        <v>-9712</v>
      </c>
      <c r="R227" s="165">
        <f>VLOOKUP($C227,'[7]DASummary v2'!$C$3:$O$1048576,9,0)</f>
        <v>0</v>
      </c>
      <c r="T227" s="165">
        <f>VLOOKUP($C227,'[7]DASummary v2'!$C$3:$O$1048576,10,0)</f>
        <v>238342</v>
      </c>
      <c r="V227" s="165">
        <f>VLOOKUP($C227,'[7]DASummary v2'!$C$3:$O$1048576,11,0)</f>
        <v>169145</v>
      </c>
      <c r="X227" s="165">
        <f>VLOOKUP($C227,'[7]DASummary v2'!$C$3:$O$1048576,13,0)</f>
        <v>169145</v>
      </c>
    </row>
    <row r="228" spans="1:24" x14ac:dyDescent="0.2">
      <c r="A228" s="162">
        <v>2</v>
      </c>
      <c r="B228" s="310" t="s">
        <v>469</v>
      </c>
      <c r="C228" s="310" t="s">
        <v>1153</v>
      </c>
      <c r="D228" s="165" t="s">
        <v>468</v>
      </c>
      <c r="E228" s="165" t="s">
        <v>1517</v>
      </c>
      <c r="F228" s="165">
        <v>0</v>
      </c>
      <c r="G228" s="165"/>
      <c r="H228" s="165">
        <v>0</v>
      </c>
      <c r="I228" s="165"/>
      <c r="J228" s="165">
        <v>0</v>
      </c>
      <c r="L228" s="165">
        <v>0</v>
      </c>
      <c r="N228" s="165">
        <v>0</v>
      </c>
      <c r="P228" s="165">
        <f>VLOOKUP($C228,'[7]DASummary v2'!$C$3:$O$1048576,8,0)</f>
        <v>0</v>
      </c>
      <c r="R228" s="165">
        <f>VLOOKUP($C228,'[7]DASummary v2'!$C$3:$O$1048576,9,0)</f>
        <v>13863</v>
      </c>
      <c r="T228" s="165">
        <f>VLOOKUP($C228,'[7]DASummary v2'!$C$3:$O$1048576,10,0)</f>
        <v>0</v>
      </c>
      <c r="V228" s="165">
        <f>VLOOKUP($C228,'[7]DASummary v2'!$C$3:$O$1048576,11,0)</f>
        <v>0</v>
      </c>
      <c r="X228" s="165">
        <f>VLOOKUP($C228,'[7]DASummary v2'!$C$3:$O$1048576,13,0)</f>
        <v>0</v>
      </c>
    </row>
    <row r="229" spans="1:24" x14ac:dyDescent="0.2">
      <c r="A229" s="162">
        <v>3</v>
      </c>
      <c r="B229" s="310" t="s">
        <v>469</v>
      </c>
      <c r="C229" s="310" t="s">
        <v>1154</v>
      </c>
      <c r="D229" s="165" t="s">
        <v>468</v>
      </c>
      <c r="E229" s="165" t="s">
        <v>1518</v>
      </c>
      <c r="F229" s="165">
        <v>0</v>
      </c>
      <c r="G229" s="165"/>
      <c r="H229" s="165">
        <v>0</v>
      </c>
      <c r="I229" s="165"/>
      <c r="J229" s="165">
        <v>0</v>
      </c>
      <c r="L229" s="165">
        <v>0</v>
      </c>
      <c r="N229" s="165">
        <v>0</v>
      </c>
      <c r="P229" s="165">
        <f>VLOOKUP($C229,'[7]DASummary v2'!$C$3:$O$1048576,8,0)</f>
        <v>0</v>
      </c>
      <c r="R229" s="165">
        <f>VLOOKUP($C229,'[7]DASummary v2'!$C$3:$O$1048576,9,0)</f>
        <v>28979</v>
      </c>
      <c r="T229" s="165">
        <f>VLOOKUP($C229,'[7]DASummary v2'!$C$3:$O$1048576,10,0)</f>
        <v>0</v>
      </c>
      <c r="V229" s="165">
        <f>VLOOKUP($C229,'[7]DASummary v2'!$C$3:$O$1048576,11,0)</f>
        <v>0</v>
      </c>
      <c r="X229" s="165">
        <f>VLOOKUP($C229,'[7]DASummary v2'!$C$3:$O$1048576,13,0)</f>
        <v>0</v>
      </c>
    </row>
    <row r="230" spans="1:24" x14ac:dyDescent="0.2">
      <c r="A230" s="162">
        <v>1</v>
      </c>
      <c r="B230" s="310" t="s">
        <v>502</v>
      </c>
      <c r="C230" s="310" t="s">
        <v>1155</v>
      </c>
      <c r="D230" s="165" t="s">
        <v>501</v>
      </c>
      <c r="E230" s="165" t="s">
        <v>1438</v>
      </c>
      <c r="F230" s="165">
        <v>0</v>
      </c>
      <c r="G230" s="165"/>
      <c r="H230" s="165">
        <v>0</v>
      </c>
      <c r="I230" s="165"/>
      <c r="J230" s="165">
        <v>0</v>
      </c>
      <c r="L230" s="165">
        <v>0</v>
      </c>
      <c r="N230" s="165">
        <v>0</v>
      </c>
      <c r="P230" s="165">
        <f>VLOOKUP($C230,'[7]DASummary v2'!$C$3:$O$1048576,8,0)</f>
        <v>0</v>
      </c>
      <c r="R230" s="165">
        <f>VLOOKUP($C230,'[7]DASummary v2'!$C$3:$O$1048576,9,0)</f>
        <v>0</v>
      </c>
      <c r="T230" s="165">
        <f>VLOOKUP($C230,'[7]DASummary v2'!$C$3:$O$1048576,10,0)</f>
        <v>0</v>
      </c>
      <c r="V230" s="165">
        <f>VLOOKUP($C230,'[7]DASummary v2'!$C$3:$O$1048576,11,0)</f>
        <v>0</v>
      </c>
      <c r="X230" s="165">
        <f>VLOOKUP($C230,'[7]DASummary v2'!$C$3:$O$1048576,13,0)</f>
        <v>0</v>
      </c>
    </row>
    <row r="231" spans="1:24" x14ac:dyDescent="0.2">
      <c r="A231" s="162">
        <v>2</v>
      </c>
      <c r="B231" s="310" t="s">
        <v>502</v>
      </c>
      <c r="C231" s="310" t="s">
        <v>1156</v>
      </c>
      <c r="D231" s="165" t="s">
        <v>501</v>
      </c>
      <c r="E231" s="165" t="s">
        <v>1519</v>
      </c>
      <c r="F231" s="165">
        <v>1135916</v>
      </c>
      <c r="G231" s="165"/>
      <c r="H231" s="165">
        <v>0</v>
      </c>
      <c r="I231" s="165"/>
      <c r="J231" s="165">
        <v>0</v>
      </c>
      <c r="L231" s="165">
        <v>1135916</v>
      </c>
      <c r="N231" s="165">
        <v>0</v>
      </c>
      <c r="P231" s="165">
        <f>VLOOKUP($C231,'[7]DASummary v2'!$C$3:$O$1048576,8,0)</f>
        <v>-29571</v>
      </c>
      <c r="R231" s="165">
        <f>VLOOKUP($C231,'[7]DASummary v2'!$C$3:$O$1048576,9,0)</f>
        <v>877693</v>
      </c>
      <c r="T231" s="165">
        <f>VLOOKUP($C231,'[7]DASummary v2'!$C$3:$O$1048576,10,0)</f>
        <v>228652</v>
      </c>
      <c r="V231" s="165">
        <f>VLOOKUP($C231,'[7]DASummary v2'!$C$3:$O$1048576,11,0)</f>
        <v>77522</v>
      </c>
      <c r="X231" s="165">
        <f>VLOOKUP($C231,'[7]DASummary v2'!$C$3:$O$1048576,13,0)</f>
        <v>77522</v>
      </c>
    </row>
    <row r="232" spans="1:24" x14ac:dyDescent="0.2">
      <c r="A232" s="162">
        <v>1</v>
      </c>
      <c r="B232" s="310" t="s">
        <v>507</v>
      </c>
      <c r="C232" s="310" t="s">
        <v>1157</v>
      </c>
      <c r="D232" s="165" t="s">
        <v>506</v>
      </c>
      <c r="E232" s="165" t="s">
        <v>1484</v>
      </c>
      <c r="F232" s="165">
        <v>157275</v>
      </c>
      <c r="G232" s="165"/>
      <c r="H232" s="165">
        <v>0</v>
      </c>
      <c r="I232" s="165"/>
      <c r="J232" s="165">
        <v>0</v>
      </c>
      <c r="L232" s="165">
        <v>157275</v>
      </c>
      <c r="N232" s="165">
        <v>0</v>
      </c>
      <c r="P232" s="165">
        <f>VLOOKUP($C232,'[7]DASummary v2'!$C$3:$O$1048576,8,0)</f>
        <v>0</v>
      </c>
      <c r="R232" s="165">
        <f>VLOOKUP($C232,'[7]DASummary v2'!$C$3:$O$1048576,9,0)</f>
        <v>97743</v>
      </c>
      <c r="T232" s="165">
        <f>VLOOKUP($C232,'[7]DASummary v2'!$C$3:$O$1048576,10,0)</f>
        <v>59532</v>
      </c>
      <c r="V232" s="165">
        <f>VLOOKUP($C232,'[7]DASummary v2'!$C$3:$O$1048576,11,0)</f>
        <v>0</v>
      </c>
      <c r="X232" s="165">
        <f>VLOOKUP($C232,'[7]DASummary v2'!$C$3:$O$1048576,13,0)</f>
        <v>0</v>
      </c>
    </row>
    <row r="233" spans="1:24" x14ac:dyDescent="0.2">
      <c r="A233" s="162">
        <v>1</v>
      </c>
      <c r="B233" s="310" t="s">
        <v>517</v>
      </c>
      <c r="C233" s="310" t="s">
        <v>1158</v>
      </c>
      <c r="D233" s="165" t="s">
        <v>516</v>
      </c>
      <c r="E233" s="165" t="s">
        <v>1520</v>
      </c>
      <c r="F233" s="165">
        <v>3045775</v>
      </c>
      <c r="G233" s="165"/>
      <c r="H233" s="165">
        <v>-100000</v>
      </c>
      <c r="I233" s="165"/>
      <c r="J233" s="165">
        <v>-400000</v>
      </c>
      <c r="L233" s="165">
        <v>2545775</v>
      </c>
      <c r="N233" s="165">
        <v>0</v>
      </c>
      <c r="P233" s="165">
        <f>VLOOKUP($C233,'[7]DASummary v2'!$C$3:$O$1048576,8,0)</f>
        <v>-174327</v>
      </c>
      <c r="R233" s="165">
        <f>VLOOKUP($C233,'[7]DASummary v2'!$C$3:$O$1048576,9,0)</f>
        <v>2412509</v>
      </c>
      <c r="T233" s="165">
        <f>VLOOKUP($C233,'[7]DASummary v2'!$C$3:$O$1048576,10,0)</f>
        <v>0</v>
      </c>
      <c r="V233" s="165">
        <f>VLOOKUP($C233,'[7]DASummary v2'!$C$3:$O$1048576,11,0)</f>
        <v>0</v>
      </c>
      <c r="X233" s="165">
        <f>VLOOKUP($C233,'[7]DASummary v2'!$C$3:$O$1048576,13,0)</f>
        <v>0</v>
      </c>
    </row>
    <row r="234" spans="1:24" x14ac:dyDescent="0.2">
      <c r="A234" s="162">
        <v>1</v>
      </c>
      <c r="B234" s="310" t="s">
        <v>521</v>
      </c>
      <c r="C234" s="310" t="s">
        <v>1159</v>
      </c>
      <c r="D234" s="165" t="s">
        <v>520</v>
      </c>
      <c r="E234" s="165" t="s">
        <v>1521</v>
      </c>
      <c r="F234" s="165">
        <v>847848</v>
      </c>
      <c r="G234" s="165"/>
      <c r="H234" s="165">
        <v>0</v>
      </c>
      <c r="I234" s="165"/>
      <c r="J234" s="165">
        <v>-18888</v>
      </c>
      <c r="L234" s="165">
        <v>828960</v>
      </c>
      <c r="N234" s="165">
        <v>0</v>
      </c>
      <c r="P234" s="165">
        <f>VLOOKUP($C234,'[7]DASummary v2'!$C$3:$O$1048576,8,0)</f>
        <v>432696</v>
      </c>
      <c r="R234" s="165">
        <f>VLOOKUP($C234,'[7]DASummary v2'!$C$3:$O$1048576,9,0)</f>
        <v>745853</v>
      </c>
      <c r="T234" s="165">
        <f>VLOOKUP($C234,'[7]DASummary v2'!$C$3:$O$1048576,10,0)</f>
        <v>515803</v>
      </c>
      <c r="V234" s="165">
        <f>VLOOKUP($C234,'[7]DASummary v2'!$C$3:$O$1048576,11,0)</f>
        <v>0</v>
      </c>
      <c r="X234" s="165">
        <f>VLOOKUP($C234,'[7]DASummary v2'!$C$3:$O$1048576,13,0)</f>
        <v>0</v>
      </c>
    </row>
    <row r="235" spans="1:24" x14ac:dyDescent="0.2">
      <c r="D235" s="165"/>
      <c r="E235" s="165"/>
      <c r="G235" s="308"/>
      <c r="H235" s="307"/>
      <c r="I235" s="306"/>
    </row>
    <row r="236" spans="1:24" s="165" customFormat="1" x14ac:dyDescent="0.2">
      <c r="B236" s="162"/>
      <c r="C236" s="162"/>
      <c r="D236" s="219"/>
      <c r="E236" s="219"/>
      <c r="F236" s="219"/>
      <c r="G236" s="219"/>
      <c r="H236" s="219"/>
      <c r="I236" s="219"/>
    </row>
    <row r="237" spans="1:24" s="165" customFormat="1" x14ac:dyDescent="0.2">
      <c r="B237" s="162"/>
      <c r="C237" s="162"/>
      <c r="D237" s="219"/>
      <c r="E237" s="219"/>
      <c r="F237" s="219"/>
      <c r="G237" s="219"/>
      <c r="H237" s="219"/>
      <c r="I237" s="219"/>
    </row>
    <row r="238" spans="1:24" s="165" customFormat="1" x14ac:dyDescent="0.2">
      <c r="B238" s="162"/>
      <c r="C238" s="162"/>
      <c r="D238" s="219"/>
      <c r="E238" s="219"/>
      <c r="F238" s="219"/>
      <c r="G238" s="219"/>
      <c r="H238" s="219"/>
      <c r="I238" s="219"/>
    </row>
    <row r="239" spans="1:24" s="165" customFormat="1" x14ac:dyDescent="0.2">
      <c r="B239" s="162"/>
      <c r="C239" s="162"/>
      <c r="D239" s="219"/>
      <c r="E239" s="219"/>
      <c r="F239" s="219"/>
      <c r="G239" s="219"/>
      <c r="H239" s="219"/>
      <c r="I239" s="219"/>
    </row>
    <row r="240" spans="1:24" s="165" customFormat="1" x14ac:dyDescent="0.2">
      <c r="B240" s="162"/>
      <c r="C240" s="162"/>
      <c r="D240" s="219"/>
      <c r="E240" s="219"/>
      <c r="F240" s="219"/>
      <c r="G240" s="219"/>
      <c r="H240" s="219"/>
      <c r="I240" s="219"/>
    </row>
    <row r="241" spans="2:9" s="165" customFormat="1" x14ac:dyDescent="0.2">
      <c r="B241" s="162"/>
      <c r="C241" s="162"/>
      <c r="F241" s="219"/>
      <c r="G241" s="219"/>
      <c r="H241" s="219"/>
      <c r="I241" s="219"/>
    </row>
    <row r="242" spans="2:9" s="165" customFormat="1" x14ac:dyDescent="0.2">
      <c r="B242" s="162"/>
      <c r="C242" s="162"/>
      <c r="F242" s="219"/>
      <c r="G242" s="219"/>
      <c r="H242" s="219"/>
      <c r="I242" s="219"/>
    </row>
    <row r="243" spans="2:9" s="165" customFormat="1" x14ac:dyDescent="0.2">
      <c r="B243" s="162"/>
      <c r="C243" s="162"/>
      <c r="F243" s="219"/>
      <c r="G243" s="219"/>
      <c r="H243" s="219"/>
      <c r="I243" s="219"/>
    </row>
    <row r="244" spans="2:9" s="165" customFormat="1" x14ac:dyDescent="0.2">
      <c r="B244" s="162"/>
      <c r="C244" s="162"/>
      <c r="F244" s="219"/>
      <c r="G244" s="219"/>
      <c r="H244" s="219"/>
      <c r="I244" s="219"/>
    </row>
    <row r="245" spans="2:9" s="165" customFormat="1" x14ac:dyDescent="0.2">
      <c r="B245" s="162"/>
      <c r="C245" s="162"/>
      <c r="F245" s="219"/>
      <c r="G245" s="219"/>
      <c r="H245" s="219"/>
      <c r="I245" s="219"/>
    </row>
    <row r="246" spans="2:9" s="165" customFormat="1" x14ac:dyDescent="0.2">
      <c r="B246" s="162"/>
      <c r="C246" s="162"/>
      <c r="F246" s="219"/>
      <c r="G246" s="219"/>
      <c r="H246" s="219"/>
      <c r="I246" s="219"/>
    </row>
    <row r="247" spans="2:9" s="165" customFormat="1" x14ac:dyDescent="0.2">
      <c r="B247" s="162"/>
      <c r="C247" s="162"/>
      <c r="F247" s="219"/>
      <c r="G247" s="219"/>
      <c r="H247" s="219"/>
      <c r="I247" s="219"/>
    </row>
    <row r="248" spans="2:9" s="165" customFormat="1" x14ac:dyDescent="0.2">
      <c r="B248" s="162"/>
      <c r="C248" s="162"/>
      <c r="F248" s="219"/>
      <c r="G248" s="219"/>
      <c r="H248" s="219"/>
      <c r="I248" s="219"/>
    </row>
    <row r="249" spans="2:9" s="165" customFormat="1" x14ac:dyDescent="0.2">
      <c r="B249" s="162"/>
      <c r="C249" s="162"/>
      <c r="F249" s="219"/>
      <c r="G249" s="219"/>
      <c r="H249" s="219"/>
      <c r="I249" s="219"/>
    </row>
    <row r="250" spans="2:9" s="165" customFormat="1" x14ac:dyDescent="0.2">
      <c r="B250" s="162"/>
      <c r="C250" s="162"/>
      <c r="F250" s="219"/>
      <c r="G250" s="219"/>
      <c r="H250" s="219"/>
      <c r="I250" s="219"/>
    </row>
    <row r="251" spans="2:9" s="165" customFormat="1" x14ac:dyDescent="0.2">
      <c r="B251" s="162"/>
      <c r="C251" s="162"/>
      <c r="F251" s="219"/>
      <c r="G251" s="219"/>
      <c r="H251" s="219"/>
      <c r="I251" s="219"/>
    </row>
    <row r="252" spans="2:9" s="165" customFormat="1" x14ac:dyDescent="0.2">
      <c r="B252" s="162"/>
      <c r="C252" s="162"/>
      <c r="F252" s="219"/>
      <c r="G252" s="219"/>
      <c r="H252" s="219"/>
      <c r="I252" s="219"/>
    </row>
    <row r="253" spans="2:9" s="165" customFormat="1" x14ac:dyDescent="0.2">
      <c r="B253" s="162"/>
      <c r="C253" s="162"/>
      <c r="F253" s="219"/>
      <c r="G253" s="219"/>
      <c r="H253" s="219"/>
      <c r="I253" s="219"/>
    </row>
    <row r="254" spans="2:9" s="165" customFormat="1" x14ac:dyDescent="0.2">
      <c r="B254" s="162"/>
      <c r="C254" s="162"/>
      <c r="F254" s="219"/>
      <c r="G254" s="219"/>
      <c r="H254" s="219"/>
      <c r="I254" s="219"/>
    </row>
    <row r="255" spans="2:9" s="165" customFormat="1" x14ac:dyDescent="0.2">
      <c r="B255" s="162"/>
      <c r="C255" s="162"/>
      <c r="F255" s="219"/>
      <c r="G255" s="219"/>
      <c r="H255" s="219"/>
      <c r="I255" s="219"/>
    </row>
    <row r="256" spans="2:9" s="165" customFormat="1" x14ac:dyDescent="0.2">
      <c r="B256" s="162"/>
      <c r="C256" s="162"/>
      <c r="F256" s="219"/>
      <c r="G256" s="219"/>
      <c r="H256" s="219"/>
      <c r="I256" s="219"/>
    </row>
    <row r="257" spans="2:9" s="165" customFormat="1" x14ac:dyDescent="0.2">
      <c r="B257" s="162"/>
      <c r="C257" s="162"/>
      <c r="F257" s="219"/>
      <c r="G257" s="219"/>
      <c r="H257" s="219"/>
      <c r="I257" s="219"/>
    </row>
    <row r="258" spans="2:9" s="165" customFormat="1" x14ac:dyDescent="0.2">
      <c r="B258" s="162"/>
      <c r="C258" s="162"/>
      <c r="F258" s="219"/>
      <c r="G258" s="219"/>
      <c r="H258" s="219"/>
      <c r="I258" s="219"/>
    </row>
    <row r="259" spans="2:9" s="165" customFormat="1" x14ac:dyDescent="0.2">
      <c r="B259" s="162"/>
      <c r="C259" s="162"/>
      <c r="F259" s="219"/>
      <c r="G259" s="219"/>
      <c r="H259" s="219"/>
      <c r="I259" s="219"/>
    </row>
    <row r="260" spans="2:9" s="165" customFormat="1" x14ac:dyDescent="0.2">
      <c r="B260" s="162"/>
      <c r="C260" s="162"/>
      <c r="F260" s="219"/>
      <c r="G260" s="219"/>
      <c r="H260" s="219"/>
      <c r="I260" s="219"/>
    </row>
    <row r="261" spans="2:9" s="165" customFormat="1" x14ac:dyDescent="0.2">
      <c r="B261" s="162"/>
      <c r="C261" s="162"/>
      <c r="F261" s="219"/>
      <c r="G261" s="219"/>
      <c r="H261" s="219"/>
      <c r="I261" s="219"/>
    </row>
    <row r="262" spans="2:9" s="165" customFormat="1" x14ac:dyDescent="0.2">
      <c r="B262" s="162"/>
      <c r="C262" s="162"/>
      <c r="F262" s="219"/>
      <c r="G262" s="219"/>
      <c r="H262" s="219"/>
      <c r="I262" s="219"/>
    </row>
    <row r="263" spans="2:9" s="165" customFormat="1" x14ac:dyDescent="0.2">
      <c r="B263" s="162"/>
      <c r="C263" s="162"/>
      <c r="F263" s="219"/>
      <c r="G263" s="219"/>
      <c r="H263" s="219"/>
      <c r="I263" s="219"/>
    </row>
    <row r="264" spans="2:9" s="165" customFormat="1" x14ac:dyDescent="0.2">
      <c r="B264" s="162"/>
      <c r="C264" s="162"/>
      <c r="F264" s="219"/>
      <c r="G264" s="219"/>
      <c r="H264" s="219"/>
      <c r="I264" s="219"/>
    </row>
    <row r="265" spans="2:9" s="165" customFormat="1" x14ac:dyDescent="0.2">
      <c r="B265" s="162"/>
      <c r="C265" s="162"/>
      <c r="F265" s="219"/>
      <c r="G265" s="219"/>
      <c r="H265" s="219"/>
      <c r="I265" s="219"/>
    </row>
    <row r="266" spans="2:9" s="165" customFormat="1" x14ac:dyDescent="0.2">
      <c r="B266" s="162"/>
      <c r="C266" s="162"/>
      <c r="F266" s="219"/>
      <c r="G266" s="219"/>
      <c r="H266" s="219"/>
      <c r="I266" s="219"/>
    </row>
    <row r="267" spans="2:9" s="165" customFormat="1" x14ac:dyDescent="0.2">
      <c r="B267" s="162"/>
      <c r="C267" s="162"/>
      <c r="F267" s="219"/>
      <c r="G267" s="219"/>
      <c r="H267" s="219"/>
      <c r="I267" s="219"/>
    </row>
    <row r="268" spans="2:9" s="165" customFormat="1" x14ac:dyDescent="0.2">
      <c r="B268" s="162"/>
      <c r="C268" s="162"/>
      <c r="F268" s="219"/>
      <c r="G268" s="219"/>
      <c r="H268" s="219"/>
      <c r="I268" s="219"/>
    </row>
    <row r="269" spans="2:9" s="165" customFormat="1" x14ac:dyDescent="0.2">
      <c r="B269" s="162"/>
      <c r="C269" s="162"/>
      <c r="F269" s="219"/>
      <c r="G269" s="219"/>
      <c r="H269" s="219"/>
      <c r="I269" s="219"/>
    </row>
    <row r="270" spans="2:9" s="165" customFormat="1" x14ac:dyDescent="0.2">
      <c r="B270" s="162"/>
      <c r="C270" s="162"/>
      <c r="F270" s="219"/>
      <c r="G270" s="219"/>
      <c r="H270" s="219"/>
      <c r="I270" s="219"/>
    </row>
    <row r="271" spans="2:9" s="165" customFormat="1" x14ac:dyDescent="0.2">
      <c r="B271" s="162"/>
      <c r="C271" s="162"/>
      <c r="F271" s="219"/>
      <c r="G271" s="219"/>
      <c r="H271" s="219"/>
      <c r="I271" s="219"/>
    </row>
    <row r="272" spans="2:9" s="165" customFormat="1" x14ac:dyDescent="0.2">
      <c r="B272" s="162"/>
      <c r="C272" s="162"/>
      <c r="F272" s="219"/>
      <c r="G272" s="219"/>
      <c r="H272" s="219"/>
      <c r="I272" s="219"/>
    </row>
    <row r="273" spans="2:9" s="165" customFormat="1" x14ac:dyDescent="0.2">
      <c r="B273" s="162"/>
      <c r="C273" s="162"/>
      <c r="F273" s="219"/>
      <c r="G273" s="219"/>
      <c r="H273" s="219"/>
      <c r="I273" s="219"/>
    </row>
    <row r="274" spans="2:9" s="165" customFormat="1" x14ac:dyDescent="0.2">
      <c r="B274" s="162"/>
      <c r="C274" s="162"/>
      <c r="F274" s="219"/>
      <c r="G274" s="219"/>
      <c r="H274" s="219"/>
      <c r="I274" s="219"/>
    </row>
    <row r="275" spans="2:9" s="165" customFormat="1" x14ac:dyDescent="0.2">
      <c r="B275" s="162"/>
      <c r="C275" s="162"/>
      <c r="F275" s="219"/>
      <c r="G275" s="219"/>
      <c r="H275" s="219"/>
      <c r="I275" s="219"/>
    </row>
    <row r="276" spans="2:9" s="165" customFormat="1" x14ac:dyDescent="0.2">
      <c r="B276" s="162"/>
      <c r="C276" s="162"/>
      <c r="F276" s="219"/>
      <c r="G276" s="219"/>
      <c r="H276" s="219"/>
      <c r="I276" s="219"/>
    </row>
    <row r="277" spans="2:9" s="165" customFormat="1" x14ac:dyDescent="0.2">
      <c r="B277" s="162"/>
      <c r="C277" s="162"/>
      <c r="F277" s="219"/>
      <c r="G277" s="219"/>
      <c r="H277" s="219"/>
      <c r="I277" s="219"/>
    </row>
    <row r="278" spans="2:9" s="165" customFormat="1" x14ac:dyDescent="0.2">
      <c r="B278" s="162"/>
      <c r="C278" s="162"/>
      <c r="F278" s="219"/>
      <c r="G278" s="219"/>
      <c r="H278" s="219"/>
      <c r="I278" s="219"/>
    </row>
    <row r="279" spans="2:9" s="165" customFormat="1" x14ac:dyDescent="0.2">
      <c r="B279" s="162"/>
      <c r="C279" s="162"/>
      <c r="F279" s="219"/>
      <c r="G279" s="219"/>
      <c r="H279" s="219"/>
      <c r="I279" s="219"/>
    </row>
    <row r="280" spans="2:9" s="165" customFormat="1" x14ac:dyDescent="0.2">
      <c r="B280" s="162"/>
      <c r="C280" s="162"/>
      <c r="F280" s="219"/>
      <c r="G280" s="219"/>
      <c r="H280" s="219"/>
      <c r="I280" s="219"/>
    </row>
    <row r="281" spans="2:9" s="165" customFormat="1" x14ac:dyDescent="0.2">
      <c r="B281" s="162"/>
      <c r="C281" s="162"/>
      <c r="F281" s="219"/>
      <c r="G281" s="219"/>
      <c r="H281" s="219"/>
      <c r="I281" s="219"/>
    </row>
    <row r="282" spans="2:9" s="165" customFormat="1" x14ac:dyDescent="0.2">
      <c r="B282" s="162"/>
      <c r="C282" s="162"/>
      <c r="F282" s="219"/>
      <c r="G282" s="219"/>
      <c r="H282" s="219"/>
      <c r="I282" s="219"/>
    </row>
    <row r="283" spans="2:9" s="165" customFormat="1" x14ac:dyDescent="0.2">
      <c r="B283" s="162"/>
      <c r="C283" s="162"/>
      <c r="F283" s="219"/>
      <c r="G283" s="219"/>
      <c r="H283" s="219"/>
      <c r="I283" s="219"/>
    </row>
    <row r="284" spans="2:9" s="165" customFormat="1" x14ac:dyDescent="0.2">
      <c r="B284" s="162"/>
      <c r="C284" s="162"/>
      <c r="F284" s="219"/>
      <c r="G284" s="219"/>
      <c r="H284" s="219"/>
      <c r="I284" s="219"/>
    </row>
    <row r="285" spans="2:9" s="165" customFormat="1" x14ac:dyDescent="0.2">
      <c r="B285" s="162"/>
      <c r="C285" s="162"/>
      <c r="F285" s="219"/>
      <c r="G285" s="219"/>
      <c r="H285" s="219"/>
      <c r="I285" s="219"/>
    </row>
    <row r="286" spans="2:9" s="165" customFormat="1" x14ac:dyDescent="0.2">
      <c r="B286" s="162"/>
      <c r="C286" s="162"/>
      <c r="F286" s="219"/>
      <c r="G286" s="219"/>
      <c r="H286" s="219"/>
      <c r="I286" s="219"/>
    </row>
    <row r="287" spans="2:9" s="165" customFormat="1" x14ac:dyDescent="0.2">
      <c r="B287" s="162"/>
      <c r="C287" s="162"/>
      <c r="F287" s="219"/>
      <c r="G287" s="219"/>
      <c r="H287" s="219"/>
      <c r="I287" s="219"/>
    </row>
    <row r="288" spans="2:9" s="165" customFormat="1" x14ac:dyDescent="0.2">
      <c r="B288" s="162"/>
      <c r="C288" s="162"/>
      <c r="F288" s="219"/>
      <c r="G288" s="219"/>
      <c r="H288" s="219"/>
      <c r="I288" s="219"/>
    </row>
    <row r="289" spans="2:9" s="165" customFormat="1" x14ac:dyDescent="0.2">
      <c r="B289" s="162"/>
      <c r="C289" s="162"/>
      <c r="F289" s="219"/>
      <c r="G289" s="219"/>
      <c r="H289" s="219"/>
      <c r="I289" s="219"/>
    </row>
    <row r="290" spans="2:9" s="165" customFormat="1" x14ac:dyDescent="0.2">
      <c r="B290" s="162"/>
      <c r="C290" s="162"/>
      <c r="F290" s="219"/>
      <c r="G290" s="219"/>
      <c r="H290" s="219"/>
      <c r="I290" s="219"/>
    </row>
    <row r="291" spans="2:9" s="165" customFormat="1" x14ac:dyDescent="0.2">
      <c r="B291" s="162"/>
      <c r="C291" s="162"/>
      <c r="F291" s="219"/>
      <c r="G291" s="219"/>
      <c r="H291" s="219"/>
      <c r="I291" s="219"/>
    </row>
    <row r="292" spans="2:9" s="165" customFormat="1" x14ac:dyDescent="0.2">
      <c r="B292" s="162"/>
      <c r="C292" s="162"/>
      <c r="F292" s="219"/>
      <c r="G292" s="219"/>
      <c r="H292" s="219"/>
      <c r="I292" s="219"/>
    </row>
    <row r="293" spans="2:9" s="165" customFormat="1" x14ac:dyDescent="0.2">
      <c r="B293" s="162"/>
      <c r="C293" s="162"/>
      <c r="F293" s="219"/>
      <c r="G293" s="219"/>
      <c r="H293" s="219"/>
      <c r="I293" s="219"/>
    </row>
    <row r="294" spans="2:9" s="165" customFormat="1" x14ac:dyDescent="0.2">
      <c r="B294" s="162"/>
      <c r="C294" s="162"/>
      <c r="F294" s="219"/>
      <c r="G294" s="219"/>
      <c r="H294" s="219"/>
      <c r="I294" s="219"/>
    </row>
    <row r="295" spans="2:9" s="165" customFormat="1" x14ac:dyDescent="0.2">
      <c r="B295" s="162"/>
      <c r="C295" s="162"/>
      <c r="F295" s="219"/>
      <c r="G295" s="219"/>
      <c r="H295" s="219"/>
      <c r="I295" s="219"/>
    </row>
    <row r="296" spans="2:9" s="165" customFormat="1" x14ac:dyDescent="0.2">
      <c r="B296" s="162"/>
      <c r="C296" s="162"/>
      <c r="F296" s="219"/>
      <c r="G296" s="219"/>
      <c r="H296" s="219"/>
      <c r="I296" s="219"/>
    </row>
    <row r="297" spans="2:9" s="165" customFormat="1" x14ac:dyDescent="0.2">
      <c r="B297" s="162"/>
      <c r="C297" s="162"/>
      <c r="F297" s="219"/>
      <c r="G297" s="219"/>
      <c r="H297" s="219"/>
      <c r="I297" s="219"/>
    </row>
    <row r="298" spans="2:9" s="165" customFormat="1" x14ac:dyDescent="0.2">
      <c r="B298" s="162"/>
      <c r="C298" s="162"/>
      <c r="F298" s="219"/>
      <c r="G298" s="219"/>
      <c r="H298" s="219"/>
      <c r="I298" s="219"/>
    </row>
    <row r="299" spans="2:9" s="165" customFormat="1" x14ac:dyDescent="0.2">
      <c r="B299" s="162"/>
      <c r="C299" s="162"/>
      <c r="F299" s="219"/>
      <c r="G299" s="219"/>
      <c r="H299" s="219"/>
      <c r="I299" s="219"/>
    </row>
    <row r="300" spans="2:9" s="165" customFormat="1" x14ac:dyDescent="0.2">
      <c r="B300" s="162"/>
      <c r="C300" s="162"/>
      <c r="F300" s="219"/>
      <c r="G300" s="219"/>
      <c r="H300" s="219"/>
      <c r="I300" s="219"/>
    </row>
    <row r="301" spans="2:9" s="165" customFormat="1" x14ac:dyDescent="0.2">
      <c r="B301" s="162"/>
      <c r="C301" s="162"/>
      <c r="F301" s="219"/>
      <c r="G301" s="219"/>
      <c r="H301" s="219"/>
      <c r="I301" s="219"/>
    </row>
    <row r="302" spans="2:9" s="165" customFormat="1" x14ac:dyDescent="0.2">
      <c r="B302" s="162"/>
      <c r="C302" s="162"/>
      <c r="F302" s="219"/>
      <c r="G302" s="219"/>
      <c r="H302" s="219"/>
      <c r="I302" s="219"/>
    </row>
    <row r="303" spans="2:9" s="165" customFormat="1" x14ac:dyDescent="0.2">
      <c r="B303" s="162"/>
      <c r="C303" s="162"/>
      <c r="F303" s="219"/>
      <c r="G303" s="219"/>
      <c r="H303" s="219"/>
      <c r="I303" s="219"/>
    </row>
    <row r="304" spans="2:9" s="165" customFormat="1" x14ac:dyDescent="0.2">
      <c r="B304" s="162"/>
      <c r="C304" s="162"/>
      <c r="F304" s="219"/>
      <c r="G304" s="219"/>
      <c r="H304" s="219"/>
      <c r="I304" s="219"/>
    </row>
    <row r="305" spans="2:9" s="165" customFormat="1" x14ac:dyDescent="0.2">
      <c r="B305" s="162"/>
      <c r="C305" s="162"/>
      <c r="F305" s="219"/>
      <c r="G305" s="219"/>
      <c r="H305" s="219"/>
      <c r="I305" s="219"/>
    </row>
    <row r="306" spans="2:9" s="165" customFormat="1" x14ac:dyDescent="0.2">
      <c r="B306" s="162"/>
      <c r="C306" s="162"/>
      <c r="F306" s="219"/>
      <c r="G306" s="219"/>
      <c r="H306" s="219"/>
      <c r="I306" s="219"/>
    </row>
    <row r="307" spans="2:9" s="165" customFormat="1" x14ac:dyDescent="0.2">
      <c r="B307" s="162"/>
      <c r="C307" s="162"/>
      <c r="F307" s="219"/>
      <c r="G307" s="219"/>
      <c r="H307" s="219"/>
      <c r="I307" s="219"/>
    </row>
    <row r="308" spans="2:9" s="165" customFormat="1" x14ac:dyDescent="0.2">
      <c r="B308" s="162"/>
      <c r="C308" s="162"/>
      <c r="F308" s="219"/>
      <c r="G308" s="219"/>
      <c r="H308" s="219"/>
      <c r="I308" s="219"/>
    </row>
    <row r="309" spans="2:9" s="165" customFormat="1" x14ac:dyDescent="0.2">
      <c r="B309" s="162"/>
      <c r="C309" s="162"/>
      <c r="F309" s="219"/>
      <c r="G309" s="219"/>
      <c r="H309" s="219"/>
      <c r="I309" s="219"/>
    </row>
    <row r="310" spans="2:9" s="165" customFormat="1" x14ac:dyDescent="0.2">
      <c r="B310" s="162"/>
      <c r="C310" s="162"/>
      <c r="F310" s="219"/>
      <c r="G310" s="219"/>
      <c r="H310" s="219"/>
      <c r="I310" s="219"/>
    </row>
    <row r="311" spans="2:9" s="165" customFormat="1" x14ac:dyDescent="0.2">
      <c r="B311" s="162"/>
      <c r="C311" s="162"/>
      <c r="F311" s="219"/>
      <c r="G311" s="219"/>
      <c r="H311" s="219"/>
      <c r="I311" s="219"/>
    </row>
    <row r="312" spans="2:9" s="165" customFormat="1" x14ac:dyDescent="0.2">
      <c r="B312" s="162"/>
      <c r="C312" s="162"/>
      <c r="F312" s="219"/>
      <c r="G312" s="219"/>
      <c r="H312" s="219"/>
      <c r="I312" s="219"/>
    </row>
    <row r="313" spans="2:9" s="165" customFormat="1" x14ac:dyDescent="0.2">
      <c r="B313" s="162"/>
      <c r="C313" s="162"/>
      <c r="F313" s="219"/>
      <c r="G313" s="219"/>
      <c r="H313" s="219"/>
      <c r="I313" s="219"/>
    </row>
    <row r="314" spans="2:9" s="165" customFormat="1" x14ac:dyDescent="0.2">
      <c r="B314" s="162"/>
      <c r="C314" s="162"/>
      <c r="F314" s="219"/>
      <c r="G314" s="219"/>
      <c r="H314" s="219"/>
      <c r="I314" s="219"/>
    </row>
    <row r="315" spans="2:9" s="165" customFormat="1" x14ac:dyDescent="0.2">
      <c r="B315" s="162"/>
      <c r="C315" s="162"/>
      <c r="F315" s="219"/>
      <c r="G315" s="219"/>
      <c r="H315" s="219"/>
      <c r="I315" s="219"/>
    </row>
    <row r="316" spans="2:9" s="165" customFormat="1" x14ac:dyDescent="0.2">
      <c r="B316" s="162"/>
      <c r="C316" s="162"/>
      <c r="F316" s="219"/>
      <c r="G316" s="219"/>
      <c r="H316" s="219"/>
      <c r="I316" s="219"/>
    </row>
    <row r="317" spans="2:9" s="165" customFormat="1" x14ac:dyDescent="0.2">
      <c r="B317" s="162"/>
      <c r="C317" s="162"/>
      <c r="F317" s="219"/>
      <c r="G317" s="219"/>
      <c r="H317" s="219"/>
      <c r="I317" s="219"/>
    </row>
    <row r="318" spans="2:9" s="165" customFormat="1" x14ac:dyDescent="0.2">
      <c r="B318" s="162"/>
      <c r="C318" s="162"/>
      <c r="F318" s="219"/>
      <c r="G318" s="219"/>
      <c r="H318" s="219"/>
      <c r="I318" s="219"/>
    </row>
    <row r="319" spans="2:9" s="165" customFormat="1" x14ac:dyDescent="0.2">
      <c r="B319" s="162"/>
      <c r="C319" s="162"/>
      <c r="F319" s="219"/>
      <c r="G319" s="219"/>
      <c r="H319" s="219"/>
      <c r="I319" s="219"/>
    </row>
    <row r="320" spans="2:9" s="165" customFormat="1" x14ac:dyDescent="0.2">
      <c r="B320" s="162"/>
      <c r="C320" s="162"/>
      <c r="F320" s="219"/>
      <c r="G320" s="219"/>
      <c r="H320" s="219"/>
      <c r="I320" s="219"/>
    </row>
    <row r="321" spans="2:9" s="165" customFormat="1" x14ac:dyDescent="0.2">
      <c r="B321" s="162"/>
      <c r="C321" s="162"/>
      <c r="F321" s="219"/>
      <c r="G321" s="219"/>
      <c r="H321" s="219"/>
      <c r="I321" s="219"/>
    </row>
    <row r="322" spans="2:9" s="165" customFormat="1" x14ac:dyDescent="0.2">
      <c r="B322" s="162"/>
      <c r="C322" s="162"/>
      <c r="F322" s="219"/>
      <c r="G322" s="219"/>
      <c r="H322" s="219"/>
      <c r="I322" s="219"/>
    </row>
    <row r="323" spans="2:9" s="165" customFormat="1" x14ac:dyDescent="0.2">
      <c r="B323" s="162"/>
      <c r="C323" s="162"/>
      <c r="F323" s="219"/>
      <c r="G323" s="219"/>
      <c r="H323" s="219"/>
      <c r="I323" s="219"/>
    </row>
    <row r="324" spans="2:9" s="165" customFormat="1" x14ac:dyDescent="0.2">
      <c r="B324" s="162"/>
      <c r="C324" s="162"/>
      <c r="F324" s="219"/>
      <c r="G324" s="219"/>
      <c r="H324" s="219"/>
      <c r="I324" s="219"/>
    </row>
    <row r="325" spans="2:9" s="165" customFormat="1" x14ac:dyDescent="0.2">
      <c r="B325" s="162"/>
      <c r="C325" s="162"/>
      <c r="F325" s="219"/>
      <c r="G325" s="219"/>
      <c r="H325" s="219"/>
      <c r="I325" s="219"/>
    </row>
    <row r="326" spans="2:9" s="165" customFormat="1" x14ac:dyDescent="0.2">
      <c r="B326" s="162"/>
      <c r="C326" s="162"/>
      <c r="F326" s="219"/>
      <c r="G326" s="219"/>
      <c r="H326" s="219"/>
      <c r="I326" s="219"/>
    </row>
    <row r="327" spans="2:9" s="165" customFormat="1" x14ac:dyDescent="0.2">
      <c r="B327" s="162"/>
      <c r="C327" s="162"/>
      <c r="F327" s="219"/>
      <c r="G327" s="219"/>
      <c r="H327" s="219"/>
      <c r="I327" s="219"/>
    </row>
    <row r="328" spans="2:9" s="165" customFormat="1" x14ac:dyDescent="0.2">
      <c r="B328" s="162"/>
      <c r="C328" s="162"/>
      <c r="F328" s="219"/>
      <c r="G328" s="219"/>
      <c r="H328" s="219"/>
      <c r="I328" s="219"/>
    </row>
    <row r="329" spans="2:9" s="165" customFormat="1" x14ac:dyDescent="0.2">
      <c r="B329" s="162"/>
      <c r="C329" s="162"/>
      <c r="F329" s="219"/>
      <c r="G329" s="219"/>
      <c r="H329" s="219"/>
      <c r="I329" s="219"/>
    </row>
  </sheetData>
  <autoFilter ref="A3:AF234"/>
  <pageMargins left="0.75" right="0.75" top="1" bottom="1" header="0.5" footer="0.5"/>
  <pageSetup paperSize="9" scale="91"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9"/>
  <sheetViews>
    <sheetView workbookViewId="0"/>
  </sheetViews>
  <sheetFormatPr defaultRowHeight="15" x14ac:dyDescent="0.2"/>
  <cols>
    <col min="1" max="1" width="7.85546875" style="402" customWidth="1"/>
    <col min="2" max="2" width="8.42578125" style="9" customWidth="1"/>
    <col min="3" max="3" width="6.7109375" style="9" customWidth="1"/>
    <col min="4" max="4" width="8.140625" style="9" customWidth="1"/>
    <col min="5" max="5" width="27" style="9" bestFit="1" customWidth="1"/>
    <col min="6" max="25" width="12.42578125" customWidth="1"/>
  </cols>
  <sheetData>
    <row r="1" spans="1:25" ht="13.5" customHeight="1" x14ac:dyDescent="0.2">
      <c r="A1" s="388"/>
      <c r="B1" s="389"/>
      <c r="C1" s="44"/>
      <c r="D1" s="101"/>
      <c r="E1" s="609"/>
    </row>
    <row r="2" spans="1:25" ht="114.75" x14ac:dyDescent="0.2">
      <c r="A2" s="391"/>
      <c r="B2" s="392"/>
      <c r="C2" s="393"/>
      <c r="D2" s="394"/>
      <c r="E2" s="610"/>
      <c r="F2" s="604" t="s">
        <v>1284</v>
      </c>
      <c r="G2" s="604" t="s">
        <v>819</v>
      </c>
      <c r="H2" s="604" t="s">
        <v>774</v>
      </c>
      <c r="I2" s="604" t="s">
        <v>775</v>
      </c>
      <c r="J2" s="604" t="s">
        <v>776</v>
      </c>
      <c r="K2" s="604" t="s">
        <v>777</v>
      </c>
      <c r="L2" s="604" t="s">
        <v>1285</v>
      </c>
      <c r="M2" s="604" t="s">
        <v>1286</v>
      </c>
      <c r="N2" s="604" t="s">
        <v>1287</v>
      </c>
      <c r="O2" s="604" t="s">
        <v>821</v>
      </c>
      <c r="P2" s="604" t="s">
        <v>1288</v>
      </c>
      <c r="Q2" s="604" t="s">
        <v>1289</v>
      </c>
      <c r="R2" s="604" t="s">
        <v>1290</v>
      </c>
      <c r="S2" s="604" t="s">
        <v>1291</v>
      </c>
      <c r="T2" s="604" t="s">
        <v>1292</v>
      </c>
      <c r="U2" s="604" t="s">
        <v>1293</v>
      </c>
      <c r="V2" s="604" t="s">
        <v>783</v>
      </c>
      <c r="W2" s="604" t="s">
        <v>826</v>
      </c>
      <c r="X2" s="604" t="s">
        <v>1294</v>
      </c>
      <c r="Y2" s="604" t="s">
        <v>1295</v>
      </c>
    </row>
    <row r="3" spans="1:25" ht="12.75" x14ac:dyDescent="0.2">
      <c r="A3" s="117">
        <v>1</v>
      </c>
      <c r="B3" s="45">
        <v>2</v>
      </c>
      <c r="C3" s="45">
        <v>3</v>
      </c>
      <c r="D3" s="100">
        <v>4</v>
      </c>
      <c r="E3" s="117">
        <v>5</v>
      </c>
      <c r="F3" s="45">
        <v>6</v>
      </c>
      <c r="G3" s="45">
        <v>7</v>
      </c>
      <c r="H3" s="45">
        <v>8</v>
      </c>
      <c r="I3" s="45">
        <v>9</v>
      </c>
      <c r="J3" s="45">
        <v>10</v>
      </c>
      <c r="K3" s="45">
        <v>11</v>
      </c>
      <c r="L3" s="45">
        <v>12</v>
      </c>
      <c r="M3" s="45">
        <v>13</v>
      </c>
      <c r="N3" s="45">
        <v>14</v>
      </c>
      <c r="O3" s="45">
        <v>15</v>
      </c>
      <c r="P3" s="45">
        <v>16</v>
      </c>
      <c r="Q3" s="45">
        <v>17</v>
      </c>
      <c r="R3" s="45">
        <v>18</v>
      </c>
      <c r="S3" s="45">
        <v>19</v>
      </c>
      <c r="T3" s="45">
        <v>20</v>
      </c>
      <c r="U3" s="45">
        <v>21</v>
      </c>
      <c r="V3" s="45">
        <v>22</v>
      </c>
      <c r="W3" s="45">
        <v>23</v>
      </c>
      <c r="X3" s="45">
        <v>24</v>
      </c>
      <c r="Y3" s="45">
        <v>25</v>
      </c>
    </row>
    <row r="4" spans="1:25" ht="12.75" x14ac:dyDescent="0.2">
      <c r="A4" s="117"/>
      <c r="B4" s="395"/>
      <c r="C4" s="46"/>
      <c r="D4" s="102"/>
      <c r="E4" s="611"/>
      <c r="F4" s="608"/>
      <c r="G4" s="608"/>
      <c r="H4" s="608"/>
      <c r="I4" s="608"/>
      <c r="J4" s="608"/>
      <c r="K4" s="608"/>
      <c r="L4" s="608"/>
      <c r="M4" s="608"/>
      <c r="N4" s="608"/>
      <c r="O4" s="608"/>
      <c r="P4" s="608"/>
      <c r="Q4" s="608"/>
      <c r="R4" s="608"/>
      <c r="S4" s="608"/>
      <c r="T4" s="608"/>
      <c r="U4" s="608"/>
      <c r="V4" s="608"/>
      <c r="W4" s="608"/>
      <c r="X4" s="608"/>
      <c r="Y4" s="608"/>
    </row>
    <row r="5" spans="1:25" ht="13.5" thickBot="1" x14ac:dyDescent="0.25">
      <c r="A5" s="117"/>
      <c r="B5" s="396" t="s">
        <v>629</v>
      </c>
      <c r="C5" s="396" t="s">
        <v>895</v>
      </c>
      <c r="D5" s="397" t="s">
        <v>896</v>
      </c>
      <c r="E5" s="612" t="s">
        <v>628</v>
      </c>
      <c r="F5" s="608"/>
      <c r="G5" s="608"/>
      <c r="H5" s="608"/>
      <c r="I5" s="608"/>
      <c r="J5" s="608"/>
      <c r="K5" s="608"/>
      <c r="L5" s="608"/>
      <c r="M5" s="608"/>
      <c r="N5" s="608"/>
      <c r="O5" s="608"/>
      <c r="P5" s="608"/>
      <c r="Q5" s="608"/>
      <c r="R5" s="608"/>
      <c r="S5" s="608"/>
      <c r="T5" s="608"/>
      <c r="U5" s="608"/>
      <c r="V5" s="608"/>
      <c r="W5" s="608"/>
      <c r="X5" s="608"/>
      <c r="Y5" s="608"/>
    </row>
    <row r="6" spans="1:25" ht="13.5" thickBot="1" x14ac:dyDescent="0.25">
      <c r="A6" s="398"/>
      <c r="B6" s="399"/>
      <c r="C6" s="400"/>
      <c r="D6" s="401"/>
      <c r="E6" s="613"/>
      <c r="F6" s="608"/>
      <c r="G6" s="608"/>
      <c r="H6" s="608"/>
      <c r="I6" s="608"/>
      <c r="J6" s="608"/>
      <c r="K6" s="608"/>
      <c r="L6" s="608"/>
      <c r="M6" s="608"/>
      <c r="N6" s="608"/>
      <c r="O6" s="608"/>
      <c r="P6" s="608"/>
      <c r="Q6" s="608"/>
      <c r="R6" s="608"/>
      <c r="S6" s="608"/>
      <c r="T6" s="608"/>
      <c r="U6" s="608"/>
      <c r="V6" s="608"/>
      <c r="W6" s="608"/>
      <c r="X6" s="608"/>
      <c r="Y6" s="608"/>
    </row>
    <row r="7" spans="1:25" ht="13.5" thickBot="1" x14ac:dyDescent="0.25">
      <c r="A7" s="417"/>
      <c r="B7" s="418"/>
      <c r="C7" s="419"/>
      <c r="D7" s="420"/>
      <c r="E7" s="605"/>
      <c r="F7" s="458"/>
      <c r="G7" s="458"/>
      <c r="H7" s="458"/>
      <c r="I7" s="458"/>
      <c r="J7" s="458"/>
      <c r="K7" s="458"/>
      <c r="L7" s="458"/>
      <c r="M7" s="458"/>
      <c r="N7" s="458"/>
      <c r="O7" s="458"/>
      <c r="P7" s="458"/>
      <c r="Q7" s="458"/>
      <c r="R7" s="458"/>
      <c r="S7" s="458"/>
      <c r="T7" s="458"/>
      <c r="U7" s="458"/>
      <c r="V7" s="458"/>
      <c r="W7" s="458"/>
      <c r="X7" s="458"/>
      <c r="Y7" s="459"/>
    </row>
    <row r="8" spans="1:25" ht="12.75" x14ac:dyDescent="0.2">
      <c r="A8" s="467">
        <v>1</v>
      </c>
      <c r="B8" s="470" t="s">
        <v>631</v>
      </c>
      <c r="C8" s="471" t="s">
        <v>897</v>
      </c>
      <c r="D8" s="472" t="s">
        <v>898</v>
      </c>
      <c r="E8" s="480" t="s">
        <v>630</v>
      </c>
      <c r="F8">
        <v>1780775</v>
      </c>
      <c r="G8">
        <v>19604359</v>
      </c>
      <c r="H8">
        <v>-145781</v>
      </c>
      <c r="I8">
        <v>190108</v>
      </c>
      <c r="J8">
        <v>388927</v>
      </c>
      <c r="K8">
        <v>-1461610</v>
      </c>
      <c r="L8">
        <v>18576003</v>
      </c>
      <c r="M8">
        <v>0</v>
      </c>
      <c r="N8">
        <v>0</v>
      </c>
      <c r="O8">
        <v>0</v>
      </c>
      <c r="P8">
        <v>0</v>
      </c>
      <c r="Q8">
        <v>-13579</v>
      </c>
      <c r="R8">
        <v>-9434978</v>
      </c>
      <c r="S8">
        <v>-1886996</v>
      </c>
      <c r="T8">
        <v>-7547982</v>
      </c>
      <c r="U8">
        <v>-86697</v>
      </c>
      <c r="V8">
        <v>0</v>
      </c>
      <c r="W8">
        <v>-951601</v>
      </c>
      <c r="X8">
        <v>-19921833</v>
      </c>
      <c r="Y8">
        <v>434945</v>
      </c>
    </row>
    <row r="9" spans="1:25" ht="12.75" x14ac:dyDescent="0.2">
      <c r="A9" s="468">
        <v>2</v>
      </c>
      <c r="B9" s="473" t="s">
        <v>633</v>
      </c>
      <c r="C9" s="403" t="s">
        <v>897</v>
      </c>
      <c r="D9" s="474" t="s">
        <v>899</v>
      </c>
      <c r="E9" s="480" t="s">
        <v>632</v>
      </c>
      <c r="F9">
        <v>-1853823</v>
      </c>
      <c r="G9">
        <v>28146461</v>
      </c>
      <c r="H9">
        <v>0</v>
      </c>
      <c r="I9">
        <v>-111678</v>
      </c>
      <c r="J9">
        <v>372032</v>
      </c>
      <c r="K9">
        <v>-963538</v>
      </c>
      <c r="L9">
        <v>27443277</v>
      </c>
      <c r="M9">
        <v>0</v>
      </c>
      <c r="N9">
        <v>0</v>
      </c>
      <c r="O9">
        <v>652389</v>
      </c>
      <c r="P9">
        <v>652389</v>
      </c>
      <c r="Q9">
        <v>-16500</v>
      </c>
      <c r="R9">
        <v>-13898923</v>
      </c>
      <c r="S9">
        <v>-2779785</v>
      </c>
      <c r="T9">
        <v>-11119139</v>
      </c>
      <c r="U9">
        <v>-607707</v>
      </c>
      <c r="V9">
        <v>0</v>
      </c>
      <c r="W9">
        <v>0</v>
      </c>
      <c r="X9">
        <v>-28422054</v>
      </c>
      <c r="Y9">
        <v>-2180211</v>
      </c>
    </row>
    <row r="10" spans="1:25" ht="12.75" x14ac:dyDescent="0.2">
      <c r="A10" s="468">
        <v>3</v>
      </c>
      <c r="B10" s="473" t="s">
        <v>635</v>
      </c>
      <c r="C10" s="403" t="s">
        <v>897</v>
      </c>
      <c r="D10" s="474" t="s">
        <v>900</v>
      </c>
      <c r="E10" s="480" t="s">
        <v>634</v>
      </c>
      <c r="F10">
        <v>300903</v>
      </c>
      <c r="G10">
        <v>30445562</v>
      </c>
      <c r="H10">
        <v>0</v>
      </c>
      <c r="I10">
        <v>-257716</v>
      </c>
      <c r="J10">
        <v>1557967</v>
      </c>
      <c r="K10">
        <v>-1401367</v>
      </c>
      <c r="L10">
        <v>30344446</v>
      </c>
      <c r="M10">
        <v>9783</v>
      </c>
      <c r="N10">
        <v>0</v>
      </c>
      <c r="O10">
        <v>271493</v>
      </c>
      <c r="P10">
        <v>281276</v>
      </c>
      <c r="Q10">
        <v>0</v>
      </c>
      <c r="R10">
        <v>-15463172</v>
      </c>
      <c r="S10">
        <v>-3092634</v>
      </c>
      <c r="T10">
        <v>-12370537</v>
      </c>
      <c r="U10">
        <v>-151716</v>
      </c>
      <c r="V10">
        <v>0</v>
      </c>
      <c r="W10">
        <v>0</v>
      </c>
      <c r="X10">
        <v>-31078059</v>
      </c>
      <c r="Y10">
        <v>-151434</v>
      </c>
    </row>
    <row r="11" spans="1:25" ht="12.75" x14ac:dyDescent="0.2">
      <c r="A11" s="468">
        <v>4</v>
      </c>
      <c r="B11" s="473" t="s">
        <v>637</v>
      </c>
      <c r="C11" s="403" t="s">
        <v>897</v>
      </c>
      <c r="D11" s="474" t="s">
        <v>898</v>
      </c>
      <c r="E11" s="480" t="s">
        <v>636</v>
      </c>
      <c r="F11">
        <v>-3971274</v>
      </c>
      <c r="G11">
        <v>37545000</v>
      </c>
      <c r="H11">
        <v>0</v>
      </c>
      <c r="I11">
        <v>-361000</v>
      </c>
      <c r="J11">
        <v>4581000</v>
      </c>
      <c r="K11">
        <v>-5506000</v>
      </c>
      <c r="L11">
        <v>36259000</v>
      </c>
      <c r="M11">
        <v>0</v>
      </c>
      <c r="N11">
        <v>0</v>
      </c>
      <c r="O11">
        <v>3611477</v>
      </c>
      <c r="P11">
        <v>3611477</v>
      </c>
      <c r="Q11">
        <v>-99000</v>
      </c>
      <c r="R11">
        <v>-17396859</v>
      </c>
      <c r="S11">
        <v>-3479372</v>
      </c>
      <c r="T11">
        <v>-13917487</v>
      </c>
      <c r="U11">
        <v>-177222</v>
      </c>
      <c r="V11">
        <v>0</v>
      </c>
      <c r="W11">
        <v>0</v>
      </c>
      <c r="X11">
        <v>-35069940</v>
      </c>
      <c r="Y11">
        <v>829263</v>
      </c>
    </row>
    <row r="12" spans="1:25" ht="12.75" x14ac:dyDescent="0.2">
      <c r="A12" s="468">
        <v>5</v>
      </c>
      <c r="B12" s="473" t="s">
        <v>639</v>
      </c>
      <c r="C12" s="403" t="s">
        <v>897</v>
      </c>
      <c r="D12" s="474" t="s">
        <v>900</v>
      </c>
      <c r="E12" s="480" t="s">
        <v>638</v>
      </c>
      <c r="F12">
        <v>-297349</v>
      </c>
      <c r="G12">
        <v>35958746</v>
      </c>
      <c r="H12">
        <v>0</v>
      </c>
      <c r="I12">
        <v>-214715</v>
      </c>
      <c r="J12">
        <v>398589</v>
      </c>
      <c r="K12">
        <v>-1846760</v>
      </c>
      <c r="L12">
        <v>34295860</v>
      </c>
      <c r="M12">
        <v>0</v>
      </c>
      <c r="N12">
        <v>0</v>
      </c>
      <c r="O12">
        <v>0</v>
      </c>
      <c r="P12">
        <v>0</v>
      </c>
      <c r="Q12">
        <v>0</v>
      </c>
      <c r="R12">
        <v>-17450786</v>
      </c>
      <c r="S12">
        <v>-3490158</v>
      </c>
      <c r="T12">
        <v>-13960630</v>
      </c>
      <c r="U12">
        <v>-132117</v>
      </c>
      <c r="V12">
        <v>0</v>
      </c>
      <c r="W12">
        <v>-108577</v>
      </c>
      <c r="X12">
        <v>-35142268</v>
      </c>
      <c r="Y12">
        <v>-1143757</v>
      </c>
    </row>
    <row r="13" spans="1:25" ht="12.75" x14ac:dyDescent="0.2">
      <c r="A13" s="468">
        <v>6</v>
      </c>
      <c r="B13" s="473" t="s">
        <v>641</v>
      </c>
      <c r="C13" s="403" t="s">
        <v>897</v>
      </c>
      <c r="D13" s="474" t="s">
        <v>898</v>
      </c>
      <c r="E13" s="480" t="s">
        <v>640</v>
      </c>
      <c r="F13">
        <v>-2864944</v>
      </c>
      <c r="G13">
        <v>48017684</v>
      </c>
      <c r="H13">
        <v>0</v>
      </c>
      <c r="I13">
        <v>322075</v>
      </c>
      <c r="J13">
        <v>0</v>
      </c>
      <c r="K13">
        <v>-345432</v>
      </c>
      <c r="L13">
        <v>47994327</v>
      </c>
      <c r="M13">
        <v>20624</v>
      </c>
      <c r="N13">
        <v>0</v>
      </c>
      <c r="O13">
        <v>746767</v>
      </c>
      <c r="P13">
        <v>767391</v>
      </c>
      <c r="Q13">
        <v>0</v>
      </c>
      <c r="R13">
        <v>-24020050</v>
      </c>
      <c r="S13">
        <v>-4804010</v>
      </c>
      <c r="T13">
        <v>-19396892</v>
      </c>
      <c r="U13">
        <v>-54000</v>
      </c>
      <c r="V13">
        <v>0</v>
      </c>
      <c r="W13">
        <v>0</v>
      </c>
      <c r="X13">
        <v>-48274952</v>
      </c>
      <c r="Y13">
        <v>-2378178</v>
      </c>
    </row>
    <row r="14" spans="1:25" ht="12.75" x14ac:dyDescent="0.2">
      <c r="A14" s="468">
        <v>7</v>
      </c>
      <c r="B14" s="473" t="s">
        <v>643</v>
      </c>
      <c r="C14" s="403" t="s">
        <v>897</v>
      </c>
      <c r="D14" s="474" t="s">
        <v>898</v>
      </c>
      <c r="E14" s="480" t="s">
        <v>642</v>
      </c>
      <c r="F14">
        <v>-1525360</v>
      </c>
      <c r="G14">
        <v>52543211</v>
      </c>
      <c r="H14">
        <v>-135050</v>
      </c>
      <c r="I14">
        <v>0</v>
      </c>
      <c r="J14">
        <v>0</v>
      </c>
      <c r="K14">
        <v>0</v>
      </c>
      <c r="L14">
        <v>52408161</v>
      </c>
      <c r="M14">
        <v>0</v>
      </c>
      <c r="N14">
        <v>0</v>
      </c>
      <c r="O14">
        <v>0</v>
      </c>
      <c r="P14">
        <v>0</v>
      </c>
      <c r="Q14">
        <v>-567995</v>
      </c>
      <c r="R14">
        <v>-25577130</v>
      </c>
      <c r="S14">
        <v>-5115426</v>
      </c>
      <c r="T14">
        <v>-20461704</v>
      </c>
      <c r="U14">
        <v>0</v>
      </c>
      <c r="V14">
        <v>0</v>
      </c>
      <c r="W14">
        <v>0</v>
      </c>
      <c r="X14">
        <v>-51722255</v>
      </c>
      <c r="Y14">
        <v>-839454</v>
      </c>
    </row>
    <row r="15" spans="1:25" ht="12.75" x14ac:dyDescent="0.2">
      <c r="A15" s="468">
        <v>8</v>
      </c>
      <c r="B15" s="473" t="s">
        <v>645</v>
      </c>
      <c r="C15" s="403" t="s">
        <v>897</v>
      </c>
      <c r="D15" s="474" t="s">
        <v>901</v>
      </c>
      <c r="E15" s="480" t="s">
        <v>644</v>
      </c>
      <c r="F15">
        <v>-509119</v>
      </c>
      <c r="G15">
        <v>24105537</v>
      </c>
      <c r="H15">
        <v>0</v>
      </c>
      <c r="I15">
        <v>-99022</v>
      </c>
      <c r="J15">
        <v>47917</v>
      </c>
      <c r="K15">
        <v>469714</v>
      </c>
      <c r="L15">
        <v>24524146</v>
      </c>
      <c r="M15">
        <v>0</v>
      </c>
      <c r="N15">
        <v>0</v>
      </c>
      <c r="O15">
        <v>842764</v>
      </c>
      <c r="P15">
        <v>842764</v>
      </c>
      <c r="Q15">
        <v>-43898</v>
      </c>
      <c r="R15">
        <v>-11920412</v>
      </c>
      <c r="S15">
        <v>-2384082</v>
      </c>
      <c r="T15">
        <v>-9536330</v>
      </c>
      <c r="U15">
        <v>-128746</v>
      </c>
      <c r="V15">
        <v>0</v>
      </c>
      <c r="W15">
        <v>0</v>
      </c>
      <c r="X15">
        <v>-24013468</v>
      </c>
      <c r="Y15">
        <v>844323</v>
      </c>
    </row>
    <row r="16" spans="1:25" ht="12.75" x14ac:dyDescent="0.2">
      <c r="A16" s="468">
        <v>9</v>
      </c>
      <c r="B16" s="473" t="s">
        <v>646</v>
      </c>
      <c r="C16" s="403" t="s">
        <v>902</v>
      </c>
      <c r="D16" s="474" t="s">
        <v>903</v>
      </c>
      <c r="E16" s="480" t="s">
        <v>582</v>
      </c>
      <c r="F16">
        <v>-3923913</v>
      </c>
      <c r="G16">
        <v>56770472</v>
      </c>
      <c r="H16">
        <v>-500000</v>
      </c>
      <c r="I16">
        <v>-511659</v>
      </c>
      <c r="J16">
        <v>0</v>
      </c>
      <c r="K16">
        <v>2719309</v>
      </c>
      <c r="L16">
        <v>58478122</v>
      </c>
      <c r="M16">
        <v>0</v>
      </c>
      <c r="N16">
        <v>0</v>
      </c>
      <c r="O16">
        <v>2421409</v>
      </c>
      <c r="P16">
        <v>2421409</v>
      </c>
      <c r="Q16">
        <v>0</v>
      </c>
      <c r="R16">
        <v>-28921202</v>
      </c>
      <c r="S16">
        <v>-11568481</v>
      </c>
      <c r="T16">
        <v>-17352721</v>
      </c>
      <c r="U16">
        <v>-201892</v>
      </c>
      <c r="V16">
        <v>0</v>
      </c>
      <c r="W16">
        <v>0</v>
      </c>
      <c r="X16">
        <v>-58044296</v>
      </c>
      <c r="Y16">
        <v>-1068678</v>
      </c>
    </row>
    <row r="17" spans="1:25" ht="12.75" x14ac:dyDescent="0.2">
      <c r="A17" s="468">
        <v>10</v>
      </c>
      <c r="B17" s="473" t="s">
        <v>648</v>
      </c>
      <c r="C17" s="403" t="s">
        <v>902</v>
      </c>
      <c r="D17" s="474" t="s">
        <v>903</v>
      </c>
      <c r="E17" s="480" t="s">
        <v>647</v>
      </c>
      <c r="F17">
        <v>-13542714</v>
      </c>
      <c r="G17">
        <v>111813088</v>
      </c>
      <c r="H17">
        <v>0</v>
      </c>
      <c r="I17">
        <v>-2918906</v>
      </c>
      <c r="J17">
        <v>0</v>
      </c>
      <c r="K17">
        <v>-133905</v>
      </c>
      <c r="L17">
        <v>108760277</v>
      </c>
      <c r="M17">
        <v>0</v>
      </c>
      <c r="N17">
        <v>0</v>
      </c>
      <c r="O17">
        <v>15208750</v>
      </c>
      <c r="P17">
        <v>15208750</v>
      </c>
      <c r="Q17">
        <v>-236397</v>
      </c>
      <c r="R17">
        <v>-55145136</v>
      </c>
      <c r="S17">
        <v>-22058055</v>
      </c>
      <c r="T17">
        <v>-33087082</v>
      </c>
      <c r="U17">
        <v>-415924</v>
      </c>
      <c r="V17">
        <v>0</v>
      </c>
      <c r="W17">
        <v>0</v>
      </c>
      <c r="X17">
        <v>-110942594</v>
      </c>
      <c r="Y17">
        <v>-516281</v>
      </c>
    </row>
    <row r="18" spans="1:25" ht="12.75" x14ac:dyDescent="0.2">
      <c r="A18" s="468">
        <v>11</v>
      </c>
      <c r="B18" s="473" t="s">
        <v>650</v>
      </c>
      <c r="C18" s="403" t="s">
        <v>904</v>
      </c>
      <c r="D18" s="474" t="s">
        <v>905</v>
      </c>
      <c r="E18" s="480" t="s">
        <v>649</v>
      </c>
      <c r="F18">
        <v>371283</v>
      </c>
      <c r="G18">
        <v>56242880</v>
      </c>
      <c r="H18">
        <v>0</v>
      </c>
      <c r="I18">
        <v>-1038890</v>
      </c>
      <c r="J18">
        <v>946364</v>
      </c>
      <c r="K18">
        <v>-3772339</v>
      </c>
      <c r="L18">
        <v>52378015</v>
      </c>
      <c r="M18">
        <v>0</v>
      </c>
      <c r="N18">
        <v>0</v>
      </c>
      <c r="O18">
        <v>0</v>
      </c>
      <c r="P18">
        <v>0</v>
      </c>
      <c r="Q18">
        <v>-114687</v>
      </c>
      <c r="R18">
        <v>-25542917</v>
      </c>
      <c r="S18">
        <v>-515689</v>
      </c>
      <c r="T18">
        <v>-25268753</v>
      </c>
      <c r="U18">
        <v>-816336</v>
      </c>
      <c r="V18">
        <v>-3537</v>
      </c>
      <c r="W18">
        <v>-243689</v>
      </c>
      <c r="X18">
        <v>-52505608</v>
      </c>
      <c r="Y18">
        <v>243690</v>
      </c>
    </row>
    <row r="19" spans="1:25" ht="12.75" x14ac:dyDescent="0.2">
      <c r="A19" s="468">
        <v>12</v>
      </c>
      <c r="B19" s="473" t="s">
        <v>652</v>
      </c>
      <c r="C19" s="403" t="s">
        <v>897</v>
      </c>
      <c r="D19" s="474" t="s">
        <v>899</v>
      </c>
      <c r="E19" s="480" t="s">
        <v>651</v>
      </c>
      <c r="F19">
        <v>-3252878</v>
      </c>
      <c r="G19">
        <v>23423709</v>
      </c>
      <c r="H19">
        <v>0</v>
      </c>
      <c r="I19">
        <v>-188057</v>
      </c>
      <c r="J19">
        <v>50974</v>
      </c>
      <c r="K19">
        <v>183742</v>
      </c>
      <c r="L19">
        <v>23470368</v>
      </c>
      <c r="M19">
        <v>655</v>
      </c>
      <c r="N19">
        <v>0</v>
      </c>
      <c r="O19">
        <v>2696888</v>
      </c>
      <c r="P19">
        <v>2697543</v>
      </c>
      <c r="Q19">
        <v>-21943</v>
      </c>
      <c r="R19">
        <v>-11986265</v>
      </c>
      <c r="S19">
        <v>-2397253</v>
      </c>
      <c r="T19">
        <v>-9589012</v>
      </c>
      <c r="U19">
        <v>-123366</v>
      </c>
      <c r="V19">
        <v>0</v>
      </c>
      <c r="W19">
        <v>0</v>
      </c>
      <c r="X19">
        <v>-24117839</v>
      </c>
      <c r="Y19">
        <v>-1202806</v>
      </c>
    </row>
    <row r="20" spans="1:25" ht="12.75" x14ac:dyDescent="0.2">
      <c r="A20" s="468">
        <v>13</v>
      </c>
      <c r="B20" s="473" t="s">
        <v>654</v>
      </c>
      <c r="C20" s="403" t="s">
        <v>897</v>
      </c>
      <c r="D20" s="474" t="s">
        <v>901</v>
      </c>
      <c r="E20" s="480" t="s">
        <v>653</v>
      </c>
      <c r="F20">
        <v>-11445113</v>
      </c>
      <c r="G20">
        <v>84044290</v>
      </c>
      <c r="H20">
        <v>0</v>
      </c>
      <c r="I20">
        <v>-322265</v>
      </c>
      <c r="J20">
        <v>1035596</v>
      </c>
      <c r="K20">
        <v>-1635596</v>
      </c>
      <c r="L20">
        <v>83122025</v>
      </c>
      <c r="M20">
        <v>0</v>
      </c>
      <c r="N20">
        <v>0</v>
      </c>
      <c r="O20">
        <v>7951040</v>
      </c>
      <c r="P20">
        <v>7951040</v>
      </c>
      <c r="Q20">
        <v>-7842</v>
      </c>
      <c r="R20">
        <v>-41439551</v>
      </c>
      <c r="S20">
        <v>-8287910</v>
      </c>
      <c r="T20">
        <v>-33151640</v>
      </c>
      <c r="U20">
        <v>-244235</v>
      </c>
      <c r="V20">
        <v>0</v>
      </c>
      <c r="W20">
        <v>0</v>
      </c>
      <c r="X20">
        <v>-83131178</v>
      </c>
      <c r="Y20">
        <v>-3503226</v>
      </c>
    </row>
    <row r="21" spans="1:25" ht="12.75" x14ac:dyDescent="0.2">
      <c r="A21" s="468">
        <v>14</v>
      </c>
      <c r="B21" s="473" t="s">
        <v>656</v>
      </c>
      <c r="C21" s="403" t="s">
        <v>897</v>
      </c>
      <c r="D21" s="474" t="s">
        <v>898</v>
      </c>
      <c r="E21" s="480" t="s">
        <v>655</v>
      </c>
      <c r="F21">
        <v>-3905942</v>
      </c>
      <c r="G21">
        <v>75850360</v>
      </c>
      <c r="H21">
        <v>0</v>
      </c>
      <c r="I21">
        <v>-500000</v>
      </c>
      <c r="J21">
        <v>2538008</v>
      </c>
      <c r="K21">
        <v>-2038008</v>
      </c>
      <c r="L21">
        <v>75850360</v>
      </c>
      <c r="M21">
        <v>0</v>
      </c>
      <c r="N21">
        <v>0</v>
      </c>
      <c r="O21">
        <v>3593741</v>
      </c>
      <c r="P21">
        <v>3593741</v>
      </c>
      <c r="Q21">
        <v>-630012</v>
      </c>
      <c r="R21">
        <v>-38229477</v>
      </c>
      <c r="S21">
        <v>-7645896</v>
      </c>
      <c r="T21">
        <v>-30583582</v>
      </c>
      <c r="U21">
        <v>-534886</v>
      </c>
      <c r="V21">
        <v>0</v>
      </c>
      <c r="W21">
        <v>0</v>
      </c>
      <c r="X21">
        <v>-77623853</v>
      </c>
      <c r="Y21">
        <v>-2085694</v>
      </c>
    </row>
    <row r="22" spans="1:25" ht="12.75" x14ac:dyDescent="0.2">
      <c r="A22" s="468">
        <v>15</v>
      </c>
      <c r="B22" s="473" t="s">
        <v>658</v>
      </c>
      <c r="C22" s="403" t="s">
        <v>897</v>
      </c>
      <c r="D22" s="474" t="s">
        <v>900</v>
      </c>
      <c r="E22" s="480" t="s">
        <v>657</v>
      </c>
      <c r="F22">
        <v>3392668</v>
      </c>
      <c r="G22">
        <v>51705728</v>
      </c>
      <c r="H22">
        <v>0</v>
      </c>
      <c r="I22">
        <v>0</v>
      </c>
      <c r="J22">
        <v>6417576</v>
      </c>
      <c r="K22">
        <v>-7838777</v>
      </c>
      <c r="L22">
        <v>50284527</v>
      </c>
      <c r="M22">
        <v>6115</v>
      </c>
      <c r="N22">
        <v>0</v>
      </c>
      <c r="O22">
        <v>0</v>
      </c>
      <c r="P22">
        <v>6115</v>
      </c>
      <c r="Q22">
        <v>-20087</v>
      </c>
      <c r="R22">
        <v>-24695718</v>
      </c>
      <c r="S22">
        <v>-4939143</v>
      </c>
      <c r="T22">
        <v>-19682174</v>
      </c>
      <c r="U22">
        <v>-485070</v>
      </c>
      <c r="V22">
        <v>-23853</v>
      </c>
      <c r="W22">
        <v>-7020953</v>
      </c>
      <c r="X22">
        <v>-56866998</v>
      </c>
      <c r="Y22">
        <v>-3183688</v>
      </c>
    </row>
    <row r="23" spans="1:25" ht="12.75" x14ac:dyDescent="0.2">
      <c r="A23" s="468">
        <v>16</v>
      </c>
      <c r="B23" s="473" t="s">
        <v>660</v>
      </c>
      <c r="C23" s="403" t="s">
        <v>529</v>
      </c>
      <c r="D23" s="474" t="s">
        <v>906</v>
      </c>
      <c r="E23" s="480" t="s">
        <v>659</v>
      </c>
      <c r="F23">
        <v>-4758945</v>
      </c>
      <c r="G23">
        <v>63795587</v>
      </c>
      <c r="H23">
        <v>0</v>
      </c>
      <c r="I23">
        <v>-805000</v>
      </c>
      <c r="J23">
        <v>4751000</v>
      </c>
      <c r="K23">
        <v>-2453773</v>
      </c>
      <c r="L23">
        <v>65287814</v>
      </c>
      <c r="M23">
        <v>0</v>
      </c>
      <c r="N23">
        <v>0</v>
      </c>
      <c r="O23">
        <v>2322336</v>
      </c>
      <c r="P23">
        <v>2322336</v>
      </c>
      <c r="Q23">
        <v>-105002</v>
      </c>
      <c r="R23">
        <v>-33089759</v>
      </c>
      <c r="S23">
        <v>-661795</v>
      </c>
      <c r="T23">
        <v>-32427964</v>
      </c>
      <c r="U23">
        <v>-879094</v>
      </c>
      <c r="V23">
        <v>-42693</v>
      </c>
      <c r="W23">
        <v>0</v>
      </c>
      <c r="X23">
        <v>-67206307</v>
      </c>
      <c r="Y23">
        <v>-4355102</v>
      </c>
    </row>
    <row r="24" spans="1:25" ht="12.75" x14ac:dyDescent="0.2">
      <c r="A24" s="468">
        <v>17</v>
      </c>
      <c r="B24" s="473" t="s">
        <v>662</v>
      </c>
      <c r="C24" s="403" t="s">
        <v>529</v>
      </c>
      <c r="D24" s="474" t="s">
        <v>901</v>
      </c>
      <c r="E24" s="480" t="s">
        <v>661</v>
      </c>
      <c r="F24">
        <v>-3954377</v>
      </c>
      <c r="G24">
        <v>69636069</v>
      </c>
      <c r="H24">
        <v>0</v>
      </c>
      <c r="I24">
        <v>-710000</v>
      </c>
      <c r="J24">
        <v>542942</v>
      </c>
      <c r="K24">
        <v>-2507838</v>
      </c>
      <c r="L24">
        <v>66961173</v>
      </c>
      <c r="M24">
        <v>0</v>
      </c>
      <c r="N24">
        <v>0</v>
      </c>
      <c r="O24">
        <v>3997520</v>
      </c>
      <c r="P24">
        <v>3997520</v>
      </c>
      <c r="Q24">
        <v>-25577</v>
      </c>
      <c r="R24">
        <v>-32523813</v>
      </c>
      <c r="S24">
        <v>-663751</v>
      </c>
      <c r="T24">
        <v>-33187564</v>
      </c>
      <c r="U24">
        <v>-603611</v>
      </c>
      <c r="V24">
        <v>0</v>
      </c>
      <c r="W24">
        <v>0</v>
      </c>
      <c r="X24">
        <v>-67004316</v>
      </c>
      <c r="Y24">
        <v>0</v>
      </c>
    </row>
    <row r="25" spans="1:25" ht="12.75" x14ac:dyDescent="0.2">
      <c r="A25" s="468">
        <v>18</v>
      </c>
      <c r="B25" s="473" t="s">
        <v>664</v>
      </c>
      <c r="C25" s="403" t="s">
        <v>902</v>
      </c>
      <c r="D25" s="474" t="s">
        <v>903</v>
      </c>
      <c r="E25" s="480" t="s">
        <v>663</v>
      </c>
      <c r="F25">
        <v>-2692002</v>
      </c>
      <c r="G25">
        <v>73419454</v>
      </c>
      <c r="H25">
        <v>0</v>
      </c>
      <c r="I25">
        <v>0</v>
      </c>
      <c r="J25">
        <v>0</v>
      </c>
      <c r="K25">
        <v>0</v>
      </c>
      <c r="L25">
        <v>73419454</v>
      </c>
      <c r="M25">
        <v>0</v>
      </c>
      <c r="N25">
        <v>0</v>
      </c>
      <c r="O25">
        <v>1755916</v>
      </c>
      <c r="P25">
        <v>1755916</v>
      </c>
      <c r="Q25">
        <v>-7923</v>
      </c>
      <c r="R25">
        <v>-35874066</v>
      </c>
      <c r="S25">
        <v>-14349626</v>
      </c>
      <c r="T25">
        <v>-21524440</v>
      </c>
      <c r="U25">
        <v>-253817</v>
      </c>
      <c r="V25">
        <v>0</v>
      </c>
      <c r="W25">
        <v>0</v>
      </c>
      <c r="X25">
        <v>-72009872</v>
      </c>
      <c r="Y25">
        <v>473496</v>
      </c>
    </row>
    <row r="26" spans="1:25" ht="12.75" x14ac:dyDescent="0.2">
      <c r="A26" s="468">
        <v>19</v>
      </c>
      <c r="B26" s="473" t="s">
        <v>666</v>
      </c>
      <c r="C26" s="403" t="s">
        <v>904</v>
      </c>
      <c r="D26" s="474" t="s">
        <v>907</v>
      </c>
      <c r="E26" s="480" t="s">
        <v>665</v>
      </c>
      <c r="F26">
        <v>-51877522</v>
      </c>
      <c r="G26">
        <v>445231075</v>
      </c>
      <c r="H26">
        <v>-2150000</v>
      </c>
      <c r="I26">
        <v>-8875978</v>
      </c>
      <c r="J26">
        <v>15050825</v>
      </c>
      <c r="K26">
        <v>-27368277</v>
      </c>
      <c r="L26">
        <v>421887645</v>
      </c>
      <c r="M26">
        <v>0</v>
      </c>
      <c r="N26">
        <v>2434173</v>
      </c>
      <c r="O26">
        <v>36648656</v>
      </c>
      <c r="P26">
        <v>39082829</v>
      </c>
      <c r="Q26">
        <v>-1440738</v>
      </c>
      <c r="R26">
        <v>-209618458</v>
      </c>
      <c r="S26">
        <v>-4200849</v>
      </c>
      <c r="T26">
        <v>-205841596</v>
      </c>
      <c r="U26">
        <v>-8218411</v>
      </c>
      <c r="V26">
        <v>0</v>
      </c>
      <c r="W26">
        <v>0</v>
      </c>
      <c r="X26">
        <v>-429320052</v>
      </c>
      <c r="Y26">
        <v>-20227100</v>
      </c>
    </row>
    <row r="27" spans="1:25" ht="12.75" x14ac:dyDescent="0.2">
      <c r="A27" s="468">
        <v>20</v>
      </c>
      <c r="B27" s="473" t="s">
        <v>668</v>
      </c>
      <c r="C27" s="403" t="s">
        <v>897</v>
      </c>
      <c r="D27" s="474" t="s">
        <v>900</v>
      </c>
      <c r="E27" s="480" t="s">
        <v>667</v>
      </c>
      <c r="F27">
        <v>-1125229</v>
      </c>
      <c r="G27">
        <v>43257708</v>
      </c>
      <c r="H27">
        <v>-86595</v>
      </c>
      <c r="I27">
        <v>-267969</v>
      </c>
      <c r="J27">
        <v>173234</v>
      </c>
      <c r="K27">
        <v>-418234</v>
      </c>
      <c r="L27">
        <v>42658144</v>
      </c>
      <c r="M27">
        <v>0</v>
      </c>
      <c r="N27">
        <v>2981967</v>
      </c>
      <c r="O27">
        <v>0</v>
      </c>
      <c r="P27">
        <v>2981967</v>
      </c>
      <c r="Q27">
        <v>0</v>
      </c>
      <c r="R27">
        <v>-21415560</v>
      </c>
      <c r="S27">
        <v>-4283112</v>
      </c>
      <c r="T27">
        <v>-17132448</v>
      </c>
      <c r="U27">
        <v>-101202</v>
      </c>
      <c r="V27">
        <v>0</v>
      </c>
      <c r="W27">
        <v>0</v>
      </c>
      <c r="X27">
        <v>-42932322</v>
      </c>
      <c r="Y27">
        <v>1582560</v>
      </c>
    </row>
    <row r="28" spans="1:25" ht="12.75" x14ac:dyDescent="0.2">
      <c r="A28" s="468">
        <v>21</v>
      </c>
      <c r="B28" s="473" t="s">
        <v>669</v>
      </c>
      <c r="C28" s="403" t="s">
        <v>529</v>
      </c>
      <c r="D28" s="474" t="s">
        <v>899</v>
      </c>
      <c r="E28" s="480" t="s">
        <v>566</v>
      </c>
      <c r="F28">
        <v>-467178</v>
      </c>
      <c r="G28">
        <v>48555000</v>
      </c>
      <c r="H28">
        <v>0</v>
      </c>
      <c r="I28">
        <v>-600000</v>
      </c>
      <c r="J28">
        <v>2000000</v>
      </c>
      <c r="K28">
        <v>-2500000</v>
      </c>
      <c r="L28">
        <v>47455000</v>
      </c>
      <c r="M28">
        <v>0</v>
      </c>
      <c r="N28">
        <v>0</v>
      </c>
      <c r="O28">
        <v>0</v>
      </c>
      <c r="P28">
        <v>0</v>
      </c>
      <c r="Q28">
        <v>0</v>
      </c>
      <c r="R28">
        <v>-23395625</v>
      </c>
      <c r="S28">
        <v>-467912</v>
      </c>
      <c r="T28">
        <v>-22927712</v>
      </c>
      <c r="U28">
        <v>-255158</v>
      </c>
      <c r="V28">
        <v>0</v>
      </c>
      <c r="W28">
        <v>-848368</v>
      </c>
      <c r="X28">
        <v>-47894775</v>
      </c>
      <c r="Y28">
        <v>-906953</v>
      </c>
    </row>
    <row r="29" spans="1:25" ht="12.75" x14ac:dyDescent="0.2">
      <c r="A29" s="468">
        <v>22</v>
      </c>
      <c r="B29" s="473" t="s">
        <v>671</v>
      </c>
      <c r="C29" s="403" t="s">
        <v>529</v>
      </c>
      <c r="D29" s="474" t="s">
        <v>899</v>
      </c>
      <c r="E29" s="480" t="s">
        <v>567</v>
      </c>
      <c r="F29">
        <v>-4578788</v>
      </c>
      <c r="G29">
        <v>53000000</v>
      </c>
      <c r="H29">
        <v>0</v>
      </c>
      <c r="I29">
        <v>-1700000</v>
      </c>
      <c r="J29">
        <v>1650000</v>
      </c>
      <c r="K29">
        <v>-2700000</v>
      </c>
      <c r="L29">
        <v>50250000</v>
      </c>
      <c r="M29">
        <v>0</v>
      </c>
      <c r="N29">
        <v>0</v>
      </c>
      <c r="O29">
        <v>3418430</v>
      </c>
      <c r="P29">
        <v>3418430</v>
      </c>
      <c r="Q29">
        <v>0</v>
      </c>
      <c r="R29">
        <v>-24528913</v>
      </c>
      <c r="S29">
        <v>-490578</v>
      </c>
      <c r="T29">
        <v>-24038334</v>
      </c>
      <c r="U29">
        <v>-270621</v>
      </c>
      <c r="V29">
        <v>0</v>
      </c>
      <c r="W29">
        <v>0</v>
      </c>
      <c r="X29">
        <v>-49328446</v>
      </c>
      <c r="Y29">
        <v>-238804</v>
      </c>
    </row>
    <row r="30" spans="1:25" ht="12.75" x14ac:dyDescent="0.2">
      <c r="A30" s="468">
        <v>23</v>
      </c>
      <c r="B30" s="473" t="s">
        <v>673</v>
      </c>
      <c r="C30" s="403" t="s">
        <v>897</v>
      </c>
      <c r="D30" s="474" t="s">
        <v>900</v>
      </c>
      <c r="E30" s="480" t="s">
        <v>672</v>
      </c>
      <c r="F30">
        <v>-1617994</v>
      </c>
      <c r="G30">
        <v>26327400</v>
      </c>
      <c r="H30">
        <v>-62253</v>
      </c>
      <c r="I30">
        <v>0</v>
      </c>
      <c r="J30">
        <v>878455</v>
      </c>
      <c r="K30">
        <v>0</v>
      </c>
      <c r="L30">
        <v>27143602</v>
      </c>
      <c r="M30">
        <v>0</v>
      </c>
      <c r="N30">
        <v>0</v>
      </c>
      <c r="O30">
        <v>1622390</v>
      </c>
      <c r="P30">
        <v>1622390</v>
      </c>
      <c r="Q30">
        <v>-518953</v>
      </c>
      <c r="R30">
        <v>-11813264</v>
      </c>
      <c r="S30">
        <v>-2362653</v>
      </c>
      <c r="T30">
        <v>-9450612</v>
      </c>
      <c r="U30">
        <v>-116619</v>
      </c>
      <c r="V30">
        <v>0</v>
      </c>
      <c r="W30">
        <v>0</v>
      </c>
      <c r="X30">
        <v>-24262101</v>
      </c>
      <c r="Y30">
        <v>2885897</v>
      </c>
    </row>
    <row r="31" spans="1:25" ht="12.75" x14ac:dyDescent="0.2">
      <c r="A31" s="468">
        <v>24</v>
      </c>
      <c r="B31" s="473" t="s">
        <v>675</v>
      </c>
      <c r="C31" s="403" t="s">
        <v>904</v>
      </c>
      <c r="D31" s="474" t="s">
        <v>899</v>
      </c>
      <c r="E31" s="480" t="s">
        <v>674</v>
      </c>
      <c r="F31">
        <v>-15659000</v>
      </c>
      <c r="G31">
        <v>90513374</v>
      </c>
      <c r="H31">
        <v>-2133000</v>
      </c>
      <c r="I31">
        <v>0</v>
      </c>
      <c r="J31">
        <v>2142000</v>
      </c>
      <c r="K31">
        <v>-2292000</v>
      </c>
      <c r="L31">
        <v>88230374</v>
      </c>
      <c r="M31">
        <v>177963</v>
      </c>
      <c r="N31">
        <v>0</v>
      </c>
      <c r="O31">
        <v>10203612</v>
      </c>
      <c r="P31">
        <v>10381575</v>
      </c>
      <c r="Q31">
        <v>0</v>
      </c>
      <c r="R31">
        <v>-45955652</v>
      </c>
      <c r="S31">
        <v>-919113</v>
      </c>
      <c r="T31">
        <v>-45036539</v>
      </c>
      <c r="U31">
        <v>0</v>
      </c>
      <c r="V31">
        <v>0</v>
      </c>
      <c r="W31">
        <v>0</v>
      </c>
      <c r="X31">
        <v>-91911304</v>
      </c>
      <c r="Y31">
        <v>-8958355</v>
      </c>
    </row>
    <row r="32" spans="1:25" ht="12.75" x14ac:dyDescent="0.2">
      <c r="A32" s="468">
        <v>25</v>
      </c>
      <c r="B32" s="473" t="s">
        <v>677</v>
      </c>
      <c r="C32" s="403" t="s">
        <v>897</v>
      </c>
      <c r="D32" s="474" t="s">
        <v>900</v>
      </c>
      <c r="E32" s="480" t="s">
        <v>676</v>
      </c>
      <c r="F32">
        <v>-1633067</v>
      </c>
      <c r="G32">
        <v>20767470</v>
      </c>
      <c r="H32">
        <v>-40297</v>
      </c>
      <c r="I32">
        <v>-200442</v>
      </c>
      <c r="J32">
        <v>110251</v>
      </c>
      <c r="K32">
        <v>-110251</v>
      </c>
      <c r="L32">
        <v>20526731</v>
      </c>
      <c r="M32">
        <v>0</v>
      </c>
      <c r="N32">
        <v>0</v>
      </c>
      <c r="O32">
        <v>1471556</v>
      </c>
      <c r="P32">
        <v>1471556</v>
      </c>
      <c r="Q32">
        <v>-6802</v>
      </c>
      <c r="R32">
        <v>-10005499</v>
      </c>
      <c r="S32">
        <v>-2001100</v>
      </c>
      <c r="T32">
        <v>-8004400</v>
      </c>
      <c r="U32">
        <v>-202714</v>
      </c>
      <c r="V32">
        <v>-132099</v>
      </c>
      <c r="W32">
        <v>0</v>
      </c>
      <c r="X32">
        <v>-20352614</v>
      </c>
      <c r="Y32">
        <v>12606</v>
      </c>
    </row>
    <row r="33" spans="1:25" ht="12.75" x14ac:dyDescent="0.2">
      <c r="A33" s="468">
        <v>26</v>
      </c>
      <c r="B33" s="473" t="s">
        <v>678</v>
      </c>
      <c r="C33" s="403" t="s">
        <v>529</v>
      </c>
      <c r="D33" s="474" t="s">
        <v>906</v>
      </c>
      <c r="E33" s="480" t="s">
        <v>553</v>
      </c>
      <c r="F33">
        <v>644968</v>
      </c>
      <c r="G33">
        <v>69290075</v>
      </c>
      <c r="H33">
        <v>0</v>
      </c>
      <c r="I33">
        <v>-228856</v>
      </c>
      <c r="J33">
        <v>764000</v>
      </c>
      <c r="K33">
        <v>-200000</v>
      </c>
      <c r="L33">
        <v>69625219</v>
      </c>
      <c r="M33">
        <v>0</v>
      </c>
      <c r="N33">
        <v>299908</v>
      </c>
      <c r="O33">
        <v>0</v>
      </c>
      <c r="P33">
        <v>299908</v>
      </c>
      <c r="Q33">
        <v>0</v>
      </c>
      <c r="R33">
        <v>-35162086</v>
      </c>
      <c r="S33">
        <v>-703242</v>
      </c>
      <c r="T33">
        <v>-34458844</v>
      </c>
      <c r="U33">
        <v>-299908</v>
      </c>
      <c r="V33">
        <v>0</v>
      </c>
      <c r="W33">
        <v>-1405182</v>
      </c>
      <c r="X33">
        <v>-72029262</v>
      </c>
      <c r="Y33">
        <v>-1459167</v>
      </c>
    </row>
    <row r="34" spans="1:25" ht="12.75" x14ac:dyDescent="0.2">
      <c r="A34" s="468">
        <v>27</v>
      </c>
      <c r="B34" s="473" t="s">
        <v>679</v>
      </c>
      <c r="C34" s="403" t="s">
        <v>529</v>
      </c>
      <c r="D34" s="474" t="s">
        <v>898</v>
      </c>
      <c r="E34" s="480" t="s">
        <v>533</v>
      </c>
      <c r="F34">
        <v>-12415474</v>
      </c>
      <c r="G34">
        <v>71103670</v>
      </c>
      <c r="H34">
        <v>0</v>
      </c>
      <c r="I34">
        <v>-500000</v>
      </c>
      <c r="J34">
        <v>276613</v>
      </c>
      <c r="K34">
        <v>-1276613</v>
      </c>
      <c r="L34">
        <v>69603670</v>
      </c>
      <c r="M34">
        <v>0</v>
      </c>
      <c r="N34">
        <v>0</v>
      </c>
      <c r="O34">
        <v>24087842</v>
      </c>
      <c r="P34">
        <v>24087842</v>
      </c>
      <c r="Q34">
        <v>-104776</v>
      </c>
      <c r="R34">
        <v>-31211228</v>
      </c>
      <c r="S34">
        <v>-624225</v>
      </c>
      <c r="T34">
        <v>-30587004</v>
      </c>
      <c r="U34">
        <v>-150545</v>
      </c>
      <c r="V34">
        <v>0</v>
      </c>
      <c r="W34">
        <v>0</v>
      </c>
      <c r="X34">
        <v>-62677778</v>
      </c>
      <c r="Y34">
        <v>18598260</v>
      </c>
    </row>
    <row r="35" spans="1:25" ht="12.75" x14ac:dyDescent="0.2">
      <c r="A35" s="468">
        <v>28</v>
      </c>
      <c r="B35" s="473" t="s">
        <v>681</v>
      </c>
      <c r="C35" s="403" t="s">
        <v>904</v>
      </c>
      <c r="D35" s="474" t="s">
        <v>905</v>
      </c>
      <c r="E35" s="480" t="s">
        <v>680</v>
      </c>
      <c r="F35">
        <v>-23881381</v>
      </c>
      <c r="G35">
        <v>148672982</v>
      </c>
      <c r="H35">
        <v>-2700000</v>
      </c>
      <c r="I35">
        <v>-440000</v>
      </c>
      <c r="J35">
        <v>4200000</v>
      </c>
      <c r="K35">
        <v>-8666714</v>
      </c>
      <c r="L35">
        <v>141066268</v>
      </c>
      <c r="M35">
        <v>0</v>
      </c>
      <c r="N35">
        <v>45937</v>
      </c>
      <c r="O35">
        <v>21191372</v>
      </c>
      <c r="P35">
        <v>21237309</v>
      </c>
      <c r="Q35">
        <v>0</v>
      </c>
      <c r="R35">
        <v>-74821893</v>
      </c>
      <c r="S35">
        <v>-1496438</v>
      </c>
      <c r="T35">
        <v>-73325455</v>
      </c>
      <c r="U35">
        <v>-741111</v>
      </c>
      <c r="V35">
        <v>0</v>
      </c>
      <c r="W35">
        <v>0</v>
      </c>
      <c r="X35">
        <v>-150384897</v>
      </c>
      <c r="Y35">
        <v>-11962701</v>
      </c>
    </row>
    <row r="36" spans="1:25" ht="12.75" x14ac:dyDescent="0.2">
      <c r="A36" s="468">
        <v>29</v>
      </c>
      <c r="B36" s="473" t="s">
        <v>683</v>
      </c>
      <c r="C36" s="403" t="s">
        <v>897</v>
      </c>
      <c r="D36" s="474" t="s">
        <v>901</v>
      </c>
      <c r="E36" s="480" t="s">
        <v>682</v>
      </c>
      <c r="F36">
        <v>52518</v>
      </c>
      <c r="G36">
        <v>42814536</v>
      </c>
      <c r="H36">
        <v>-196892</v>
      </c>
      <c r="I36">
        <v>-253108</v>
      </c>
      <c r="J36">
        <v>1000000</v>
      </c>
      <c r="K36">
        <v>-611488</v>
      </c>
      <c r="L36">
        <v>42753048</v>
      </c>
      <c r="M36">
        <v>0</v>
      </c>
      <c r="N36">
        <v>0</v>
      </c>
      <c r="O36">
        <v>1027838</v>
      </c>
      <c r="P36">
        <v>1027838</v>
      </c>
      <c r="Q36">
        <v>-77424</v>
      </c>
      <c r="R36">
        <v>-21240476</v>
      </c>
      <c r="S36">
        <v>-4248096</v>
      </c>
      <c r="T36">
        <v>-16992381</v>
      </c>
      <c r="U36">
        <v>-194671</v>
      </c>
      <c r="V36">
        <v>0</v>
      </c>
      <c r="W36">
        <v>0</v>
      </c>
      <c r="X36">
        <v>-42753048</v>
      </c>
      <c r="Y36">
        <v>1080356</v>
      </c>
    </row>
    <row r="37" spans="1:25" ht="12.75" x14ac:dyDescent="0.2">
      <c r="A37" s="468">
        <v>30</v>
      </c>
      <c r="B37" s="473" t="s">
        <v>685</v>
      </c>
      <c r="C37" s="403" t="s">
        <v>897</v>
      </c>
      <c r="D37" s="474" t="s">
        <v>901</v>
      </c>
      <c r="E37" s="480" t="s">
        <v>684</v>
      </c>
      <c r="F37">
        <v>-3365619</v>
      </c>
      <c r="G37">
        <v>30406373</v>
      </c>
      <c r="H37">
        <v>0</v>
      </c>
      <c r="I37">
        <v>-160759</v>
      </c>
      <c r="J37">
        <v>1622678</v>
      </c>
      <c r="K37">
        <v>-708209</v>
      </c>
      <c r="L37">
        <v>31160083</v>
      </c>
      <c r="M37">
        <v>0</v>
      </c>
      <c r="N37">
        <v>0</v>
      </c>
      <c r="O37">
        <v>3636682</v>
      </c>
      <c r="P37">
        <v>3636682</v>
      </c>
      <c r="Q37">
        <v>-93210</v>
      </c>
      <c r="R37">
        <v>-15448725</v>
      </c>
      <c r="S37">
        <v>-3089745</v>
      </c>
      <c r="T37">
        <v>-12358980</v>
      </c>
      <c r="U37">
        <v>-360704</v>
      </c>
      <c r="V37">
        <v>0</v>
      </c>
      <c r="W37">
        <v>0</v>
      </c>
      <c r="X37">
        <v>-31351364</v>
      </c>
      <c r="Y37">
        <v>79782</v>
      </c>
    </row>
    <row r="38" spans="1:25" ht="12.75" x14ac:dyDescent="0.2">
      <c r="A38" s="468">
        <v>31</v>
      </c>
      <c r="B38" s="473" t="s">
        <v>687</v>
      </c>
      <c r="C38" s="403" t="s">
        <v>902</v>
      </c>
      <c r="D38" s="474" t="s">
        <v>903</v>
      </c>
      <c r="E38" s="480" t="s">
        <v>686</v>
      </c>
      <c r="F38">
        <v>-5666000</v>
      </c>
      <c r="G38">
        <v>124570997</v>
      </c>
      <c r="H38">
        <v>0</v>
      </c>
      <c r="I38">
        <v>-2000000</v>
      </c>
      <c r="J38">
        <v>1500000</v>
      </c>
      <c r="K38">
        <v>-5149652</v>
      </c>
      <c r="L38">
        <v>118921345</v>
      </c>
      <c r="M38">
        <v>0</v>
      </c>
      <c r="N38">
        <v>0</v>
      </c>
      <c r="O38">
        <v>114762</v>
      </c>
      <c r="P38">
        <v>114762</v>
      </c>
      <c r="Q38">
        <v>0</v>
      </c>
      <c r="R38">
        <v>-59100614</v>
      </c>
      <c r="S38">
        <v>-23640246</v>
      </c>
      <c r="T38">
        <v>-35460368</v>
      </c>
      <c r="U38">
        <v>-416161</v>
      </c>
      <c r="V38">
        <v>0</v>
      </c>
      <c r="W38">
        <v>0</v>
      </c>
      <c r="X38">
        <v>-118617389</v>
      </c>
      <c r="Y38">
        <v>-5247282</v>
      </c>
    </row>
    <row r="39" spans="1:25" ht="12.75" x14ac:dyDescent="0.2">
      <c r="A39" s="468">
        <v>32</v>
      </c>
      <c r="B39" s="473" t="s">
        <v>689</v>
      </c>
      <c r="C39" s="403" t="s">
        <v>897</v>
      </c>
      <c r="D39" s="474" t="s">
        <v>901</v>
      </c>
      <c r="E39" s="480" t="s">
        <v>688</v>
      </c>
      <c r="F39">
        <v>-583920</v>
      </c>
      <c r="G39">
        <v>31443377</v>
      </c>
      <c r="H39">
        <v>0</v>
      </c>
      <c r="I39">
        <v>-343614</v>
      </c>
      <c r="J39">
        <v>0</v>
      </c>
      <c r="K39">
        <v>-1000000</v>
      </c>
      <c r="L39">
        <v>30099763</v>
      </c>
      <c r="M39">
        <v>0</v>
      </c>
      <c r="N39">
        <v>0</v>
      </c>
      <c r="O39">
        <v>775540</v>
      </c>
      <c r="P39">
        <v>775540</v>
      </c>
      <c r="Q39">
        <v>0</v>
      </c>
      <c r="R39">
        <v>-15091825</v>
      </c>
      <c r="S39">
        <v>-3018364</v>
      </c>
      <c r="T39">
        <v>-12073459</v>
      </c>
      <c r="U39">
        <v>-107735</v>
      </c>
      <c r="V39">
        <v>0</v>
      </c>
      <c r="W39">
        <v>0</v>
      </c>
      <c r="X39">
        <v>-30291383</v>
      </c>
      <c r="Y39">
        <v>0</v>
      </c>
    </row>
    <row r="40" spans="1:25" ht="12.75" x14ac:dyDescent="0.2">
      <c r="A40" s="468">
        <v>33</v>
      </c>
      <c r="B40" s="473" t="s">
        <v>690</v>
      </c>
      <c r="C40" s="403" t="s">
        <v>529</v>
      </c>
      <c r="D40" s="474" t="s">
        <v>898</v>
      </c>
      <c r="E40" s="480" t="s">
        <v>908</v>
      </c>
      <c r="F40">
        <v>-3601404</v>
      </c>
      <c r="G40">
        <v>111021827</v>
      </c>
      <c r="H40">
        <v>-119755</v>
      </c>
      <c r="I40">
        <v>-1008245</v>
      </c>
      <c r="J40">
        <v>1211800</v>
      </c>
      <c r="K40">
        <v>-2527800</v>
      </c>
      <c r="L40">
        <v>108577827</v>
      </c>
      <c r="M40">
        <v>0</v>
      </c>
      <c r="N40">
        <v>0</v>
      </c>
      <c r="O40">
        <v>2223000</v>
      </c>
      <c r="P40">
        <v>2223000</v>
      </c>
      <c r="Q40">
        <v>-148051</v>
      </c>
      <c r="R40">
        <v>-55032422</v>
      </c>
      <c r="S40">
        <v>-1100648</v>
      </c>
      <c r="T40">
        <v>-53931773</v>
      </c>
      <c r="U40">
        <v>-423529</v>
      </c>
      <c r="V40">
        <v>0</v>
      </c>
      <c r="W40">
        <v>0</v>
      </c>
      <c r="X40">
        <v>-110636423</v>
      </c>
      <c r="Y40">
        <v>-3437000</v>
      </c>
    </row>
    <row r="41" spans="1:25" ht="12.75" x14ac:dyDescent="0.2">
      <c r="A41" s="468">
        <v>34</v>
      </c>
      <c r="B41" s="473" t="s">
        <v>692</v>
      </c>
      <c r="C41" s="403" t="s">
        <v>529</v>
      </c>
      <c r="D41" s="474" t="s">
        <v>906</v>
      </c>
      <c r="E41" s="480" t="s">
        <v>691</v>
      </c>
      <c r="F41">
        <v>2588059</v>
      </c>
      <c r="G41">
        <v>224024000</v>
      </c>
      <c r="H41">
        <v>-1900000</v>
      </c>
      <c r="I41">
        <v>0</v>
      </c>
      <c r="J41">
        <v>0</v>
      </c>
      <c r="K41">
        <v>-7100000</v>
      </c>
      <c r="L41">
        <v>215024000</v>
      </c>
      <c r="M41">
        <v>0</v>
      </c>
      <c r="N41">
        <v>0</v>
      </c>
      <c r="O41">
        <v>15928720</v>
      </c>
      <c r="P41">
        <v>15928720</v>
      </c>
      <c r="Q41">
        <v>0</v>
      </c>
      <c r="R41">
        <v>-108137000</v>
      </c>
      <c r="S41">
        <v>-2163000</v>
      </c>
      <c r="T41">
        <v>-105974000</v>
      </c>
      <c r="U41">
        <v>-4094000</v>
      </c>
      <c r="V41">
        <v>0</v>
      </c>
      <c r="W41">
        <v>0</v>
      </c>
      <c r="X41">
        <v>-220368000</v>
      </c>
      <c r="Y41">
        <v>13172779</v>
      </c>
    </row>
    <row r="42" spans="1:25" ht="12.75" x14ac:dyDescent="0.2">
      <c r="A42" s="468">
        <v>35</v>
      </c>
      <c r="B42" s="473" t="s">
        <v>694</v>
      </c>
      <c r="C42" s="403" t="s">
        <v>897</v>
      </c>
      <c r="D42" s="474" t="s">
        <v>901</v>
      </c>
      <c r="E42" s="480" t="s">
        <v>693</v>
      </c>
      <c r="F42">
        <v>-4474655</v>
      </c>
      <c r="G42">
        <v>31297694</v>
      </c>
      <c r="H42">
        <v>0</v>
      </c>
      <c r="I42">
        <v>-25000</v>
      </c>
      <c r="J42">
        <v>700000</v>
      </c>
      <c r="K42">
        <v>-800000</v>
      </c>
      <c r="L42">
        <v>31172694</v>
      </c>
      <c r="M42">
        <v>0</v>
      </c>
      <c r="N42">
        <v>0</v>
      </c>
      <c r="O42">
        <v>3020236</v>
      </c>
      <c r="P42">
        <v>3020236</v>
      </c>
      <c r="Q42">
        <v>-55000</v>
      </c>
      <c r="R42">
        <v>-14975858</v>
      </c>
      <c r="S42">
        <v>-2995172</v>
      </c>
      <c r="T42">
        <v>-11980686</v>
      </c>
      <c r="U42">
        <v>-265668</v>
      </c>
      <c r="V42">
        <v>-10000</v>
      </c>
      <c r="W42">
        <v>0</v>
      </c>
      <c r="X42">
        <v>-30282384</v>
      </c>
      <c r="Y42">
        <v>-564109</v>
      </c>
    </row>
    <row r="43" spans="1:25" ht="12.75" x14ac:dyDescent="0.2">
      <c r="A43" s="468">
        <v>36</v>
      </c>
      <c r="B43" s="473" t="s">
        <v>696</v>
      </c>
      <c r="C43" s="403" t="s">
        <v>902</v>
      </c>
      <c r="D43" s="474" t="s">
        <v>903</v>
      </c>
      <c r="E43" s="480" t="s">
        <v>695</v>
      </c>
      <c r="F43">
        <v>-1450944</v>
      </c>
      <c r="G43">
        <v>87301379</v>
      </c>
      <c r="H43">
        <v>0</v>
      </c>
      <c r="I43">
        <v>-507652</v>
      </c>
      <c r="J43">
        <v>429983</v>
      </c>
      <c r="K43">
        <v>-2710522</v>
      </c>
      <c r="L43">
        <v>84513188</v>
      </c>
      <c r="M43">
        <v>0</v>
      </c>
      <c r="N43">
        <v>0</v>
      </c>
      <c r="O43">
        <v>1439301</v>
      </c>
      <c r="P43">
        <v>1439301</v>
      </c>
      <c r="Q43">
        <v>-9463</v>
      </c>
      <c r="R43">
        <v>-41789188</v>
      </c>
      <c r="S43">
        <v>-16715675</v>
      </c>
      <c r="T43">
        <v>-25073513</v>
      </c>
      <c r="U43">
        <v>-336932</v>
      </c>
      <c r="V43">
        <v>0</v>
      </c>
      <c r="W43">
        <v>0</v>
      </c>
      <c r="X43">
        <v>-83924771</v>
      </c>
      <c r="Y43">
        <v>576774</v>
      </c>
    </row>
    <row r="44" spans="1:25" ht="12.75" x14ac:dyDescent="0.2">
      <c r="A44" s="468">
        <v>37</v>
      </c>
      <c r="B44" s="473" t="s">
        <v>698</v>
      </c>
      <c r="C44" s="403" t="s">
        <v>897</v>
      </c>
      <c r="D44" s="474" t="s">
        <v>907</v>
      </c>
      <c r="E44" s="480" t="s">
        <v>697</v>
      </c>
      <c r="F44">
        <v>-2350433</v>
      </c>
      <c r="G44">
        <v>28506470</v>
      </c>
      <c r="H44">
        <v>0</v>
      </c>
      <c r="I44">
        <v>-200000</v>
      </c>
      <c r="J44">
        <v>0</v>
      </c>
      <c r="K44">
        <v>-472138</v>
      </c>
      <c r="L44">
        <v>27834332</v>
      </c>
      <c r="M44">
        <v>0</v>
      </c>
      <c r="N44">
        <v>0</v>
      </c>
      <c r="O44">
        <v>2101148</v>
      </c>
      <c r="P44">
        <v>2101148</v>
      </c>
      <c r="Q44">
        <v>0</v>
      </c>
      <c r="R44">
        <v>-13984159</v>
      </c>
      <c r="S44">
        <v>-2796831</v>
      </c>
      <c r="T44">
        <v>-11187326</v>
      </c>
      <c r="U44">
        <v>0</v>
      </c>
      <c r="V44">
        <v>-123658</v>
      </c>
      <c r="W44">
        <v>0</v>
      </c>
      <c r="X44">
        <v>-28091974</v>
      </c>
      <c r="Y44">
        <v>-506927</v>
      </c>
    </row>
    <row r="45" spans="1:25" ht="12.75" x14ac:dyDescent="0.2">
      <c r="A45" s="468">
        <v>38</v>
      </c>
      <c r="B45" s="473" t="s">
        <v>700</v>
      </c>
      <c r="C45" s="403" t="s">
        <v>897</v>
      </c>
      <c r="D45" s="474" t="s">
        <v>901</v>
      </c>
      <c r="E45" s="480" t="s">
        <v>699</v>
      </c>
      <c r="F45">
        <v>-3695293</v>
      </c>
      <c r="G45">
        <v>42564323</v>
      </c>
      <c r="H45">
        <v>0</v>
      </c>
      <c r="I45">
        <v>-100000</v>
      </c>
      <c r="J45">
        <v>0</v>
      </c>
      <c r="K45">
        <v>-1186225</v>
      </c>
      <c r="L45">
        <v>41278098</v>
      </c>
      <c r="M45">
        <v>0</v>
      </c>
      <c r="N45">
        <v>0</v>
      </c>
      <c r="O45">
        <v>1247001</v>
      </c>
      <c r="P45">
        <v>1247001</v>
      </c>
      <c r="Q45">
        <v>-96401</v>
      </c>
      <c r="R45">
        <v>-21223787</v>
      </c>
      <c r="S45">
        <v>-4244758</v>
      </c>
      <c r="T45">
        <v>-16979758</v>
      </c>
      <c r="U45">
        <v>0</v>
      </c>
      <c r="V45">
        <v>0</v>
      </c>
      <c r="W45">
        <v>0</v>
      </c>
      <c r="X45">
        <v>-42544704</v>
      </c>
      <c r="Y45">
        <v>-3714898</v>
      </c>
    </row>
    <row r="46" spans="1:25" ht="12.75" x14ac:dyDescent="0.2">
      <c r="A46" s="468">
        <v>39</v>
      </c>
      <c r="B46" s="473" t="s">
        <v>702</v>
      </c>
      <c r="C46" s="403" t="s">
        <v>897</v>
      </c>
      <c r="D46" s="474" t="s">
        <v>900</v>
      </c>
      <c r="E46" s="480" t="s">
        <v>701</v>
      </c>
      <c r="F46">
        <v>-889334</v>
      </c>
      <c r="G46">
        <v>24672801</v>
      </c>
      <c r="H46">
        <v>0</v>
      </c>
      <c r="I46">
        <v>148910</v>
      </c>
      <c r="J46">
        <v>300000</v>
      </c>
      <c r="K46">
        <v>-372717</v>
      </c>
      <c r="L46">
        <v>24748994</v>
      </c>
      <c r="M46">
        <v>0</v>
      </c>
      <c r="N46">
        <v>0</v>
      </c>
      <c r="O46">
        <v>389069</v>
      </c>
      <c r="P46">
        <v>389069</v>
      </c>
      <c r="Q46">
        <v>0</v>
      </c>
      <c r="R46">
        <v>-12987193</v>
      </c>
      <c r="S46">
        <v>-2597439</v>
      </c>
      <c r="T46">
        <v>-10389755</v>
      </c>
      <c r="U46">
        <v>0</v>
      </c>
      <c r="V46">
        <v>0</v>
      </c>
      <c r="W46">
        <v>0</v>
      </c>
      <c r="X46">
        <v>-25974387</v>
      </c>
      <c r="Y46">
        <v>-1725658</v>
      </c>
    </row>
    <row r="47" spans="1:25" ht="12.75" x14ac:dyDescent="0.2">
      <c r="A47" s="468">
        <v>40</v>
      </c>
      <c r="B47" s="473" t="s">
        <v>704</v>
      </c>
      <c r="C47" s="403" t="s">
        <v>897</v>
      </c>
      <c r="D47" s="474" t="s">
        <v>899</v>
      </c>
      <c r="E47" s="480" t="s">
        <v>703</v>
      </c>
      <c r="F47">
        <v>-7064893</v>
      </c>
      <c r="G47">
        <v>30250445</v>
      </c>
      <c r="H47">
        <v>-297065</v>
      </c>
      <c r="I47">
        <v>0</v>
      </c>
      <c r="J47">
        <v>0</v>
      </c>
      <c r="K47">
        <v>-1436775</v>
      </c>
      <c r="L47">
        <v>28516605</v>
      </c>
      <c r="M47">
        <v>0</v>
      </c>
      <c r="N47">
        <v>0</v>
      </c>
      <c r="O47">
        <v>5902308</v>
      </c>
      <c r="P47">
        <v>5902308</v>
      </c>
      <c r="Q47">
        <v>-5526</v>
      </c>
      <c r="R47">
        <v>-14073832</v>
      </c>
      <c r="S47">
        <v>-2814767</v>
      </c>
      <c r="T47">
        <v>-11259066</v>
      </c>
      <c r="U47">
        <v>-389675</v>
      </c>
      <c r="V47">
        <v>0</v>
      </c>
      <c r="W47">
        <v>0</v>
      </c>
      <c r="X47">
        <v>-28542866</v>
      </c>
      <c r="Y47">
        <v>-1188846</v>
      </c>
    </row>
    <row r="48" spans="1:25" ht="12.75" x14ac:dyDescent="0.2">
      <c r="A48" s="468">
        <v>41</v>
      </c>
      <c r="B48" s="473" t="s">
        <v>706</v>
      </c>
      <c r="C48" s="403" t="s">
        <v>904</v>
      </c>
      <c r="D48" s="474" t="s">
        <v>899</v>
      </c>
      <c r="E48" s="480" t="s">
        <v>705</v>
      </c>
      <c r="F48">
        <v>-5215732</v>
      </c>
      <c r="G48">
        <v>51012227</v>
      </c>
      <c r="H48">
        <v>0</v>
      </c>
      <c r="I48">
        <v>-933895</v>
      </c>
      <c r="J48">
        <v>511603</v>
      </c>
      <c r="K48">
        <v>-3100368</v>
      </c>
      <c r="L48">
        <v>47489567</v>
      </c>
      <c r="M48">
        <v>0</v>
      </c>
      <c r="N48">
        <v>0</v>
      </c>
      <c r="O48">
        <v>4897573</v>
      </c>
      <c r="P48">
        <v>4897573</v>
      </c>
      <c r="Q48">
        <v>0</v>
      </c>
      <c r="R48">
        <v>-25506114</v>
      </c>
      <c r="S48">
        <v>-510122</v>
      </c>
      <c r="T48">
        <v>-24995991</v>
      </c>
      <c r="U48">
        <v>0</v>
      </c>
      <c r="V48">
        <v>0</v>
      </c>
      <c r="W48">
        <v>0</v>
      </c>
      <c r="X48">
        <v>-51012227</v>
      </c>
      <c r="Y48">
        <v>-3840819</v>
      </c>
    </row>
    <row r="49" spans="1:25" ht="12.75" x14ac:dyDescent="0.2">
      <c r="A49" s="468">
        <v>42</v>
      </c>
      <c r="B49" s="473" t="s">
        <v>708</v>
      </c>
      <c r="C49" s="403" t="s">
        <v>904</v>
      </c>
      <c r="D49" s="474" t="s">
        <v>905</v>
      </c>
      <c r="E49" s="480" t="s">
        <v>707</v>
      </c>
      <c r="F49">
        <v>-4445936</v>
      </c>
      <c r="G49">
        <v>58749583</v>
      </c>
      <c r="H49">
        <v>0</v>
      </c>
      <c r="I49">
        <v>-1771245</v>
      </c>
      <c r="J49">
        <v>0</v>
      </c>
      <c r="K49">
        <v>-2109957</v>
      </c>
      <c r="L49">
        <v>54868381</v>
      </c>
      <c r="M49">
        <v>0</v>
      </c>
      <c r="N49">
        <v>0</v>
      </c>
      <c r="O49">
        <v>4284991</v>
      </c>
      <c r="P49">
        <v>4284991</v>
      </c>
      <c r="Q49">
        <v>-472647</v>
      </c>
      <c r="R49">
        <v>-30038066</v>
      </c>
      <c r="S49">
        <v>-600761</v>
      </c>
      <c r="T49">
        <v>-29437304</v>
      </c>
      <c r="U49">
        <v>-550862</v>
      </c>
      <c r="V49">
        <v>0</v>
      </c>
      <c r="W49">
        <v>0</v>
      </c>
      <c r="X49">
        <v>-61099640</v>
      </c>
      <c r="Y49">
        <v>-6392204</v>
      </c>
    </row>
    <row r="50" spans="1:25" ht="12.75" x14ac:dyDescent="0.2">
      <c r="A50" s="468">
        <v>43</v>
      </c>
      <c r="B50" s="473" t="s">
        <v>710</v>
      </c>
      <c r="C50" s="403" t="s">
        <v>897</v>
      </c>
      <c r="D50" s="474" t="s">
        <v>901</v>
      </c>
      <c r="E50" s="480" t="s">
        <v>709</v>
      </c>
      <c r="F50">
        <v>-4422974</v>
      </c>
      <c r="G50">
        <v>99450027</v>
      </c>
      <c r="H50">
        <v>0</v>
      </c>
      <c r="I50">
        <v>-500000</v>
      </c>
      <c r="J50">
        <v>2069937</v>
      </c>
      <c r="K50">
        <v>-1349516</v>
      </c>
      <c r="L50">
        <v>99670448</v>
      </c>
      <c r="M50">
        <v>0</v>
      </c>
      <c r="N50">
        <v>0</v>
      </c>
      <c r="O50">
        <v>3503608</v>
      </c>
      <c r="P50">
        <v>3503608</v>
      </c>
      <c r="Q50">
        <v>-480163</v>
      </c>
      <c r="R50">
        <v>-49547926</v>
      </c>
      <c r="S50">
        <v>-10077110</v>
      </c>
      <c r="T50">
        <v>-40308442</v>
      </c>
      <c r="U50">
        <v>-225956</v>
      </c>
      <c r="V50">
        <v>0</v>
      </c>
      <c r="W50">
        <v>0</v>
      </c>
      <c r="X50">
        <v>-100639597</v>
      </c>
      <c r="Y50">
        <v>-1888515</v>
      </c>
    </row>
    <row r="51" spans="1:25" ht="12.75" x14ac:dyDescent="0.2">
      <c r="A51" s="468">
        <v>44</v>
      </c>
      <c r="B51" s="473" t="s">
        <v>712</v>
      </c>
      <c r="C51" s="403" t="s">
        <v>909</v>
      </c>
      <c r="D51" s="474" t="s">
        <v>903</v>
      </c>
      <c r="E51" s="480" t="s">
        <v>711</v>
      </c>
      <c r="F51">
        <v>-46919662</v>
      </c>
      <c r="G51">
        <v>519508633</v>
      </c>
      <c r="H51">
        <v>0</v>
      </c>
      <c r="I51">
        <v>-1000000</v>
      </c>
      <c r="J51">
        <v>17673329</v>
      </c>
      <c r="K51">
        <v>-8553183</v>
      </c>
      <c r="L51">
        <v>527628779</v>
      </c>
      <c r="M51">
        <v>0</v>
      </c>
      <c r="N51">
        <v>0</v>
      </c>
      <c r="O51">
        <v>46681520</v>
      </c>
      <c r="P51">
        <v>46681520</v>
      </c>
      <c r="Q51">
        <v>-2170195</v>
      </c>
      <c r="R51">
        <v>-262000000</v>
      </c>
      <c r="S51">
        <v>-104800000</v>
      </c>
      <c r="T51">
        <v>-157200000</v>
      </c>
      <c r="U51">
        <v>-1168748</v>
      </c>
      <c r="V51">
        <v>-10000</v>
      </c>
      <c r="W51">
        <v>0</v>
      </c>
      <c r="X51">
        <v>-527348943</v>
      </c>
      <c r="Y51">
        <v>41694</v>
      </c>
    </row>
    <row r="52" spans="1:25" ht="12.75" x14ac:dyDescent="0.2">
      <c r="A52" s="468">
        <v>45</v>
      </c>
      <c r="B52" s="473" t="s">
        <v>714</v>
      </c>
      <c r="C52" s="403" t="s">
        <v>897</v>
      </c>
      <c r="D52" s="474" t="s">
        <v>907</v>
      </c>
      <c r="E52" s="480" t="s">
        <v>713</v>
      </c>
      <c r="F52">
        <v>-4952964</v>
      </c>
      <c r="G52">
        <v>35466967</v>
      </c>
      <c r="H52">
        <v>0</v>
      </c>
      <c r="I52">
        <v>-109756</v>
      </c>
      <c r="J52">
        <v>1471136</v>
      </c>
      <c r="K52">
        <v>-2751052</v>
      </c>
      <c r="L52">
        <v>34077295</v>
      </c>
      <c r="M52">
        <v>0</v>
      </c>
      <c r="N52">
        <v>0</v>
      </c>
      <c r="O52">
        <v>6247156</v>
      </c>
      <c r="P52">
        <v>6247156</v>
      </c>
      <c r="Q52">
        <v>0</v>
      </c>
      <c r="R52">
        <v>-18364526</v>
      </c>
      <c r="S52">
        <v>-3672906</v>
      </c>
      <c r="T52">
        <v>-14691622</v>
      </c>
      <c r="U52">
        <v>-136708</v>
      </c>
      <c r="V52">
        <v>0</v>
      </c>
      <c r="W52">
        <v>0</v>
      </c>
      <c r="X52">
        <v>-36865762</v>
      </c>
      <c r="Y52">
        <v>-1494275</v>
      </c>
    </row>
    <row r="53" spans="1:25" ht="12.75" x14ac:dyDescent="0.2">
      <c r="A53" s="468">
        <v>46</v>
      </c>
      <c r="B53" s="473" t="s">
        <v>716</v>
      </c>
      <c r="C53" s="403" t="s">
        <v>897</v>
      </c>
      <c r="D53" s="474" t="s">
        <v>898</v>
      </c>
      <c r="E53" s="480" t="s">
        <v>715</v>
      </c>
      <c r="F53">
        <v>-4246244</v>
      </c>
      <c r="G53">
        <v>54415938</v>
      </c>
      <c r="H53">
        <v>-99561</v>
      </c>
      <c r="I53">
        <v>-606267</v>
      </c>
      <c r="J53">
        <v>923743</v>
      </c>
      <c r="K53">
        <v>-2708778</v>
      </c>
      <c r="L53">
        <v>51925075</v>
      </c>
      <c r="M53">
        <v>0</v>
      </c>
      <c r="N53">
        <v>0</v>
      </c>
      <c r="O53">
        <v>5077851</v>
      </c>
      <c r="P53">
        <v>5077851</v>
      </c>
      <c r="Q53">
        <v>0</v>
      </c>
      <c r="R53">
        <v>-24878617</v>
      </c>
      <c r="S53">
        <v>-4975723</v>
      </c>
      <c r="T53">
        <v>-19902893</v>
      </c>
      <c r="U53">
        <v>-232519</v>
      </c>
      <c r="V53">
        <v>0</v>
      </c>
      <c r="W53">
        <v>0</v>
      </c>
      <c r="X53">
        <v>-49989752</v>
      </c>
      <c r="Y53">
        <v>2766930</v>
      </c>
    </row>
    <row r="54" spans="1:25" ht="12.75" x14ac:dyDescent="0.2">
      <c r="A54" s="468">
        <v>47</v>
      </c>
      <c r="B54" s="473" t="s">
        <v>718</v>
      </c>
      <c r="C54" s="403" t="s">
        <v>897</v>
      </c>
      <c r="D54" s="474" t="s">
        <v>899</v>
      </c>
      <c r="E54" s="480" t="s">
        <v>717</v>
      </c>
      <c r="F54">
        <v>-967441</v>
      </c>
      <c r="G54">
        <v>45301090</v>
      </c>
      <c r="H54">
        <v>-300000</v>
      </c>
      <c r="I54">
        <v>-376708</v>
      </c>
      <c r="J54">
        <v>425590</v>
      </c>
      <c r="K54">
        <v>-306221</v>
      </c>
      <c r="L54">
        <v>44743751</v>
      </c>
      <c r="M54">
        <v>0</v>
      </c>
      <c r="N54">
        <v>0</v>
      </c>
      <c r="O54">
        <v>395849</v>
      </c>
      <c r="P54">
        <v>395849</v>
      </c>
      <c r="Q54">
        <v>0</v>
      </c>
      <c r="R54">
        <v>-22077312</v>
      </c>
      <c r="S54">
        <v>-4415463</v>
      </c>
      <c r="T54">
        <v>-17661850</v>
      </c>
      <c r="U54">
        <v>-207892</v>
      </c>
      <c r="V54">
        <v>-57104</v>
      </c>
      <c r="W54">
        <v>0</v>
      </c>
      <c r="X54">
        <v>-44419621</v>
      </c>
      <c r="Y54">
        <v>-247462</v>
      </c>
    </row>
    <row r="55" spans="1:25" ht="12.75" x14ac:dyDescent="0.2">
      <c r="A55" s="468">
        <v>48</v>
      </c>
      <c r="B55" s="473" t="s">
        <v>720</v>
      </c>
      <c r="C55" s="403" t="s">
        <v>897</v>
      </c>
      <c r="D55" s="474" t="s">
        <v>901</v>
      </c>
      <c r="E55" s="480" t="s">
        <v>719</v>
      </c>
      <c r="F55">
        <v>-2492670</v>
      </c>
      <c r="G55">
        <v>14932573</v>
      </c>
      <c r="H55">
        <v>0</v>
      </c>
      <c r="I55">
        <v>-167245</v>
      </c>
      <c r="J55">
        <v>680242</v>
      </c>
      <c r="K55">
        <v>-158482</v>
      </c>
      <c r="L55">
        <v>15287088</v>
      </c>
      <c r="M55">
        <v>173</v>
      </c>
      <c r="N55">
        <v>0</v>
      </c>
      <c r="O55">
        <v>2539292</v>
      </c>
      <c r="P55">
        <v>2539465</v>
      </c>
      <c r="Q55">
        <v>-68792</v>
      </c>
      <c r="R55">
        <v>-7588309</v>
      </c>
      <c r="S55">
        <v>-1517662</v>
      </c>
      <c r="T55">
        <v>-6070648</v>
      </c>
      <c r="U55">
        <v>-81221</v>
      </c>
      <c r="V55">
        <v>0</v>
      </c>
      <c r="W55">
        <v>0</v>
      </c>
      <c r="X55">
        <v>-15326632</v>
      </c>
      <c r="Y55">
        <v>7251</v>
      </c>
    </row>
    <row r="56" spans="1:25" ht="12.75" x14ac:dyDescent="0.2">
      <c r="A56" s="468">
        <v>49</v>
      </c>
      <c r="B56" s="473" t="s">
        <v>722</v>
      </c>
      <c r="C56" s="403" t="s">
        <v>529</v>
      </c>
      <c r="D56" s="474" t="s">
        <v>901</v>
      </c>
      <c r="E56" s="480" t="s">
        <v>721</v>
      </c>
      <c r="F56">
        <v>-7202000</v>
      </c>
      <c r="G56">
        <v>87094000</v>
      </c>
      <c r="H56">
        <v>-164000</v>
      </c>
      <c r="I56">
        <v>-1090000</v>
      </c>
      <c r="J56">
        <v>0</v>
      </c>
      <c r="K56">
        <v>553000</v>
      </c>
      <c r="L56">
        <v>86393000</v>
      </c>
      <c r="M56">
        <v>0</v>
      </c>
      <c r="N56">
        <v>0</v>
      </c>
      <c r="O56">
        <v>5456000</v>
      </c>
      <c r="P56">
        <v>5456000</v>
      </c>
      <c r="Q56">
        <v>-3000</v>
      </c>
      <c r="R56">
        <v>-42723000</v>
      </c>
      <c r="S56">
        <v>-854000</v>
      </c>
      <c r="T56">
        <v>-41869000</v>
      </c>
      <c r="U56">
        <v>-391000</v>
      </c>
      <c r="V56">
        <v>0</v>
      </c>
      <c r="W56">
        <v>0</v>
      </c>
      <c r="X56">
        <v>-85840000</v>
      </c>
      <c r="Y56">
        <v>-1193000</v>
      </c>
    </row>
    <row r="57" spans="1:25" ht="12.75" x14ac:dyDescent="0.2">
      <c r="A57" s="468">
        <v>50</v>
      </c>
      <c r="B57" s="473" t="s">
        <v>724</v>
      </c>
      <c r="C57" s="403" t="s">
        <v>897</v>
      </c>
      <c r="D57" s="474" t="s">
        <v>900</v>
      </c>
      <c r="E57" s="480" t="s">
        <v>723</v>
      </c>
      <c r="F57">
        <v>-2995310</v>
      </c>
      <c r="G57">
        <v>46087790</v>
      </c>
      <c r="H57">
        <v>-64836</v>
      </c>
      <c r="I57">
        <v>230439</v>
      </c>
      <c r="J57">
        <v>67852</v>
      </c>
      <c r="K57">
        <v>21819</v>
      </c>
      <c r="L57">
        <v>46343064</v>
      </c>
      <c r="M57">
        <v>0</v>
      </c>
      <c r="N57">
        <v>0</v>
      </c>
      <c r="O57">
        <v>857923</v>
      </c>
      <c r="P57">
        <v>857923</v>
      </c>
      <c r="Q57">
        <v>-65453</v>
      </c>
      <c r="R57">
        <v>-22498041</v>
      </c>
      <c r="S57">
        <v>-4499609</v>
      </c>
      <c r="T57">
        <v>-17998434</v>
      </c>
      <c r="U57">
        <v>-344963</v>
      </c>
      <c r="V57">
        <v>0</v>
      </c>
      <c r="W57">
        <v>0</v>
      </c>
      <c r="X57">
        <v>-45406500</v>
      </c>
      <c r="Y57">
        <v>-1200823</v>
      </c>
    </row>
    <row r="58" spans="1:25" ht="12.75" x14ac:dyDescent="0.2">
      <c r="A58" s="468">
        <v>51</v>
      </c>
      <c r="B58" s="473" t="s">
        <v>726</v>
      </c>
      <c r="C58" s="403" t="s">
        <v>897</v>
      </c>
      <c r="D58" s="474" t="s">
        <v>901</v>
      </c>
      <c r="E58" s="480" t="s">
        <v>725</v>
      </c>
      <c r="F58">
        <v>-12328944</v>
      </c>
      <c r="G58">
        <v>80808763</v>
      </c>
      <c r="H58">
        <v>-801373</v>
      </c>
      <c r="I58">
        <v>-36373</v>
      </c>
      <c r="J58">
        <v>1257713</v>
      </c>
      <c r="K58">
        <v>-109481</v>
      </c>
      <c r="L58">
        <v>81119249</v>
      </c>
      <c r="M58">
        <v>0</v>
      </c>
      <c r="N58">
        <v>0</v>
      </c>
      <c r="O58">
        <v>11791246</v>
      </c>
      <c r="P58">
        <v>11791246</v>
      </c>
      <c r="Q58">
        <v>-57074</v>
      </c>
      <c r="R58">
        <v>-38653113</v>
      </c>
      <c r="S58">
        <v>-7730622</v>
      </c>
      <c r="T58">
        <v>-30922490</v>
      </c>
      <c r="U58">
        <v>-224442</v>
      </c>
      <c r="V58">
        <v>0</v>
      </c>
      <c r="W58">
        <v>0</v>
      </c>
      <c r="X58">
        <v>-77587741</v>
      </c>
      <c r="Y58">
        <v>2993810</v>
      </c>
    </row>
    <row r="59" spans="1:25" ht="12.75" x14ac:dyDescent="0.2">
      <c r="A59" s="468">
        <v>52</v>
      </c>
      <c r="B59" s="473" t="s">
        <v>728</v>
      </c>
      <c r="C59" s="403" t="s">
        <v>897</v>
      </c>
      <c r="D59" s="474" t="s">
        <v>906</v>
      </c>
      <c r="E59" s="480" t="s">
        <v>727</v>
      </c>
      <c r="F59">
        <v>-3333658</v>
      </c>
      <c r="G59">
        <v>55119566</v>
      </c>
      <c r="H59">
        <v>0</v>
      </c>
      <c r="I59">
        <v>-350000</v>
      </c>
      <c r="J59">
        <v>1751286</v>
      </c>
      <c r="K59">
        <v>-768043</v>
      </c>
      <c r="L59">
        <v>55752809</v>
      </c>
      <c r="M59">
        <v>0</v>
      </c>
      <c r="N59">
        <v>0</v>
      </c>
      <c r="O59">
        <v>2573757</v>
      </c>
      <c r="P59">
        <v>2573757</v>
      </c>
      <c r="Q59">
        <v>-82612</v>
      </c>
      <c r="R59">
        <v>-27919987</v>
      </c>
      <c r="S59">
        <v>-5583998</v>
      </c>
      <c r="T59">
        <v>-22335990</v>
      </c>
      <c r="U59">
        <v>-181383</v>
      </c>
      <c r="V59">
        <v>0</v>
      </c>
      <c r="W59">
        <v>0</v>
      </c>
      <c r="X59">
        <v>-56103970</v>
      </c>
      <c r="Y59">
        <v>-1111062</v>
      </c>
    </row>
    <row r="60" spans="1:25" ht="12.75" x14ac:dyDescent="0.2">
      <c r="A60" s="468">
        <v>53</v>
      </c>
      <c r="B60" s="473" t="s">
        <v>730</v>
      </c>
      <c r="C60" s="403" t="s">
        <v>897</v>
      </c>
      <c r="D60" s="474" t="s">
        <v>898</v>
      </c>
      <c r="E60" s="480" t="s">
        <v>729</v>
      </c>
      <c r="F60">
        <v>-5142395</v>
      </c>
      <c r="G60">
        <v>78079521</v>
      </c>
      <c r="H60">
        <v>-224838</v>
      </c>
      <c r="I60">
        <v>-152893</v>
      </c>
      <c r="J60">
        <v>1130804</v>
      </c>
      <c r="K60">
        <v>-322965</v>
      </c>
      <c r="L60">
        <v>78509629</v>
      </c>
      <c r="M60">
        <v>0</v>
      </c>
      <c r="N60">
        <v>0</v>
      </c>
      <c r="O60">
        <v>3890666</v>
      </c>
      <c r="P60">
        <v>3890666</v>
      </c>
      <c r="Q60">
        <v>-29623</v>
      </c>
      <c r="R60">
        <v>-38993712</v>
      </c>
      <c r="S60">
        <v>-7798742</v>
      </c>
      <c r="T60">
        <v>-31194969</v>
      </c>
      <c r="U60">
        <v>-740490</v>
      </c>
      <c r="V60">
        <v>-71557</v>
      </c>
      <c r="W60">
        <v>0</v>
      </c>
      <c r="X60">
        <v>-78829093</v>
      </c>
      <c r="Y60">
        <v>-1571193</v>
      </c>
    </row>
    <row r="61" spans="1:25" ht="12.75" x14ac:dyDescent="0.2">
      <c r="A61" s="468">
        <v>54</v>
      </c>
      <c r="B61" s="473" t="s">
        <v>732</v>
      </c>
      <c r="C61" s="403" t="s">
        <v>529</v>
      </c>
      <c r="D61" s="474" t="s">
        <v>899</v>
      </c>
      <c r="E61" s="480" t="s">
        <v>731</v>
      </c>
      <c r="F61">
        <v>-14569253</v>
      </c>
      <c r="G61">
        <v>146366493</v>
      </c>
      <c r="H61">
        <v>0</v>
      </c>
      <c r="I61">
        <v>-2000000</v>
      </c>
      <c r="J61">
        <v>3123784</v>
      </c>
      <c r="K61">
        <v>-3561722</v>
      </c>
      <c r="L61">
        <v>143928555</v>
      </c>
      <c r="M61">
        <v>0</v>
      </c>
      <c r="N61">
        <v>0</v>
      </c>
      <c r="O61">
        <v>7596743</v>
      </c>
      <c r="P61">
        <v>7596743</v>
      </c>
      <c r="Q61">
        <v>-325571</v>
      </c>
      <c r="R61">
        <v>-70269602</v>
      </c>
      <c r="S61">
        <v>-1405392</v>
      </c>
      <c r="T61">
        <v>-68864209</v>
      </c>
      <c r="U61">
        <v>-567451</v>
      </c>
      <c r="V61">
        <v>0</v>
      </c>
      <c r="W61">
        <v>0</v>
      </c>
      <c r="X61">
        <v>-141432225</v>
      </c>
      <c r="Y61">
        <v>-4476180</v>
      </c>
    </row>
    <row r="62" spans="1:25" ht="12.75" x14ac:dyDescent="0.2">
      <c r="A62" s="468">
        <v>55</v>
      </c>
      <c r="B62" s="473" t="s">
        <v>733</v>
      </c>
      <c r="C62" s="403" t="s">
        <v>529</v>
      </c>
      <c r="D62" s="474" t="s">
        <v>899</v>
      </c>
      <c r="E62" s="480" t="s">
        <v>543</v>
      </c>
      <c r="F62">
        <v>170084</v>
      </c>
      <c r="G62">
        <v>160571462</v>
      </c>
      <c r="H62">
        <v>0</v>
      </c>
      <c r="I62">
        <v>-2000000</v>
      </c>
      <c r="J62">
        <v>5000000</v>
      </c>
      <c r="K62">
        <v>-6500000</v>
      </c>
      <c r="L62">
        <v>157071462</v>
      </c>
      <c r="M62">
        <v>0</v>
      </c>
      <c r="N62">
        <v>0</v>
      </c>
      <c r="O62">
        <v>0</v>
      </c>
      <c r="P62">
        <v>0</v>
      </c>
      <c r="Q62">
        <v>0</v>
      </c>
      <c r="R62">
        <v>-78371722</v>
      </c>
      <c r="S62">
        <v>-1567434</v>
      </c>
      <c r="T62">
        <v>-76804287</v>
      </c>
      <c r="U62">
        <v>-498103</v>
      </c>
      <c r="V62">
        <v>0</v>
      </c>
      <c r="W62">
        <v>0</v>
      </c>
      <c r="X62">
        <v>-157241546</v>
      </c>
      <c r="Y62">
        <v>0</v>
      </c>
    </row>
    <row r="63" spans="1:25" ht="12.75" x14ac:dyDescent="0.2">
      <c r="A63" s="468">
        <v>56</v>
      </c>
      <c r="B63" s="473" t="s">
        <v>735</v>
      </c>
      <c r="C63" s="403" t="s">
        <v>897</v>
      </c>
      <c r="D63" s="474" t="s">
        <v>900</v>
      </c>
      <c r="E63" s="480" t="s">
        <v>734</v>
      </c>
      <c r="F63">
        <v>-5180944</v>
      </c>
      <c r="G63">
        <v>36797865</v>
      </c>
      <c r="H63">
        <v>0</v>
      </c>
      <c r="I63">
        <v>-275077</v>
      </c>
      <c r="J63">
        <v>1795135</v>
      </c>
      <c r="K63">
        <v>-407004</v>
      </c>
      <c r="L63">
        <v>37910919</v>
      </c>
      <c r="M63">
        <v>0</v>
      </c>
      <c r="N63">
        <v>0</v>
      </c>
      <c r="O63">
        <v>4628766</v>
      </c>
      <c r="P63">
        <v>4628766</v>
      </c>
      <c r="Q63">
        <v>0</v>
      </c>
      <c r="R63">
        <v>-18520298</v>
      </c>
      <c r="S63">
        <v>-3704060</v>
      </c>
      <c r="T63">
        <v>-14816238</v>
      </c>
      <c r="U63">
        <v>-584210</v>
      </c>
      <c r="V63">
        <v>0</v>
      </c>
      <c r="W63">
        <v>0</v>
      </c>
      <c r="X63">
        <v>-37624806</v>
      </c>
      <c r="Y63">
        <v>-266065</v>
      </c>
    </row>
    <row r="64" spans="1:25" ht="12.75" x14ac:dyDescent="0.2">
      <c r="A64" s="468">
        <v>57</v>
      </c>
      <c r="B64" s="473" t="s">
        <v>737</v>
      </c>
      <c r="C64" s="403" t="s">
        <v>897</v>
      </c>
      <c r="D64" s="474" t="s">
        <v>898</v>
      </c>
      <c r="E64" s="480" t="s">
        <v>736</v>
      </c>
      <c r="F64">
        <v>-2167447</v>
      </c>
      <c r="G64">
        <v>45175743</v>
      </c>
      <c r="H64">
        <v>0</v>
      </c>
      <c r="I64">
        <v>-120000</v>
      </c>
      <c r="J64">
        <v>0</v>
      </c>
      <c r="K64">
        <v>0</v>
      </c>
      <c r="L64">
        <v>45055743</v>
      </c>
      <c r="M64">
        <v>0</v>
      </c>
      <c r="N64">
        <v>0</v>
      </c>
      <c r="O64">
        <v>392882</v>
      </c>
      <c r="P64">
        <v>392882</v>
      </c>
      <c r="Q64">
        <v>-127096</v>
      </c>
      <c r="R64">
        <v>-23167789</v>
      </c>
      <c r="S64">
        <v>-4633558</v>
      </c>
      <c r="T64">
        <v>-18534232</v>
      </c>
      <c r="U64">
        <v>-311962</v>
      </c>
      <c r="V64">
        <v>0</v>
      </c>
      <c r="W64">
        <v>0</v>
      </c>
      <c r="X64">
        <v>-46774637</v>
      </c>
      <c r="Y64">
        <v>-3493459</v>
      </c>
    </row>
    <row r="65" spans="1:25" ht="12.75" x14ac:dyDescent="0.2">
      <c r="A65" s="468">
        <v>58</v>
      </c>
      <c r="B65" s="473" t="s">
        <v>739</v>
      </c>
      <c r="C65" s="403" t="s">
        <v>897</v>
      </c>
      <c r="D65" s="474" t="s">
        <v>898</v>
      </c>
      <c r="E65" s="480" t="s">
        <v>738</v>
      </c>
      <c r="F65">
        <v>-3240612</v>
      </c>
      <c r="G65">
        <v>21100113</v>
      </c>
      <c r="H65">
        <v>0</v>
      </c>
      <c r="I65">
        <v>-211001</v>
      </c>
      <c r="J65">
        <v>44046</v>
      </c>
      <c r="K65">
        <v>2210411</v>
      </c>
      <c r="L65">
        <v>23143569</v>
      </c>
      <c r="M65">
        <v>0</v>
      </c>
      <c r="N65">
        <v>0</v>
      </c>
      <c r="O65">
        <v>3575970</v>
      </c>
      <c r="P65">
        <v>3575970</v>
      </c>
      <c r="Q65">
        <v>0</v>
      </c>
      <c r="R65">
        <v>-10876557</v>
      </c>
      <c r="S65">
        <v>-2175311</v>
      </c>
      <c r="T65">
        <v>-8701245</v>
      </c>
      <c r="U65">
        <v>0</v>
      </c>
      <c r="V65">
        <v>-115526</v>
      </c>
      <c r="W65">
        <v>0</v>
      </c>
      <c r="X65">
        <v>-21868639</v>
      </c>
      <c r="Y65">
        <v>1610288</v>
      </c>
    </row>
    <row r="66" spans="1:25" ht="12.75" x14ac:dyDescent="0.2">
      <c r="A66" s="468">
        <v>59</v>
      </c>
      <c r="B66" s="473" t="s">
        <v>741</v>
      </c>
      <c r="C66" s="403" t="s">
        <v>897</v>
      </c>
      <c r="D66" s="474" t="s">
        <v>899</v>
      </c>
      <c r="E66" s="480" t="s">
        <v>740</v>
      </c>
      <c r="F66">
        <v>-1822667</v>
      </c>
      <c r="G66">
        <v>29407656</v>
      </c>
      <c r="H66">
        <v>0</v>
      </c>
      <c r="I66">
        <v>-236136</v>
      </c>
      <c r="J66">
        <v>430192</v>
      </c>
      <c r="K66">
        <v>373808</v>
      </c>
      <c r="L66">
        <v>29975520</v>
      </c>
      <c r="M66">
        <v>0</v>
      </c>
      <c r="N66">
        <v>0</v>
      </c>
      <c r="O66">
        <v>0</v>
      </c>
      <c r="P66">
        <v>0</v>
      </c>
      <c r="Q66">
        <v>-8182</v>
      </c>
      <c r="R66">
        <v>-14549891</v>
      </c>
      <c r="S66">
        <v>-2909978</v>
      </c>
      <c r="T66">
        <v>-11639912</v>
      </c>
      <c r="U66">
        <v>-136918</v>
      </c>
      <c r="V66">
        <v>0</v>
      </c>
      <c r="W66">
        <v>-121643</v>
      </c>
      <c r="X66">
        <v>-29366524</v>
      </c>
      <c r="Y66">
        <v>-1213671</v>
      </c>
    </row>
    <row r="67" spans="1:25" ht="12.75" x14ac:dyDescent="0.2">
      <c r="A67" s="468">
        <v>60</v>
      </c>
      <c r="B67" s="473" t="s">
        <v>743</v>
      </c>
      <c r="C67" s="403" t="s">
        <v>897</v>
      </c>
      <c r="D67" s="474" t="s">
        <v>906</v>
      </c>
      <c r="E67" s="480" t="s">
        <v>742</v>
      </c>
      <c r="F67">
        <v>-373679</v>
      </c>
      <c r="G67">
        <v>19414658</v>
      </c>
      <c r="H67">
        <v>0</v>
      </c>
      <c r="I67">
        <v>-87586</v>
      </c>
      <c r="J67">
        <v>0</v>
      </c>
      <c r="K67">
        <v>-6887</v>
      </c>
      <c r="L67">
        <v>19320185</v>
      </c>
      <c r="M67">
        <v>0</v>
      </c>
      <c r="N67">
        <v>0</v>
      </c>
      <c r="O67">
        <v>0</v>
      </c>
      <c r="P67">
        <v>0</v>
      </c>
      <c r="Q67">
        <v>-11616</v>
      </c>
      <c r="R67">
        <v>-9402797</v>
      </c>
      <c r="S67">
        <v>-1880559</v>
      </c>
      <c r="T67">
        <v>-7522238</v>
      </c>
      <c r="U67">
        <v>-367673</v>
      </c>
      <c r="V67">
        <v>0</v>
      </c>
      <c r="W67">
        <v>0</v>
      </c>
      <c r="X67">
        <v>-19184883</v>
      </c>
      <c r="Y67">
        <v>-238377</v>
      </c>
    </row>
    <row r="68" spans="1:25" ht="12.75" x14ac:dyDescent="0.2">
      <c r="A68" s="468">
        <v>61</v>
      </c>
      <c r="B68" s="473" t="s">
        <v>0</v>
      </c>
      <c r="C68" s="403" t="s">
        <v>909</v>
      </c>
      <c r="D68" s="474" t="s">
        <v>903</v>
      </c>
      <c r="E68" s="480" t="s">
        <v>744</v>
      </c>
      <c r="F68">
        <v>80368777</v>
      </c>
      <c r="G68">
        <v>908209388</v>
      </c>
      <c r="H68">
        <v>0</v>
      </c>
      <c r="I68">
        <v>-5354432</v>
      </c>
      <c r="J68">
        <v>44592020</v>
      </c>
      <c r="K68">
        <v>-108624509</v>
      </c>
      <c r="L68">
        <v>838822467</v>
      </c>
      <c r="M68">
        <v>380860</v>
      </c>
      <c r="N68">
        <v>0</v>
      </c>
      <c r="O68">
        <v>0</v>
      </c>
      <c r="P68">
        <v>380860</v>
      </c>
      <c r="Q68">
        <v>-278557</v>
      </c>
      <c r="R68">
        <v>-393095939</v>
      </c>
      <c r="S68">
        <v>-157238376</v>
      </c>
      <c r="T68">
        <v>-235857563</v>
      </c>
      <c r="U68">
        <v>-12759295</v>
      </c>
      <c r="V68">
        <v>0</v>
      </c>
      <c r="W68">
        <v>-67390444</v>
      </c>
      <c r="X68">
        <v>-866620174</v>
      </c>
      <c r="Y68">
        <v>52951930</v>
      </c>
    </row>
    <row r="69" spans="1:25" ht="12.75" x14ac:dyDescent="0.2">
      <c r="A69" s="468">
        <v>62</v>
      </c>
      <c r="B69" s="473" t="s">
        <v>2</v>
      </c>
      <c r="C69" s="403" t="s">
        <v>897</v>
      </c>
      <c r="D69" s="474" t="s">
        <v>901</v>
      </c>
      <c r="E69" s="480" t="s">
        <v>1</v>
      </c>
      <c r="F69">
        <v>-6040000</v>
      </c>
      <c r="G69">
        <v>64329855</v>
      </c>
      <c r="H69">
        <v>-168772</v>
      </c>
      <c r="I69">
        <v>-173000</v>
      </c>
      <c r="J69">
        <v>2317090</v>
      </c>
      <c r="K69">
        <v>-2643209</v>
      </c>
      <c r="L69">
        <v>63661964</v>
      </c>
      <c r="M69">
        <v>0</v>
      </c>
      <c r="N69">
        <v>0</v>
      </c>
      <c r="O69">
        <v>4480630</v>
      </c>
      <c r="P69">
        <v>4480630</v>
      </c>
      <c r="Q69">
        <v>-777606</v>
      </c>
      <c r="R69">
        <v>-31740230</v>
      </c>
      <c r="S69">
        <v>-6348046</v>
      </c>
      <c r="T69">
        <v>-25392184</v>
      </c>
      <c r="U69">
        <v>-240074</v>
      </c>
      <c r="V69">
        <v>0</v>
      </c>
      <c r="W69">
        <v>0</v>
      </c>
      <c r="X69">
        <v>-64498140</v>
      </c>
      <c r="Y69">
        <v>-2395546</v>
      </c>
    </row>
    <row r="70" spans="1:25" ht="12.75" x14ac:dyDescent="0.2">
      <c r="A70" s="468">
        <v>63</v>
      </c>
      <c r="B70" s="473" t="s">
        <v>4</v>
      </c>
      <c r="C70" s="403" t="s">
        <v>897</v>
      </c>
      <c r="D70" s="474" t="s">
        <v>899</v>
      </c>
      <c r="E70" s="480" t="s">
        <v>3</v>
      </c>
      <c r="F70">
        <v>8145907</v>
      </c>
      <c r="G70">
        <v>40835074</v>
      </c>
      <c r="H70">
        <v>0</v>
      </c>
      <c r="I70">
        <v>-20000</v>
      </c>
      <c r="J70">
        <v>658090</v>
      </c>
      <c r="K70">
        <v>-1600000</v>
      </c>
      <c r="L70">
        <v>39873164</v>
      </c>
      <c r="M70">
        <v>0</v>
      </c>
      <c r="N70">
        <v>0</v>
      </c>
      <c r="O70">
        <v>0</v>
      </c>
      <c r="P70">
        <v>0</v>
      </c>
      <c r="Q70">
        <v>0</v>
      </c>
      <c r="R70">
        <v>-19624634</v>
      </c>
      <c r="S70">
        <v>-3924927</v>
      </c>
      <c r="T70">
        <v>-15699707</v>
      </c>
      <c r="U70">
        <v>-124520</v>
      </c>
      <c r="V70">
        <v>0</v>
      </c>
      <c r="W70">
        <v>-8013850</v>
      </c>
      <c r="X70">
        <v>-47387638</v>
      </c>
      <c r="Y70">
        <v>631433</v>
      </c>
    </row>
    <row r="71" spans="1:25" ht="12.75" x14ac:dyDescent="0.2">
      <c r="A71" s="468">
        <v>64</v>
      </c>
      <c r="B71" s="473" t="s">
        <v>6</v>
      </c>
      <c r="C71" s="403" t="s">
        <v>897</v>
      </c>
      <c r="D71" s="474" t="s">
        <v>900</v>
      </c>
      <c r="E71" s="480" t="s">
        <v>5</v>
      </c>
      <c r="F71">
        <v>-2485770</v>
      </c>
      <c r="G71">
        <v>35292939</v>
      </c>
      <c r="H71">
        <v>-225000</v>
      </c>
      <c r="I71">
        <v>46502</v>
      </c>
      <c r="J71">
        <v>450000</v>
      </c>
      <c r="K71">
        <v>-1012411</v>
      </c>
      <c r="L71">
        <v>34552030</v>
      </c>
      <c r="M71">
        <v>0</v>
      </c>
      <c r="N71">
        <v>0</v>
      </c>
      <c r="O71">
        <v>1881968</v>
      </c>
      <c r="P71">
        <v>1881968</v>
      </c>
      <c r="Q71">
        <v>0</v>
      </c>
      <c r="R71">
        <v>-17044257</v>
      </c>
      <c r="S71">
        <v>-3408851</v>
      </c>
      <c r="T71">
        <v>-13635405</v>
      </c>
      <c r="U71">
        <v>-89783</v>
      </c>
      <c r="V71">
        <v>0</v>
      </c>
      <c r="W71">
        <v>0</v>
      </c>
      <c r="X71">
        <v>-34178296</v>
      </c>
      <c r="Y71">
        <v>-230068</v>
      </c>
    </row>
    <row r="72" spans="1:25" ht="12.75" x14ac:dyDescent="0.2">
      <c r="A72" s="468">
        <v>65</v>
      </c>
      <c r="B72" s="473" t="s">
        <v>8</v>
      </c>
      <c r="C72" s="403" t="s">
        <v>529</v>
      </c>
      <c r="D72" s="474" t="s">
        <v>906</v>
      </c>
      <c r="E72" s="480" t="s">
        <v>7</v>
      </c>
      <c r="F72">
        <v>36778</v>
      </c>
      <c r="G72">
        <v>160353391</v>
      </c>
      <c r="H72">
        <v>-839466</v>
      </c>
      <c r="I72">
        <v>-1800667</v>
      </c>
      <c r="J72">
        <v>0</v>
      </c>
      <c r="K72">
        <v>451938</v>
      </c>
      <c r="L72">
        <v>158165196</v>
      </c>
      <c r="M72">
        <v>0</v>
      </c>
      <c r="N72">
        <v>0</v>
      </c>
      <c r="O72">
        <v>0</v>
      </c>
      <c r="P72">
        <v>0</v>
      </c>
      <c r="Q72">
        <v>-1204274</v>
      </c>
      <c r="R72">
        <v>-75960038</v>
      </c>
      <c r="S72">
        <v>0</v>
      </c>
      <c r="T72">
        <v>-75960038</v>
      </c>
      <c r="U72">
        <v>-2142288</v>
      </c>
      <c r="V72">
        <v>-871774</v>
      </c>
      <c r="W72">
        <v>-63050</v>
      </c>
      <c r="X72">
        <v>-156201462</v>
      </c>
      <c r="Y72">
        <v>2000512</v>
      </c>
    </row>
    <row r="73" spans="1:25" ht="12.75" x14ac:dyDescent="0.2">
      <c r="A73" s="468">
        <v>66</v>
      </c>
      <c r="B73" s="473" t="s">
        <v>10</v>
      </c>
      <c r="C73" s="403" t="s">
        <v>897</v>
      </c>
      <c r="D73" s="474" t="s">
        <v>906</v>
      </c>
      <c r="E73" s="480" t="s">
        <v>9</v>
      </c>
      <c r="F73">
        <v>-2280072</v>
      </c>
      <c r="G73">
        <v>31235919</v>
      </c>
      <c r="H73">
        <v>0</v>
      </c>
      <c r="I73">
        <v>-100000</v>
      </c>
      <c r="J73">
        <v>0</v>
      </c>
      <c r="K73">
        <v>129105</v>
      </c>
      <c r="L73">
        <v>31265024</v>
      </c>
      <c r="M73">
        <v>0</v>
      </c>
      <c r="N73">
        <v>3577</v>
      </c>
      <c r="O73">
        <v>2888299</v>
      </c>
      <c r="P73">
        <v>2891876</v>
      </c>
      <c r="Q73">
        <v>-325674</v>
      </c>
      <c r="R73">
        <v>-15382516</v>
      </c>
      <c r="S73">
        <v>-3076503</v>
      </c>
      <c r="T73">
        <v>-12306013</v>
      </c>
      <c r="U73">
        <v>-178689</v>
      </c>
      <c r="V73">
        <v>-89833</v>
      </c>
      <c r="W73">
        <v>0</v>
      </c>
      <c r="X73">
        <v>-31359228</v>
      </c>
      <c r="Y73">
        <v>517600</v>
      </c>
    </row>
    <row r="74" spans="1:25" ht="12.75" x14ac:dyDescent="0.2">
      <c r="A74" s="468">
        <v>67</v>
      </c>
      <c r="B74" s="473" t="s">
        <v>12</v>
      </c>
      <c r="C74" s="403" t="s">
        <v>904</v>
      </c>
      <c r="D74" s="474" t="s">
        <v>907</v>
      </c>
      <c r="E74" s="480" t="s">
        <v>11</v>
      </c>
      <c r="F74">
        <v>-1941951</v>
      </c>
      <c r="G74">
        <v>126402178</v>
      </c>
      <c r="H74">
        <v>0</v>
      </c>
      <c r="I74">
        <v>-1265060</v>
      </c>
      <c r="J74">
        <v>0</v>
      </c>
      <c r="K74">
        <v>-1802936</v>
      </c>
      <c r="L74">
        <v>123334182</v>
      </c>
      <c r="M74">
        <v>52525</v>
      </c>
      <c r="N74">
        <v>0</v>
      </c>
      <c r="O74">
        <v>724580</v>
      </c>
      <c r="P74">
        <v>777105</v>
      </c>
      <c r="Q74">
        <v>-59639785</v>
      </c>
      <c r="R74">
        <v>-1192796</v>
      </c>
      <c r="S74">
        <v>-58446990</v>
      </c>
      <c r="T74">
        <v>-379337</v>
      </c>
      <c r="U74">
        <v>0</v>
      </c>
      <c r="V74">
        <v>0</v>
      </c>
      <c r="W74">
        <v>0</v>
      </c>
      <c r="X74">
        <v>-119658908</v>
      </c>
      <c r="Y74">
        <v>2510428</v>
      </c>
    </row>
    <row r="75" spans="1:25" ht="12.75" x14ac:dyDescent="0.2">
      <c r="A75" s="468">
        <v>68</v>
      </c>
      <c r="B75" s="473" t="s">
        <v>14</v>
      </c>
      <c r="C75" s="403" t="s">
        <v>897</v>
      </c>
      <c r="D75" s="474" t="s">
        <v>905</v>
      </c>
      <c r="E75" s="480" t="s">
        <v>13</v>
      </c>
      <c r="F75">
        <v>-2118583</v>
      </c>
      <c r="G75">
        <v>18407933</v>
      </c>
      <c r="H75">
        <v>-100000</v>
      </c>
      <c r="I75">
        <v>-10000</v>
      </c>
      <c r="J75">
        <v>851063</v>
      </c>
      <c r="K75">
        <v>-534563</v>
      </c>
      <c r="L75">
        <v>18614433</v>
      </c>
      <c r="M75">
        <v>0</v>
      </c>
      <c r="N75">
        <v>0</v>
      </c>
      <c r="O75">
        <v>909377</v>
      </c>
      <c r="P75">
        <v>909377</v>
      </c>
      <c r="Q75">
        <v>0</v>
      </c>
      <c r="R75">
        <v>-9247068</v>
      </c>
      <c r="S75">
        <v>-1849414</v>
      </c>
      <c r="T75">
        <v>-7397654</v>
      </c>
      <c r="U75">
        <v>-120297</v>
      </c>
      <c r="V75">
        <v>0</v>
      </c>
      <c r="W75">
        <v>0</v>
      </c>
      <c r="X75">
        <v>-18614433</v>
      </c>
      <c r="Y75">
        <v>-1209206</v>
      </c>
    </row>
    <row r="76" spans="1:25" ht="12.75" x14ac:dyDescent="0.2">
      <c r="A76" s="468">
        <v>69</v>
      </c>
      <c r="B76" s="473" t="s">
        <v>16</v>
      </c>
      <c r="C76" s="403" t="s">
        <v>897</v>
      </c>
      <c r="D76" s="474" t="s">
        <v>898</v>
      </c>
      <c r="E76" s="480" t="s">
        <v>15</v>
      </c>
      <c r="F76">
        <v>1424120</v>
      </c>
      <c r="G76">
        <v>119616793</v>
      </c>
      <c r="H76">
        <v>0</v>
      </c>
      <c r="I76">
        <v>-956934</v>
      </c>
      <c r="J76">
        <v>461025</v>
      </c>
      <c r="K76">
        <v>-1481075</v>
      </c>
      <c r="L76">
        <v>117639809</v>
      </c>
      <c r="M76">
        <v>0</v>
      </c>
      <c r="N76">
        <v>0</v>
      </c>
      <c r="O76">
        <v>0</v>
      </c>
      <c r="P76">
        <v>0</v>
      </c>
      <c r="Q76">
        <v>-170118</v>
      </c>
      <c r="R76">
        <v>-59752492</v>
      </c>
      <c r="S76">
        <v>-11950498</v>
      </c>
      <c r="T76">
        <v>-47801993</v>
      </c>
      <c r="U76">
        <v>-216822</v>
      </c>
      <c r="V76">
        <v>0</v>
      </c>
      <c r="W76">
        <v>-5078910</v>
      </c>
      <c r="X76">
        <v>-124970833</v>
      </c>
      <c r="Y76">
        <v>-5906904</v>
      </c>
    </row>
    <row r="77" spans="1:25" ht="12.75" x14ac:dyDescent="0.2">
      <c r="A77" s="468">
        <v>70</v>
      </c>
      <c r="B77" s="473" t="s">
        <v>18</v>
      </c>
      <c r="C77" s="403" t="s">
        <v>902</v>
      </c>
      <c r="D77" s="474" t="s">
        <v>903</v>
      </c>
      <c r="E77" s="480" t="s">
        <v>17</v>
      </c>
      <c r="F77">
        <v>-26883000</v>
      </c>
      <c r="G77">
        <v>112399952</v>
      </c>
      <c r="H77">
        <v>-2006809</v>
      </c>
      <c r="I77">
        <v>-1151963</v>
      </c>
      <c r="J77">
        <v>4008555</v>
      </c>
      <c r="K77">
        <v>-1508555</v>
      </c>
      <c r="L77">
        <v>111741180</v>
      </c>
      <c r="M77">
        <v>0</v>
      </c>
      <c r="N77">
        <v>0</v>
      </c>
      <c r="O77">
        <v>17415585</v>
      </c>
      <c r="P77">
        <v>17415585</v>
      </c>
      <c r="Q77">
        <v>0</v>
      </c>
      <c r="R77">
        <v>-54553293</v>
      </c>
      <c r="S77">
        <v>-21821317</v>
      </c>
      <c r="T77">
        <v>-32731976</v>
      </c>
      <c r="U77">
        <v>-426913</v>
      </c>
      <c r="V77">
        <v>0</v>
      </c>
      <c r="W77">
        <v>0</v>
      </c>
      <c r="X77">
        <v>-109533499</v>
      </c>
      <c r="Y77">
        <v>-7259734</v>
      </c>
    </row>
    <row r="78" spans="1:25" ht="12.75" x14ac:dyDescent="0.2">
      <c r="A78" s="468">
        <v>71</v>
      </c>
      <c r="B78" s="473" t="s">
        <v>21</v>
      </c>
      <c r="C78" s="403" t="s">
        <v>897</v>
      </c>
      <c r="D78" s="474" t="s">
        <v>901</v>
      </c>
      <c r="E78" s="480" t="s">
        <v>19</v>
      </c>
      <c r="F78">
        <v>-4536819</v>
      </c>
      <c r="G78">
        <v>62966052</v>
      </c>
      <c r="H78">
        <v>0</v>
      </c>
      <c r="I78">
        <v>-600000</v>
      </c>
      <c r="J78">
        <v>706044</v>
      </c>
      <c r="K78">
        <v>262917</v>
      </c>
      <c r="L78">
        <v>63335013</v>
      </c>
      <c r="M78">
        <v>209871</v>
      </c>
      <c r="N78">
        <v>0</v>
      </c>
      <c r="O78">
        <v>2211340</v>
      </c>
      <c r="P78">
        <v>2421211</v>
      </c>
      <c r="Q78">
        <v>0</v>
      </c>
      <c r="R78">
        <v>-30761725</v>
      </c>
      <c r="S78">
        <v>-6152345</v>
      </c>
      <c r="T78">
        <v>-24609380</v>
      </c>
      <c r="U78">
        <v>-217273</v>
      </c>
      <c r="V78">
        <v>0</v>
      </c>
      <c r="W78">
        <v>0</v>
      </c>
      <c r="X78">
        <v>-61740723</v>
      </c>
      <c r="Y78">
        <v>-521318</v>
      </c>
    </row>
    <row r="79" spans="1:25" ht="12.75" x14ac:dyDescent="0.2">
      <c r="A79" s="468">
        <v>72</v>
      </c>
      <c r="B79" s="473" t="s">
        <v>23</v>
      </c>
      <c r="C79" s="403" t="s">
        <v>529</v>
      </c>
      <c r="D79" s="474" t="s">
        <v>910</v>
      </c>
      <c r="E79" s="480" t="s">
        <v>555</v>
      </c>
      <c r="F79">
        <v>-3092250</v>
      </c>
      <c r="G79">
        <v>35066697</v>
      </c>
      <c r="H79">
        <v>0</v>
      </c>
      <c r="I79">
        <v>-500000</v>
      </c>
      <c r="J79">
        <v>0</v>
      </c>
      <c r="K79">
        <v>-300000</v>
      </c>
      <c r="L79">
        <v>34266697</v>
      </c>
      <c r="M79">
        <v>0</v>
      </c>
      <c r="N79">
        <v>0</v>
      </c>
      <c r="O79">
        <v>2531749</v>
      </c>
      <c r="P79">
        <v>2531749</v>
      </c>
      <c r="Q79">
        <v>-244743</v>
      </c>
      <c r="R79">
        <v>-17734366</v>
      </c>
      <c r="S79">
        <v>-354687</v>
      </c>
      <c r="T79">
        <v>-17379679</v>
      </c>
      <c r="U79">
        <v>-147463</v>
      </c>
      <c r="V79">
        <v>-208832</v>
      </c>
      <c r="W79">
        <v>0</v>
      </c>
      <c r="X79">
        <v>-36069770</v>
      </c>
      <c r="Y79">
        <v>-2363574</v>
      </c>
    </row>
    <row r="80" spans="1:25" ht="12.75" x14ac:dyDescent="0.2">
      <c r="A80" s="468">
        <v>73</v>
      </c>
      <c r="B80" s="473" t="s">
        <v>25</v>
      </c>
      <c r="C80" s="403" t="s">
        <v>897</v>
      </c>
      <c r="D80" s="474" t="s">
        <v>898</v>
      </c>
      <c r="E80" s="480" t="s">
        <v>24</v>
      </c>
      <c r="F80">
        <v>-2851741</v>
      </c>
      <c r="G80">
        <v>86366317</v>
      </c>
      <c r="H80">
        <v>0</v>
      </c>
      <c r="I80">
        <v>400000</v>
      </c>
      <c r="J80">
        <v>1920000</v>
      </c>
      <c r="K80">
        <v>-1000000</v>
      </c>
      <c r="L80">
        <v>87686317</v>
      </c>
      <c r="M80">
        <v>0</v>
      </c>
      <c r="N80">
        <v>0</v>
      </c>
      <c r="O80">
        <v>3125308</v>
      </c>
      <c r="P80">
        <v>3125308</v>
      </c>
      <c r="Q80">
        <v>-96692</v>
      </c>
      <c r="R80">
        <v>-43342595</v>
      </c>
      <c r="S80">
        <v>-8668519</v>
      </c>
      <c r="T80">
        <v>-34674076</v>
      </c>
      <c r="U80">
        <v>0</v>
      </c>
      <c r="V80">
        <v>0</v>
      </c>
      <c r="W80">
        <v>0</v>
      </c>
      <c r="X80">
        <v>-86781882</v>
      </c>
      <c r="Y80">
        <v>1178002</v>
      </c>
    </row>
    <row r="81" spans="1:25" ht="12.75" x14ac:dyDescent="0.2">
      <c r="A81" s="468">
        <v>74</v>
      </c>
      <c r="B81" s="473" t="s">
        <v>27</v>
      </c>
      <c r="C81" s="403" t="s">
        <v>897</v>
      </c>
      <c r="D81" s="474" t="s">
        <v>900</v>
      </c>
      <c r="E81" s="480" t="s">
        <v>26</v>
      </c>
      <c r="F81">
        <v>1240590</v>
      </c>
      <c r="G81">
        <v>45948928</v>
      </c>
      <c r="H81">
        <v>0</v>
      </c>
      <c r="I81">
        <v>-18806</v>
      </c>
      <c r="J81">
        <v>0</v>
      </c>
      <c r="K81">
        <v>877999</v>
      </c>
      <c r="L81">
        <v>46808121</v>
      </c>
      <c r="M81">
        <v>0</v>
      </c>
      <c r="N81">
        <v>0</v>
      </c>
      <c r="O81">
        <v>0</v>
      </c>
      <c r="P81">
        <v>0</v>
      </c>
      <c r="Q81">
        <v>0</v>
      </c>
      <c r="R81">
        <v>-21698275</v>
      </c>
      <c r="S81">
        <v>-4339655</v>
      </c>
      <c r="T81">
        <v>-17358620</v>
      </c>
      <c r="U81">
        <v>-558972</v>
      </c>
      <c r="V81">
        <v>-236073</v>
      </c>
      <c r="W81">
        <v>-1354543</v>
      </c>
      <c r="X81">
        <v>-45546138</v>
      </c>
      <c r="Y81">
        <v>2502573</v>
      </c>
    </row>
    <row r="82" spans="1:25" ht="12.75" x14ac:dyDescent="0.2">
      <c r="A82" s="468">
        <v>75</v>
      </c>
      <c r="B82" s="473" t="s">
        <v>29</v>
      </c>
      <c r="C82" s="403" t="s">
        <v>529</v>
      </c>
      <c r="D82" s="474" t="s">
        <v>900</v>
      </c>
      <c r="E82" s="480" t="s">
        <v>548</v>
      </c>
      <c r="F82">
        <v>-2269000</v>
      </c>
      <c r="G82">
        <v>91229730</v>
      </c>
      <c r="H82">
        <v>0</v>
      </c>
      <c r="I82">
        <v>-1092429</v>
      </c>
      <c r="J82">
        <v>4296424</v>
      </c>
      <c r="K82">
        <v>-1461813</v>
      </c>
      <c r="L82">
        <v>92971912</v>
      </c>
      <c r="M82">
        <v>50937</v>
      </c>
      <c r="N82">
        <v>0</v>
      </c>
      <c r="O82">
        <v>0</v>
      </c>
      <c r="P82">
        <v>50937</v>
      </c>
      <c r="Q82">
        <v>0</v>
      </c>
      <c r="R82">
        <v>-45408646</v>
      </c>
      <c r="S82">
        <v>-908173</v>
      </c>
      <c r="T82">
        <v>-44500473</v>
      </c>
      <c r="U82">
        <v>-790000</v>
      </c>
      <c r="V82">
        <v>0</v>
      </c>
      <c r="W82">
        <v>-354640</v>
      </c>
      <c r="X82">
        <v>-91961932</v>
      </c>
      <c r="Y82">
        <v>-1208083</v>
      </c>
    </row>
    <row r="83" spans="1:25" ht="12.75" x14ac:dyDescent="0.2">
      <c r="A83" s="468">
        <v>76</v>
      </c>
      <c r="B83" s="473" t="s">
        <v>31</v>
      </c>
      <c r="C83" s="403" t="s">
        <v>897</v>
      </c>
      <c r="D83" s="474" t="s">
        <v>900</v>
      </c>
      <c r="E83" s="480" t="s">
        <v>30</v>
      </c>
      <c r="F83">
        <v>-789829</v>
      </c>
      <c r="G83">
        <v>18240000</v>
      </c>
      <c r="H83">
        <v>0</v>
      </c>
      <c r="I83">
        <v>-69000</v>
      </c>
      <c r="J83">
        <v>0</v>
      </c>
      <c r="K83">
        <v>-90000</v>
      </c>
      <c r="L83">
        <v>18081000</v>
      </c>
      <c r="M83">
        <v>0</v>
      </c>
      <c r="N83">
        <v>0</v>
      </c>
      <c r="O83">
        <v>658335</v>
      </c>
      <c r="P83">
        <v>658335</v>
      </c>
      <c r="Q83">
        <v>-42099</v>
      </c>
      <c r="R83">
        <v>-8879558</v>
      </c>
      <c r="S83">
        <v>-1775912</v>
      </c>
      <c r="T83">
        <v>-7103647</v>
      </c>
      <c r="U83">
        <v>-305033</v>
      </c>
      <c r="V83">
        <v>0</v>
      </c>
      <c r="W83">
        <v>0</v>
      </c>
      <c r="X83">
        <v>-18106249</v>
      </c>
      <c r="Y83">
        <v>-156743</v>
      </c>
    </row>
    <row r="84" spans="1:25" ht="12.75" x14ac:dyDescent="0.2">
      <c r="A84" s="468">
        <v>77</v>
      </c>
      <c r="B84" s="473" t="s">
        <v>33</v>
      </c>
      <c r="C84" s="403" t="s">
        <v>904</v>
      </c>
      <c r="D84" s="474" t="s">
        <v>905</v>
      </c>
      <c r="E84" s="480" t="s">
        <v>32</v>
      </c>
      <c r="F84">
        <v>-989411</v>
      </c>
      <c r="G84">
        <v>97737485</v>
      </c>
      <c r="H84">
        <v>-852080</v>
      </c>
      <c r="I84">
        <v>-93272</v>
      </c>
      <c r="J84">
        <v>3188961</v>
      </c>
      <c r="K84">
        <v>-3257806</v>
      </c>
      <c r="L84">
        <v>96723288</v>
      </c>
      <c r="M84">
        <v>0</v>
      </c>
      <c r="N84">
        <v>0</v>
      </c>
      <c r="O84">
        <v>1273250</v>
      </c>
      <c r="P84">
        <v>1273250</v>
      </c>
      <c r="Q84">
        <v>-112867</v>
      </c>
      <c r="R84">
        <v>-48682951</v>
      </c>
      <c r="S84">
        <v>-973659</v>
      </c>
      <c r="T84">
        <v>-47709292</v>
      </c>
      <c r="U84">
        <v>-524038</v>
      </c>
      <c r="V84">
        <v>0</v>
      </c>
      <c r="W84">
        <v>0</v>
      </c>
      <c r="X84">
        <v>-98002807</v>
      </c>
      <c r="Y84">
        <v>-995680</v>
      </c>
    </row>
    <row r="85" spans="1:25" ht="12.75" x14ac:dyDescent="0.2">
      <c r="A85" s="468">
        <v>78</v>
      </c>
      <c r="B85" s="473" t="s">
        <v>44</v>
      </c>
      <c r="C85" s="403" t="s">
        <v>897</v>
      </c>
      <c r="D85" s="474" t="s">
        <v>898</v>
      </c>
      <c r="E85" s="480" t="s">
        <v>43</v>
      </c>
      <c r="F85">
        <v>-3659500</v>
      </c>
      <c r="G85">
        <v>34726030</v>
      </c>
      <c r="H85">
        <v>0</v>
      </c>
      <c r="I85">
        <v>-512000</v>
      </c>
      <c r="J85">
        <v>467994</v>
      </c>
      <c r="K85">
        <v>0</v>
      </c>
      <c r="L85">
        <v>34682024</v>
      </c>
      <c r="M85">
        <v>12208</v>
      </c>
      <c r="N85">
        <v>1422500</v>
      </c>
      <c r="O85">
        <v>1809223</v>
      </c>
      <c r="P85">
        <v>3243931</v>
      </c>
      <c r="Q85">
        <v>0</v>
      </c>
      <c r="R85">
        <v>-17231000</v>
      </c>
      <c r="S85">
        <v>-3446200</v>
      </c>
      <c r="T85">
        <v>-13784800</v>
      </c>
      <c r="U85">
        <v>-201973</v>
      </c>
      <c r="V85">
        <v>-1422500</v>
      </c>
      <c r="W85">
        <v>0</v>
      </c>
      <c r="X85">
        <v>-36086473</v>
      </c>
      <c r="Y85">
        <v>-1820018</v>
      </c>
    </row>
    <row r="86" spans="1:25" ht="12.75" x14ac:dyDescent="0.2">
      <c r="A86" s="468">
        <v>79</v>
      </c>
      <c r="B86" s="473" t="s">
        <v>46</v>
      </c>
      <c r="C86" s="403" t="s">
        <v>904</v>
      </c>
      <c r="D86" s="474" t="s">
        <v>907</v>
      </c>
      <c r="E86" s="480" t="s">
        <v>45</v>
      </c>
      <c r="F86">
        <v>-1726000</v>
      </c>
      <c r="G86">
        <v>96620482</v>
      </c>
      <c r="H86">
        <v>0</v>
      </c>
      <c r="I86">
        <v>-2000000</v>
      </c>
      <c r="J86">
        <v>0</v>
      </c>
      <c r="K86">
        <v>-3400000</v>
      </c>
      <c r="L86">
        <v>91220482</v>
      </c>
      <c r="M86">
        <v>0</v>
      </c>
      <c r="N86">
        <v>0</v>
      </c>
      <c r="O86">
        <v>3529213</v>
      </c>
      <c r="P86">
        <v>3529213</v>
      </c>
      <c r="Q86">
        <v>-691482</v>
      </c>
      <c r="R86">
        <v>-46638998</v>
      </c>
      <c r="S86">
        <v>-932780</v>
      </c>
      <c r="T86">
        <v>-45706218</v>
      </c>
      <c r="U86">
        <v>-427645</v>
      </c>
      <c r="V86">
        <v>0</v>
      </c>
      <c r="W86">
        <v>0</v>
      </c>
      <c r="X86">
        <v>-94397123</v>
      </c>
      <c r="Y86">
        <v>-1373428</v>
      </c>
    </row>
    <row r="87" spans="1:25" ht="12.75" x14ac:dyDescent="0.2">
      <c r="A87" s="468">
        <v>80</v>
      </c>
      <c r="B87" s="473" t="s">
        <v>48</v>
      </c>
      <c r="C87" s="403" t="s">
        <v>529</v>
      </c>
      <c r="D87" s="474" t="s">
        <v>910</v>
      </c>
      <c r="E87" s="480" t="s">
        <v>47</v>
      </c>
      <c r="F87">
        <v>-7690528</v>
      </c>
      <c r="G87">
        <v>118773495</v>
      </c>
      <c r="H87">
        <v>0</v>
      </c>
      <c r="I87">
        <v>-1780103</v>
      </c>
      <c r="J87">
        <v>0</v>
      </c>
      <c r="K87">
        <v>-1674615</v>
      </c>
      <c r="L87">
        <v>115318777</v>
      </c>
      <c r="M87">
        <v>0</v>
      </c>
      <c r="N87">
        <v>0</v>
      </c>
      <c r="O87">
        <v>6692345</v>
      </c>
      <c r="P87">
        <v>6692345</v>
      </c>
      <c r="Q87">
        <v>-99985</v>
      </c>
      <c r="R87">
        <v>-55918410</v>
      </c>
      <c r="S87">
        <v>-1118368</v>
      </c>
      <c r="T87">
        <v>-54800042</v>
      </c>
      <c r="U87">
        <v>-687871</v>
      </c>
      <c r="V87">
        <v>0</v>
      </c>
      <c r="W87">
        <v>0</v>
      </c>
      <c r="X87">
        <v>-112624676</v>
      </c>
      <c r="Y87">
        <v>1695918</v>
      </c>
    </row>
    <row r="88" spans="1:25" ht="12.75" x14ac:dyDescent="0.2">
      <c r="A88" s="468">
        <v>81</v>
      </c>
      <c r="B88" s="473" t="s">
        <v>50</v>
      </c>
      <c r="C88" s="403" t="s">
        <v>902</v>
      </c>
      <c r="D88" s="474" t="s">
        <v>903</v>
      </c>
      <c r="E88" s="480" t="s">
        <v>49</v>
      </c>
      <c r="F88">
        <v>35536000</v>
      </c>
      <c r="G88">
        <v>148823000</v>
      </c>
      <c r="H88">
        <v>-911000</v>
      </c>
      <c r="I88">
        <v>-1991000</v>
      </c>
      <c r="J88">
        <v>0</v>
      </c>
      <c r="K88">
        <v>-661000</v>
      </c>
      <c r="L88">
        <v>145260000</v>
      </c>
      <c r="M88">
        <v>0</v>
      </c>
      <c r="N88">
        <v>0</v>
      </c>
      <c r="O88">
        <v>0</v>
      </c>
      <c r="P88">
        <v>0</v>
      </c>
      <c r="Q88">
        <v>0</v>
      </c>
      <c r="R88">
        <v>-71510000</v>
      </c>
      <c r="S88">
        <v>-28604000</v>
      </c>
      <c r="T88">
        <v>-42906000</v>
      </c>
      <c r="U88">
        <v>-295000</v>
      </c>
      <c r="V88">
        <v>-490000</v>
      </c>
      <c r="W88">
        <v>-31514000</v>
      </c>
      <c r="X88">
        <v>-175319000</v>
      </c>
      <c r="Y88">
        <v>5477000</v>
      </c>
    </row>
    <row r="89" spans="1:25" ht="12.75" x14ac:dyDescent="0.2">
      <c r="A89" s="468">
        <v>82</v>
      </c>
      <c r="B89" s="473" t="s">
        <v>52</v>
      </c>
      <c r="C89" s="403" t="s">
        <v>897</v>
      </c>
      <c r="D89" s="474" t="s">
        <v>901</v>
      </c>
      <c r="E89" s="480" t="s">
        <v>51</v>
      </c>
      <c r="F89">
        <v>599581</v>
      </c>
      <c r="G89">
        <v>19936239</v>
      </c>
      <c r="H89">
        <v>0</v>
      </c>
      <c r="I89">
        <v>-97824</v>
      </c>
      <c r="J89">
        <v>542705</v>
      </c>
      <c r="K89">
        <v>-184193</v>
      </c>
      <c r="L89">
        <v>20196927</v>
      </c>
      <c r="M89">
        <v>7127</v>
      </c>
      <c r="N89">
        <v>0</v>
      </c>
      <c r="O89">
        <v>0</v>
      </c>
      <c r="P89">
        <v>7127</v>
      </c>
      <c r="Q89">
        <v>0</v>
      </c>
      <c r="R89">
        <v>-9506425</v>
      </c>
      <c r="S89">
        <v>-1901284</v>
      </c>
      <c r="T89">
        <v>-7605140</v>
      </c>
      <c r="U89">
        <v>-252566</v>
      </c>
      <c r="V89">
        <v>-120022</v>
      </c>
      <c r="W89">
        <v>-791521</v>
      </c>
      <c r="X89">
        <v>-20176958</v>
      </c>
      <c r="Y89">
        <v>626677</v>
      </c>
    </row>
    <row r="90" spans="1:25" ht="12.75" x14ac:dyDescent="0.2">
      <c r="A90" s="468">
        <v>83</v>
      </c>
      <c r="B90" s="473" t="s">
        <v>54</v>
      </c>
      <c r="C90" s="403" t="s">
        <v>897</v>
      </c>
      <c r="D90" s="474" t="s">
        <v>906</v>
      </c>
      <c r="E90" s="480" t="s">
        <v>53</v>
      </c>
      <c r="F90">
        <v>-2313483</v>
      </c>
      <c r="G90">
        <v>33660274</v>
      </c>
      <c r="H90">
        <v>-60504</v>
      </c>
      <c r="I90">
        <v>0</v>
      </c>
      <c r="J90">
        <v>1759080</v>
      </c>
      <c r="K90">
        <v>-378536</v>
      </c>
      <c r="L90">
        <v>34980314</v>
      </c>
      <c r="M90">
        <v>0</v>
      </c>
      <c r="N90">
        <v>839</v>
      </c>
      <c r="O90">
        <v>1324494</v>
      </c>
      <c r="P90">
        <v>1325333</v>
      </c>
      <c r="Q90">
        <v>-172074</v>
      </c>
      <c r="R90">
        <v>-16654696</v>
      </c>
      <c r="S90">
        <v>-3330939</v>
      </c>
      <c r="T90">
        <v>-13323756</v>
      </c>
      <c r="U90">
        <v>-437229</v>
      </c>
      <c r="V90">
        <v>0</v>
      </c>
      <c r="W90">
        <v>0</v>
      </c>
      <c r="X90">
        <v>-33918694</v>
      </c>
      <c r="Y90">
        <v>73470</v>
      </c>
    </row>
    <row r="91" spans="1:25" ht="12.75" x14ac:dyDescent="0.2">
      <c r="A91" s="468">
        <v>84</v>
      </c>
      <c r="B91" s="473" t="s">
        <v>56</v>
      </c>
      <c r="C91" s="403" t="s">
        <v>897</v>
      </c>
      <c r="D91" s="474" t="s">
        <v>906</v>
      </c>
      <c r="E91" s="480" t="s">
        <v>55</v>
      </c>
      <c r="F91">
        <v>-830903</v>
      </c>
      <c r="G91">
        <v>22228367</v>
      </c>
      <c r="H91">
        <v>0</v>
      </c>
      <c r="I91">
        <v>-100000</v>
      </c>
      <c r="J91">
        <v>0</v>
      </c>
      <c r="K91">
        <v>500000</v>
      </c>
      <c r="L91">
        <v>22628367</v>
      </c>
      <c r="M91">
        <v>4111</v>
      </c>
      <c r="N91">
        <v>0</v>
      </c>
      <c r="O91">
        <v>303129</v>
      </c>
      <c r="P91">
        <v>307240</v>
      </c>
      <c r="Q91">
        <v>0</v>
      </c>
      <c r="R91">
        <v>-10942169</v>
      </c>
      <c r="S91">
        <v>-2188434</v>
      </c>
      <c r="T91">
        <v>-8753736</v>
      </c>
      <c r="U91">
        <v>-327090</v>
      </c>
      <c r="V91">
        <v>0</v>
      </c>
      <c r="W91">
        <v>0</v>
      </c>
      <c r="X91">
        <v>-22211429</v>
      </c>
      <c r="Y91">
        <v>-106725</v>
      </c>
    </row>
    <row r="92" spans="1:25" ht="12.75" x14ac:dyDescent="0.2">
      <c r="A92" s="468">
        <v>85</v>
      </c>
      <c r="B92" s="473" t="s">
        <v>58</v>
      </c>
      <c r="C92" s="403" t="s">
        <v>897</v>
      </c>
      <c r="D92" s="474" t="s">
        <v>898</v>
      </c>
      <c r="E92" s="480" t="s">
        <v>57</v>
      </c>
      <c r="F92">
        <v>-1334305</v>
      </c>
      <c r="G92">
        <v>29670914</v>
      </c>
      <c r="H92">
        <v>-250000</v>
      </c>
      <c r="I92">
        <v>0</v>
      </c>
      <c r="J92">
        <v>0</v>
      </c>
      <c r="K92">
        <v>-169000</v>
      </c>
      <c r="L92">
        <v>29251914</v>
      </c>
      <c r="M92">
        <v>0</v>
      </c>
      <c r="N92">
        <v>0</v>
      </c>
      <c r="O92">
        <v>1591467</v>
      </c>
      <c r="P92">
        <v>1591467</v>
      </c>
      <c r="Q92">
        <v>0</v>
      </c>
      <c r="R92">
        <v>-14809654</v>
      </c>
      <c r="S92">
        <v>-2961931</v>
      </c>
      <c r="T92">
        <v>-11847723</v>
      </c>
      <c r="U92">
        <v>0</v>
      </c>
      <c r="V92">
        <v>0</v>
      </c>
      <c r="W92">
        <v>0</v>
      </c>
      <c r="X92">
        <v>-29619308</v>
      </c>
      <c r="Y92">
        <v>-110232</v>
      </c>
    </row>
    <row r="93" spans="1:25" ht="12.75" x14ac:dyDescent="0.2">
      <c r="A93" s="468">
        <v>86</v>
      </c>
      <c r="B93" s="473" t="s">
        <v>60</v>
      </c>
      <c r="C93" s="403" t="s">
        <v>897</v>
      </c>
      <c r="D93" s="474" t="s">
        <v>901</v>
      </c>
      <c r="E93" s="480" t="s">
        <v>59</v>
      </c>
      <c r="F93">
        <v>-5847804</v>
      </c>
      <c r="G93">
        <v>44122068</v>
      </c>
      <c r="H93">
        <v>0</v>
      </c>
      <c r="I93">
        <v>-300000</v>
      </c>
      <c r="J93">
        <v>1700000</v>
      </c>
      <c r="K93">
        <v>-1838745</v>
      </c>
      <c r="L93">
        <v>43683323</v>
      </c>
      <c r="M93">
        <v>0</v>
      </c>
      <c r="N93">
        <v>0</v>
      </c>
      <c r="O93">
        <v>5675972</v>
      </c>
      <c r="P93">
        <v>5675972</v>
      </c>
      <c r="Q93">
        <v>0</v>
      </c>
      <c r="R93">
        <v>-22233490</v>
      </c>
      <c r="S93">
        <v>-4446698</v>
      </c>
      <c r="T93">
        <v>-17786792</v>
      </c>
      <c r="U93">
        <v>-193935</v>
      </c>
      <c r="V93">
        <v>0</v>
      </c>
      <c r="W93">
        <v>0</v>
      </c>
      <c r="X93">
        <v>-44660915</v>
      </c>
      <c r="Y93">
        <v>-1149424</v>
      </c>
    </row>
    <row r="94" spans="1:25" ht="12.75" x14ac:dyDescent="0.2">
      <c r="A94" s="468">
        <v>87</v>
      </c>
      <c r="B94" s="473" t="s">
        <v>62</v>
      </c>
      <c r="C94" s="403" t="s">
        <v>897</v>
      </c>
      <c r="D94" s="474" t="s">
        <v>900</v>
      </c>
      <c r="E94" s="480" t="s">
        <v>61</v>
      </c>
      <c r="F94">
        <v>-3751744</v>
      </c>
      <c r="G94">
        <v>36416531</v>
      </c>
      <c r="H94">
        <v>0</v>
      </c>
      <c r="I94">
        <v>-524646</v>
      </c>
      <c r="J94">
        <v>137370</v>
      </c>
      <c r="K94">
        <v>443425</v>
      </c>
      <c r="L94">
        <v>36472680</v>
      </c>
      <c r="M94">
        <v>0</v>
      </c>
      <c r="N94">
        <v>0</v>
      </c>
      <c r="O94">
        <v>3949389</v>
      </c>
      <c r="P94">
        <v>3949389</v>
      </c>
      <c r="Q94">
        <v>-31066</v>
      </c>
      <c r="R94">
        <v>-16890214</v>
      </c>
      <c r="S94">
        <v>-3378043</v>
      </c>
      <c r="T94">
        <v>-13512171</v>
      </c>
      <c r="U94">
        <v>-401277</v>
      </c>
      <c r="V94">
        <v>-252969</v>
      </c>
      <c r="W94">
        <v>0</v>
      </c>
      <c r="X94">
        <v>-34465740</v>
      </c>
      <c r="Y94">
        <v>2204585</v>
      </c>
    </row>
    <row r="95" spans="1:25" ht="12.75" x14ac:dyDescent="0.2">
      <c r="A95" s="468">
        <v>88</v>
      </c>
      <c r="B95" s="473" t="s">
        <v>64</v>
      </c>
      <c r="C95" s="403" t="s">
        <v>897</v>
      </c>
      <c r="D95" s="474" t="s">
        <v>900</v>
      </c>
      <c r="E95" s="480" t="s">
        <v>63</v>
      </c>
      <c r="F95">
        <v>-885281</v>
      </c>
      <c r="G95">
        <v>23815063</v>
      </c>
      <c r="H95">
        <v>-140000</v>
      </c>
      <c r="I95">
        <v>51435</v>
      </c>
      <c r="J95">
        <v>707170</v>
      </c>
      <c r="K95">
        <v>-600000</v>
      </c>
      <c r="L95">
        <v>23833668</v>
      </c>
      <c r="M95">
        <v>0</v>
      </c>
      <c r="N95">
        <v>0</v>
      </c>
      <c r="O95">
        <v>723208</v>
      </c>
      <c r="P95">
        <v>723208</v>
      </c>
      <c r="Q95">
        <v>0</v>
      </c>
      <c r="R95">
        <v>-11577641</v>
      </c>
      <c r="S95">
        <v>-9262112</v>
      </c>
      <c r="T95">
        <v>-2315528</v>
      </c>
      <c r="U95">
        <v>-570187</v>
      </c>
      <c r="V95">
        <v>0</v>
      </c>
      <c r="W95">
        <v>0</v>
      </c>
      <c r="X95">
        <v>-23725468</v>
      </c>
      <c r="Y95">
        <v>-53873</v>
      </c>
    </row>
    <row r="96" spans="1:25" ht="12.75" x14ac:dyDescent="0.2">
      <c r="A96" s="468">
        <v>89</v>
      </c>
      <c r="B96" s="473" t="s">
        <v>66</v>
      </c>
      <c r="C96" s="403" t="s">
        <v>529</v>
      </c>
      <c r="D96" s="474" t="s">
        <v>905</v>
      </c>
      <c r="E96" s="480" t="s">
        <v>561</v>
      </c>
      <c r="F96">
        <v>2942686</v>
      </c>
      <c r="G96">
        <v>110359801</v>
      </c>
      <c r="H96">
        <v>0</v>
      </c>
      <c r="I96">
        <v>-582000</v>
      </c>
      <c r="J96">
        <v>1580294</v>
      </c>
      <c r="K96">
        <v>-2032875</v>
      </c>
      <c r="L96">
        <v>109325220</v>
      </c>
      <c r="M96">
        <v>0</v>
      </c>
      <c r="N96">
        <v>0</v>
      </c>
      <c r="O96">
        <v>0</v>
      </c>
      <c r="P96">
        <v>0</v>
      </c>
      <c r="Q96">
        <v>-234493</v>
      </c>
      <c r="R96">
        <v>-52850721</v>
      </c>
      <c r="S96">
        <v>-1059097</v>
      </c>
      <c r="T96">
        <v>-51895733</v>
      </c>
      <c r="U96">
        <v>-3695955</v>
      </c>
      <c r="V96">
        <v>-186240</v>
      </c>
      <c r="W96">
        <v>-4016685</v>
      </c>
      <c r="X96">
        <v>-113938924</v>
      </c>
      <c r="Y96">
        <v>-1671018</v>
      </c>
    </row>
    <row r="97" spans="1:25" ht="12.75" x14ac:dyDescent="0.2">
      <c r="A97" s="468">
        <v>90</v>
      </c>
      <c r="B97" s="473" t="s">
        <v>68</v>
      </c>
      <c r="C97" s="403" t="s">
        <v>897</v>
      </c>
      <c r="D97" s="474" t="s">
        <v>907</v>
      </c>
      <c r="E97" s="480" t="s">
        <v>67</v>
      </c>
      <c r="F97">
        <v>-738112</v>
      </c>
      <c r="G97">
        <v>56789489</v>
      </c>
      <c r="H97">
        <v>0</v>
      </c>
      <c r="I97">
        <v>-550000</v>
      </c>
      <c r="J97">
        <v>0</v>
      </c>
      <c r="K97">
        <v>-1466404</v>
      </c>
      <c r="L97">
        <v>54773085</v>
      </c>
      <c r="M97">
        <v>0</v>
      </c>
      <c r="N97">
        <v>0</v>
      </c>
      <c r="O97">
        <v>1614783</v>
      </c>
      <c r="P97">
        <v>1614783</v>
      </c>
      <c r="Q97">
        <v>0</v>
      </c>
      <c r="R97">
        <v>-27297010.5</v>
      </c>
      <c r="S97">
        <v>-5459402.0999999996</v>
      </c>
      <c r="T97">
        <v>-21837608.400000002</v>
      </c>
      <c r="U97">
        <v>0</v>
      </c>
      <c r="V97">
        <v>-179064</v>
      </c>
      <c r="W97">
        <v>0</v>
      </c>
      <c r="X97">
        <v>-54773085</v>
      </c>
      <c r="Y97">
        <v>876671</v>
      </c>
    </row>
    <row r="98" spans="1:25" ht="12.75" x14ac:dyDescent="0.2">
      <c r="A98" s="468">
        <v>91</v>
      </c>
      <c r="B98" s="473" t="s">
        <v>70</v>
      </c>
      <c r="C98" s="403" t="s">
        <v>897</v>
      </c>
      <c r="D98" s="474" t="s">
        <v>898</v>
      </c>
      <c r="E98" s="480" t="s">
        <v>69</v>
      </c>
      <c r="F98">
        <v>-1609480</v>
      </c>
      <c r="G98">
        <v>34383328</v>
      </c>
      <c r="H98">
        <v>0</v>
      </c>
      <c r="I98">
        <v>275949</v>
      </c>
      <c r="J98">
        <v>339828</v>
      </c>
      <c r="K98">
        <v>-892330</v>
      </c>
      <c r="L98">
        <v>34106775</v>
      </c>
      <c r="M98">
        <v>10491</v>
      </c>
      <c r="N98">
        <v>0</v>
      </c>
      <c r="O98">
        <v>1711900</v>
      </c>
      <c r="P98">
        <v>1722391</v>
      </c>
      <c r="Q98">
        <v>0</v>
      </c>
      <c r="R98">
        <v>-17473812</v>
      </c>
      <c r="S98">
        <v>-3494762</v>
      </c>
      <c r="T98">
        <v>-13979050</v>
      </c>
      <c r="U98">
        <v>-125728</v>
      </c>
      <c r="V98">
        <v>0</v>
      </c>
      <c r="W98">
        <v>0</v>
      </c>
      <c r="X98">
        <v>-35073352</v>
      </c>
      <c r="Y98">
        <v>-853666</v>
      </c>
    </row>
    <row r="99" spans="1:25" ht="12.75" x14ac:dyDescent="0.2">
      <c r="A99" s="468">
        <v>92</v>
      </c>
      <c r="B99" s="473" t="s">
        <v>72</v>
      </c>
      <c r="C99" s="403" t="s">
        <v>897</v>
      </c>
      <c r="D99" s="474" t="s">
        <v>898</v>
      </c>
      <c r="E99" s="480" t="s">
        <v>71</v>
      </c>
      <c r="F99">
        <v>578744</v>
      </c>
      <c r="G99">
        <v>59525206</v>
      </c>
      <c r="H99">
        <v>0</v>
      </c>
      <c r="I99">
        <v>-450000</v>
      </c>
      <c r="J99">
        <v>1600000</v>
      </c>
      <c r="K99">
        <v>-2176560</v>
      </c>
      <c r="L99">
        <v>58498646</v>
      </c>
      <c r="M99">
        <v>0</v>
      </c>
      <c r="N99">
        <v>0</v>
      </c>
      <c r="O99">
        <v>0</v>
      </c>
      <c r="P99">
        <v>0</v>
      </c>
      <c r="Q99">
        <v>-281255</v>
      </c>
      <c r="R99">
        <v>-29807555</v>
      </c>
      <c r="S99">
        <v>-5961511</v>
      </c>
      <c r="T99">
        <v>-23846044</v>
      </c>
      <c r="U99">
        <v>-114071</v>
      </c>
      <c r="V99">
        <v>0</v>
      </c>
      <c r="W99">
        <v>-1140713</v>
      </c>
      <c r="X99">
        <v>-61151149</v>
      </c>
      <c r="Y99">
        <v>-2073759</v>
      </c>
    </row>
    <row r="100" spans="1:25" ht="12.75" x14ac:dyDescent="0.2">
      <c r="A100" s="468">
        <v>93</v>
      </c>
      <c r="B100" s="473" t="s">
        <v>74</v>
      </c>
      <c r="C100" s="403" t="s">
        <v>897</v>
      </c>
      <c r="D100" s="474" t="s">
        <v>899</v>
      </c>
      <c r="E100" s="480" t="s">
        <v>73</v>
      </c>
      <c r="F100">
        <v>-3404265</v>
      </c>
      <c r="G100">
        <v>18578824</v>
      </c>
      <c r="H100">
        <v>-278682</v>
      </c>
      <c r="I100">
        <v>-69871</v>
      </c>
      <c r="J100">
        <v>1905882</v>
      </c>
      <c r="K100">
        <v>-110084</v>
      </c>
      <c r="L100">
        <v>20026069</v>
      </c>
      <c r="M100">
        <v>0</v>
      </c>
      <c r="N100">
        <v>0</v>
      </c>
      <c r="O100">
        <v>2054848</v>
      </c>
      <c r="P100">
        <v>2054848</v>
      </c>
      <c r="Q100">
        <v>-104669</v>
      </c>
      <c r="R100">
        <v>-10735829</v>
      </c>
      <c r="S100">
        <v>-2147166</v>
      </c>
      <c r="T100">
        <v>-8588663</v>
      </c>
      <c r="U100">
        <v>-127788</v>
      </c>
      <c r="V100">
        <v>0</v>
      </c>
      <c r="W100">
        <v>0</v>
      </c>
      <c r="X100">
        <v>-21704115</v>
      </c>
      <c r="Y100">
        <v>-3027463</v>
      </c>
    </row>
    <row r="101" spans="1:25" ht="12.75" x14ac:dyDescent="0.2">
      <c r="A101" s="468">
        <v>94</v>
      </c>
      <c r="B101" s="473" t="s">
        <v>76</v>
      </c>
      <c r="C101" s="403" t="s">
        <v>897</v>
      </c>
      <c r="D101" s="474" t="s">
        <v>898</v>
      </c>
      <c r="E101" s="480" t="s">
        <v>75</v>
      </c>
      <c r="F101">
        <v>1599000</v>
      </c>
      <c r="G101">
        <v>57298629</v>
      </c>
      <c r="H101">
        <v>0</v>
      </c>
      <c r="I101">
        <v>-250000</v>
      </c>
      <c r="J101">
        <v>1262660</v>
      </c>
      <c r="K101">
        <v>-4045727</v>
      </c>
      <c r="L101">
        <v>54265562</v>
      </c>
      <c r="M101">
        <v>16211</v>
      </c>
      <c r="N101">
        <v>0</v>
      </c>
      <c r="O101">
        <v>1123426</v>
      </c>
      <c r="P101">
        <v>1139637</v>
      </c>
      <c r="Q101">
        <v>0</v>
      </c>
      <c r="R101">
        <v>-28245865</v>
      </c>
      <c r="S101">
        <v>-5649173</v>
      </c>
      <c r="T101">
        <v>-22596692</v>
      </c>
      <c r="U101">
        <v>-178973</v>
      </c>
      <c r="V101">
        <v>0</v>
      </c>
      <c r="W101">
        <v>0</v>
      </c>
      <c r="X101">
        <v>-56670703</v>
      </c>
      <c r="Y101">
        <v>333496</v>
      </c>
    </row>
    <row r="102" spans="1:25" ht="12.75" x14ac:dyDescent="0.2">
      <c r="A102" s="468">
        <v>95</v>
      </c>
      <c r="B102" s="473" t="s">
        <v>78</v>
      </c>
      <c r="C102" s="403" t="s">
        <v>902</v>
      </c>
      <c r="D102" s="474" t="s">
        <v>903</v>
      </c>
      <c r="E102" s="480" t="s">
        <v>77</v>
      </c>
      <c r="F102">
        <v>-7690213</v>
      </c>
      <c r="G102">
        <v>114444819</v>
      </c>
      <c r="H102">
        <v>0</v>
      </c>
      <c r="I102">
        <v>-1487783</v>
      </c>
      <c r="J102">
        <v>925114</v>
      </c>
      <c r="K102">
        <v>-2652166</v>
      </c>
      <c r="L102">
        <v>111229984</v>
      </c>
      <c r="M102">
        <v>0</v>
      </c>
      <c r="N102">
        <v>0</v>
      </c>
      <c r="O102">
        <v>4505651</v>
      </c>
      <c r="P102">
        <v>4505651</v>
      </c>
      <c r="Q102">
        <v>0</v>
      </c>
      <c r="R102">
        <v>-55122319</v>
      </c>
      <c r="S102">
        <v>-22048928</v>
      </c>
      <c r="T102">
        <v>-33073391</v>
      </c>
      <c r="U102">
        <v>-343642</v>
      </c>
      <c r="V102">
        <v>0</v>
      </c>
      <c r="W102">
        <v>0</v>
      </c>
      <c r="X102">
        <v>-110588280</v>
      </c>
      <c r="Y102">
        <v>-2542858</v>
      </c>
    </row>
    <row r="103" spans="1:25" ht="12.75" x14ac:dyDescent="0.2">
      <c r="A103" s="468">
        <v>96</v>
      </c>
      <c r="B103" s="473" t="s">
        <v>80</v>
      </c>
      <c r="C103" s="403" t="s">
        <v>897</v>
      </c>
      <c r="D103" s="474" t="s">
        <v>901</v>
      </c>
      <c r="E103" s="480" t="s">
        <v>79</v>
      </c>
      <c r="F103">
        <v>-1514357</v>
      </c>
      <c r="G103">
        <v>35750000</v>
      </c>
      <c r="H103">
        <v>0</v>
      </c>
      <c r="I103">
        <v>-150000</v>
      </c>
      <c r="J103">
        <v>469000</v>
      </c>
      <c r="K103">
        <v>-508000</v>
      </c>
      <c r="L103">
        <v>35561000</v>
      </c>
      <c r="M103">
        <v>0</v>
      </c>
      <c r="N103">
        <v>0</v>
      </c>
      <c r="O103">
        <v>1360862</v>
      </c>
      <c r="P103">
        <v>1360862</v>
      </c>
      <c r="Q103">
        <v>0</v>
      </c>
      <c r="R103">
        <v>-17867859</v>
      </c>
      <c r="S103">
        <v>-3573572</v>
      </c>
      <c r="T103">
        <v>-14294287</v>
      </c>
      <c r="U103">
        <v>-172128</v>
      </c>
      <c r="V103">
        <v>0</v>
      </c>
      <c r="W103">
        <v>0</v>
      </c>
      <c r="X103">
        <v>-35907846</v>
      </c>
      <c r="Y103">
        <v>-500341</v>
      </c>
    </row>
    <row r="104" spans="1:25" ht="12.75" x14ac:dyDescent="0.2">
      <c r="A104" s="468">
        <v>97</v>
      </c>
      <c r="B104" s="473" t="s">
        <v>81</v>
      </c>
      <c r="C104" s="403" t="s">
        <v>897</v>
      </c>
      <c r="D104" s="474" t="s">
        <v>898</v>
      </c>
      <c r="E104" s="480" t="s">
        <v>876</v>
      </c>
      <c r="F104">
        <v>-503182</v>
      </c>
      <c r="G104">
        <v>24062955</v>
      </c>
      <c r="H104">
        <v>0</v>
      </c>
      <c r="I104">
        <v>-60669</v>
      </c>
      <c r="J104">
        <v>0</v>
      </c>
      <c r="K104">
        <v>-33095</v>
      </c>
      <c r="L104">
        <v>23969191</v>
      </c>
      <c r="M104">
        <v>0</v>
      </c>
      <c r="N104">
        <v>0</v>
      </c>
      <c r="O104">
        <v>302809</v>
      </c>
      <c r="P104">
        <v>302809</v>
      </c>
      <c r="Q104">
        <v>0</v>
      </c>
      <c r="R104">
        <v>-12012620</v>
      </c>
      <c r="S104">
        <v>-2402524</v>
      </c>
      <c r="T104">
        <v>-9610096</v>
      </c>
      <c r="U104">
        <v>-85351</v>
      </c>
      <c r="V104">
        <v>0</v>
      </c>
      <c r="W104">
        <v>0</v>
      </c>
      <c r="X104">
        <v>-24110591</v>
      </c>
      <c r="Y104">
        <v>-341773</v>
      </c>
    </row>
    <row r="105" spans="1:25" ht="12.75" x14ac:dyDescent="0.2">
      <c r="A105" s="468">
        <v>98</v>
      </c>
      <c r="B105" s="473" t="s">
        <v>83</v>
      </c>
      <c r="C105" s="403" t="s">
        <v>897</v>
      </c>
      <c r="D105" s="474" t="s">
        <v>900</v>
      </c>
      <c r="E105" s="480" t="s">
        <v>82</v>
      </c>
      <c r="F105">
        <v>-961649</v>
      </c>
      <c r="G105">
        <v>25116673</v>
      </c>
      <c r="H105">
        <v>0</v>
      </c>
      <c r="I105">
        <v>-14000</v>
      </c>
      <c r="J105">
        <v>574000</v>
      </c>
      <c r="K105">
        <v>-540000</v>
      </c>
      <c r="L105">
        <v>25136673</v>
      </c>
      <c r="M105">
        <v>0</v>
      </c>
      <c r="N105">
        <v>0</v>
      </c>
      <c r="O105">
        <v>182037</v>
      </c>
      <c r="P105">
        <v>182037</v>
      </c>
      <c r="Q105">
        <v>0</v>
      </c>
      <c r="R105">
        <v>-13182175</v>
      </c>
      <c r="S105">
        <v>-2636434</v>
      </c>
      <c r="T105">
        <v>-10545740</v>
      </c>
      <c r="U105">
        <v>-136407</v>
      </c>
      <c r="V105">
        <v>0</v>
      </c>
      <c r="W105">
        <v>0</v>
      </c>
      <c r="X105">
        <v>-26500756</v>
      </c>
      <c r="Y105">
        <v>-2143695</v>
      </c>
    </row>
    <row r="106" spans="1:25" ht="12.75" x14ac:dyDescent="0.2">
      <c r="A106" s="468">
        <v>99</v>
      </c>
      <c r="B106" s="473" t="s">
        <v>85</v>
      </c>
      <c r="C106" s="403" t="s">
        <v>897</v>
      </c>
      <c r="D106" s="474" t="s">
        <v>906</v>
      </c>
      <c r="E106" s="480" t="s">
        <v>84</v>
      </c>
      <c r="F106">
        <v>-767000</v>
      </c>
      <c r="G106">
        <v>80663857</v>
      </c>
      <c r="H106">
        <v>0</v>
      </c>
      <c r="I106">
        <v>-200000</v>
      </c>
      <c r="J106">
        <v>0</v>
      </c>
      <c r="K106">
        <v>-1000000</v>
      </c>
      <c r="L106">
        <v>79463857</v>
      </c>
      <c r="M106">
        <v>0</v>
      </c>
      <c r="N106">
        <v>0</v>
      </c>
      <c r="O106">
        <v>773939</v>
      </c>
      <c r="P106">
        <v>773939</v>
      </c>
      <c r="Q106">
        <v>0</v>
      </c>
      <c r="R106">
        <v>-39585617</v>
      </c>
      <c r="S106">
        <v>-7917123</v>
      </c>
      <c r="T106">
        <v>-31888179</v>
      </c>
      <c r="U106">
        <v>0</v>
      </c>
      <c r="V106">
        <v>0</v>
      </c>
      <c r="W106">
        <v>0</v>
      </c>
      <c r="X106">
        <v>-79390919</v>
      </c>
      <c r="Y106">
        <v>79877</v>
      </c>
    </row>
    <row r="107" spans="1:25" ht="12.75" x14ac:dyDescent="0.2">
      <c r="A107" s="468">
        <v>100</v>
      </c>
      <c r="B107" s="473" t="s">
        <v>87</v>
      </c>
      <c r="C107" s="403" t="s">
        <v>897</v>
      </c>
      <c r="D107" s="474" t="s">
        <v>898</v>
      </c>
      <c r="E107" s="480" t="s">
        <v>86</v>
      </c>
      <c r="F107">
        <v>-7512260</v>
      </c>
      <c r="G107">
        <v>42052468</v>
      </c>
      <c r="H107">
        <v>-605143</v>
      </c>
      <c r="I107">
        <v>-801618</v>
      </c>
      <c r="J107">
        <v>1679530</v>
      </c>
      <c r="K107">
        <v>-432377</v>
      </c>
      <c r="L107">
        <v>41892860</v>
      </c>
      <c r="M107">
        <v>48107</v>
      </c>
      <c r="N107">
        <v>0</v>
      </c>
      <c r="O107">
        <v>3733851</v>
      </c>
      <c r="P107">
        <v>3781958</v>
      </c>
      <c r="Q107">
        <v>0</v>
      </c>
      <c r="R107">
        <v>-19854228</v>
      </c>
      <c r="S107">
        <v>-4030128</v>
      </c>
      <c r="T107">
        <v>-16120513</v>
      </c>
      <c r="U107">
        <v>0</v>
      </c>
      <c r="V107">
        <v>0</v>
      </c>
      <c r="W107">
        <v>0</v>
      </c>
      <c r="X107">
        <v>-40004869</v>
      </c>
      <c r="Y107">
        <v>-1842311</v>
      </c>
    </row>
    <row r="108" spans="1:25" ht="12.75" x14ac:dyDescent="0.2">
      <c r="A108" s="468">
        <v>101</v>
      </c>
      <c r="B108" s="473" t="s">
        <v>89</v>
      </c>
      <c r="C108" s="403" t="s">
        <v>897</v>
      </c>
      <c r="D108" s="474" t="s">
        <v>901</v>
      </c>
      <c r="E108" s="480" t="s">
        <v>88</v>
      </c>
      <c r="F108">
        <v>-735553</v>
      </c>
      <c r="G108">
        <v>25976151</v>
      </c>
      <c r="H108">
        <v>-50000</v>
      </c>
      <c r="I108">
        <v>-200000</v>
      </c>
      <c r="J108">
        <v>2000000</v>
      </c>
      <c r="K108">
        <v>-1200000</v>
      </c>
      <c r="L108">
        <v>26526151</v>
      </c>
      <c r="M108">
        <v>0</v>
      </c>
      <c r="N108">
        <v>0</v>
      </c>
      <c r="O108">
        <v>600644</v>
      </c>
      <c r="P108">
        <v>600644</v>
      </c>
      <c r="Q108">
        <v>-699592</v>
      </c>
      <c r="R108">
        <v>-12801595</v>
      </c>
      <c r="S108">
        <v>-2560319</v>
      </c>
      <c r="T108">
        <v>-10241276</v>
      </c>
      <c r="U108">
        <v>-341089</v>
      </c>
      <c r="V108">
        <v>0</v>
      </c>
      <c r="W108">
        <v>0</v>
      </c>
      <c r="X108">
        <v>-26643871</v>
      </c>
      <c r="Y108">
        <v>-252629</v>
      </c>
    </row>
    <row r="109" spans="1:25" ht="12.75" x14ac:dyDescent="0.2">
      <c r="A109" s="468">
        <v>102</v>
      </c>
      <c r="B109" s="473" t="s">
        <v>91</v>
      </c>
      <c r="C109" s="403" t="s">
        <v>897</v>
      </c>
      <c r="D109" s="474" t="s">
        <v>901</v>
      </c>
      <c r="E109" s="480" t="s">
        <v>90</v>
      </c>
      <c r="F109">
        <v>544216</v>
      </c>
      <c r="G109">
        <v>23579920</v>
      </c>
      <c r="H109">
        <v>0</v>
      </c>
      <c r="I109">
        <v>-114751</v>
      </c>
      <c r="J109">
        <v>244664</v>
      </c>
      <c r="K109">
        <v>-378680</v>
      </c>
      <c r="L109">
        <v>23331153</v>
      </c>
      <c r="M109">
        <v>0</v>
      </c>
      <c r="N109">
        <v>0</v>
      </c>
      <c r="O109">
        <v>460231</v>
      </c>
      <c r="P109">
        <v>460231</v>
      </c>
      <c r="Q109">
        <v>-33735</v>
      </c>
      <c r="R109">
        <v>-11131702</v>
      </c>
      <c r="S109">
        <v>-2226340</v>
      </c>
      <c r="T109">
        <v>-8905362</v>
      </c>
      <c r="U109">
        <v>-195431</v>
      </c>
      <c r="V109">
        <v>0</v>
      </c>
      <c r="W109">
        <v>0</v>
      </c>
      <c r="X109">
        <v>-22492570</v>
      </c>
      <c r="Y109">
        <v>1843030</v>
      </c>
    </row>
    <row r="110" spans="1:25" ht="12.75" x14ac:dyDescent="0.2">
      <c r="A110" s="468">
        <v>103</v>
      </c>
      <c r="B110" s="473" t="s">
        <v>93</v>
      </c>
      <c r="C110" s="403" t="s">
        <v>897</v>
      </c>
      <c r="D110" s="474" t="s">
        <v>906</v>
      </c>
      <c r="E110" s="480" t="s">
        <v>92</v>
      </c>
      <c r="F110">
        <v>-1797978</v>
      </c>
      <c r="G110">
        <v>12028877</v>
      </c>
      <c r="H110">
        <v>0</v>
      </c>
      <c r="I110">
        <v>-160984</v>
      </c>
      <c r="J110">
        <v>721550</v>
      </c>
      <c r="K110">
        <v>-138050</v>
      </c>
      <c r="L110">
        <v>12451393</v>
      </c>
      <c r="M110">
        <v>366</v>
      </c>
      <c r="N110">
        <v>49777</v>
      </c>
      <c r="O110">
        <v>1621857</v>
      </c>
      <c r="P110">
        <v>1672000</v>
      </c>
      <c r="Q110">
        <v>-94442</v>
      </c>
      <c r="R110">
        <v>-6131376</v>
      </c>
      <c r="S110">
        <v>-1226275</v>
      </c>
      <c r="T110">
        <v>-4905101</v>
      </c>
      <c r="U110">
        <v>-255213</v>
      </c>
      <c r="V110">
        <v>0</v>
      </c>
      <c r="W110">
        <v>0</v>
      </c>
      <c r="X110">
        <v>-12612407</v>
      </c>
      <c r="Y110">
        <v>-286992</v>
      </c>
    </row>
    <row r="111" spans="1:25" ht="12.75" x14ac:dyDescent="0.2">
      <c r="A111" s="468">
        <v>104</v>
      </c>
      <c r="B111" s="473" t="s">
        <v>95</v>
      </c>
      <c r="C111" s="403" t="s">
        <v>897</v>
      </c>
      <c r="D111" s="474" t="s">
        <v>899</v>
      </c>
      <c r="E111" s="480" t="s">
        <v>94</v>
      </c>
      <c r="F111">
        <v>-5286271</v>
      </c>
      <c r="G111">
        <v>27087719</v>
      </c>
      <c r="H111">
        <v>-295028</v>
      </c>
      <c r="I111">
        <v>-638430</v>
      </c>
      <c r="J111">
        <v>0</v>
      </c>
      <c r="K111">
        <v>4400700</v>
      </c>
      <c r="L111">
        <v>30554961</v>
      </c>
      <c r="M111">
        <v>0</v>
      </c>
      <c r="N111">
        <v>0</v>
      </c>
      <c r="O111">
        <v>1639812</v>
      </c>
      <c r="P111">
        <v>1639812</v>
      </c>
      <c r="Q111">
        <v>0</v>
      </c>
      <c r="R111">
        <v>-11984032</v>
      </c>
      <c r="S111">
        <v>-2396807</v>
      </c>
      <c r="T111">
        <v>-9587226</v>
      </c>
      <c r="U111">
        <v>-112252</v>
      </c>
      <c r="V111">
        <v>0</v>
      </c>
      <c r="W111">
        <v>0</v>
      </c>
      <c r="X111">
        <v>-24080317</v>
      </c>
      <c r="Y111">
        <v>2828185</v>
      </c>
    </row>
    <row r="112" spans="1:25" ht="12.75" x14ac:dyDescent="0.2">
      <c r="A112" s="468">
        <v>105</v>
      </c>
      <c r="B112" s="473" t="s">
        <v>97</v>
      </c>
      <c r="C112" s="403" t="s">
        <v>904</v>
      </c>
      <c r="D112" s="474" t="s">
        <v>910</v>
      </c>
      <c r="E112" s="480" t="s">
        <v>96</v>
      </c>
      <c r="F112">
        <v>-7469042</v>
      </c>
      <c r="G112">
        <v>93444828</v>
      </c>
      <c r="H112">
        <v>-261874</v>
      </c>
      <c r="I112">
        <v>-3165000</v>
      </c>
      <c r="J112">
        <v>3379874</v>
      </c>
      <c r="K112">
        <v>-3379874</v>
      </c>
      <c r="L112">
        <v>90017954</v>
      </c>
      <c r="M112">
        <v>0</v>
      </c>
      <c r="N112">
        <v>0</v>
      </c>
      <c r="O112">
        <v>6002938</v>
      </c>
      <c r="P112">
        <v>6002938</v>
      </c>
      <c r="Q112">
        <v>-203379</v>
      </c>
      <c r="R112">
        <v>-47355790</v>
      </c>
      <c r="S112">
        <v>-947116</v>
      </c>
      <c r="T112">
        <v>-46408675</v>
      </c>
      <c r="U112">
        <v>-750682</v>
      </c>
      <c r="V112">
        <v>-3679</v>
      </c>
      <c r="W112">
        <v>0</v>
      </c>
      <c r="X112">
        <v>-95669321</v>
      </c>
      <c r="Y112">
        <v>-7117471</v>
      </c>
    </row>
    <row r="113" spans="1:25" ht="12.75" x14ac:dyDescent="0.2">
      <c r="A113" s="468">
        <v>106</v>
      </c>
      <c r="B113" s="473" t="s">
        <v>99</v>
      </c>
      <c r="C113" s="403" t="s">
        <v>897</v>
      </c>
      <c r="D113" s="474" t="s">
        <v>900</v>
      </c>
      <c r="E113" s="480" t="s">
        <v>98</v>
      </c>
      <c r="F113">
        <v>-737640</v>
      </c>
      <c r="G113">
        <v>22520614</v>
      </c>
      <c r="H113">
        <v>0</v>
      </c>
      <c r="I113">
        <v>-18721</v>
      </c>
      <c r="J113">
        <v>251028</v>
      </c>
      <c r="K113">
        <v>-508041</v>
      </c>
      <c r="L113">
        <v>22244880</v>
      </c>
      <c r="M113">
        <v>2832</v>
      </c>
      <c r="N113">
        <v>0</v>
      </c>
      <c r="O113">
        <v>1367817</v>
      </c>
      <c r="P113">
        <v>1370649</v>
      </c>
      <c r="Q113">
        <v>0</v>
      </c>
      <c r="R113">
        <v>-11059996</v>
      </c>
      <c r="S113">
        <v>-2211999</v>
      </c>
      <c r="T113">
        <v>-8847997</v>
      </c>
      <c r="U113">
        <v>-174415</v>
      </c>
      <c r="V113">
        <v>0</v>
      </c>
      <c r="W113">
        <v>0</v>
      </c>
      <c r="X113">
        <v>-22294407</v>
      </c>
      <c r="Y113">
        <v>583482</v>
      </c>
    </row>
    <row r="114" spans="1:25" ht="12.75" x14ac:dyDescent="0.2">
      <c r="A114" s="468">
        <v>107</v>
      </c>
      <c r="B114" s="473" t="s">
        <v>101</v>
      </c>
      <c r="C114" s="403" t="s">
        <v>897</v>
      </c>
      <c r="D114" s="474" t="s">
        <v>906</v>
      </c>
      <c r="E114" s="480" t="s">
        <v>100</v>
      </c>
      <c r="F114">
        <v>-2601830</v>
      </c>
      <c r="G114">
        <v>53255442</v>
      </c>
      <c r="H114">
        <v>0</v>
      </c>
      <c r="I114">
        <v>-434715</v>
      </c>
      <c r="J114">
        <v>0</v>
      </c>
      <c r="K114">
        <v>213760</v>
      </c>
      <c r="L114">
        <v>53034487</v>
      </c>
      <c r="M114">
        <v>21158</v>
      </c>
      <c r="N114">
        <v>0</v>
      </c>
      <c r="O114">
        <v>1611612</v>
      </c>
      <c r="P114">
        <v>1632770</v>
      </c>
      <c r="Q114">
        <v>-163863</v>
      </c>
      <c r="R114">
        <v>-27367168</v>
      </c>
      <c r="S114">
        <v>-5473434</v>
      </c>
      <c r="T114">
        <v>-21893735</v>
      </c>
      <c r="U114">
        <v>0</v>
      </c>
      <c r="V114">
        <v>-179492</v>
      </c>
      <c r="W114">
        <v>0</v>
      </c>
      <c r="X114">
        <v>-55077692</v>
      </c>
      <c r="Y114">
        <v>-3012265</v>
      </c>
    </row>
    <row r="115" spans="1:25" ht="12.75" x14ac:dyDescent="0.2">
      <c r="A115" s="468">
        <v>108</v>
      </c>
      <c r="B115" s="473" t="s">
        <v>103</v>
      </c>
      <c r="C115" s="403" t="s">
        <v>897</v>
      </c>
      <c r="D115" s="474" t="s">
        <v>898</v>
      </c>
      <c r="E115" s="480" t="s">
        <v>102</v>
      </c>
      <c r="F115">
        <v>-358921</v>
      </c>
      <c r="G115">
        <v>15773633</v>
      </c>
      <c r="H115">
        <v>-73520</v>
      </c>
      <c r="I115">
        <v>-69976</v>
      </c>
      <c r="J115">
        <v>1161500</v>
      </c>
      <c r="K115">
        <v>329323</v>
      </c>
      <c r="L115">
        <v>17120960</v>
      </c>
      <c r="M115">
        <v>47293</v>
      </c>
      <c r="N115">
        <v>0</v>
      </c>
      <c r="O115">
        <v>358937</v>
      </c>
      <c r="P115">
        <v>406230</v>
      </c>
      <c r="Q115">
        <v>0</v>
      </c>
      <c r="R115">
        <v>-7949276</v>
      </c>
      <c r="S115">
        <v>-1589856</v>
      </c>
      <c r="T115">
        <v>-6359421</v>
      </c>
      <c r="U115">
        <v>-79768</v>
      </c>
      <c r="V115">
        <v>0</v>
      </c>
      <c r="W115">
        <v>0</v>
      </c>
      <c r="X115">
        <v>-15978321</v>
      </c>
      <c r="Y115">
        <v>1189948</v>
      </c>
    </row>
    <row r="116" spans="1:25" ht="12.75" x14ac:dyDescent="0.2">
      <c r="A116" s="468">
        <v>109</v>
      </c>
      <c r="B116" s="473" t="s">
        <v>105</v>
      </c>
      <c r="C116" s="403" t="s">
        <v>897</v>
      </c>
      <c r="D116" s="474" t="s">
        <v>898</v>
      </c>
      <c r="E116" s="480" t="s">
        <v>104</v>
      </c>
      <c r="F116">
        <v>-730002</v>
      </c>
      <c r="G116">
        <v>25093972</v>
      </c>
      <c r="H116">
        <v>0</v>
      </c>
      <c r="I116">
        <v>-202812</v>
      </c>
      <c r="J116">
        <v>0</v>
      </c>
      <c r="K116">
        <v>-500000</v>
      </c>
      <c r="L116">
        <v>24391160</v>
      </c>
      <c r="M116">
        <v>0</v>
      </c>
      <c r="N116">
        <v>0</v>
      </c>
      <c r="O116">
        <v>877044</v>
      </c>
      <c r="P116">
        <v>877044</v>
      </c>
      <c r="Q116">
        <v>0</v>
      </c>
      <c r="R116">
        <v>-12221081</v>
      </c>
      <c r="S116">
        <v>-2444216</v>
      </c>
      <c r="T116">
        <v>-9776864</v>
      </c>
      <c r="U116">
        <v>0</v>
      </c>
      <c r="V116">
        <v>-96041</v>
      </c>
      <c r="W116">
        <v>0</v>
      </c>
      <c r="X116">
        <v>-24538202</v>
      </c>
      <c r="Y116">
        <v>0</v>
      </c>
    </row>
    <row r="117" spans="1:25" ht="12.75" x14ac:dyDescent="0.2">
      <c r="A117" s="468">
        <v>110</v>
      </c>
      <c r="B117" s="473" t="s">
        <v>107</v>
      </c>
      <c r="C117" s="403" t="s">
        <v>897</v>
      </c>
      <c r="D117" s="474" t="s">
        <v>901</v>
      </c>
      <c r="E117" s="480" t="s">
        <v>106</v>
      </c>
      <c r="F117">
        <v>-1441385</v>
      </c>
      <c r="G117">
        <v>31767737</v>
      </c>
      <c r="H117">
        <v>0</v>
      </c>
      <c r="I117">
        <v>0</v>
      </c>
      <c r="J117">
        <v>0</v>
      </c>
      <c r="K117">
        <v>2207336</v>
      </c>
      <c r="L117">
        <v>33975073</v>
      </c>
      <c r="M117">
        <v>0</v>
      </c>
      <c r="N117">
        <v>0</v>
      </c>
      <c r="O117">
        <v>0</v>
      </c>
      <c r="P117">
        <v>0</v>
      </c>
      <c r="Q117">
        <v>0</v>
      </c>
      <c r="R117">
        <v>-15085944</v>
      </c>
      <c r="S117">
        <v>-3114863</v>
      </c>
      <c r="T117">
        <v>-12459451</v>
      </c>
      <c r="U117">
        <v>-728907</v>
      </c>
      <c r="V117">
        <v>-276347</v>
      </c>
      <c r="W117">
        <v>-84853</v>
      </c>
      <c r="X117">
        <v>-31750365</v>
      </c>
      <c r="Y117">
        <v>783323</v>
      </c>
    </row>
    <row r="118" spans="1:25" ht="12.75" x14ac:dyDescent="0.2">
      <c r="A118" s="468">
        <v>111</v>
      </c>
      <c r="B118" s="473" t="s">
        <v>109</v>
      </c>
      <c r="C118" s="403" t="s">
        <v>909</v>
      </c>
      <c r="D118" s="474" t="s">
        <v>903</v>
      </c>
      <c r="E118" s="480" t="s">
        <v>108</v>
      </c>
      <c r="F118">
        <v>-3196178</v>
      </c>
      <c r="G118">
        <v>84140448</v>
      </c>
      <c r="H118">
        <v>0</v>
      </c>
      <c r="I118">
        <v>-1200000</v>
      </c>
      <c r="J118">
        <v>750000</v>
      </c>
      <c r="K118">
        <v>-7828167</v>
      </c>
      <c r="L118">
        <v>75862281</v>
      </c>
      <c r="M118">
        <v>0</v>
      </c>
      <c r="N118">
        <v>0</v>
      </c>
      <c r="O118">
        <v>3269000</v>
      </c>
      <c r="P118">
        <v>3269000</v>
      </c>
      <c r="Q118">
        <v>0</v>
      </c>
      <c r="R118">
        <v>-34446025</v>
      </c>
      <c r="S118">
        <v>-13778410</v>
      </c>
      <c r="T118">
        <v>-20667615</v>
      </c>
      <c r="U118">
        <v>-276509</v>
      </c>
      <c r="V118">
        <v>0</v>
      </c>
      <c r="W118">
        <v>0</v>
      </c>
      <c r="X118">
        <v>-69168559</v>
      </c>
      <c r="Y118">
        <v>6766544</v>
      </c>
    </row>
    <row r="119" spans="1:25" ht="12.75" x14ac:dyDescent="0.2">
      <c r="A119" s="468">
        <v>112</v>
      </c>
      <c r="B119" s="473" t="s">
        <v>111</v>
      </c>
      <c r="C119" s="403" t="s">
        <v>897</v>
      </c>
      <c r="D119" s="474" t="s">
        <v>898</v>
      </c>
      <c r="E119" s="480" t="s">
        <v>110</v>
      </c>
      <c r="F119">
        <v>-10194458</v>
      </c>
      <c r="G119">
        <v>84608342</v>
      </c>
      <c r="H119">
        <v>0</v>
      </c>
      <c r="I119">
        <v>-356260</v>
      </c>
      <c r="J119">
        <v>2944383</v>
      </c>
      <c r="K119">
        <v>1000000</v>
      </c>
      <c r="L119">
        <v>88196465</v>
      </c>
      <c r="M119">
        <v>0</v>
      </c>
      <c r="N119">
        <v>0</v>
      </c>
      <c r="O119">
        <v>3781960</v>
      </c>
      <c r="P119">
        <v>3781960</v>
      </c>
      <c r="Q119">
        <v>-386588</v>
      </c>
      <c r="R119">
        <v>-41399832</v>
      </c>
      <c r="S119">
        <v>-8279967</v>
      </c>
      <c r="T119">
        <v>-33119866</v>
      </c>
      <c r="U119">
        <v>-232751</v>
      </c>
      <c r="V119">
        <v>0</v>
      </c>
      <c r="W119">
        <v>0</v>
      </c>
      <c r="X119">
        <v>-83419004</v>
      </c>
      <c r="Y119">
        <v>-1635037</v>
      </c>
    </row>
    <row r="120" spans="1:25" ht="12.75" x14ac:dyDescent="0.2">
      <c r="A120" s="468">
        <v>113</v>
      </c>
      <c r="B120" s="473" t="s">
        <v>113</v>
      </c>
      <c r="C120" s="403" t="s">
        <v>909</v>
      </c>
      <c r="D120" s="474" t="s">
        <v>903</v>
      </c>
      <c r="E120" s="480" t="s">
        <v>112</v>
      </c>
      <c r="F120">
        <v>-15819942</v>
      </c>
      <c r="G120">
        <v>96223719</v>
      </c>
      <c r="H120">
        <v>0</v>
      </c>
      <c r="I120">
        <v>-2200000</v>
      </c>
      <c r="J120">
        <v>3732000</v>
      </c>
      <c r="K120">
        <v>-4478000</v>
      </c>
      <c r="L120">
        <v>93277719</v>
      </c>
      <c r="M120">
        <v>0</v>
      </c>
      <c r="N120">
        <v>499664</v>
      </c>
      <c r="O120">
        <v>10827100</v>
      </c>
      <c r="P120">
        <v>11326764</v>
      </c>
      <c r="Q120">
        <v>-189432</v>
      </c>
      <c r="R120">
        <v>-46078009</v>
      </c>
      <c r="S120">
        <v>-18431203</v>
      </c>
      <c r="T120">
        <v>-27646805</v>
      </c>
      <c r="U120">
        <v>-499664</v>
      </c>
      <c r="V120">
        <v>0</v>
      </c>
      <c r="W120">
        <v>0</v>
      </c>
      <c r="X120">
        <v>-92845113</v>
      </c>
      <c r="Y120">
        <v>-4060572</v>
      </c>
    </row>
    <row r="121" spans="1:25" ht="12.75" x14ac:dyDescent="0.2">
      <c r="A121" s="468">
        <v>114</v>
      </c>
      <c r="B121" s="473" t="s">
        <v>115</v>
      </c>
      <c r="C121" s="403" t="s">
        <v>529</v>
      </c>
      <c r="D121" s="474" t="s">
        <v>899</v>
      </c>
      <c r="E121" s="480" t="s">
        <v>541</v>
      </c>
      <c r="F121">
        <v>494000</v>
      </c>
      <c r="G121">
        <v>58722000</v>
      </c>
      <c r="H121">
        <v>-490000</v>
      </c>
      <c r="I121">
        <v>-10000</v>
      </c>
      <c r="J121">
        <v>0</v>
      </c>
      <c r="K121">
        <v>-5663000</v>
      </c>
      <c r="L121">
        <v>52559000</v>
      </c>
      <c r="M121">
        <v>1571</v>
      </c>
      <c r="N121">
        <v>0</v>
      </c>
      <c r="O121">
        <v>0</v>
      </c>
      <c r="P121">
        <v>1571</v>
      </c>
      <c r="Q121">
        <v>-88547</v>
      </c>
      <c r="R121">
        <v>-26048109</v>
      </c>
      <c r="S121">
        <v>-524107</v>
      </c>
      <c r="T121">
        <v>-25681261</v>
      </c>
      <c r="U121">
        <v>-322000</v>
      </c>
      <c r="V121">
        <v>0</v>
      </c>
      <c r="W121">
        <v>0</v>
      </c>
      <c r="X121">
        <v>-52664024</v>
      </c>
      <c r="Y121">
        <v>390547</v>
      </c>
    </row>
    <row r="122" spans="1:25" ht="12.75" x14ac:dyDescent="0.2">
      <c r="A122" s="468">
        <v>115</v>
      </c>
      <c r="B122" s="473" t="s">
        <v>117</v>
      </c>
      <c r="C122" s="403" t="s">
        <v>897</v>
      </c>
      <c r="D122" s="474" t="s">
        <v>905</v>
      </c>
      <c r="E122" s="480" t="s">
        <v>116</v>
      </c>
      <c r="F122">
        <v>-174224</v>
      </c>
      <c r="G122">
        <v>27992492</v>
      </c>
      <c r="H122">
        <v>-200000</v>
      </c>
      <c r="I122">
        <v>-21602</v>
      </c>
      <c r="J122">
        <v>1943964</v>
      </c>
      <c r="K122">
        <v>-1726406</v>
      </c>
      <c r="L122">
        <v>27988448</v>
      </c>
      <c r="M122">
        <v>0</v>
      </c>
      <c r="N122">
        <v>156084</v>
      </c>
      <c r="O122">
        <v>214944</v>
      </c>
      <c r="P122">
        <v>371028</v>
      </c>
      <c r="Q122">
        <v>-2351</v>
      </c>
      <c r="R122">
        <v>-13722879</v>
      </c>
      <c r="S122">
        <v>-2744576</v>
      </c>
      <c r="T122">
        <v>-10978303</v>
      </c>
      <c r="U122">
        <v>-156084</v>
      </c>
      <c r="V122">
        <v>0</v>
      </c>
      <c r="W122">
        <v>0</v>
      </c>
      <c r="X122">
        <v>-27604193</v>
      </c>
      <c r="Y122">
        <v>581059</v>
      </c>
    </row>
    <row r="123" spans="1:25" ht="12.75" x14ac:dyDescent="0.2">
      <c r="A123" s="468">
        <v>116</v>
      </c>
      <c r="B123" s="473" t="s">
        <v>118</v>
      </c>
      <c r="C123" s="403" t="s">
        <v>909</v>
      </c>
      <c r="D123" s="474" t="s">
        <v>903</v>
      </c>
      <c r="E123" s="480" t="s">
        <v>580</v>
      </c>
      <c r="F123">
        <v>14757054</v>
      </c>
      <c r="G123">
        <v>183530587</v>
      </c>
      <c r="H123">
        <v>0</v>
      </c>
      <c r="I123">
        <v>-4911803</v>
      </c>
      <c r="J123">
        <v>15055565</v>
      </c>
      <c r="K123">
        <v>2592151</v>
      </c>
      <c r="L123">
        <v>196266500</v>
      </c>
      <c r="M123">
        <v>0</v>
      </c>
      <c r="N123">
        <v>0</v>
      </c>
      <c r="O123">
        <v>0</v>
      </c>
      <c r="P123">
        <v>0</v>
      </c>
      <c r="Q123">
        <v>0</v>
      </c>
      <c r="R123">
        <v>-93426396</v>
      </c>
      <c r="S123">
        <v>-37370558</v>
      </c>
      <c r="T123">
        <v>-56055837</v>
      </c>
      <c r="U123">
        <v>-556007</v>
      </c>
      <c r="V123">
        <v>0</v>
      </c>
      <c r="W123">
        <v>-9666941</v>
      </c>
      <c r="X123">
        <v>-197075739</v>
      </c>
      <c r="Y123">
        <v>13947815</v>
      </c>
    </row>
    <row r="124" spans="1:25" ht="12.75" x14ac:dyDescent="0.2">
      <c r="A124" s="468">
        <v>117</v>
      </c>
      <c r="B124" s="473" t="s">
        <v>120</v>
      </c>
      <c r="C124" s="403" t="s">
        <v>897</v>
      </c>
      <c r="D124" s="474" t="s">
        <v>900</v>
      </c>
      <c r="E124" s="480" t="s">
        <v>119</v>
      </c>
      <c r="F124">
        <v>-4026645</v>
      </c>
      <c r="G124">
        <v>40167671</v>
      </c>
      <c r="H124">
        <v>-43264</v>
      </c>
      <c r="I124">
        <v>57462</v>
      </c>
      <c r="J124">
        <v>78890</v>
      </c>
      <c r="K124">
        <v>-211181</v>
      </c>
      <c r="L124">
        <v>40049578</v>
      </c>
      <c r="M124">
        <v>48346</v>
      </c>
      <c r="N124">
        <v>0</v>
      </c>
      <c r="O124">
        <v>2331386</v>
      </c>
      <c r="P124">
        <v>2379732</v>
      </c>
      <c r="Q124">
        <v>0</v>
      </c>
      <c r="R124">
        <v>-19923081</v>
      </c>
      <c r="S124">
        <v>-3984616</v>
      </c>
      <c r="T124">
        <v>-15938465</v>
      </c>
      <c r="U124">
        <v>0</v>
      </c>
      <c r="V124">
        <v>0</v>
      </c>
      <c r="W124">
        <v>0</v>
      </c>
      <c r="X124">
        <v>-39846162</v>
      </c>
      <c r="Y124">
        <v>-1443497</v>
      </c>
    </row>
    <row r="125" spans="1:25" ht="12.75" x14ac:dyDescent="0.2">
      <c r="A125" s="468">
        <v>118</v>
      </c>
      <c r="B125" s="473" t="s">
        <v>122</v>
      </c>
      <c r="C125" s="403" t="s">
        <v>902</v>
      </c>
      <c r="D125" s="474" t="s">
        <v>903</v>
      </c>
      <c r="E125" s="480" t="s">
        <v>121</v>
      </c>
      <c r="F125">
        <v>-10127768</v>
      </c>
      <c r="G125">
        <v>67401319</v>
      </c>
      <c r="H125">
        <v>0</v>
      </c>
      <c r="I125">
        <v>-1290736</v>
      </c>
      <c r="J125">
        <v>2188725</v>
      </c>
      <c r="K125">
        <v>714694</v>
      </c>
      <c r="L125">
        <v>69014002</v>
      </c>
      <c r="M125">
        <v>0</v>
      </c>
      <c r="N125">
        <v>0</v>
      </c>
      <c r="O125">
        <v>9298080</v>
      </c>
      <c r="P125">
        <v>9298080</v>
      </c>
      <c r="Q125">
        <v>-255032</v>
      </c>
      <c r="R125">
        <v>-33061095</v>
      </c>
      <c r="S125">
        <v>-13224438</v>
      </c>
      <c r="T125">
        <v>-19836657</v>
      </c>
      <c r="U125">
        <v>-305922</v>
      </c>
      <c r="V125">
        <v>0</v>
      </c>
      <c r="W125">
        <v>0</v>
      </c>
      <c r="X125">
        <v>-66683144</v>
      </c>
      <c r="Y125">
        <v>1501170</v>
      </c>
    </row>
    <row r="126" spans="1:25" ht="12.75" x14ac:dyDescent="0.2">
      <c r="A126" s="468">
        <v>119</v>
      </c>
      <c r="B126" s="473" t="s">
        <v>124</v>
      </c>
      <c r="C126" s="403" t="s">
        <v>897</v>
      </c>
      <c r="D126" s="474" t="s">
        <v>901</v>
      </c>
      <c r="E126" s="480" t="s">
        <v>123</v>
      </c>
      <c r="F126">
        <v>-1984867</v>
      </c>
      <c r="G126">
        <v>46911707</v>
      </c>
      <c r="H126">
        <v>0</v>
      </c>
      <c r="I126">
        <v>277291</v>
      </c>
      <c r="J126">
        <v>3315997</v>
      </c>
      <c r="K126">
        <v>0</v>
      </c>
      <c r="L126">
        <v>50504995</v>
      </c>
      <c r="M126">
        <v>0</v>
      </c>
      <c r="N126">
        <v>0</v>
      </c>
      <c r="O126">
        <v>0</v>
      </c>
      <c r="P126">
        <v>0</v>
      </c>
      <c r="Q126">
        <v>0</v>
      </c>
      <c r="R126">
        <v>-23930991</v>
      </c>
      <c r="S126">
        <v>-4786198</v>
      </c>
      <c r="T126">
        <v>-19144793</v>
      </c>
      <c r="U126">
        <v>-121903</v>
      </c>
      <c r="V126">
        <v>0</v>
      </c>
      <c r="W126">
        <v>-2650455</v>
      </c>
      <c r="X126">
        <v>-50634340</v>
      </c>
      <c r="Y126">
        <v>-2114212</v>
      </c>
    </row>
    <row r="127" spans="1:25" ht="12.75" x14ac:dyDescent="0.2">
      <c r="A127" s="468">
        <v>120</v>
      </c>
      <c r="B127" s="473" t="s">
        <v>126</v>
      </c>
      <c r="C127" s="403" t="s">
        <v>897</v>
      </c>
      <c r="D127" s="474" t="s">
        <v>905</v>
      </c>
      <c r="E127" s="480" t="s">
        <v>125</v>
      </c>
      <c r="F127">
        <v>-1523685</v>
      </c>
      <c r="G127">
        <v>63096521</v>
      </c>
      <c r="H127">
        <v>0</v>
      </c>
      <c r="I127">
        <v>-530176</v>
      </c>
      <c r="J127">
        <v>1480365</v>
      </c>
      <c r="K127">
        <v>-1565215</v>
      </c>
      <c r="L127">
        <v>62481495</v>
      </c>
      <c r="M127">
        <v>8991</v>
      </c>
      <c r="N127">
        <v>0</v>
      </c>
      <c r="O127">
        <v>1483000</v>
      </c>
      <c r="P127">
        <v>1491991</v>
      </c>
      <c r="Q127">
        <v>-21298</v>
      </c>
      <c r="R127">
        <v>-30939465</v>
      </c>
      <c r="S127">
        <v>-6187893</v>
      </c>
      <c r="T127">
        <v>-24751572</v>
      </c>
      <c r="U127">
        <v>-287378</v>
      </c>
      <c r="V127">
        <v>0</v>
      </c>
      <c r="W127">
        <v>0</v>
      </c>
      <c r="X127">
        <v>-62187606</v>
      </c>
      <c r="Y127">
        <v>262195</v>
      </c>
    </row>
    <row r="128" spans="1:25" ht="12.75" x14ac:dyDescent="0.2">
      <c r="A128" s="468">
        <v>121</v>
      </c>
      <c r="B128" s="473" t="s">
        <v>128</v>
      </c>
      <c r="C128" s="403" t="s">
        <v>902</v>
      </c>
      <c r="D128" s="474" t="s">
        <v>903</v>
      </c>
      <c r="E128" s="480" t="s">
        <v>127</v>
      </c>
      <c r="F128">
        <v>1053429</v>
      </c>
      <c r="G128">
        <v>52278883</v>
      </c>
      <c r="H128">
        <v>0</v>
      </c>
      <c r="I128">
        <v>-823044</v>
      </c>
      <c r="J128">
        <v>0</v>
      </c>
      <c r="K128">
        <v>-8600000</v>
      </c>
      <c r="L128">
        <v>42855839</v>
      </c>
      <c r="M128">
        <v>0</v>
      </c>
      <c r="N128">
        <v>0</v>
      </c>
      <c r="O128">
        <v>2016156</v>
      </c>
      <c r="P128">
        <v>2016156</v>
      </c>
      <c r="Q128">
        <v>-1894</v>
      </c>
      <c r="R128">
        <v>-21981461</v>
      </c>
      <c r="S128">
        <v>-8792585</v>
      </c>
      <c r="T128">
        <v>-13188877</v>
      </c>
      <c r="U128">
        <v>-248795</v>
      </c>
      <c r="V128">
        <v>0</v>
      </c>
      <c r="W128">
        <v>0</v>
      </c>
      <c r="X128">
        <v>-44213612</v>
      </c>
      <c r="Y128">
        <v>1711812</v>
      </c>
    </row>
    <row r="129" spans="1:25" ht="12.75" x14ac:dyDescent="0.2">
      <c r="A129" s="468">
        <v>122</v>
      </c>
      <c r="B129" s="473" t="s">
        <v>130</v>
      </c>
      <c r="C129" s="403" t="s">
        <v>897</v>
      </c>
      <c r="D129" s="474" t="s">
        <v>898</v>
      </c>
      <c r="E129" s="480" t="s">
        <v>129</v>
      </c>
      <c r="F129">
        <v>-3505616</v>
      </c>
      <c r="G129">
        <v>30544785</v>
      </c>
      <c r="H129">
        <v>0</v>
      </c>
      <c r="I129">
        <v>-180521</v>
      </c>
      <c r="J129">
        <v>0</v>
      </c>
      <c r="K129">
        <v>0</v>
      </c>
      <c r="L129">
        <v>30364264</v>
      </c>
      <c r="M129">
        <v>0</v>
      </c>
      <c r="N129">
        <v>0</v>
      </c>
      <c r="O129">
        <v>696085</v>
      </c>
      <c r="P129">
        <v>696085</v>
      </c>
      <c r="Q129">
        <v>0</v>
      </c>
      <c r="R129">
        <v>-14890914</v>
      </c>
      <c r="S129">
        <v>-2978182</v>
      </c>
      <c r="T129">
        <v>-11912730</v>
      </c>
      <c r="U129">
        <v>-98299</v>
      </c>
      <c r="V129">
        <v>0</v>
      </c>
      <c r="W129">
        <v>0</v>
      </c>
      <c r="X129">
        <v>-29880125</v>
      </c>
      <c r="Y129">
        <v>-2325392</v>
      </c>
    </row>
    <row r="130" spans="1:25" ht="12.75" x14ac:dyDescent="0.2">
      <c r="A130" s="468">
        <v>123</v>
      </c>
      <c r="B130" s="473" t="s">
        <v>132</v>
      </c>
      <c r="C130" s="403" t="s">
        <v>529</v>
      </c>
      <c r="D130" s="474" t="s">
        <v>910</v>
      </c>
      <c r="E130" s="480" t="s">
        <v>544</v>
      </c>
      <c r="F130">
        <v>-46458752</v>
      </c>
      <c r="G130">
        <v>32666053</v>
      </c>
      <c r="H130">
        <v>0</v>
      </c>
      <c r="I130">
        <v>-341178</v>
      </c>
      <c r="J130">
        <v>1711224</v>
      </c>
      <c r="K130">
        <v>-349370</v>
      </c>
      <c r="L130">
        <v>33686729</v>
      </c>
      <c r="M130">
        <v>0</v>
      </c>
      <c r="N130">
        <v>0</v>
      </c>
      <c r="O130">
        <v>41838928</v>
      </c>
      <c r="P130">
        <v>41838928</v>
      </c>
      <c r="Q130">
        <v>-135237</v>
      </c>
      <c r="R130">
        <v>-16079760</v>
      </c>
      <c r="S130">
        <v>-323941</v>
      </c>
      <c r="T130">
        <v>-15990365</v>
      </c>
      <c r="U130">
        <v>-118845</v>
      </c>
      <c r="V130">
        <v>0</v>
      </c>
      <c r="W130">
        <v>0</v>
      </c>
      <c r="X130">
        <v>-32648148</v>
      </c>
      <c r="Y130">
        <v>-3581243</v>
      </c>
    </row>
    <row r="131" spans="1:25" ht="12.75" x14ac:dyDescent="0.2">
      <c r="A131" s="468">
        <v>124</v>
      </c>
      <c r="B131" s="473" t="s">
        <v>134</v>
      </c>
      <c r="C131" s="403" t="s">
        <v>897</v>
      </c>
      <c r="D131" s="474" t="s">
        <v>898</v>
      </c>
      <c r="E131" s="480" t="s">
        <v>133</v>
      </c>
      <c r="F131">
        <v>-1855787</v>
      </c>
      <c r="G131">
        <v>21034197</v>
      </c>
      <c r="H131">
        <v>0</v>
      </c>
      <c r="I131">
        <v>0</v>
      </c>
      <c r="J131">
        <v>0</v>
      </c>
      <c r="K131">
        <v>0</v>
      </c>
      <c r="L131">
        <v>21034197</v>
      </c>
      <c r="M131">
        <v>0</v>
      </c>
      <c r="N131">
        <v>0</v>
      </c>
      <c r="O131">
        <v>1596649</v>
      </c>
      <c r="P131">
        <v>1596649</v>
      </c>
      <c r="Q131">
        <v>0</v>
      </c>
      <c r="R131">
        <v>-10683396</v>
      </c>
      <c r="S131">
        <v>-2136679</v>
      </c>
      <c r="T131">
        <v>-8546717</v>
      </c>
      <c r="U131">
        <v>0</v>
      </c>
      <c r="V131">
        <v>0</v>
      </c>
      <c r="W131">
        <v>0</v>
      </c>
      <c r="X131">
        <v>-21366792</v>
      </c>
      <c r="Y131">
        <v>-591733</v>
      </c>
    </row>
    <row r="132" spans="1:25" ht="12.75" x14ac:dyDescent="0.2">
      <c r="A132" s="468">
        <v>125</v>
      </c>
      <c r="B132" s="473" t="s">
        <v>136</v>
      </c>
      <c r="C132" s="403" t="s">
        <v>897</v>
      </c>
      <c r="D132" s="474" t="s">
        <v>898</v>
      </c>
      <c r="E132" s="480" t="s">
        <v>135</v>
      </c>
      <c r="F132">
        <v>80696</v>
      </c>
      <c r="G132">
        <v>35129868</v>
      </c>
      <c r="H132">
        <v>0</v>
      </c>
      <c r="I132">
        <v>-50000</v>
      </c>
      <c r="J132">
        <v>0</v>
      </c>
      <c r="K132">
        <v>-316000</v>
      </c>
      <c r="L132">
        <v>34763868</v>
      </c>
      <c r="M132">
        <v>0</v>
      </c>
      <c r="N132">
        <v>0</v>
      </c>
      <c r="O132">
        <v>0</v>
      </c>
      <c r="P132">
        <v>0</v>
      </c>
      <c r="Q132">
        <v>-290522</v>
      </c>
      <c r="R132">
        <v>-17374526</v>
      </c>
      <c r="S132">
        <v>-3474906</v>
      </c>
      <c r="T132">
        <v>-13899621</v>
      </c>
      <c r="U132">
        <v>-140006</v>
      </c>
      <c r="V132">
        <v>0</v>
      </c>
      <c r="W132">
        <v>-418423</v>
      </c>
      <c r="X132">
        <v>-35598004</v>
      </c>
      <c r="Y132">
        <v>-753440</v>
      </c>
    </row>
    <row r="133" spans="1:25" ht="12.75" x14ac:dyDescent="0.2">
      <c r="A133" s="468">
        <v>126</v>
      </c>
      <c r="B133" s="473" t="s">
        <v>138</v>
      </c>
      <c r="C133" s="403" t="s">
        <v>902</v>
      </c>
      <c r="D133" s="474" t="s">
        <v>903</v>
      </c>
      <c r="E133" s="480" t="s">
        <v>137</v>
      </c>
      <c r="F133">
        <v>-6722765</v>
      </c>
      <c r="G133">
        <v>78609383</v>
      </c>
      <c r="H133">
        <v>0</v>
      </c>
      <c r="I133">
        <v>-464251</v>
      </c>
      <c r="J133">
        <v>0</v>
      </c>
      <c r="K133">
        <v>-1830762</v>
      </c>
      <c r="L133">
        <v>76314370</v>
      </c>
      <c r="M133">
        <v>0</v>
      </c>
      <c r="N133">
        <v>0</v>
      </c>
      <c r="O133">
        <v>6211532</v>
      </c>
      <c r="P133">
        <v>6211532</v>
      </c>
      <c r="Q133">
        <v>0</v>
      </c>
      <c r="R133">
        <v>-37521841</v>
      </c>
      <c r="S133">
        <v>-15008737</v>
      </c>
      <c r="T133">
        <v>-22513105</v>
      </c>
      <c r="U133">
        <v>-270688</v>
      </c>
      <c r="V133">
        <v>0</v>
      </c>
      <c r="W133">
        <v>0</v>
      </c>
      <c r="X133">
        <v>-75314371</v>
      </c>
      <c r="Y133">
        <v>488766</v>
      </c>
    </row>
    <row r="134" spans="1:25" ht="12.75" x14ac:dyDescent="0.2">
      <c r="A134" s="468">
        <v>127</v>
      </c>
      <c r="B134" s="473" t="s">
        <v>140</v>
      </c>
      <c r="C134" s="403" t="s">
        <v>529</v>
      </c>
      <c r="D134" s="474" t="s">
        <v>907</v>
      </c>
      <c r="E134" s="480" t="s">
        <v>560</v>
      </c>
      <c r="F134">
        <v>-5038000</v>
      </c>
      <c r="G134">
        <v>50587000</v>
      </c>
      <c r="H134">
        <v>-100000</v>
      </c>
      <c r="I134">
        <v>-200000</v>
      </c>
      <c r="J134">
        <v>0</v>
      </c>
      <c r="K134">
        <v>-1300000</v>
      </c>
      <c r="L134">
        <v>48987000</v>
      </c>
      <c r="M134">
        <v>0</v>
      </c>
      <c r="N134">
        <v>0</v>
      </c>
      <c r="O134">
        <v>5154738</v>
      </c>
      <c r="P134">
        <v>5154738</v>
      </c>
      <c r="Q134">
        <v>0</v>
      </c>
      <c r="R134">
        <v>-23483350</v>
      </c>
      <c r="S134">
        <v>-476699</v>
      </c>
      <c r="T134">
        <v>-23358248</v>
      </c>
      <c r="U134">
        <v>-756531</v>
      </c>
      <c r="V134">
        <v>0</v>
      </c>
      <c r="W134">
        <v>0</v>
      </c>
      <c r="X134">
        <v>-48074828</v>
      </c>
      <c r="Y134">
        <v>1028910</v>
      </c>
    </row>
    <row r="135" spans="1:25" ht="12.75" x14ac:dyDescent="0.2">
      <c r="A135" s="468">
        <v>128</v>
      </c>
      <c r="B135" s="473" t="s">
        <v>142</v>
      </c>
      <c r="C135" s="403" t="s">
        <v>897</v>
      </c>
      <c r="D135" s="474" t="s">
        <v>901</v>
      </c>
      <c r="E135" s="480" t="s">
        <v>141</v>
      </c>
      <c r="F135">
        <v>-5317</v>
      </c>
      <c r="G135">
        <v>46907311</v>
      </c>
      <c r="H135">
        <v>0</v>
      </c>
      <c r="I135">
        <v>-100000</v>
      </c>
      <c r="J135">
        <v>1532294</v>
      </c>
      <c r="K135">
        <v>-808117</v>
      </c>
      <c r="L135">
        <v>47531488</v>
      </c>
      <c r="M135">
        <v>0</v>
      </c>
      <c r="N135">
        <v>0</v>
      </c>
      <c r="O135">
        <v>0</v>
      </c>
      <c r="P135">
        <v>0</v>
      </c>
      <c r="Q135">
        <v>-77820</v>
      </c>
      <c r="R135">
        <v>-23551999</v>
      </c>
      <c r="S135">
        <v>-4710400</v>
      </c>
      <c r="T135">
        <v>-18841600</v>
      </c>
      <c r="U135">
        <v>-152119</v>
      </c>
      <c r="V135">
        <v>0</v>
      </c>
      <c r="W135">
        <v>-196014</v>
      </c>
      <c r="X135">
        <v>-47529952</v>
      </c>
      <c r="Y135">
        <v>-3781</v>
      </c>
    </row>
    <row r="136" spans="1:25" ht="12.75" x14ac:dyDescent="0.2">
      <c r="A136" s="468">
        <v>129</v>
      </c>
      <c r="B136" s="473" t="s">
        <v>144</v>
      </c>
      <c r="C136" s="403" t="s">
        <v>897</v>
      </c>
      <c r="D136" s="474" t="s">
        <v>900</v>
      </c>
      <c r="E136" s="480" t="s">
        <v>143</v>
      </c>
      <c r="F136">
        <v>-1750305</v>
      </c>
      <c r="G136">
        <v>24969350</v>
      </c>
      <c r="H136">
        <v>0</v>
      </c>
      <c r="I136">
        <v>-145089</v>
      </c>
      <c r="J136">
        <v>0</v>
      </c>
      <c r="K136">
        <v>18283</v>
      </c>
      <c r="L136">
        <v>24842544</v>
      </c>
      <c r="M136">
        <v>0</v>
      </c>
      <c r="N136">
        <v>0</v>
      </c>
      <c r="O136">
        <v>1466937</v>
      </c>
      <c r="P136">
        <v>1466937</v>
      </c>
      <c r="Q136">
        <v>-1339</v>
      </c>
      <c r="R136">
        <v>-12179243</v>
      </c>
      <c r="S136">
        <v>-2435849</v>
      </c>
      <c r="T136">
        <v>-9743394</v>
      </c>
      <c r="U136">
        <v>0</v>
      </c>
      <c r="V136">
        <v>-135432</v>
      </c>
      <c r="W136">
        <v>0</v>
      </c>
      <c r="X136">
        <v>-24495257</v>
      </c>
      <c r="Y136">
        <v>63919</v>
      </c>
    </row>
    <row r="137" spans="1:25" ht="12.75" x14ac:dyDescent="0.2">
      <c r="A137" s="468">
        <v>130</v>
      </c>
      <c r="B137" s="473" t="s">
        <v>146</v>
      </c>
      <c r="C137" s="403" t="s">
        <v>902</v>
      </c>
      <c r="D137" s="474" t="s">
        <v>903</v>
      </c>
      <c r="E137" s="480" t="s">
        <v>145</v>
      </c>
      <c r="F137">
        <v>-6275000</v>
      </c>
      <c r="G137">
        <v>378065000</v>
      </c>
      <c r="H137">
        <v>-544000</v>
      </c>
      <c r="I137">
        <v>207000</v>
      </c>
      <c r="J137">
        <v>0</v>
      </c>
      <c r="K137">
        <v>512000</v>
      </c>
      <c r="L137">
        <v>378240000</v>
      </c>
      <c r="M137">
        <v>207000</v>
      </c>
      <c r="N137">
        <v>0</v>
      </c>
      <c r="O137">
        <v>7500000</v>
      </c>
      <c r="P137">
        <v>7707000</v>
      </c>
      <c r="Q137">
        <v>0</v>
      </c>
      <c r="R137">
        <v>-187345000</v>
      </c>
      <c r="S137">
        <v>-74938000</v>
      </c>
      <c r="T137">
        <v>-112407000</v>
      </c>
      <c r="U137">
        <v>0</v>
      </c>
      <c r="V137">
        <v>0</v>
      </c>
      <c r="W137">
        <v>0</v>
      </c>
      <c r="X137">
        <v>-374690000</v>
      </c>
      <c r="Y137">
        <v>4982000</v>
      </c>
    </row>
    <row r="138" spans="1:25" ht="12.75" x14ac:dyDescent="0.2">
      <c r="A138" s="468">
        <v>131</v>
      </c>
      <c r="B138" s="473" t="s">
        <v>148</v>
      </c>
      <c r="C138" s="403" t="s">
        <v>897</v>
      </c>
      <c r="D138" s="474" t="s">
        <v>900</v>
      </c>
      <c r="E138" s="480" t="s">
        <v>570</v>
      </c>
      <c r="F138">
        <v>-977623</v>
      </c>
      <c r="G138">
        <v>33663186</v>
      </c>
      <c r="H138">
        <v>-252432</v>
      </c>
      <c r="I138">
        <v>-130598</v>
      </c>
      <c r="J138">
        <v>53700</v>
      </c>
      <c r="K138">
        <v>-1039876</v>
      </c>
      <c r="L138">
        <v>32293980</v>
      </c>
      <c r="M138">
        <v>0</v>
      </c>
      <c r="N138">
        <v>0</v>
      </c>
      <c r="O138">
        <v>1365632</v>
      </c>
      <c r="P138">
        <v>1365632</v>
      </c>
      <c r="Q138">
        <v>0</v>
      </c>
      <c r="R138">
        <v>-16558107</v>
      </c>
      <c r="S138">
        <v>-3328470</v>
      </c>
      <c r="T138">
        <v>-13313880</v>
      </c>
      <c r="U138">
        <v>-408251</v>
      </c>
      <c r="V138">
        <v>0</v>
      </c>
      <c r="W138">
        <v>0</v>
      </c>
      <c r="X138">
        <v>-33608708</v>
      </c>
      <c r="Y138">
        <v>-926719</v>
      </c>
    </row>
    <row r="139" spans="1:25" ht="12.75" x14ac:dyDescent="0.2">
      <c r="A139" s="468">
        <v>132</v>
      </c>
      <c r="B139" s="473" t="s">
        <v>150</v>
      </c>
      <c r="C139" s="403" t="s">
        <v>897</v>
      </c>
      <c r="D139" s="474" t="s">
        <v>898</v>
      </c>
      <c r="E139" s="480" t="s">
        <v>149</v>
      </c>
      <c r="F139">
        <v>-1355849</v>
      </c>
      <c r="G139">
        <v>42026090</v>
      </c>
      <c r="H139">
        <v>-323834</v>
      </c>
      <c r="I139">
        <v>-292377</v>
      </c>
      <c r="J139">
        <v>1692187</v>
      </c>
      <c r="K139">
        <v>-881600</v>
      </c>
      <c r="L139">
        <v>42220466</v>
      </c>
      <c r="M139">
        <v>0</v>
      </c>
      <c r="N139">
        <v>0</v>
      </c>
      <c r="O139">
        <v>1600000</v>
      </c>
      <c r="P139">
        <v>1600000</v>
      </c>
      <c r="Q139">
        <v>-178175</v>
      </c>
      <c r="R139">
        <v>-20703850</v>
      </c>
      <c r="S139">
        <v>-4140770</v>
      </c>
      <c r="T139">
        <v>-16563080</v>
      </c>
      <c r="U139">
        <v>-178742</v>
      </c>
      <c r="V139">
        <v>0</v>
      </c>
      <c r="W139">
        <v>0</v>
      </c>
      <c r="X139">
        <v>-41764617</v>
      </c>
      <c r="Y139">
        <v>700000</v>
      </c>
    </row>
    <row r="140" spans="1:25" ht="12.75" x14ac:dyDescent="0.2">
      <c r="A140" s="468">
        <v>133</v>
      </c>
      <c r="B140" s="473" t="s">
        <v>152</v>
      </c>
      <c r="C140" s="403" t="s">
        <v>902</v>
      </c>
      <c r="D140" s="474" t="s">
        <v>903</v>
      </c>
      <c r="E140" s="480" t="s">
        <v>151</v>
      </c>
      <c r="F140">
        <v>-10907766</v>
      </c>
      <c r="G140">
        <v>171045666</v>
      </c>
      <c r="H140">
        <v>0</v>
      </c>
      <c r="I140">
        <v>-5000000</v>
      </c>
      <c r="J140">
        <v>0</v>
      </c>
      <c r="K140">
        <v>-4000000</v>
      </c>
      <c r="L140">
        <v>162045666</v>
      </c>
      <c r="M140">
        <v>0</v>
      </c>
      <c r="N140">
        <v>0</v>
      </c>
      <c r="O140">
        <v>10541829</v>
      </c>
      <c r="P140">
        <v>10541829</v>
      </c>
      <c r="Q140">
        <v>-1010946</v>
      </c>
      <c r="R140">
        <v>-80651755</v>
      </c>
      <c r="S140">
        <v>-32260702</v>
      </c>
      <c r="T140">
        <v>-48391053</v>
      </c>
      <c r="U140">
        <v>-399618</v>
      </c>
      <c r="V140">
        <v>0</v>
      </c>
      <c r="W140">
        <v>0</v>
      </c>
      <c r="X140">
        <v>-162714074</v>
      </c>
      <c r="Y140">
        <v>-1034345</v>
      </c>
    </row>
    <row r="141" spans="1:25" ht="12.75" x14ac:dyDescent="0.2">
      <c r="A141" s="468">
        <v>134</v>
      </c>
      <c r="B141" s="473" t="s">
        <v>154</v>
      </c>
      <c r="C141" s="403" t="s">
        <v>897</v>
      </c>
      <c r="D141" s="474" t="s">
        <v>901</v>
      </c>
      <c r="E141" s="480" t="s">
        <v>153</v>
      </c>
      <c r="F141">
        <v>-6488607</v>
      </c>
      <c r="G141">
        <v>60474505</v>
      </c>
      <c r="H141">
        <v>0</v>
      </c>
      <c r="I141">
        <v>-120759</v>
      </c>
      <c r="J141">
        <v>3197000</v>
      </c>
      <c r="K141">
        <v>-1067000</v>
      </c>
      <c r="L141">
        <v>62483746</v>
      </c>
      <c r="M141">
        <v>0</v>
      </c>
      <c r="N141">
        <v>0</v>
      </c>
      <c r="O141">
        <v>9048061</v>
      </c>
      <c r="P141">
        <v>9048061</v>
      </c>
      <c r="Q141">
        <v>0</v>
      </c>
      <c r="R141">
        <v>-29982755</v>
      </c>
      <c r="S141">
        <v>-6043210</v>
      </c>
      <c r="T141">
        <v>-24172841</v>
      </c>
      <c r="U141">
        <v>-837588</v>
      </c>
      <c r="V141">
        <v>-222458</v>
      </c>
      <c r="W141">
        <v>0</v>
      </c>
      <c r="X141">
        <v>-61258852</v>
      </c>
      <c r="Y141">
        <v>3784348</v>
      </c>
    </row>
    <row r="142" spans="1:25" ht="12.75" x14ac:dyDescent="0.2">
      <c r="A142" s="468">
        <v>135</v>
      </c>
      <c r="B142" s="473" t="s">
        <v>156</v>
      </c>
      <c r="C142" s="403" t="s">
        <v>897</v>
      </c>
      <c r="D142" s="474" t="s">
        <v>899</v>
      </c>
      <c r="E142" s="480" t="s">
        <v>155</v>
      </c>
      <c r="F142">
        <v>-172226</v>
      </c>
      <c r="G142">
        <v>23342630</v>
      </c>
      <c r="H142">
        <v>0</v>
      </c>
      <c r="I142">
        <v>-860675</v>
      </c>
      <c r="J142">
        <v>320000</v>
      </c>
      <c r="K142">
        <v>-1295620</v>
      </c>
      <c r="L142">
        <v>21506335</v>
      </c>
      <c r="M142">
        <v>23277</v>
      </c>
      <c r="N142">
        <v>0</v>
      </c>
      <c r="O142">
        <v>110704</v>
      </c>
      <c r="P142">
        <v>133981</v>
      </c>
      <c r="Q142">
        <v>0</v>
      </c>
      <c r="R142">
        <v>-9785264</v>
      </c>
      <c r="S142">
        <v>-1957052</v>
      </c>
      <c r="T142">
        <v>-7828210</v>
      </c>
      <c r="U142">
        <v>-130406</v>
      </c>
      <c r="V142">
        <v>0</v>
      </c>
      <c r="W142">
        <v>0</v>
      </c>
      <c r="X142">
        <v>-19700932</v>
      </c>
      <c r="Y142">
        <v>1767158</v>
      </c>
    </row>
    <row r="143" spans="1:25" ht="12.75" x14ac:dyDescent="0.2">
      <c r="A143" s="468">
        <v>136</v>
      </c>
      <c r="B143" s="473" t="s">
        <v>158</v>
      </c>
      <c r="C143" s="403" t="s">
        <v>897</v>
      </c>
      <c r="D143" s="474" t="s">
        <v>901</v>
      </c>
      <c r="E143" s="480" t="s">
        <v>157</v>
      </c>
      <c r="F143">
        <v>-3383085</v>
      </c>
      <c r="G143">
        <v>56982894</v>
      </c>
      <c r="H143">
        <v>0</v>
      </c>
      <c r="I143">
        <v>4385</v>
      </c>
      <c r="J143">
        <v>695814</v>
      </c>
      <c r="K143">
        <v>597650</v>
      </c>
      <c r="L143">
        <v>58280743</v>
      </c>
      <c r="M143">
        <v>0</v>
      </c>
      <c r="N143">
        <v>0</v>
      </c>
      <c r="O143">
        <v>1207705</v>
      </c>
      <c r="P143">
        <v>1207705</v>
      </c>
      <c r="Q143">
        <v>-65135</v>
      </c>
      <c r="R143">
        <v>-28737359</v>
      </c>
      <c r="S143">
        <v>-5763689</v>
      </c>
      <c r="T143">
        <v>-23054756</v>
      </c>
      <c r="U143">
        <v>-193418</v>
      </c>
      <c r="V143">
        <v>0</v>
      </c>
      <c r="W143">
        <v>0</v>
      </c>
      <c r="X143">
        <v>-57814357</v>
      </c>
      <c r="Y143">
        <v>-1708994</v>
      </c>
    </row>
    <row r="144" spans="1:25" ht="12.75" x14ac:dyDescent="0.2">
      <c r="A144" s="468">
        <v>137</v>
      </c>
      <c r="B144" s="473" t="s">
        <v>159</v>
      </c>
      <c r="C144" s="403" t="s">
        <v>529</v>
      </c>
      <c r="D144" s="474" t="s">
        <v>898</v>
      </c>
      <c r="E144" s="480" t="s">
        <v>875</v>
      </c>
      <c r="F144">
        <v>-4585060</v>
      </c>
      <c r="G144">
        <v>35864827</v>
      </c>
      <c r="H144">
        <v>0</v>
      </c>
      <c r="I144">
        <v>-425412</v>
      </c>
      <c r="J144">
        <v>993580</v>
      </c>
      <c r="K144">
        <v>-1451489</v>
      </c>
      <c r="L144">
        <v>34981506</v>
      </c>
      <c r="M144">
        <v>0</v>
      </c>
      <c r="N144">
        <v>0</v>
      </c>
      <c r="O144">
        <v>4065700</v>
      </c>
      <c r="P144">
        <v>4065700</v>
      </c>
      <c r="Q144">
        <v>-104227</v>
      </c>
      <c r="R144">
        <v>-17815778</v>
      </c>
      <c r="S144">
        <v>0</v>
      </c>
      <c r="T144">
        <v>-17815778</v>
      </c>
      <c r="U144">
        <v>-375017</v>
      </c>
      <c r="V144">
        <v>-151346</v>
      </c>
      <c r="W144">
        <v>0</v>
      </c>
      <c r="X144">
        <v>-36262146</v>
      </c>
      <c r="Y144">
        <v>-1800000</v>
      </c>
    </row>
    <row r="145" spans="1:25" ht="12.75" x14ac:dyDescent="0.2">
      <c r="A145" s="468">
        <v>138</v>
      </c>
      <c r="B145" s="473" t="s">
        <v>161</v>
      </c>
      <c r="C145" s="403" t="s">
        <v>529</v>
      </c>
      <c r="D145" s="474" t="s">
        <v>906</v>
      </c>
      <c r="E145" s="480" t="s">
        <v>160</v>
      </c>
      <c r="F145">
        <v>-240000</v>
      </c>
      <c r="G145">
        <v>0</v>
      </c>
      <c r="H145">
        <v>0</v>
      </c>
      <c r="I145">
        <v>0</v>
      </c>
      <c r="J145">
        <v>0</v>
      </c>
      <c r="K145">
        <v>0</v>
      </c>
      <c r="L145">
        <v>0</v>
      </c>
      <c r="M145">
        <v>0</v>
      </c>
      <c r="N145">
        <v>0</v>
      </c>
      <c r="O145">
        <v>0</v>
      </c>
      <c r="P145">
        <v>0</v>
      </c>
      <c r="Q145">
        <v>0</v>
      </c>
      <c r="R145">
        <v>0</v>
      </c>
      <c r="S145">
        <v>0</v>
      </c>
      <c r="T145">
        <v>0</v>
      </c>
      <c r="U145">
        <v>0</v>
      </c>
      <c r="V145">
        <v>0</v>
      </c>
      <c r="W145">
        <v>0</v>
      </c>
      <c r="X145">
        <v>0</v>
      </c>
      <c r="Y145">
        <v>-240000</v>
      </c>
    </row>
    <row r="146" spans="1:25" ht="12.75" x14ac:dyDescent="0.2">
      <c r="A146" s="468">
        <v>139</v>
      </c>
      <c r="B146" s="473" t="s">
        <v>163</v>
      </c>
      <c r="C146" s="403" t="s">
        <v>909</v>
      </c>
      <c r="D146" s="474" t="s">
        <v>903</v>
      </c>
      <c r="E146" s="480" t="s">
        <v>162</v>
      </c>
      <c r="F146">
        <v>-7497</v>
      </c>
      <c r="G146">
        <v>203603816</v>
      </c>
      <c r="H146">
        <v>-2830209</v>
      </c>
      <c r="I146">
        <v>418599</v>
      </c>
      <c r="J146">
        <v>10000000</v>
      </c>
      <c r="K146">
        <v>-9598048</v>
      </c>
      <c r="L146">
        <v>201594158</v>
      </c>
      <c r="M146">
        <v>0</v>
      </c>
      <c r="N146">
        <v>0</v>
      </c>
      <c r="O146">
        <v>0</v>
      </c>
      <c r="P146">
        <v>0</v>
      </c>
      <c r="Q146">
        <v>-2147376</v>
      </c>
      <c r="R146">
        <v>-96267002</v>
      </c>
      <c r="S146">
        <v>-38506801</v>
      </c>
      <c r="T146">
        <v>-57760202</v>
      </c>
      <c r="U146">
        <v>-706124</v>
      </c>
      <c r="V146">
        <v>0</v>
      </c>
      <c r="W146">
        <v>0</v>
      </c>
      <c r="X146">
        <v>-195387505</v>
      </c>
      <c r="Y146">
        <v>6199156</v>
      </c>
    </row>
    <row r="147" spans="1:25" ht="12.75" x14ac:dyDescent="0.2">
      <c r="A147" s="468">
        <v>140</v>
      </c>
      <c r="B147" s="473" t="s">
        <v>164</v>
      </c>
      <c r="C147" s="403" t="s">
        <v>909</v>
      </c>
      <c r="D147" s="474" t="s">
        <v>903</v>
      </c>
      <c r="E147" s="480" t="s">
        <v>581</v>
      </c>
      <c r="F147">
        <v>-7377693</v>
      </c>
      <c r="G147">
        <v>291085523</v>
      </c>
      <c r="H147">
        <v>0</v>
      </c>
      <c r="I147">
        <v>-2542697</v>
      </c>
      <c r="J147">
        <v>5304560</v>
      </c>
      <c r="K147">
        <v>-16582727</v>
      </c>
      <c r="L147">
        <v>277264659</v>
      </c>
      <c r="M147">
        <v>0</v>
      </c>
      <c r="N147">
        <v>0</v>
      </c>
      <c r="O147">
        <v>0</v>
      </c>
      <c r="P147">
        <v>0</v>
      </c>
      <c r="Q147">
        <v>0</v>
      </c>
      <c r="R147">
        <v>-136998559</v>
      </c>
      <c r="S147">
        <v>-54799424</v>
      </c>
      <c r="T147">
        <v>-82199136</v>
      </c>
      <c r="U147">
        <v>-606852</v>
      </c>
      <c r="V147">
        <v>0</v>
      </c>
      <c r="W147">
        <v>0</v>
      </c>
      <c r="X147">
        <v>-274603971</v>
      </c>
      <c r="Y147">
        <v>-4717005</v>
      </c>
    </row>
    <row r="148" spans="1:25" ht="12.75" x14ac:dyDescent="0.2">
      <c r="A148" s="468">
        <v>141</v>
      </c>
      <c r="B148" s="473" t="s">
        <v>166</v>
      </c>
      <c r="C148" s="403" t="s">
        <v>897</v>
      </c>
      <c r="D148" s="474" t="s">
        <v>900</v>
      </c>
      <c r="E148" s="480" t="s">
        <v>165</v>
      </c>
      <c r="F148">
        <v>-1943366</v>
      </c>
      <c r="G148">
        <v>31926173</v>
      </c>
      <c r="H148">
        <v>0</v>
      </c>
      <c r="I148">
        <v>-58859</v>
      </c>
      <c r="J148">
        <v>1450622</v>
      </c>
      <c r="K148">
        <v>-924902</v>
      </c>
      <c r="L148">
        <v>32393034</v>
      </c>
      <c r="M148">
        <v>0</v>
      </c>
      <c r="N148">
        <v>0</v>
      </c>
      <c r="O148">
        <v>1295770</v>
      </c>
      <c r="P148">
        <v>1295770</v>
      </c>
      <c r="Q148">
        <v>-88878</v>
      </c>
      <c r="R148">
        <v>-16358312</v>
      </c>
      <c r="S148">
        <v>-3271662</v>
      </c>
      <c r="T148">
        <v>-13086650</v>
      </c>
      <c r="U148">
        <v>-330507</v>
      </c>
      <c r="V148">
        <v>-79000</v>
      </c>
      <c r="W148">
        <v>0</v>
      </c>
      <c r="X148">
        <v>-33215009</v>
      </c>
      <c r="Y148">
        <v>-1469571</v>
      </c>
    </row>
    <row r="149" spans="1:25" ht="12.75" x14ac:dyDescent="0.2">
      <c r="A149" s="468">
        <v>142</v>
      </c>
      <c r="B149" s="473" t="s">
        <v>168</v>
      </c>
      <c r="C149" s="403" t="s">
        <v>897</v>
      </c>
      <c r="D149" s="474" t="s">
        <v>901</v>
      </c>
      <c r="E149" s="480" t="s">
        <v>911</v>
      </c>
      <c r="F149">
        <v>-2641188</v>
      </c>
      <c r="G149">
        <v>46419357</v>
      </c>
      <c r="H149">
        <v>0</v>
      </c>
      <c r="I149">
        <v>-100000</v>
      </c>
      <c r="J149">
        <v>0</v>
      </c>
      <c r="K149">
        <v>-1926000</v>
      </c>
      <c r="L149">
        <v>44393357</v>
      </c>
      <c r="M149">
        <v>11413</v>
      </c>
      <c r="N149">
        <v>0</v>
      </c>
      <c r="O149">
        <v>2080001</v>
      </c>
      <c r="P149">
        <v>2091414</v>
      </c>
      <c r="Q149">
        <v>-2470</v>
      </c>
      <c r="R149">
        <v>-21495832</v>
      </c>
      <c r="S149">
        <v>-4299167</v>
      </c>
      <c r="T149">
        <v>-17196666</v>
      </c>
      <c r="U149">
        <v>-980259</v>
      </c>
      <c r="V149">
        <v>-411982</v>
      </c>
      <c r="W149">
        <v>0</v>
      </c>
      <c r="X149">
        <v>-44386376</v>
      </c>
      <c r="Y149">
        <v>-542793</v>
      </c>
    </row>
    <row r="150" spans="1:25" ht="12.75" x14ac:dyDescent="0.2">
      <c r="A150" s="468">
        <v>143</v>
      </c>
      <c r="B150" s="473" t="s">
        <v>170</v>
      </c>
      <c r="C150" s="403" t="s">
        <v>529</v>
      </c>
      <c r="D150" s="474" t="s">
        <v>905</v>
      </c>
      <c r="E150" s="480" t="s">
        <v>874</v>
      </c>
      <c r="F150">
        <v>-7740125</v>
      </c>
      <c r="G150">
        <v>85916000</v>
      </c>
      <c r="H150">
        <v>0</v>
      </c>
      <c r="I150">
        <v>63000</v>
      </c>
      <c r="J150">
        <v>5163000</v>
      </c>
      <c r="K150">
        <v>-5500000</v>
      </c>
      <c r="L150">
        <v>85642000</v>
      </c>
      <c r="M150">
        <v>305148</v>
      </c>
      <c r="N150">
        <v>0</v>
      </c>
      <c r="O150">
        <v>0</v>
      </c>
      <c r="P150">
        <v>305148</v>
      </c>
      <c r="Q150">
        <v>-106735</v>
      </c>
      <c r="R150">
        <v>-47773890</v>
      </c>
      <c r="S150">
        <v>-955478</v>
      </c>
      <c r="T150">
        <v>-46818412</v>
      </c>
      <c r="U150">
        <v>-386855</v>
      </c>
      <c r="V150">
        <v>0</v>
      </c>
      <c r="W150">
        <v>-67520</v>
      </c>
      <c r="X150">
        <v>-96108890</v>
      </c>
      <c r="Y150">
        <v>-17901867</v>
      </c>
    </row>
    <row r="151" spans="1:25" ht="12.75" x14ac:dyDescent="0.2">
      <c r="A151" s="468">
        <v>144</v>
      </c>
      <c r="B151" s="473" t="s">
        <v>172</v>
      </c>
      <c r="C151" s="403" t="s">
        <v>902</v>
      </c>
      <c r="D151" s="474" t="s">
        <v>903</v>
      </c>
      <c r="E151" s="480" t="s">
        <v>171</v>
      </c>
      <c r="F151">
        <v>-7996000</v>
      </c>
      <c r="G151">
        <v>82458000</v>
      </c>
      <c r="H151">
        <v>-50000</v>
      </c>
      <c r="I151">
        <v>-575000</v>
      </c>
      <c r="J151">
        <v>2424000</v>
      </c>
      <c r="K151">
        <v>-3500000</v>
      </c>
      <c r="L151">
        <v>80757000</v>
      </c>
      <c r="M151">
        <v>0</v>
      </c>
      <c r="N151">
        <v>0</v>
      </c>
      <c r="O151">
        <v>5623000</v>
      </c>
      <c r="P151">
        <v>5623000</v>
      </c>
      <c r="Q151">
        <v>-300000</v>
      </c>
      <c r="R151">
        <v>-41618000</v>
      </c>
      <c r="S151">
        <v>-16647000</v>
      </c>
      <c r="T151">
        <v>-24971000</v>
      </c>
      <c r="U151">
        <v>-275000</v>
      </c>
      <c r="V151">
        <v>0</v>
      </c>
      <c r="W151">
        <v>0</v>
      </c>
      <c r="X151">
        <v>-83811000</v>
      </c>
      <c r="Y151">
        <v>-5427000</v>
      </c>
    </row>
    <row r="152" spans="1:25" ht="12.75" x14ac:dyDescent="0.2">
      <c r="A152" s="468">
        <v>145</v>
      </c>
      <c r="B152" s="473" t="s">
        <v>174</v>
      </c>
      <c r="C152" s="403" t="s">
        <v>904</v>
      </c>
      <c r="D152" s="474" t="s">
        <v>905</v>
      </c>
      <c r="E152" s="480" t="s">
        <v>173</v>
      </c>
      <c r="F152">
        <v>-10268834</v>
      </c>
      <c r="G152">
        <v>106935770</v>
      </c>
      <c r="H152">
        <v>-1465402</v>
      </c>
      <c r="I152">
        <v>-400000</v>
      </c>
      <c r="J152">
        <v>0</v>
      </c>
      <c r="K152">
        <v>-1581277</v>
      </c>
      <c r="L152">
        <v>103489091</v>
      </c>
      <c r="M152">
        <v>0</v>
      </c>
      <c r="N152">
        <v>612897</v>
      </c>
      <c r="O152">
        <v>8599393</v>
      </c>
      <c r="P152">
        <v>9212290</v>
      </c>
      <c r="Q152">
        <v>-479672</v>
      </c>
      <c r="R152">
        <v>-52592683</v>
      </c>
      <c r="S152">
        <v>-1051854</v>
      </c>
      <c r="T152">
        <v>-51540830</v>
      </c>
      <c r="U152">
        <v>-612897</v>
      </c>
      <c r="V152">
        <v>0</v>
      </c>
      <c r="W152">
        <v>0</v>
      </c>
      <c r="X152">
        <v>-106277936</v>
      </c>
      <c r="Y152">
        <v>-3845389</v>
      </c>
    </row>
    <row r="153" spans="1:25" ht="12.75" x14ac:dyDescent="0.2">
      <c r="A153" s="468">
        <v>146</v>
      </c>
      <c r="B153" s="473" t="s">
        <v>176</v>
      </c>
      <c r="C153" s="403" t="s">
        <v>904</v>
      </c>
      <c r="D153" s="474" t="s">
        <v>899</v>
      </c>
      <c r="E153" s="480" t="s">
        <v>175</v>
      </c>
      <c r="F153">
        <v>-10685500</v>
      </c>
      <c r="G153">
        <v>44505690</v>
      </c>
      <c r="H153">
        <v>-3662</v>
      </c>
      <c r="I153">
        <v>0</v>
      </c>
      <c r="J153">
        <v>673330</v>
      </c>
      <c r="K153">
        <v>-349556</v>
      </c>
      <c r="L153">
        <v>44825802</v>
      </c>
      <c r="M153">
        <v>0</v>
      </c>
      <c r="N153">
        <v>0</v>
      </c>
      <c r="O153">
        <v>10685641</v>
      </c>
      <c r="P153">
        <v>10685641</v>
      </c>
      <c r="Q153">
        <v>-8923</v>
      </c>
      <c r="R153">
        <v>-20634598</v>
      </c>
      <c r="S153">
        <v>-412692</v>
      </c>
      <c r="T153">
        <v>-20221907</v>
      </c>
      <c r="U153">
        <v>-142849</v>
      </c>
      <c r="V153">
        <v>0</v>
      </c>
      <c r="W153">
        <v>0</v>
      </c>
      <c r="X153">
        <v>-41420969</v>
      </c>
      <c r="Y153">
        <v>3404974</v>
      </c>
    </row>
    <row r="154" spans="1:25" ht="12.75" x14ac:dyDescent="0.2">
      <c r="A154" s="468">
        <v>147</v>
      </c>
      <c r="B154" s="473" t="s">
        <v>178</v>
      </c>
      <c r="C154" s="403" t="s">
        <v>909</v>
      </c>
      <c r="D154" s="474" t="s">
        <v>903</v>
      </c>
      <c r="E154" s="480" t="s">
        <v>177</v>
      </c>
      <c r="F154">
        <v>-14677000</v>
      </c>
      <c r="G154">
        <v>124366050</v>
      </c>
      <c r="H154">
        <v>0</v>
      </c>
      <c r="I154">
        <v>-800000</v>
      </c>
      <c r="J154">
        <v>0</v>
      </c>
      <c r="K154">
        <v>-19692490</v>
      </c>
      <c r="L154">
        <v>103873560</v>
      </c>
      <c r="M154">
        <v>0</v>
      </c>
      <c r="N154">
        <v>0</v>
      </c>
      <c r="O154">
        <v>0</v>
      </c>
      <c r="P154">
        <v>0</v>
      </c>
      <c r="Q154">
        <v>-749439</v>
      </c>
      <c r="R154">
        <v>-61573626</v>
      </c>
      <c r="S154">
        <v>-24629450</v>
      </c>
      <c r="T154">
        <v>-36944176</v>
      </c>
      <c r="U154">
        <v>-486528</v>
      </c>
      <c r="V154">
        <v>0</v>
      </c>
      <c r="W154">
        <v>0</v>
      </c>
      <c r="X154">
        <v>-124383219</v>
      </c>
      <c r="Y154">
        <v>-35186659</v>
      </c>
    </row>
    <row r="155" spans="1:25" ht="12.75" x14ac:dyDescent="0.2">
      <c r="A155" s="468">
        <v>148</v>
      </c>
      <c r="B155" s="473" t="s">
        <v>180</v>
      </c>
      <c r="C155" s="403" t="s">
        <v>897</v>
      </c>
      <c r="D155" s="474" t="s">
        <v>899</v>
      </c>
      <c r="E155" s="480" t="s">
        <v>179</v>
      </c>
      <c r="F155">
        <v>-40035150</v>
      </c>
      <c r="G155">
        <v>59908104</v>
      </c>
      <c r="H155">
        <v>-1018438</v>
      </c>
      <c r="I155">
        <v>0</v>
      </c>
      <c r="J155">
        <v>0</v>
      </c>
      <c r="K155">
        <v>25209156</v>
      </c>
      <c r="L155">
        <v>84098822</v>
      </c>
      <c r="M155">
        <v>0</v>
      </c>
      <c r="N155">
        <v>0</v>
      </c>
      <c r="O155">
        <v>14333095</v>
      </c>
      <c r="P155">
        <v>14333095</v>
      </c>
      <c r="Q155">
        <v>-4024219</v>
      </c>
      <c r="R155">
        <v>-30092139</v>
      </c>
      <c r="S155">
        <v>-6018428</v>
      </c>
      <c r="T155">
        <v>-25003756</v>
      </c>
      <c r="U155">
        <v>-222663</v>
      </c>
      <c r="V155">
        <v>0</v>
      </c>
      <c r="W155">
        <v>0</v>
      </c>
      <c r="X155">
        <v>-65361205</v>
      </c>
      <c r="Y155">
        <v>-6964438</v>
      </c>
    </row>
    <row r="156" spans="1:25" ht="12.75" x14ac:dyDescent="0.2">
      <c r="A156" s="468">
        <v>149</v>
      </c>
      <c r="B156" s="473" t="s">
        <v>182</v>
      </c>
      <c r="C156" s="403" t="s">
        <v>904</v>
      </c>
      <c r="D156" s="474" t="s">
        <v>905</v>
      </c>
      <c r="E156" s="480" t="s">
        <v>181</v>
      </c>
      <c r="F156">
        <v>-73528592</v>
      </c>
      <c r="G156">
        <v>379732815</v>
      </c>
      <c r="H156">
        <v>0</v>
      </c>
      <c r="I156">
        <v>-4286023</v>
      </c>
      <c r="J156">
        <v>12458708</v>
      </c>
      <c r="K156">
        <v>-9637733</v>
      </c>
      <c r="L156">
        <v>378267767</v>
      </c>
      <c r="M156">
        <v>0</v>
      </c>
      <c r="N156">
        <v>138689</v>
      </c>
      <c r="O156">
        <v>47010337</v>
      </c>
      <c r="P156">
        <v>47149026</v>
      </c>
      <c r="Q156">
        <v>-1895553</v>
      </c>
      <c r="R156">
        <v>-196315992</v>
      </c>
      <c r="S156">
        <v>-3926320</v>
      </c>
      <c r="T156">
        <v>-192389672</v>
      </c>
      <c r="U156">
        <v>-1775717</v>
      </c>
      <c r="V156">
        <v>0</v>
      </c>
      <c r="W156">
        <v>0</v>
      </c>
      <c r="X156">
        <v>-396303254</v>
      </c>
      <c r="Y156">
        <v>-44415053</v>
      </c>
    </row>
    <row r="157" spans="1:25" ht="12.75" x14ac:dyDescent="0.2">
      <c r="A157" s="468">
        <v>150</v>
      </c>
      <c r="B157" s="473" t="s">
        <v>184</v>
      </c>
      <c r="C157" s="403" t="s">
        <v>529</v>
      </c>
      <c r="D157" s="474" t="s">
        <v>900</v>
      </c>
      <c r="E157" s="480" t="s">
        <v>568</v>
      </c>
      <c r="F157">
        <v>-12473598</v>
      </c>
      <c r="G157">
        <v>106679077</v>
      </c>
      <c r="H157">
        <v>0</v>
      </c>
      <c r="I157">
        <v>-1296916</v>
      </c>
      <c r="J157">
        <v>500000</v>
      </c>
      <c r="K157">
        <v>-542852</v>
      </c>
      <c r="L157">
        <v>105339309</v>
      </c>
      <c r="M157">
        <v>0</v>
      </c>
      <c r="N157">
        <v>0</v>
      </c>
      <c r="O157">
        <v>10598907</v>
      </c>
      <c r="P157">
        <v>10598907</v>
      </c>
      <c r="Q157">
        <v>-305639</v>
      </c>
      <c r="R157">
        <v>-52100680</v>
      </c>
      <c r="S157">
        <v>-1042014</v>
      </c>
      <c r="T157">
        <v>-51058666</v>
      </c>
      <c r="U157">
        <v>-491654</v>
      </c>
      <c r="V157">
        <v>0</v>
      </c>
      <c r="W157">
        <v>0</v>
      </c>
      <c r="X157">
        <v>-104998653</v>
      </c>
      <c r="Y157">
        <v>-1534035</v>
      </c>
    </row>
    <row r="158" spans="1:25" ht="12.75" x14ac:dyDescent="0.2">
      <c r="A158" s="468">
        <v>151</v>
      </c>
      <c r="B158" s="473" t="s">
        <v>186</v>
      </c>
      <c r="C158" s="403" t="s">
        <v>897</v>
      </c>
      <c r="D158" s="474" t="s">
        <v>898</v>
      </c>
      <c r="E158" s="480" t="s">
        <v>185</v>
      </c>
      <c r="F158">
        <v>-2009076</v>
      </c>
      <c r="G158">
        <v>24976290</v>
      </c>
      <c r="H158">
        <v>0</v>
      </c>
      <c r="I158">
        <v>0</v>
      </c>
      <c r="J158">
        <v>0</v>
      </c>
      <c r="K158">
        <v>0</v>
      </c>
      <c r="L158">
        <v>24976290</v>
      </c>
      <c r="M158">
        <v>12327</v>
      </c>
      <c r="N158">
        <v>0</v>
      </c>
      <c r="O158">
        <v>1599410</v>
      </c>
      <c r="P158">
        <v>1611737</v>
      </c>
      <c r="Q158">
        <v>0</v>
      </c>
      <c r="R158">
        <v>-12917101</v>
      </c>
      <c r="S158">
        <v>-2583420</v>
      </c>
      <c r="T158">
        <v>-10333681</v>
      </c>
      <c r="U158">
        <v>-131060</v>
      </c>
      <c r="V158">
        <v>0</v>
      </c>
      <c r="W158">
        <v>0</v>
      </c>
      <c r="X158">
        <v>-25965262</v>
      </c>
      <c r="Y158">
        <v>-1386311</v>
      </c>
    </row>
    <row r="159" spans="1:25" ht="12.75" x14ac:dyDescent="0.2">
      <c r="A159" s="468">
        <v>152</v>
      </c>
      <c r="B159" s="473" t="s">
        <v>188</v>
      </c>
      <c r="C159" s="403" t="s">
        <v>909</v>
      </c>
      <c r="D159" s="474" t="s">
        <v>903</v>
      </c>
      <c r="E159" s="480" t="s">
        <v>187</v>
      </c>
      <c r="F159">
        <v>-5876247</v>
      </c>
      <c r="G159">
        <v>55351408</v>
      </c>
      <c r="H159">
        <v>0</v>
      </c>
      <c r="I159">
        <v>104000</v>
      </c>
      <c r="J159">
        <v>0</v>
      </c>
      <c r="K159">
        <v>-903000</v>
      </c>
      <c r="L159">
        <v>54552408</v>
      </c>
      <c r="M159">
        <v>0</v>
      </c>
      <c r="N159">
        <v>0</v>
      </c>
      <c r="O159">
        <v>4480636</v>
      </c>
      <c r="P159">
        <v>4480636</v>
      </c>
      <c r="Q159">
        <v>-61218</v>
      </c>
      <c r="R159">
        <v>-28304129</v>
      </c>
      <c r="S159">
        <v>-11321652</v>
      </c>
      <c r="T159">
        <v>-16982478</v>
      </c>
      <c r="U159">
        <v>-303330</v>
      </c>
      <c r="V159">
        <v>0</v>
      </c>
      <c r="W159">
        <v>0</v>
      </c>
      <c r="X159">
        <v>-56972807</v>
      </c>
      <c r="Y159">
        <v>-3816010</v>
      </c>
    </row>
    <row r="160" spans="1:25" ht="12.75" x14ac:dyDescent="0.2">
      <c r="A160" s="468">
        <v>153</v>
      </c>
      <c r="B160" s="473" t="s">
        <v>190</v>
      </c>
      <c r="C160" s="403" t="s">
        <v>897</v>
      </c>
      <c r="D160" s="474" t="s">
        <v>907</v>
      </c>
      <c r="E160" s="480" t="s">
        <v>189</v>
      </c>
      <c r="F160">
        <v>-218298</v>
      </c>
      <c r="G160">
        <v>35619000</v>
      </c>
      <c r="H160">
        <v>-384000</v>
      </c>
      <c r="I160">
        <v>-416000</v>
      </c>
      <c r="J160">
        <v>0</v>
      </c>
      <c r="K160">
        <v>-200000</v>
      </c>
      <c r="L160">
        <v>34619000</v>
      </c>
      <c r="M160">
        <v>0</v>
      </c>
      <c r="N160">
        <v>0</v>
      </c>
      <c r="O160">
        <v>1463607</v>
      </c>
      <c r="P160">
        <v>1463607</v>
      </c>
      <c r="Q160">
        <v>0</v>
      </c>
      <c r="R160">
        <v>-16884146</v>
      </c>
      <c r="S160">
        <v>-3376829</v>
      </c>
      <c r="T160">
        <v>-13507317</v>
      </c>
      <c r="U160">
        <v>0</v>
      </c>
      <c r="V160">
        <v>-124275</v>
      </c>
      <c r="W160">
        <v>0</v>
      </c>
      <c r="X160">
        <v>-33892567</v>
      </c>
      <c r="Y160">
        <v>1971742</v>
      </c>
    </row>
    <row r="161" spans="1:25" ht="12.75" x14ac:dyDescent="0.2">
      <c r="A161" s="468">
        <v>154</v>
      </c>
      <c r="B161" s="473" t="s">
        <v>192</v>
      </c>
      <c r="C161" s="403" t="s">
        <v>897</v>
      </c>
      <c r="D161" s="474" t="s">
        <v>900</v>
      </c>
      <c r="E161" s="480" t="s">
        <v>191</v>
      </c>
      <c r="F161">
        <v>-4682863</v>
      </c>
      <c r="G161">
        <v>43621904</v>
      </c>
      <c r="H161">
        <v>0</v>
      </c>
      <c r="I161">
        <v>-250000</v>
      </c>
      <c r="J161">
        <v>146304</v>
      </c>
      <c r="K161">
        <v>-1949821</v>
      </c>
      <c r="L161">
        <v>41568387</v>
      </c>
      <c r="M161">
        <v>0</v>
      </c>
      <c r="N161">
        <v>0</v>
      </c>
      <c r="O161">
        <v>3466241</v>
      </c>
      <c r="P161">
        <v>3466241</v>
      </c>
      <c r="Q161">
        <v>-65390</v>
      </c>
      <c r="R161">
        <v>-21605864</v>
      </c>
      <c r="S161">
        <v>-4321173</v>
      </c>
      <c r="T161">
        <v>-17284691</v>
      </c>
      <c r="U161">
        <v>-148207</v>
      </c>
      <c r="V161">
        <v>0</v>
      </c>
      <c r="W161">
        <v>0</v>
      </c>
      <c r="X161">
        <v>-43425325</v>
      </c>
      <c r="Y161">
        <v>-3073560</v>
      </c>
    </row>
    <row r="162" spans="1:25" ht="12.75" x14ac:dyDescent="0.2">
      <c r="A162" s="468">
        <v>155</v>
      </c>
      <c r="B162" s="473" t="s">
        <v>194</v>
      </c>
      <c r="C162" s="403" t="s">
        <v>904</v>
      </c>
      <c r="D162" s="474" t="s">
        <v>899</v>
      </c>
      <c r="E162" s="480" t="s">
        <v>193</v>
      </c>
      <c r="F162">
        <v>-22742241</v>
      </c>
      <c r="G162">
        <v>202995103</v>
      </c>
      <c r="H162">
        <v>0</v>
      </c>
      <c r="I162">
        <v>-18642840</v>
      </c>
      <c r="J162">
        <v>5051150</v>
      </c>
      <c r="K162">
        <v>-11399501</v>
      </c>
      <c r="L162">
        <v>178003912</v>
      </c>
      <c r="M162">
        <v>0</v>
      </c>
      <c r="N162">
        <v>0</v>
      </c>
      <c r="O162">
        <v>18425668</v>
      </c>
      <c r="P162">
        <v>18425668</v>
      </c>
      <c r="Q162">
        <v>0</v>
      </c>
      <c r="R162">
        <v>-96965233</v>
      </c>
      <c r="S162">
        <v>-1944036</v>
      </c>
      <c r="T162">
        <v>-95257772</v>
      </c>
      <c r="U162">
        <v>-1016002</v>
      </c>
      <c r="V162">
        <v>0</v>
      </c>
      <c r="W162">
        <v>0</v>
      </c>
      <c r="X162">
        <v>-195183043</v>
      </c>
      <c r="Y162">
        <v>-21495704</v>
      </c>
    </row>
    <row r="163" spans="1:25" ht="12.75" x14ac:dyDescent="0.2">
      <c r="A163" s="468">
        <v>156</v>
      </c>
      <c r="B163" s="473" t="s">
        <v>196</v>
      </c>
      <c r="C163" s="403" t="s">
        <v>529</v>
      </c>
      <c r="D163" s="474" t="s">
        <v>901</v>
      </c>
      <c r="E163" s="480" t="s">
        <v>532</v>
      </c>
      <c r="F163">
        <v>-7908755</v>
      </c>
      <c r="G163">
        <v>71416689</v>
      </c>
      <c r="H163">
        <v>0</v>
      </c>
      <c r="I163">
        <v>108312</v>
      </c>
      <c r="J163">
        <v>2032247</v>
      </c>
      <c r="K163">
        <v>-2439502</v>
      </c>
      <c r="L163">
        <v>71117746</v>
      </c>
      <c r="M163">
        <v>0</v>
      </c>
      <c r="N163">
        <v>0</v>
      </c>
      <c r="O163">
        <v>0</v>
      </c>
      <c r="P163">
        <v>0</v>
      </c>
      <c r="Q163">
        <v>-22620</v>
      </c>
      <c r="R163">
        <v>-33963113</v>
      </c>
      <c r="S163">
        <v>-679262</v>
      </c>
      <c r="T163">
        <v>-33283851</v>
      </c>
      <c r="U163">
        <v>-255038</v>
      </c>
      <c r="V163">
        <v>0</v>
      </c>
      <c r="W163">
        <v>-874404</v>
      </c>
      <c r="X163">
        <v>-69078288</v>
      </c>
      <c r="Y163">
        <v>-5869297</v>
      </c>
    </row>
    <row r="164" spans="1:25" ht="12.75" x14ac:dyDescent="0.2">
      <c r="A164" s="468">
        <v>157</v>
      </c>
      <c r="B164" s="473" t="s">
        <v>198</v>
      </c>
      <c r="C164" s="403" t="s">
        <v>897</v>
      </c>
      <c r="D164" s="474" t="s">
        <v>898</v>
      </c>
      <c r="E164" s="480" t="s">
        <v>197</v>
      </c>
      <c r="F164">
        <v>-8119480</v>
      </c>
      <c r="G164">
        <v>61817327</v>
      </c>
      <c r="H164">
        <v>0</v>
      </c>
      <c r="I164">
        <v>0</v>
      </c>
      <c r="J164">
        <v>866312</v>
      </c>
      <c r="K164">
        <v>952591</v>
      </c>
      <c r="L164">
        <v>63636230</v>
      </c>
      <c r="M164">
        <v>0</v>
      </c>
      <c r="N164">
        <v>0</v>
      </c>
      <c r="O164">
        <v>0</v>
      </c>
      <c r="P164">
        <v>0</v>
      </c>
      <c r="Q164">
        <v>0</v>
      </c>
      <c r="R164">
        <v>-30073473</v>
      </c>
      <c r="S164">
        <v>-6014694</v>
      </c>
      <c r="T164">
        <v>-24058778</v>
      </c>
      <c r="U164">
        <v>0</v>
      </c>
      <c r="V164">
        <v>0</v>
      </c>
      <c r="W164">
        <v>-2536732</v>
      </c>
      <c r="X164">
        <v>-62683677</v>
      </c>
      <c r="Y164">
        <v>-7166927</v>
      </c>
    </row>
    <row r="165" spans="1:25" ht="12.75" x14ac:dyDescent="0.2">
      <c r="A165" s="468">
        <v>158</v>
      </c>
      <c r="B165" s="473" t="s">
        <v>200</v>
      </c>
      <c r="C165" s="403" t="s">
        <v>897</v>
      </c>
      <c r="D165" s="474" t="s">
        <v>901</v>
      </c>
      <c r="E165" s="480" t="s">
        <v>199</v>
      </c>
      <c r="F165">
        <v>-767687</v>
      </c>
      <c r="G165">
        <v>15274058</v>
      </c>
      <c r="H165">
        <v>0</v>
      </c>
      <c r="I165">
        <v>-282215</v>
      </c>
      <c r="J165">
        <v>200000</v>
      </c>
      <c r="K165">
        <v>-225324</v>
      </c>
      <c r="L165">
        <v>14966519</v>
      </c>
      <c r="M165">
        <v>0</v>
      </c>
      <c r="N165">
        <v>0</v>
      </c>
      <c r="O165">
        <v>0</v>
      </c>
      <c r="P165">
        <v>0</v>
      </c>
      <c r="Q165">
        <v>-26472</v>
      </c>
      <c r="R165">
        <v>-6889323</v>
      </c>
      <c r="S165">
        <v>-1377864</v>
      </c>
      <c r="T165">
        <v>-5511458</v>
      </c>
      <c r="U165">
        <v>-599713</v>
      </c>
      <c r="V165">
        <v>0</v>
      </c>
      <c r="W165">
        <v>-679809</v>
      </c>
      <c r="X165">
        <v>-15084639</v>
      </c>
      <c r="Y165">
        <v>-885807</v>
      </c>
    </row>
    <row r="166" spans="1:25" ht="12.75" x14ac:dyDescent="0.2">
      <c r="A166" s="468">
        <v>159</v>
      </c>
      <c r="B166" s="473" t="s">
        <v>202</v>
      </c>
      <c r="C166" s="403" t="s">
        <v>897</v>
      </c>
      <c r="D166" s="474" t="s">
        <v>907</v>
      </c>
      <c r="E166" s="480" t="s">
        <v>201</v>
      </c>
      <c r="F166">
        <v>-5456614</v>
      </c>
      <c r="G166">
        <v>16255784</v>
      </c>
      <c r="H166">
        <v>-50000</v>
      </c>
      <c r="I166">
        <v>-41000</v>
      </c>
      <c r="J166">
        <v>35666</v>
      </c>
      <c r="K166">
        <v>423974</v>
      </c>
      <c r="L166">
        <v>16624424</v>
      </c>
      <c r="M166">
        <v>22470</v>
      </c>
      <c r="N166">
        <v>0</v>
      </c>
      <c r="O166">
        <v>3009206</v>
      </c>
      <c r="P166">
        <v>3031676</v>
      </c>
      <c r="Q166">
        <v>0</v>
      </c>
      <c r="R166">
        <v>-7634278</v>
      </c>
      <c r="S166">
        <v>-810013</v>
      </c>
      <c r="T166">
        <v>-6007423</v>
      </c>
      <c r="U166">
        <v>0</v>
      </c>
      <c r="V166">
        <v>0</v>
      </c>
      <c r="W166">
        <v>0</v>
      </c>
      <c r="X166">
        <v>-14451714</v>
      </c>
      <c r="Y166">
        <v>-252228</v>
      </c>
    </row>
    <row r="167" spans="1:25" ht="12.75" x14ac:dyDescent="0.2">
      <c r="A167" s="468">
        <v>160</v>
      </c>
      <c r="B167" s="473" t="s">
        <v>204</v>
      </c>
      <c r="C167" s="403" t="s">
        <v>904</v>
      </c>
      <c r="D167" s="474" t="s">
        <v>899</v>
      </c>
      <c r="E167" s="480" t="s">
        <v>203</v>
      </c>
      <c r="F167">
        <v>11607744</v>
      </c>
      <c r="G167">
        <v>342102127</v>
      </c>
      <c r="H167">
        <v>0</v>
      </c>
      <c r="I167">
        <v>-6951956</v>
      </c>
      <c r="J167">
        <v>13589987</v>
      </c>
      <c r="K167">
        <v>-21929732</v>
      </c>
      <c r="L167">
        <v>326810426</v>
      </c>
      <c r="M167">
        <v>0</v>
      </c>
      <c r="N167">
        <v>0</v>
      </c>
      <c r="O167">
        <v>63363</v>
      </c>
      <c r="P167">
        <v>63363</v>
      </c>
      <c r="Q167">
        <v>0</v>
      </c>
      <c r="R167">
        <v>-152975223</v>
      </c>
      <c r="S167">
        <v>-3090171</v>
      </c>
      <c r="T167">
        <v>-151418368</v>
      </c>
      <c r="U167">
        <v>-1129905</v>
      </c>
      <c r="V167">
        <v>0</v>
      </c>
      <c r="W167">
        <v>0</v>
      </c>
      <c r="X167">
        <v>-308613667</v>
      </c>
      <c r="Y167">
        <v>29867866</v>
      </c>
    </row>
    <row r="168" spans="1:25" ht="12.75" x14ac:dyDescent="0.2">
      <c r="A168" s="468">
        <v>161</v>
      </c>
      <c r="B168" s="473" t="s">
        <v>206</v>
      </c>
      <c r="C168" s="403" t="s">
        <v>897</v>
      </c>
      <c r="D168" s="474" t="s">
        <v>900</v>
      </c>
      <c r="E168" s="480" t="s">
        <v>205</v>
      </c>
      <c r="F168">
        <v>-4735868</v>
      </c>
      <c r="G168">
        <v>29794268</v>
      </c>
      <c r="H168">
        <v>0</v>
      </c>
      <c r="I168">
        <v>-566696</v>
      </c>
      <c r="J168">
        <v>292932</v>
      </c>
      <c r="K168">
        <v>1862330</v>
      </c>
      <c r="L168">
        <v>31382834</v>
      </c>
      <c r="M168">
        <v>0</v>
      </c>
      <c r="N168">
        <v>0</v>
      </c>
      <c r="O168">
        <v>2439584</v>
      </c>
      <c r="P168">
        <v>2439584</v>
      </c>
      <c r="Q168">
        <v>-13659</v>
      </c>
      <c r="R168">
        <v>-13810448</v>
      </c>
      <c r="S168">
        <v>-2762090</v>
      </c>
      <c r="T168">
        <v>-11048358</v>
      </c>
      <c r="U168">
        <v>-164614</v>
      </c>
      <c r="V168">
        <v>0</v>
      </c>
      <c r="W168">
        <v>0</v>
      </c>
      <c r="X168">
        <v>-27799169</v>
      </c>
      <c r="Y168">
        <v>1287381</v>
      </c>
    </row>
    <row r="169" spans="1:25" ht="12.75" x14ac:dyDescent="0.2">
      <c r="A169" s="468">
        <v>162</v>
      </c>
      <c r="B169" s="473" t="s">
        <v>208</v>
      </c>
      <c r="C169" s="403" t="s">
        <v>529</v>
      </c>
      <c r="D169" s="474" t="s">
        <v>898</v>
      </c>
      <c r="E169" s="480" t="s">
        <v>564</v>
      </c>
      <c r="F169">
        <v>-12077017</v>
      </c>
      <c r="G169">
        <v>93061394</v>
      </c>
      <c r="H169">
        <v>0</v>
      </c>
      <c r="I169">
        <v>-1200000</v>
      </c>
      <c r="J169">
        <v>0</v>
      </c>
      <c r="K169">
        <v>0</v>
      </c>
      <c r="L169">
        <v>91861394</v>
      </c>
      <c r="M169">
        <v>0</v>
      </c>
      <c r="N169">
        <v>0</v>
      </c>
      <c r="O169">
        <v>8837221</v>
      </c>
      <c r="P169">
        <v>8837221</v>
      </c>
      <c r="Q169">
        <v>0</v>
      </c>
      <c r="R169">
        <v>-45716252</v>
      </c>
      <c r="S169">
        <v>-914325</v>
      </c>
      <c r="T169">
        <v>-44801926</v>
      </c>
      <c r="U169">
        <v>-283640</v>
      </c>
      <c r="V169">
        <v>0</v>
      </c>
      <c r="W169">
        <v>0</v>
      </c>
      <c r="X169">
        <v>-91716143</v>
      </c>
      <c r="Y169">
        <v>-3094545</v>
      </c>
    </row>
    <row r="170" spans="1:25" ht="12.75" x14ac:dyDescent="0.2">
      <c r="A170" s="468">
        <v>163</v>
      </c>
      <c r="B170" s="473" t="s">
        <v>210</v>
      </c>
      <c r="C170" s="403" t="s">
        <v>897</v>
      </c>
      <c r="D170" s="474" t="s">
        <v>900</v>
      </c>
      <c r="E170" s="480" t="s">
        <v>209</v>
      </c>
      <c r="F170">
        <v>-381028</v>
      </c>
      <c r="G170">
        <v>14255403</v>
      </c>
      <c r="H170">
        <v>0</v>
      </c>
      <c r="I170">
        <v>-99649</v>
      </c>
      <c r="J170">
        <v>300000</v>
      </c>
      <c r="K170">
        <v>-109642</v>
      </c>
      <c r="L170">
        <v>14346112</v>
      </c>
      <c r="M170">
        <v>0</v>
      </c>
      <c r="N170">
        <v>0</v>
      </c>
      <c r="O170">
        <v>180965</v>
      </c>
      <c r="P170">
        <v>180965</v>
      </c>
      <c r="Q170">
        <v>-2000</v>
      </c>
      <c r="R170">
        <v>-6810964</v>
      </c>
      <c r="S170">
        <v>-1362192</v>
      </c>
      <c r="T170">
        <v>-5448770</v>
      </c>
      <c r="U170">
        <v>-153199</v>
      </c>
      <c r="V170">
        <v>-60000</v>
      </c>
      <c r="W170">
        <v>0</v>
      </c>
      <c r="X170">
        <v>-13837125</v>
      </c>
      <c r="Y170">
        <v>308924</v>
      </c>
    </row>
    <row r="171" spans="1:25" ht="12.75" x14ac:dyDescent="0.2">
      <c r="A171" s="468">
        <v>164</v>
      </c>
      <c r="B171" s="473" t="s">
        <v>212</v>
      </c>
      <c r="C171" s="403" t="s">
        <v>897</v>
      </c>
      <c r="D171" s="474" t="s">
        <v>906</v>
      </c>
      <c r="E171" s="480" t="s">
        <v>211</v>
      </c>
      <c r="F171">
        <v>-1409380</v>
      </c>
      <c r="G171">
        <v>34975257</v>
      </c>
      <c r="H171">
        <v>-181466</v>
      </c>
      <c r="I171">
        <v>0</v>
      </c>
      <c r="J171">
        <v>623551</v>
      </c>
      <c r="K171">
        <v>-1612123</v>
      </c>
      <c r="L171">
        <v>33805219</v>
      </c>
      <c r="M171">
        <v>0</v>
      </c>
      <c r="N171">
        <v>0</v>
      </c>
      <c r="O171">
        <v>2345521</v>
      </c>
      <c r="P171">
        <v>2345521</v>
      </c>
      <c r="Q171">
        <v>-25744</v>
      </c>
      <c r="R171">
        <v>-16424156</v>
      </c>
      <c r="S171">
        <v>-3284831</v>
      </c>
      <c r="T171">
        <v>-13139324</v>
      </c>
      <c r="U171">
        <v>-315630</v>
      </c>
      <c r="V171">
        <v>0</v>
      </c>
      <c r="W171">
        <v>0</v>
      </c>
      <c r="X171">
        <v>-33189685</v>
      </c>
      <c r="Y171">
        <v>1551675</v>
      </c>
    </row>
    <row r="172" spans="1:25" ht="12.75" x14ac:dyDescent="0.2">
      <c r="A172" s="468">
        <v>165</v>
      </c>
      <c r="B172" s="473" t="s">
        <v>214</v>
      </c>
      <c r="C172" s="403" t="s">
        <v>902</v>
      </c>
      <c r="D172" s="474" t="s">
        <v>903</v>
      </c>
      <c r="E172" s="480" t="s">
        <v>213</v>
      </c>
      <c r="F172">
        <v>-4346999</v>
      </c>
      <c r="G172">
        <v>87535670</v>
      </c>
      <c r="H172">
        <v>0</v>
      </c>
      <c r="I172">
        <v>-805837</v>
      </c>
      <c r="J172">
        <v>2085481</v>
      </c>
      <c r="K172">
        <v>-246842</v>
      </c>
      <c r="L172">
        <v>88568472</v>
      </c>
      <c r="M172">
        <v>0</v>
      </c>
      <c r="N172">
        <v>0</v>
      </c>
      <c r="O172">
        <v>5735890</v>
      </c>
      <c r="P172">
        <v>5735890</v>
      </c>
      <c r="Q172">
        <v>-670875</v>
      </c>
      <c r="R172">
        <v>-43872792</v>
      </c>
      <c r="S172">
        <v>-17549117</v>
      </c>
      <c r="T172">
        <v>-26323675</v>
      </c>
      <c r="U172">
        <v>-272612</v>
      </c>
      <c r="V172">
        <v>0</v>
      </c>
      <c r="W172">
        <v>0</v>
      </c>
      <c r="X172">
        <v>-88689071</v>
      </c>
      <c r="Y172">
        <v>1268292</v>
      </c>
    </row>
    <row r="173" spans="1:25" ht="12.75" x14ac:dyDescent="0.2">
      <c r="A173" s="468">
        <v>166</v>
      </c>
      <c r="B173" s="473" t="s">
        <v>216</v>
      </c>
      <c r="C173" s="403" t="s">
        <v>897</v>
      </c>
      <c r="D173" s="474" t="s">
        <v>906</v>
      </c>
      <c r="E173" s="480" t="s">
        <v>215</v>
      </c>
      <c r="F173">
        <v>-1852229</v>
      </c>
      <c r="G173">
        <v>14330853</v>
      </c>
      <c r="H173">
        <v>-30000</v>
      </c>
      <c r="I173">
        <v>-30000</v>
      </c>
      <c r="J173">
        <v>0</v>
      </c>
      <c r="K173">
        <v>1500000</v>
      </c>
      <c r="L173">
        <v>15770853</v>
      </c>
      <c r="M173">
        <v>8792</v>
      </c>
      <c r="N173">
        <v>0</v>
      </c>
      <c r="O173">
        <v>1341004</v>
      </c>
      <c r="P173">
        <v>1349796</v>
      </c>
      <c r="Q173">
        <v>-59032</v>
      </c>
      <c r="R173">
        <v>-7633140</v>
      </c>
      <c r="S173">
        <v>-1526628</v>
      </c>
      <c r="T173">
        <v>-6106512</v>
      </c>
      <c r="U173">
        <v>-236050</v>
      </c>
      <c r="V173">
        <v>-2718</v>
      </c>
      <c r="W173">
        <v>0</v>
      </c>
      <c r="X173">
        <v>-15564080</v>
      </c>
      <c r="Y173">
        <v>-295660</v>
      </c>
    </row>
    <row r="174" spans="1:25" ht="12.75" x14ac:dyDescent="0.2">
      <c r="A174" s="468">
        <v>167</v>
      </c>
      <c r="B174" s="473" t="s">
        <v>218</v>
      </c>
      <c r="C174" s="403" t="s">
        <v>897</v>
      </c>
      <c r="D174" s="474" t="s">
        <v>901</v>
      </c>
      <c r="E174" s="480" t="s">
        <v>217</v>
      </c>
      <c r="F174">
        <v>-984981</v>
      </c>
      <c r="G174">
        <v>22842273</v>
      </c>
      <c r="H174">
        <v>0</v>
      </c>
      <c r="I174">
        <v>-97246</v>
      </c>
      <c r="J174">
        <v>177515</v>
      </c>
      <c r="K174">
        <v>-186781</v>
      </c>
      <c r="L174">
        <v>22735761</v>
      </c>
      <c r="M174">
        <v>0</v>
      </c>
      <c r="N174">
        <v>0</v>
      </c>
      <c r="O174">
        <v>643429</v>
      </c>
      <c r="P174">
        <v>643429</v>
      </c>
      <c r="Q174">
        <v>-35772</v>
      </c>
      <c r="R174">
        <v>-11137987</v>
      </c>
      <c r="S174">
        <v>-2227597</v>
      </c>
      <c r="T174">
        <v>-8910389</v>
      </c>
      <c r="U174">
        <v>-425194</v>
      </c>
      <c r="V174">
        <v>0</v>
      </c>
      <c r="W174">
        <v>0</v>
      </c>
      <c r="X174">
        <v>-22736939</v>
      </c>
      <c r="Y174">
        <v>-342730</v>
      </c>
    </row>
    <row r="175" spans="1:25" ht="12.75" x14ac:dyDescent="0.2">
      <c r="A175" s="468">
        <v>168</v>
      </c>
      <c r="B175" s="473" t="s">
        <v>220</v>
      </c>
      <c r="C175" s="403" t="s">
        <v>897</v>
      </c>
      <c r="D175" s="474" t="s">
        <v>898</v>
      </c>
      <c r="E175" s="480" t="s">
        <v>219</v>
      </c>
      <c r="F175">
        <v>-3095193</v>
      </c>
      <c r="G175">
        <v>44122679</v>
      </c>
      <c r="H175">
        <v>-619094</v>
      </c>
      <c r="I175">
        <v>-103811</v>
      </c>
      <c r="J175">
        <v>1206386</v>
      </c>
      <c r="K175">
        <v>-2734208</v>
      </c>
      <c r="L175">
        <v>41871952</v>
      </c>
      <c r="M175">
        <v>0</v>
      </c>
      <c r="N175">
        <v>0</v>
      </c>
      <c r="O175">
        <v>1742578</v>
      </c>
      <c r="P175">
        <v>1742578</v>
      </c>
      <c r="Q175">
        <v>-63313</v>
      </c>
      <c r="R175">
        <v>-22041619</v>
      </c>
      <c r="S175">
        <v>-4408324</v>
      </c>
      <c r="T175">
        <v>-17633296</v>
      </c>
      <c r="U175">
        <v>-175070</v>
      </c>
      <c r="V175">
        <v>0</v>
      </c>
      <c r="W175">
        <v>0</v>
      </c>
      <c r="X175">
        <v>-44321622</v>
      </c>
      <c r="Y175">
        <v>-3802285</v>
      </c>
    </row>
    <row r="176" spans="1:25" ht="12.75" x14ac:dyDescent="0.2">
      <c r="A176" s="468">
        <v>169</v>
      </c>
      <c r="B176" s="473" t="s">
        <v>222</v>
      </c>
      <c r="C176" s="403" t="s">
        <v>529</v>
      </c>
      <c r="D176" s="474" t="s">
        <v>910</v>
      </c>
      <c r="E176" s="480" t="s">
        <v>545</v>
      </c>
      <c r="F176">
        <v>-1969138</v>
      </c>
      <c r="G176">
        <v>42216432</v>
      </c>
      <c r="H176">
        <v>-1023</v>
      </c>
      <c r="I176">
        <v>-2185488</v>
      </c>
      <c r="J176">
        <v>0</v>
      </c>
      <c r="K176">
        <v>0</v>
      </c>
      <c r="L176">
        <v>40029921</v>
      </c>
      <c r="M176">
        <v>0</v>
      </c>
      <c r="N176">
        <v>177304</v>
      </c>
      <c r="O176">
        <v>1359895</v>
      </c>
      <c r="P176">
        <v>1537199</v>
      </c>
      <c r="Q176">
        <v>-330236</v>
      </c>
      <c r="R176">
        <v>-20349926</v>
      </c>
      <c r="S176">
        <v>-406999</v>
      </c>
      <c r="T176">
        <v>-19942927</v>
      </c>
      <c r="U176">
        <v>-177304</v>
      </c>
      <c r="V176">
        <v>0</v>
      </c>
      <c r="W176">
        <v>0</v>
      </c>
      <c r="X176">
        <v>-41207392</v>
      </c>
      <c r="Y176">
        <v>-1609410</v>
      </c>
    </row>
    <row r="177" spans="1:25" ht="12.75" x14ac:dyDescent="0.2">
      <c r="A177" s="468">
        <v>170</v>
      </c>
      <c r="B177" s="473" t="s">
        <v>223</v>
      </c>
      <c r="C177" s="403" t="s">
        <v>529</v>
      </c>
      <c r="D177" s="474" t="s">
        <v>898</v>
      </c>
      <c r="E177" s="480" t="s">
        <v>539</v>
      </c>
      <c r="F177">
        <v>-15505402</v>
      </c>
      <c r="G177">
        <v>166812382</v>
      </c>
      <c r="H177">
        <v>0</v>
      </c>
      <c r="I177">
        <v>-1000000</v>
      </c>
      <c r="J177">
        <v>2670000</v>
      </c>
      <c r="K177">
        <v>-8670000</v>
      </c>
      <c r="L177">
        <v>159812382</v>
      </c>
      <c r="M177">
        <v>0</v>
      </c>
      <c r="N177">
        <v>0</v>
      </c>
      <c r="O177">
        <v>11555418</v>
      </c>
      <c r="P177">
        <v>11555418</v>
      </c>
      <c r="Q177">
        <v>-141000</v>
      </c>
      <c r="R177">
        <v>-78905514</v>
      </c>
      <c r="S177">
        <v>-1578110</v>
      </c>
      <c r="T177">
        <v>-77327403</v>
      </c>
      <c r="U177">
        <v>-487000</v>
      </c>
      <c r="V177">
        <v>-182000</v>
      </c>
      <c r="W177">
        <v>0</v>
      </c>
      <c r="X177">
        <v>-158621027</v>
      </c>
      <c r="Y177">
        <v>-2758629</v>
      </c>
    </row>
    <row r="178" spans="1:25" ht="12.75" x14ac:dyDescent="0.2">
      <c r="A178" s="468">
        <v>171</v>
      </c>
      <c r="B178" s="473" t="s">
        <v>225</v>
      </c>
      <c r="C178" s="403" t="s">
        <v>897</v>
      </c>
      <c r="D178" s="474" t="s">
        <v>898</v>
      </c>
      <c r="E178" s="480" t="s">
        <v>224</v>
      </c>
      <c r="F178">
        <v>294011</v>
      </c>
      <c r="G178">
        <v>40118711</v>
      </c>
      <c r="H178">
        <v>-150000</v>
      </c>
      <c r="I178">
        <v>0</v>
      </c>
      <c r="J178">
        <v>260000</v>
      </c>
      <c r="K178">
        <v>-150000</v>
      </c>
      <c r="L178">
        <v>40078711</v>
      </c>
      <c r="M178">
        <v>0</v>
      </c>
      <c r="N178">
        <v>152082</v>
      </c>
      <c r="O178">
        <v>0</v>
      </c>
      <c r="P178">
        <v>152082</v>
      </c>
      <c r="Q178">
        <v>0</v>
      </c>
      <c r="R178">
        <v>-19565814</v>
      </c>
      <c r="S178">
        <v>-3913163</v>
      </c>
      <c r="T178">
        <v>-15652652</v>
      </c>
      <c r="U178">
        <v>-152082</v>
      </c>
      <c r="V178">
        <v>0</v>
      </c>
      <c r="W178">
        <v>-1629894</v>
      </c>
      <c r="X178">
        <v>-40913605</v>
      </c>
      <c r="Y178">
        <v>-388801</v>
      </c>
    </row>
    <row r="179" spans="1:25" ht="12.75" x14ac:dyDescent="0.2">
      <c r="A179" s="468">
        <v>172</v>
      </c>
      <c r="B179" s="473" t="s">
        <v>227</v>
      </c>
      <c r="C179" s="403" t="s">
        <v>897</v>
      </c>
      <c r="D179" s="474" t="s">
        <v>898</v>
      </c>
      <c r="E179" s="480" t="s">
        <v>226</v>
      </c>
      <c r="F179">
        <v>-1372222</v>
      </c>
      <c r="G179">
        <v>63415953</v>
      </c>
      <c r="H179">
        <v>0</v>
      </c>
      <c r="I179">
        <v>-270000</v>
      </c>
      <c r="J179">
        <v>3812251</v>
      </c>
      <c r="K179">
        <v>-1431212</v>
      </c>
      <c r="L179">
        <v>65526992</v>
      </c>
      <c r="M179">
        <v>0</v>
      </c>
      <c r="N179">
        <v>3127</v>
      </c>
      <c r="O179">
        <v>926584</v>
      </c>
      <c r="P179">
        <v>929711</v>
      </c>
      <c r="Q179">
        <v>0</v>
      </c>
      <c r="R179">
        <v>-32806154</v>
      </c>
      <c r="S179">
        <v>-6561231</v>
      </c>
      <c r="T179">
        <v>-26244924</v>
      </c>
      <c r="U179">
        <v>-303775</v>
      </c>
      <c r="V179">
        <v>-32528</v>
      </c>
      <c r="W179">
        <v>0</v>
      </c>
      <c r="X179">
        <v>-65948612</v>
      </c>
      <c r="Y179">
        <v>-864131</v>
      </c>
    </row>
    <row r="180" spans="1:25" ht="12.75" x14ac:dyDescent="0.2">
      <c r="A180" s="468">
        <v>173</v>
      </c>
      <c r="B180" s="473" t="s">
        <v>228</v>
      </c>
      <c r="C180" s="403" t="s">
        <v>897</v>
      </c>
      <c r="D180" s="474" t="s">
        <v>900</v>
      </c>
      <c r="E180" s="480" t="s">
        <v>574</v>
      </c>
      <c r="F180">
        <v>-4153195</v>
      </c>
      <c r="G180">
        <v>39683372</v>
      </c>
      <c r="H180">
        <v>0</v>
      </c>
      <c r="I180">
        <v>-202785</v>
      </c>
      <c r="J180">
        <v>196561</v>
      </c>
      <c r="K180">
        <v>-5669144</v>
      </c>
      <c r="L180">
        <v>34008004</v>
      </c>
      <c r="M180">
        <v>11407</v>
      </c>
      <c r="N180">
        <v>0</v>
      </c>
      <c r="O180">
        <v>4683734</v>
      </c>
      <c r="P180">
        <v>4695141</v>
      </c>
      <c r="Q180">
        <v>-12935</v>
      </c>
      <c r="R180">
        <v>-19275098</v>
      </c>
      <c r="S180">
        <v>-3855020</v>
      </c>
      <c r="T180">
        <v>-15420078</v>
      </c>
      <c r="U180">
        <v>-244289</v>
      </c>
      <c r="V180">
        <v>-134999</v>
      </c>
      <c r="W180">
        <v>0</v>
      </c>
      <c r="X180">
        <v>-38942419</v>
      </c>
      <c r="Y180">
        <v>-4392469</v>
      </c>
    </row>
    <row r="181" spans="1:25" ht="12.75" x14ac:dyDescent="0.2">
      <c r="A181" s="468">
        <v>174</v>
      </c>
      <c r="B181" s="473" t="s">
        <v>229</v>
      </c>
      <c r="C181" s="403" t="s">
        <v>904</v>
      </c>
      <c r="D181" s="474" t="s">
        <v>910</v>
      </c>
      <c r="E181" s="480" t="s">
        <v>786</v>
      </c>
      <c r="F181">
        <v>-27492527</v>
      </c>
      <c r="G181">
        <v>155855000</v>
      </c>
      <c r="H181">
        <v>-2850000</v>
      </c>
      <c r="I181">
        <v>-2212580</v>
      </c>
      <c r="J181">
        <v>2349203</v>
      </c>
      <c r="K181">
        <v>-5092564</v>
      </c>
      <c r="L181">
        <v>148049059</v>
      </c>
      <c r="M181">
        <v>0</v>
      </c>
      <c r="N181">
        <v>0</v>
      </c>
      <c r="O181">
        <v>0</v>
      </c>
      <c r="P181">
        <v>0</v>
      </c>
      <c r="Q181">
        <v>-1359744</v>
      </c>
      <c r="R181">
        <v>-67166400</v>
      </c>
      <c r="S181">
        <v>-1343330</v>
      </c>
      <c r="T181">
        <v>-65823071</v>
      </c>
      <c r="U181">
        <v>-368100</v>
      </c>
      <c r="V181">
        <v>-472120</v>
      </c>
      <c r="W181">
        <v>0</v>
      </c>
      <c r="X181">
        <v>-136532765</v>
      </c>
      <c r="Y181">
        <v>-15976233</v>
      </c>
    </row>
    <row r="182" spans="1:25" ht="12.75" x14ac:dyDescent="0.2">
      <c r="A182" s="468">
        <v>175</v>
      </c>
      <c r="B182" s="473" t="s">
        <v>231</v>
      </c>
      <c r="C182" s="403" t="s">
        <v>897</v>
      </c>
      <c r="D182" s="474" t="s">
        <v>907</v>
      </c>
      <c r="E182" s="480" t="s">
        <v>230</v>
      </c>
      <c r="F182">
        <v>-730595</v>
      </c>
      <c r="G182">
        <v>34017099</v>
      </c>
      <c r="H182">
        <v>0</v>
      </c>
      <c r="I182">
        <v>0</v>
      </c>
      <c r="J182">
        <v>0</v>
      </c>
      <c r="K182">
        <v>0</v>
      </c>
      <c r="L182">
        <v>34017099</v>
      </c>
      <c r="M182">
        <v>0</v>
      </c>
      <c r="N182">
        <v>0</v>
      </c>
      <c r="O182">
        <v>690652</v>
      </c>
      <c r="P182">
        <v>690652</v>
      </c>
      <c r="Q182">
        <v>0</v>
      </c>
      <c r="R182">
        <v>-16964261</v>
      </c>
      <c r="S182">
        <v>-3392852</v>
      </c>
      <c r="T182">
        <v>-13571408</v>
      </c>
      <c r="U182">
        <v>0</v>
      </c>
      <c r="V182">
        <v>0</v>
      </c>
      <c r="W182">
        <v>0</v>
      </c>
      <c r="X182">
        <v>-33928521</v>
      </c>
      <c r="Y182">
        <v>48635</v>
      </c>
    </row>
    <row r="183" spans="1:25" ht="12.75" x14ac:dyDescent="0.2">
      <c r="A183" s="468">
        <v>176</v>
      </c>
      <c r="B183" s="473" t="s">
        <v>233</v>
      </c>
      <c r="C183" s="403" t="s">
        <v>902</v>
      </c>
      <c r="D183" s="474" t="s">
        <v>903</v>
      </c>
      <c r="E183" s="480" t="s">
        <v>232</v>
      </c>
      <c r="F183">
        <v>-12940309</v>
      </c>
      <c r="G183">
        <v>134738463</v>
      </c>
      <c r="H183">
        <v>0</v>
      </c>
      <c r="I183">
        <v>-1673363</v>
      </c>
      <c r="J183">
        <v>0</v>
      </c>
      <c r="K183">
        <v>-5854889</v>
      </c>
      <c r="L183">
        <v>127210211</v>
      </c>
      <c r="M183">
        <v>31491</v>
      </c>
      <c r="N183">
        <v>0</v>
      </c>
      <c r="O183">
        <v>10158760</v>
      </c>
      <c r="P183">
        <v>10190251</v>
      </c>
      <c r="Q183">
        <v>-591293</v>
      </c>
      <c r="R183">
        <v>-66299994</v>
      </c>
      <c r="S183">
        <v>-39779996</v>
      </c>
      <c r="T183">
        <v>-25519997</v>
      </c>
      <c r="U183">
        <v>-831998</v>
      </c>
      <c r="V183">
        <v>0</v>
      </c>
      <c r="W183">
        <v>0</v>
      </c>
      <c r="X183">
        <v>-133023278</v>
      </c>
      <c r="Y183">
        <v>-8563125</v>
      </c>
    </row>
    <row r="184" spans="1:25" ht="12.75" x14ac:dyDescent="0.2">
      <c r="A184" s="468">
        <v>177</v>
      </c>
      <c r="B184" s="473" t="s">
        <v>235</v>
      </c>
      <c r="C184" s="403" t="s">
        <v>897</v>
      </c>
      <c r="D184" s="474" t="s">
        <v>906</v>
      </c>
      <c r="E184" s="480" t="s">
        <v>234</v>
      </c>
      <c r="F184">
        <v>-2769140</v>
      </c>
      <c r="G184">
        <v>32531120</v>
      </c>
      <c r="H184">
        <v>0</v>
      </c>
      <c r="I184">
        <v>-278475</v>
      </c>
      <c r="J184">
        <v>2225472</v>
      </c>
      <c r="K184">
        <v>-1216632</v>
      </c>
      <c r="L184">
        <v>33261485</v>
      </c>
      <c r="M184">
        <v>0</v>
      </c>
      <c r="N184">
        <v>0</v>
      </c>
      <c r="O184">
        <v>1817027</v>
      </c>
      <c r="P184">
        <v>1817027</v>
      </c>
      <c r="Q184">
        <v>-806542</v>
      </c>
      <c r="R184">
        <v>-16791503</v>
      </c>
      <c r="S184">
        <v>-3358300</v>
      </c>
      <c r="T184">
        <v>-13433202</v>
      </c>
      <c r="U184">
        <v>-375326</v>
      </c>
      <c r="V184">
        <v>-143450</v>
      </c>
      <c r="W184">
        <v>0</v>
      </c>
      <c r="X184">
        <v>-34908323</v>
      </c>
      <c r="Y184">
        <v>-2598951</v>
      </c>
    </row>
    <row r="185" spans="1:25" ht="12.75" x14ac:dyDescent="0.2">
      <c r="A185" s="468">
        <v>178</v>
      </c>
      <c r="B185" s="473" t="s">
        <v>237</v>
      </c>
      <c r="C185" s="403" t="s">
        <v>897</v>
      </c>
      <c r="D185" s="474" t="s">
        <v>906</v>
      </c>
      <c r="E185" s="480" t="s">
        <v>236</v>
      </c>
      <c r="F185">
        <v>-1061820</v>
      </c>
      <c r="G185">
        <v>14117941</v>
      </c>
      <c r="H185">
        <v>0</v>
      </c>
      <c r="I185">
        <v>-282359</v>
      </c>
      <c r="J185">
        <v>549327</v>
      </c>
      <c r="K185">
        <v>-1297578</v>
      </c>
      <c r="L185">
        <v>13087331</v>
      </c>
      <c r="M185">
        <v>0</v>
      </c>
      <c r="N185">
        <v>178804</v>
      </c>
      <c r="O185">
        <v>611874</v>
      </c>
      <c r="P185">
        <v>790678</v>
      </c>
      <c r="Q185">
        <v>-28364</v>
      </c>
      <c r="R185">
        <v>-6475869</v>
      </c>
      <c r="S185">
        <v>-1295174</v>
      </c>
      <c r="T185">
        <v>-5180696</v>
      </c>
      <c r="U185">
        <v>-271590</v>
      </c>
      <c r="V185">
        <v>0</v>
      </c>
      <c r="W185">
        <v>0</v>
      </c>
      <c r="X185">
        <v>-13251693</v>
      </c>
      <c r="Y185">
        <v>-435504</v>
      </c>
    </row>
    <row r="186" spans="1:25" ht="12.75" x14ac:dyDescent="0.2">
      <c r="A186" s="468">
        <v>179</v>
      </c>
      <c r="B186" s="473" t="s">
        <v>239</v>
      </c>
      <c r="C186" s="403" t="s">
        <v>897</v>
      </c>
      <c r="D186" s="474" t="s">
        <v>900</v>
      </c>
      <c r="E186" s="480" t="s">
        <v>238</v>
      </c>
      <c r="F186">
        <v>-2476000</v>
      </c>
      <c r="G186">
        <v>16334520</v>
      </c>
      <c r="H186">
        <v>0</v>
      </c>
      <c r="I186">
        <v>0</v>
      </c>
      <c r="J186">
        <v>942670</v>
      </c>
      <c r="K186">
        <v>-403553</v>
      </c>
      <c r="L186">
        <v>16873637</v>
      </c>
      <c r="M186">
        <v>0</v>
      </c>
      <c r="N186">
        <v>0</v>
      </c>
      <c r="O186">
        <v>465365</v>
      </c>
      <c r="P186">
        <v>465365</v>
      </c>
      <c r="Q186">
        <v>0</v>
      </c>
      <c r="R186">
        <v>-8181438</v>
      </c>
      <c r="S186">
        <v>-1636287</v>
      </c>
      <c r="T186">
        <v>-6545151</v>
      </c>
      <c r="U186">
        <v>-98640</v>
      </c>
      <c r="V186">
        <v>0</v>
      </c>
      <c r="W186">
        <v>0</v>
      </c>
      <c r="X186">
        <v>-16461516</v>
      </c>
      <c r="Y186">
        <v>-1598514</v>
      </c>
    </row>
    <row r="187" spans="1:25" ht="12.75" x14ac:dyDescent="0.2">
      <c r="A187" s="468">
        <v>180</v>
      </c>
      <c r="B187" s="473" t="s">
        <v>241</v>
      </c>
      <c r="C187" s="403" t="s">
        <v>529</v>
      </c>
      <c r="D187" s="474" t="s">
        <v>905</v>
      </c>
      <c r="E187" s="480" t="s">
        <v>562</v>
      </c>
      <c r="F187">
        <v>-2258347</v>
      </c>
      <c r="G187">
        <v>65694900</v>
      </c>
      <c r="H187">
        <v>0</v>
      </c>
      <c r="I187">
        <v>0</v>
      </c>
      <c r="J187">
        <v>2438323</v>
      </c>
      <c r="K187">
        <v>-2997795</v>
      </c>
      <c r="L187">
        <v>65135428</v>
      </c>
      <c r="M187">
        <v>209524</v>
      </c>
      <c r="N187">
        <v>0</v>
      </c>
      <c r="O187">
        <v>2175145</v>
      </c>
      <c r="P187">
        <v>2384669</v>
      </c>
      <c r="Q187">
        <v>-46416</v>
      </c>
      <c r="R187">
        <v>-33654051</v>
      </c>
      <c r="S187">
        <v>-673081</v>
      </c>
      <c r="T187">
        <v>-32980970</v>
      </c>
      <c r="U187">
        <v>-235530</v>
      </c>
      <c r="V187">
        <v>-65728</v>
      </c>
      <c r="W187">
        <v>0</v>
      </c>
      <c r="X187">
        <v>-67655776</v>
      </c>
      <c r="Y187">
        <v>-2394026</v>
      </c>
    </row>
    <row r="188" spans="1:25" ht="12.75" x14ac:dyDescent="0.2">
      <c r="A188" s="468">
        <v>181</v>
      </c>
      <c r="B188" s="473" t="s">
        <v>243</v>
      </c>
      <c r="C188" s="403" t="s">
        <v>897</v>
      </c>
      <c r="D188" s="474" t="s">
        <v>901</v>
      </c>
      <c r="E188" s="480" t="s">
        <v>242</v>
      </c>
      <c r="F188">
        <v>-1433215</v>
      </c>
      <c r="G188">
        <v>39462150</v>
      </c>
      <c r="H188">
        <v>-384607</v>
      </c>
      <c r="I188">
        <v>-169129</v>
      </c>
      <c r="J188">
        <v>992935</v>
      </c>
      <c r="K188">
        <v>-1353062</v>
      </c>
      <c r="L188">
        <v>38548287</v>
      </c>
      <c r="M188">
        <v>48</v>
      </c>
      <c r="N188">
        <v>0</v>
      </c>
      <c r="O188">
        <v>513404</v>
      </c>
      <c r="P188">
        <v>513452</v>
      </c>
      <c r="Q188">
        <v>0</v>
      </c>
      <c r="R188">
        <v>-19650344</v>
      </c>
      <c r="S188">
        <v>-3930069</v>
      </c>
      <c r="T188">
        <v>-15720275</v>
      </c>
      <c r="U188">
        <v>-180409</v>
      </c>
      <c r="V188">
        <v>0</v>
      </c>
      <c r="W188">
        <v>0</v>
      </c>
      <c r="X188">
        <v>-39481097</v>
      </c>
      <c r="Y188">
        <v>-1852573</v>
      </c>
    </row>
    <row r="189" spans="1:25" ht="12.75" x14ac:dyDescent="0.2">
      <c r="A189" s="468">
        <v>182</v>
      </c>
      <c r="B189" s="473" t="s">
        <v>245</v>
      </c>
      <c r="C189" s="403" t="s">
        <v>897</v>
      </c>
      <c r="D189" s="474" t="s">
        <v>900</v>
      </c>
      <c r="E189" s="480" t="s">
        <v>244</v>
      </c>
      <c r="F189">
        <v>-6531295</v>
      </c>
      <c r="G189">
        <v>27105032</v>
      </c>
      <c r="H189">
        <v>0</v>
      </c>
      <c r="I189">
        <v>-176000</v>
      </c>
      <c r="J189">
        <v>44552</v>
      </c>
      <c r="K189">
        <v>-810364</v>
      </c>
      <c r="L189">
        <v>26163220</v>
      </c>
      <c r="M189">
        <v>0</v>
      </c>
      <c r="N189">
        <v>0</v>
      </c>
      <c r="O189">
        <v>4483362</v>
      </c>
      <c r="P189">
        <v>4483362</v>
      </c>
      <c r="Q189">
        <v>0</v>
      </c>
      <c r="R189">
        <v>-12135512</v>
      </c>
      <c r="S189">
        <v>-2427102</v>
      </c>
      <c r="T189">
        <v>-9708409</v>
      </c>
      <c r="U189">
        <v>-1892196</v>
      </c>
      <c r="V189">
        <v>0</v>
      </c>
      <c r="W189">
        <v>0</v>
      </c>
      <c r="X189">
        <v>-26163219</v>
      </c>
      <c r="Y189">
        <v>-2047932</v>
      </c>
    </row>
    <row r="190" spans="1:25" ht="12.75" x14ac:dyDescent="0.2">
      <c r="A190" s="468">
        <v>183</v>
      </c>
      <c r="B190" s="473" t="s">
        <v>247</v>
      </c>
      <c r="C190" s="403" t="s">
        <v>529</v>
      </c>
      <c r="D190" s="474" t="s">
        <v>905</v>
      </c>
      <c r="E190" s="480" t="s">
        <v>563</v>
      </c>
      <c r="F190">
        <v>-6035170</v>
      </c>
      <c r="G190">
        <v>91112027</v>
      </c>
      <c r="H190">
        <v>-747000</v>
      </c>
      <c r="I190">
        <v>-679000</v>
      </c>
      <c r="J190">
        <v>3817000</v>
      </c>
      <c r="K190">
        <v>-1500000</v>
      </c>
      <c r="L190">
        <v>92003027</v>
      </c>
      <c r="M190">
        <v>0</v>
      </c>
      <c r="N190">
        <v>0</v>
      </c>
      <c r="O190">
        <v>3311147</v>
      </c>
      <c r="P190">
        <v>3311147</v>
      </c>
      <c r="Q190">
        <v>0</v>
      </c>
      <c r="R190">
        <v>-44612124</v>
      </c>
      <c r="S190">
        <v>-892242</v>
      </c>
      <c r="T190">
        <v>-43719882</v>
      </c>
      <c r="U190">
        <v>-2440516</v>
      </c>
      <c r="V190">
        <v>-258327</v>
      </c>
      <c r="W190">
        <v>0</v>
      </c>
      <c r="X190">
        <v>-91923091</v>
      </c>
      <c r="Y190">
        <v>-2644087</v>
      </c>
    </row>
    <row r="191" spans="1:25" ht="12.75" x14ac:dyDescent="0.2">
      <c r="A191" s="468">
        <v>184</v>
      </c>
      <c r="B191" s="473" t="s">
        <v>249</v>
      </c>
      <c r="C191" s="403" t="s">
        <v>897</v>
      </c>
      <c r="D191" s="474" t="s">
        <v>901</v>
      </c>
      <c r="E191" s="480" t="s">
        <v>248</v>
      </c>
      <c r="F191">
        <v>-2317143</v>
      </c>
      <c r="G191">
        <v>26078552</v>
      </c>
      <c r="H191">
        <v>0</v>
      </c>
      <c r="I191">
        <v>-74254</v>
      </c>
      <c r="J191">
        <v>517020</v>
      </c>
      <c r="K191">
        <v>-422474</v>
      </c>
      <c r="L191">
        <v>26098844</v>
      </c>
      <c r="M191">
        <v>27547</v>
      </c>
      <c r="N191">
        <v>0</v>
      </c>
      <c r="O191">
        <v>1889352</v>
      </c>
      <c r="P191">
        <v>1916899</v>
      </c>
      <c r="Q191">
        <v>-1386</v>
      </c>
      <c r="R191">
        <v>-12482742</v>
      </c>
      <c r="S191">
        <v>-2496548</v>
      </c>
      <c r="T191">
        <v>-9986193</v>
      </c>
      <c r="U191">
        <v>-826213</v>
      </c>
      <c r="V191">
        <v>-388579</v>
      </c>
      <c r="W191">
        <v>0</v>
      </c>
      <c r="X191">
        <v>-26181661</v>
      </c>
      <c r="Y191">
        <v>-483061</v>
      </c>
    </row>
    <row r="192" spans="1:25" ht="12.75" x14ac:dyDescent="0.2">
      <c r="A192" s="468">
        <v>185</v>
      </c>
      <c r="B192" s="473" t="s">
        <v>251</v>
      </c>
      <c r="C192" s="403" t="s">
        <v>529</v>
      </c>
      <c r="D192" s="474" t="s">
        <v>906</v>
      </c>
      <c r="E192" s="480" t="s">
        <v>531</v>
      </c>
      <c r="F192">
        <v>10238117</v>
      </c>
      <c r="G192">
        <v>60682130</v>
      </c>
      <c r="H192">
        <v>0</v>
      </c>
      <c r="I192">
        <v>-505901</v>
      </c>
      <c r="J192">
        <v>1819991</v>
      </c>
      <c r="K192">
        <v>959088</v>
      </c>
      <c r="L192">
        <v>62955308</v>
      </c>
      <c r="M192">
        <v>0</v>
      </c>
      <c r="N192">
        <v>0</v>
      </c>
      <c r="O192">
        <v>0</v>
      </c>
      <c r="P192">
        <v>0</v>
      </c>
      <c r="Q192">
        <v>-66678</v>
      </c>
      <c r="R192">
        <v>-30890990</v>
      </c>
      <c r="S192">
        <v>-617820</v>
      </c>
      <c r="T192">
        <v>-30273170</v>
      </c>
      <c r="U192">
        <v>-779312</v>
      </c>
      <c r="V192">
        <v>-93952</v>
      </c>
      <c r="W192">
        <v>-9499924</v>
      </c>
      <c r="X192">
        <v>-72221846</v>
      </c>
      <c r="Y192">
        <v>971579</v>
      </c>
    </row>
    <row r="193" spans="1:25" ht="12.75" x14ac:dyDescent="0.2">
      <c r="A193" s="468">
        <v>186</v>
      </c>
      <c r="B193" s="473" t="s">
        <v>253</v>
      </c>
      <c r="C193" s="403" t="s">
        <v>904</v>
      </c>
      <c r="D193" s="474" t="s">
        <v>910</v>
      </c>
      <c r="E193" s="480" t="s">
        <v>252</v>
      </c>
      <c r="F193">
        <v>-3304613</v>
      </c>
      <c r="G193">
        <v>60801339</v>
      </c>
      <c r="H193">
        <v>0</v>
      </c>
      <c r="I193">
        <v>-250000</v>
      </c>
      <c r="J193">
        <v>0</v>
      </c>
      <c r="K193">
        <v>124538</v>
      </c>
      <c r="L193">
        <v>60675877</v>
      </c>
      <c r="M193">
        <v>0</v>
      </c>
      <c r="N193">
        <v>0</v>
      </c>
      <c r="O193">
        <v>2384845</v>
      </c>
      <c r="P193">
        <v>2384845</v>
      </c>
      <c r="Q193">
        <v>-194482</v>
      </c>
      <c r="R193">
        <v>-30155989</v>
      </c>
      <c r="S193">
        <v>-603120</v>
      </c>
      <c r="T193">
        <v>-29552870</v>
      </c>
      <c r="U193">
        <v>-68483</v>
      </c>
      <c r="V193">
        <v>-230884</v>
      </c>
      <c r="W193">
        <v>0</v>
      </c>
      <c r="X193">
        <v>-60805828</v>
      </c>
      <c r="Y193">
        <v>-1049719</v>
      </c>
    </row>
    <row r="194" spans="1:25" ht="12.75" x14ac:dyDescent="0.2">
      <c r="A194" s="468">
        <v>187</v>
      </c>
      <c r="B194" s="473" t="s">
        <v>255</v>
      </c>
      <c r="C194" s="403" t="s">
        <v>897</v>
      </c>
      <c r="D194" s="474" t="s">
        <v>907</v>
      </c>
      <c r="E194" s="480" t="s">
        <v>254</v>
      </c>
      <c r="F194">
        <v>-4914158</v>
      </c>
      <c r="G194">
        <v>43619652</v>
      </c>
      <c r="H194">
        <v>0</v>
      </c>
      <c r="I194">
        <v>-161634</v>
      </c>
      <c r="J194">
        <v>1948000</v>
      </c>
      <c r="K194">
        <v>-1768975</v>
      </c>
      <c r="L194">
        <v>43637043</v>
      </c>
      <c r="M194">
        <v>60894</v>
      </c>
      <c r="N194">
        <v>0</v>
      </c>
      <c r="O194">
        <v>3384715</v>
      </c>
      <c r="P194">
        <v>3445609</v>
      </c>
      <c r="Q194">
        <v>-60894</v>
      </c>
      <c r="R194">
        <v>-21730732</v>
      </c>
      <c r="S194">
        <v>-4346146</v>
      </c>
      <c r="T194">
        <v>-17384585</v>
      </c>
      <c r="U194">
        <v>-109891</v>
      </c>
      <c r="V194">
        <v>0</v>
      </c>
      <c r="W194">
        <v>0</v>
      </c>
      <c r="X194">
        <v>-43632248</v>
      </c>
      <c r="Y194">
        <v>-1463754</v>
      </c>
    </row>
    <row r="195" spans="1:25" ht="12.75" x14ac:dyDescent="0.2">
      <c r="A195" s="468">
        <v>188</v>
      </c>
      <c r="B195" s="473" t="s">
        <v>264</v>
      </c>
      <c r="C195" s="403" t="s">
        <v>897</v>
      </c>
      <c r="D195" s="474" t="s">
        <v>900</v>
      </c>
      <c r="E195" s="480" t="s">
        <v>263</v>
      </c>
      <c r="F195">
        <v>-2436098</v>
      </c>
      <c r="G195">
        <v>54852173</v>
      </c>
      <c r="H195">
        <v>-270000</v>
      </c>
      <c r="I195">
        <v>364085</v>
      </c>
      <c r="J195">
        <v>70339</v>
      </c>
      <c r="K195">
        <v>-1250000</v>
      </c>
      <c r="L195">
        <v>53766597</v>
      </c>
      <c r="M195">
        <v>49800</v>
      </c>
      <c r="N195">
        <v>0</v>
      </c>
      <c r="O195">
        <v>1227560</v>
      </c>
      <c r="P195">
        <v>1277360</v>
      </c>
      <c r="Q195">
        <v>0</v>
      </c>
      <c r="R195">
        <v>-25489916</v>
      </c>
      <c r="S195">
        <v>-5097983</v>
      </c>
      <c r="T195">
        <v>-20391932</v>
      </c>
      <c r="U195">
        <v>-145731</v>
      </c>
      <c r="V195">
        <v>0</v>
      </c>
      <c r="W195">
        <v>0</v>
      </c>
      <c r="X195">
        <v>-51125562</v>
      </c>
      <c r="Y195">
        <v>1482297</v>
      </c>
    </row>
    <row r="196" spans="1:25" ht="12.75" x14ac:dyDescent="0.2">
      <c r="A196" s="468">
        <v>189</v>
      </c>
      <c r="B196" s="473" t="s">
        <v>266</v>
      </c>
      <c r="C196" s="403" t="s">
        <v>897</v>
      </c>
      <c r="D196" s="474" t="s">
        <v>900</v>
      </c>
      <c r="E196" s="480" t="s">
        <v>265</v>
      </c>
      <c r="F196">
        <v>-1720327</v>
      </c>
      <c r="G196">
        <v>107069144</v>
      </c>
      <c r="H196">
        <v>-4841266</v>
      </c>
      <c r="I196">
        <v>-18407</v>
      </c>
      <c r="J196">
        <v>1770888</v>
      </c>
      <c r="K196">
        <v>-4520888</v>
      </c>
      <c r="L196">
        <v>99459471</v>
      </c>
      <c r="M196">
        <v>0</v>
      </c>
      <c r="N196">
        <v>0</v>
      </c>
      <c r="O196">
        <v>0</v>
      </c>
      <c r="P196">
        <v>0</v>
      </c>
      <c r="Q196">
        <v>0</v>
      </c>
      <c r="R196">
        <v>-48539886</v>
      </c>
      <c r="S196">
        <v>-10118150</v>
      </c>
      <c r="T196">
        <v>-40472600</v>
      </c>
      <c r="U196">
        <v>-700000</v>
      </c>
      <c r="V196">
        <v>-295579</v>
      </c>
      <c r="W196">
        <v>-411721</v>
      </c>
      <c r="X196">
        <v>-100537936</v>
      </c>
      <c r="Y196">
        <v>-2798792</v>
      </c>
    </row>
    <row r="197" spans="1:25" ht="12.75" x14ac:dyDescent="0.2">
      <c r="A197" s="468">
        <v>190</v>
      </c>
      <c r="B197" s="473" t="s">
        <v>268</v>
      </c>
      <c r="C197" s="403" t="s">
        <v>529</v>
      </c>
      <c r="D197" s="474" t="s">
        <v>910</v>
      </c>
      <c r="E197" s="480" t="s">
        <v>267</v>
      </c>
      <c r="F197">
        <v>-4024080</v>
      </c>
      <c r="G197">
        <v>80132251</v>
      </c>
      <c r="H197">
        <v>0</v>
      </c>
      <c r="I197">
        <v>-681797</v>
      </c>
      <c r="J197">
        <v>5450593</v>
      </c>
      <c r="K197">
        <v>-6311525</v>
      </c>
      <c r="L197">
        <v>78589522</v>
      </c>
      <c r="M197">
        <v>0</v>
      </c>
      <c r="N197">
        <v>51759</v>
      </c>
      <c r="O197">
        <v>3104823</v>
      </c>
      <c r="P197">
        <v>3156582</v>
      </c>
      <c r="Q197">
        <v>-70837</v>
      </c>
      <c r="R197">
        <v>-38481870</v>
      </c>
      <c r="S197">
        <v>0</v>
      </c>
      <c r="T197">
        <v>-38559966</v>
      </c>
      <c r="U197">
        <v>-1963258</v>
      </c>
      <c r="V197">
        <v>-31904</v>
      </c>
      <c r="W197">
        <v>0</v>
      </c>
      <c r="X197">
        <v>-79107835</v>
      </c>
      <c r="Y197">
        <v>-1385811</v>
      </c>
    </row>
    <row r="198" spans="1:25" ht="12.75" x14ac:dyDescent="0.2">
      <c r="A198" s="468">
        <v>191</v>
      </c>
      <c r="B198" s="473" t="s">
        <v>270</v>
      </c>
      <c r="C198" s="403" t="s">
        <v>897</v>
      </c>
      <c r="D198" s="474" t="s">
        <v>901</v>
      </c>
      <c r="E198" s="480" t="s">
        <v>269</v>
      </c>
      <c r="F198">
        <v>-2805220</v>
      </c>
      <c r="G198">
        <v>80414546</v>
      </c>
      <c r="H198">
        <v>0</v>
      </c>
      <c r="I198">
        <v>-840849</v>
      </c>
      <c r="J198">
        <v>3930630</v>
      </c>
      <c r="K198">
        <v>-5643630</v>
      </c>
      <c r="L198">
        <v>77860697</v>
      </c>
      <c r="M198">
        <v>0</v>
      </c>
      <c r="N198">
        <v>0</v>
      </c>
      <c r="O198">
        <v>2874683</v>
      </c>
      <c r="P198">
        <v>2874683</v>
      </c>
      <c r="Q198">
        <v>-126420</v>
      </c>
      <c r="R198">
        <v>-38931037</v>
      </c>
      <c r="S198">
        <v>-31144830</v>
      </c>
      <c r="T198">
        <v>-7786208</v>
      </c>
      <c r="U198">
        <v>-271241</v>
      </c>
      <c r="V198">
        <v>0</v>
      </c>
      <c r="W198">
        <v>0</v>
      </c>
      <c r="X198">
        <v>-78259736</v>
      </c>
      <c r="Y198">
        <v>-329576</v>
      </c>
    </row>
    <row r="199" spans="1:25" ht="12.75" x14ac:dyDescent="0.2">
      <c r="A199" s="468">
        <v>192</v>
      </c>
      <c r="B199" s="473" t="s">
        <v>272</v>
      </c>
      <c r="C199" s="403" t="s">
        <v>529</v>
      </c>
      <c r="D199" s="474" t="s">
        <v>900</v>
      </c>
      <c r="E199" s="480" t="s">
        <v>573</v>
      </c>
      <c r="F199">
        <v>-16250725</v>
      </c>
      <c r="G199">
        <v>128265368</v>
      </c>
      <c r="H199">
        <v>0</v>
      </c>
      <c r="I199">
        <v>0</v>
      </c>
      <c r="J199">
        <v>4353703</v>
      </c>
      <c r="K199">
        <v>-2284119</v>
      </c>
      <c r="L199">
        <v>130334952</v>
      </c>
      <c r="M199">
        <v>0</v>
      </c>
      <c r="N199">
        <v>0</v>
      </c>
      <c r="O199">
        <v>4117351</v>
      </c>
      <c r="P199">
        <v>4117351</v>
      </c>
      <c r="Q199">
        <v>-200000</v>
      </c>
      <c r="R199">
        <v>-63042649</v>
      </c>
      <c r="S199">
        <v>-1260853</v>
      </c>
      <c r="T199">
        <v>-61781796</v>
      </c>
      <c r="U199">
        <v>-503876</v>
      </c>
      <c r="V199">
        <v>0</v>
      </c>
      <c r="W199">
        <v>0</v>
      </c>
      <c r="X199">
        <v>-126789174</v>
      </c>
      <c r="Y199">
        <v>-8587596</v>
      </c>
    </row>
    <row r="200" spans="1:25" ht="12.75" x14ac:dyDescent="0.2">
      <c r="A200" s="468">
        <v>193</v>
      </c>
      <c r="B200" s="473" t="s">
        <v>273</v>
      </c>
      <c r="C200" s="403" t="s">
        <v>897</v>
      </c>
      <c r="D200" s="474" t="s">
        <v>907</v>
      </c>
      <c r="E200" s="480" t="s">
        <v>578</v>
      </c>
      <c r="F200">
        <v>-2545957</v>
      </c>
      <c r="G200">
        <v>35376760</v>
      </c>
      <c r="H200">
        <v>-228183</v>
      </c>
      <c r="I200">
        <v>-140863</v>
      </c>
      <c r="J200">
        <v>446163</v>
      </c>
      <c r="K200">
        <v>358652</v>
      </c>
      <c r="L200">
        <v>35812529</v>
      </c>
      <c r="M200">
        <v>0</v>
      </c>
      <c r="N200">
        <v>0</v>
      </c>
      <c r="O200">
        <v>2904106</v>
      </c>
      <c r="P200">
        <v>2904106</v>
      </c>
      <c r="Q200">
        <v>0</v>
      </c>
      <c r="R200">
        <v>-17722868</v>
      </c>
      <c r="S200">
        <v>-3544574</v>
      </c>
      <c r="T200">
        <v>-14178294</v>
      </c>
      <c r="U200">
        <v>-133244</v>
      </c>
      <c r="V200">
        <v>0</v>
      </c>
      <c r="W200">
        <v>0</v>
      </c>
      <c r="X200">
        <v>-35578980</v>
      </c>
      <c r="Y200">
        <v>591698</v>
      </c>
    </row>
    <row r="201" spans="1:25" ht="12.75" x14ac:dyDescent="0.2">
      <c r="A201" s="468">
        <v>194</v>
      </c>
      <c r="B201" s="473" t="s">
        <v>274</v>
      </c>
      <c r="C201" s="403" t="s">
        <v>897</v>
      </c>
      <c r="D201" s="474" t="s">
        <v>900</v>
      </c>
      <c r="E201" s="480" t="s">
        <v>571</v>
      </c>
      <c r="F201">
        <v>-682252</v>
      </c>
      <c r="G201">
        <v>12415686</v>
      </c>
      <c r="H201">
        <v>0</v>
      </c>
      <c r="I201">
        <v>-65000</v>
      </c>
      <c r="J201">
        <v>122000</v>
      </c>
      <c r="K201">
        <v>-111542</v>
      </c>
      <c r="L201">
        <v>12361144</v>
      </c>
      <c r="M201">
        <v>24568</v>
      </c>
      <c r="N201">
        <v>0</v>
      </c>
      <c r="O201">
        <v>701385</v>
      </c>
      <c r="P201">
        <v>725953</v>
      </c>
      <c r="Q201">
        <v>0</v>
      </c>
      <c r="R201">
        <v>-6124357</v>
      </c>
      <c r="S201">
        <v>-1224871</v>
      </c>
      <c r="T201">
        <v>-4899485</v>
      </c>
      <c r="U201">
        <v>-56547</v>
      </c>
      <c r="V201">
        <v>0</v>
      </c>
      <c r="W201">
        <v>0</v>
      </c>
      <c r="X201">
        <v>-12305260</v>
      </c>
      <c r="Y201">
        <v>99585</v>
      </c>
    </row>
    <row r="202" spans="1:25" ht="12.75" x14ac:dyDescent="0.2">
      <c r="A202" s="468">
        <v>195</v>
      </c>
      <c r="B202" s="473" t="s">
        <v>276</v>
      </c>
      <c r="C202" s="403" t="s">
        <v>904</v>
      </c>
      <c r="D202" s="474" t="s">
        <v>899</v>
      </c>
      <c r="E202" s="480" t="s">
        <v>275</v>
      </c>
      <c r="F202">
        <v>-5060448</v>
      </c>
      <c r="G202">
        <v>62153330</v>
      </c>
      <c r="H202">
        <v>-2987735</v>
      </c>
      <c r="I202">
        <v>579472</v>
      </c>
      <c r="J202">
        <v>213998</v>
      </c>
      <c r="K202">
        <v>-1716189</v>
      </c>
      <c r="L202">
        <v>58242876</v>
      </c>
      <c r="M202">
        <v>779941</v>
      </c>
      <c r="N202">
        <v>0</v>
      </c>
      <c r="O202">
        <v>5632572</v>
      </c>
      <c r="P202">
        <v>6412513</v>
      </c>
      <c r="Q202">
        <v>0</v>
      </c>
      <c r="R202">
        <v>-29640812</v>
      </c>
      <c r="S202">
        <v>-592816</v>
      </c>
      <c r="T202">
        <v>-29047995</v>
      </c>
      <c r="U202">
        <v>-313318</v>
      </c>
      <c r="V202">
        <v>0</v>
      </c>
      <c r="W202">
        <v>0</v>
      </c>
      <c r="X202">
        <v>-59594941</v>
      </c>
      <c r="Y202">
        <v>0</v>
      </c>
    </row>
    <row r="203" spans="1:25" ht="12.75" x14ac:dyDescent="0.2">
      <c r="A203" s="468">
        <v>196</v>
      </c>
      <c r="B203" s="473" t="s">
        <v>278</v>
      </c>
      <c r="C203" s="403" t="s">
        <v>897</v>
      </c>
      <c r="D203" s="474" t="s">
        <v>898</v>
      </c>
      <c r="E203" s="480" t="s">
        <v>277</v>
      </c>
      <c r="F203">
        <v>-8109558</v>
      </c>
      <c r="G203">
        <v>86737674</v>
      </c>
      <c r="H203">
        <v>-442132</v>
      </c>
      <c r="I203">
        <v>262741</v>
      </c>
      <c r="J203">
        <v>1823658</v>
      </c>
      <c r="K203">
        <v>-2555664</v>
      </c>
      <c r="L203">
        <v>85826277</v>
      </c>
      <c r="M203">
        <v>0</v>
      </c>
      <c r="N203">
        <v>12052</v>
      </c>
      <c r="O203">
        <v>7892586</v>
      </c>
      <c r="P203">
        <v>7904638</v>
      </c>
      <c r="Q203">
        <v>-161062</v>
      </c>
      <c r="R203">
        <v>-42357000</v>
      </c>
      <c r="S203">
        <v>-8471400</v>
      </c>
      <c r="T203">
        <v>-33885600</v>
      </c>
      <c r="U203">
        <v>-232462</v>
      </c>
      <c r="V203">
        <v>0</v>
      </c>
      <c r="W203">
        <v>0</v>
      </c>
      <c r="X203">
        <v>-85107524</v>
      </c>
      <c r="Y203">
        <v>513833</v>
      </c>
    </row>
    <row r="204" spans="1:25" ht="12.75" x14ac:dyDescent="0.2">
      <c r="A204" s="468">
        <v>197</v>
      </c>
      <c r="B204" s="473" t="s">
        <v>280</v>
      </c>
      <c r="C204" s="403" t="s">
        <v>897</v>
      </c>
      <c r="D204" s="474" t="s">
        <v>899</v>
      </c>
      <c r="E204" s="480" t="s">
        <v>279</v>
      </c>
      <c r="F204">
        <v>-2822210</v>
      </c>
      <c r="G204">
        <v>20410274</v>
      </c>
      <c r="H204">
        <v>-227831</v>
      </c>
      <c r="I204">
        <v>0</v>
      </c>
      <c r="J204">
        <v>0</v>
      </c>
      <c r="K204">
        <v>-350000</v>
      </c>
      <c r="L204">
        <v>19832443</v>
      </c>
      <c r="M204">
        <v>8305</v>
      </c>
      <c r="N204">
        <v>0</v>
      </c>
      <c r="O204">
        <v>1292987</v>
      </c>
      <c r="P204">
        <v>1301292</v>
      </c>
      <c r="Q204">
        <v>0</v>
      </c>
      <c r="R204">
        <v>-9611446</v>
      </c>
      <c r="S204">
        <v>-1922289</v>
      </c>
      <c r="T204">
        <v>-7689156</v>
      </c>
      <c r="U204">
        <v>-136498</v>
      </c>
      <c r="V204">
        <v>0</v>
      </c>
      <c r="W204">
        <v>0</v>
      </c>
      <c r="X204">
        <v>-19359389</v>
      </c>
      <c r="Y204">
        <v>-1047864</v>
      </c>
    </row>
    <row r="205" spans="1:25" ht="12.75" x14ac:dyDescent="0.2">
      <c r="A205" s="468">
        <v>198</v>
      </c>
      <c r="B205" s="473" t="s">
        <v>281</v>
      </c>
      <c r="C205" s="403" t="s">
        <v>529</v>
      </c>
      <c r="D205" s="474" t="s">
        <v>901</v>
      </c>
      <c r="E205" s="480" t="s">
        <v>540</v>
      </c>
      <c r="F205">
        <v>-2931737</v>
      </c>
      <c r="G205">
        <v>100264113</v>
      </c>
      <c r="H205">
        <v>0</v>
      </c>
      <c r="I205">
        <v>-2006000</v>
      </c>
      <c r="J205">
        <v>2051000</v>
      </c>
      <c r="K205">
        <v>-2328000</v>
      </c>
      <c r="L205">
        <v>97981113</v>
      </c>
      <c r="M205">
        <v>0</v>
      </c>
      <c r="N205">
        <v>28000</v>
      </c>
      <c r="O205">
        <v>1717000</v>
      </c>
      <c r="P205">
        <v>1745000</v>
      </c>
      <c r="Q205">
        <v>-61000</v>
      </c>
      <c r="R205">
        <v>-49241341</v>
      </c>
      <c r="S205">
        <v>-984827</v>
      </c>
      <c r="T205">
        <v>-48256522</v>
      </c>
      <c r="U205">
        <v>-614686</v>
      </c>
      <c r="V205">
        <v>0</v>
      </c>
      <c r="W205">
        <v>0</v>
      </c>
      <c r="X205">
        <v>-99158376</v>
      </c>
      <c r="Y205">
        <v>-2364000</v>
      </c>
    </row>
    <row r="206" spans="1:25" ht="12.75" x14ac:dyDescent="0.2">
      <c r="A206" s="468">
        <v>199</v>
      </c>
      <c r="B206" s="473" t="s">
        <v>283</v>
      </c>
      <c r="C206" s="403" t="s">
        <v>529</v>
      </c>
      <c r="D206" s="474" t="s">
        <v>906</v>
      </c>
      <c r="E206" s="480" t="s">
        <v>550</v>
      </c>
      <c r="F206">
        <v>-2083908</v>
      </c>
      <c r="G206">
        <v>94926009</v>
      </c>
      <c r="H206">
        <v>-53955</v>
      </c>
      <c r="I206">
        <v>-290216</v>
      </c>
      <c r="J206">
        <v>2117575</v>
      </c>
      <c r="K206">
        <v>-1793057</v>
      </c>
      <c r="L206">
        <v>94906356</v>
      </c>
      <c r="M206">
        <v>178329</v>
      </c>
      <c r="N206">
        <v>267138</v>
      </c>
      <c r="O206">
        <v>169350</v>
      </c>
      <c r="P206">
        <v>614817</v>
      </c>
      <c r="Q206">
        <v>0</v>
      </c>
      <c r="R206">
        <v>-47007240</v>
      </c>
      <c r="S206">
        <v>-940145</v>
      </c>
      <c r="T206">
        <v>-46067095</v>
      </c>
      <c r="U206">
        <v>0</v>
      </c>
      <c r="V206">
        <v>-169350</v>
      </c>
      <c r="W206">
        <v>0</v>
      </c>
      <c r="X206">
        <v>-94183830</v>
      </c>
      <c r="Y206">
        <v>-746565</v>
      </c>
    </row>
    <row r="207" spans="1:25" ht="12.75" x14ac:dyDescent="0.2">
      <c r="A207" s="468">
        <v>200</v>
      </c>
      <c r="B207" s="473" t="s">
        <v>284</v>
      </c>
      <c r="C207" s="403" t="s">
        <v>529</v>
      </c>
      <c r="D207" s="474" t="s">
        <v>906</v>
      </c>
      <c r="E207" s="480" t="s">
        <v>552</v>
      </c>
      <c r="F207">
        <v>342964</v>
      </c>
      <c r="G207">
        <v>64115907</v>
      </c>
      <c r="H207">
        <v>0</v>
      </c>
      <c r="I207">
        <v>-500000</v>
      </c>
      <c r="J207">
        <v>0</v>
      </c>
      <c r="K207">
        <v>-1189964</v>
      </c>
      <c r="L207">
        <v>62425943</v>
      </c>
      <c r="M207">
        <v>96655</v>
      </c>
      <c r="N207">
        <v>0</v>
      </c>
      <c r="O207">
        <v>0</v>
      </c>
      <c r="P207">
        <v>96655</v>
      </c>
      <c r="Q207">
        <v>0</v>
      </c>
      <c r="R207">
        <v>-30132717</v>
      </c>
      <c r="S207">
        <v>-602654</v>
      </c>
      <c r="T207">
        <v>-29530062</v>
      </c>
      <c r="U207">
        <v>-235170</v>
      </c>
      <c r="V207">
        <v>0</v>
      </c>
      <c r="W207">
        <v>0</v>
      </c>
      <c r="X207">
        <v>-60500603</v>
      </c>
      <c r="Y207">
        <v>2364959</v>
      </c>
    </row>
    <row r="208" spans="1:25" ht="12.75" x14ac:dyDescent="0.2">
      <c r="A208" s="468">
        <v>201</v>
      </c>
      <c r="B208" s="473" t="s">
        <v>285</v>
      </c>
      <c r="C208" s="403" t="s">
        <v>529</v>
      </c>
      <c r="D208" s="474" t="s">
        <v>898</v>
      </c>
      <c r="E208" s="480" t="s">
        <v>558</v>
      </c>
      <c r="F208">
        <v>-65725</v>
      </c>
      <c r="G208">
        <v>87502850</v>
      </c>
      <c r="H208">
        <v>-1031900</v>
      </c>
      <c r="I208">
        <v>0</v>
      </c>
      <c r="J208">
        <v>2839209</v>
      </c>
      <c r="K208">
        <v>-4346283</v>
      </c>
      <c r="L208">
        <v>84963876</v>
      </c>
      <c r="M208">
        <v>0</v>
      </c>
      <c r="N208">
        <v>0</v>
      </c>
      <c r="O208">
        <v>635829</v>
      </c>
      <c r="P208">
        <v>635829</v>
      </c>
      <c r="Q208">
        <v>-826000</v>
      </c>
      <c r="R208">
        <v>-40706865</v>
      </c>
      <c r="S208">
        <v>-814137</v>
      </c>
      <c r="T208">
        <v>-39892727</v>
      </c>
      <c r="U208">
        <v>-276989</v>
      </c>
      <c r="V208">
        <v>0</v>
      </c>
      <c r="W208">
        <v>0</v>
      </c>
      <c r="X208">
        <v>-82516718</v>
      </c>
      <c r="Y208">
        <v>3017262</v>
      </c>
    </row>
    <row r="209" spans="1:25" ht="12.75" x14ac:dyDescent="0.2">
      <c r="A209" s="468">
        <v>202</v>
      </c>
      <c r="B209" s="473" t="s">
        <v>287</v>
      </c>
      <c r="C209" s="403" t="s">
        <v>897</v>
      </c>
      <c r="D209" s="474" t="s">
        <v>899</v>
      </c>
      <c r="E209" s="480" t="s">
        <v>286</v>
      </c>
      <c r="F209">
        <v>-441244</v>
      </c>
      <c r="G209">
        <v>70707061</v>
      </c>
      <c r="H209">
        <v>0</v>
      </c>
      <c r="I209">
        <v>-2050000</v>
      </c>
      <c r="J209">
        <v>2011683</v>
      </c>
      <c r="K209">
        <v>-4092628</v>
      </c>
      <c r="L209">
        <v>66576116</v>
      </c>
      <c r="M209">
        <v>0</v>
      </c>
      <c r="N209">
        <v>0</v>
      </c>
      <c r="O209">
        <v>0</v>
      </c>
      <c r="P209">
        <v>0</v>
      </c>
      <c r="Q209">
        <v>-179493</v>
      </c>
      <c r="R209">
        <v>-34371987</v>
      </c>
      <c r="S209">
        <v>-6874398</v>
      </c>
      <c r="T209">
        <v>-27497589</v>
      </c>
      <c r="U209">
        <v>-238529</v>
      </c>
      <c r="V209">
        <v>0</v>
      </c>
      <c r="W209">
        <v>-1436767</v>
      </c>
      <c r="X209">
        <v>-70598763</v>
      </c>
      <c r="Y209">
        <v>-4463891</v>
      </c>
    </row>
    <row r="210" spans="1:25" ht="12.75" x14ac:dyDescent="0.2">
      <c r="A210" s="468">
        <v>203</v>
      </c>
      <c r="B210" s="473" t="s">
        <v>289</v>
      </c>
      <c r="C210" s="403" t="s">
        <v>897</v>
      </c>
      <c r="D210" s="474" t="s">
        <v>906</v>
      </c>
      <c r="E210" s="480" t="s">
        <v>288</v>
      </c>
      <c r="F210">
        <v>-7820157</v>
      </c>
      <c r="G210">
        <v>11637050</v>
      </c>
      <c r="H210">
        <v>0</v>
      </c>
      <c r="I210">
        <v>0</v>
      </c>
      <c r="J210">
        <v>5054529</v>
      </c>
      <c r="K210">
        <v>-3872000</v>
      </c>
      <c r="L210">
        <v>12819579</v>
      </c>
      <c r="M210">
        <v>0</v>
      </c>
      <c r="N210">
        <v>0</v>
      </c>
      <c r="O210">
        <v>6360384</v>
      </c>
      <c r="P210">
        <v>6360384</v>
      </c>
      <c r="Q210">
        <v>-2587159</v>
      </c>
      <c r="R210">
        <v>-8212539</v>
      </c>
      <c r="S210">
        <v>-1642508</v>
      </c>
      <c r="T210">
        <v>-6570032</v>
      </c>
      <c r="U210">
        <v>-243810</v>
      </c>
      <c r="V210">
        <v>0</v>
      </c>
      <c r="W210">
        <v>0</v>
      </c>
      <c r="X210">
        <v>-19256048</v>
      </c>
      <c r="Y210">
        <v>-7896242</v>
      </c>
    </row>
    <row r="211" spans="1:25" ht="12.75" x14ac:dyDescent="0.2">
      <c r="A211" s="468">
        <v>204</v>
      </c>
      <c r="B211" s="473" t="s">
        <v>290</v>
      </c>
      <c r="C211" s="403" t="s">
        <v>529</v>
      </c>
      <c r="D211" s="474" t="s">
        <v>898</v>
      </c>
      <c r="E211" s="480" t="s">
        <v>535</v>
      </c>
      <c r="F211">
        <v>1000000</v>
      </c>
      <c r="G211">
        <v>113990882</v>
      </c>
      <c r="H211">
        <v>-1150000</v>
      </c>
      <c r="I211">
        <v>-100000</v>
      </c>
      <c r="J211">
        <v>0</v>
      </c>
      <c r="K211">
        <v>-3511923</v>
      </c>
      <c r="L211">
        <v>109228959</v>
      </c>
      <c r="M211">
        <v>143091</v>
      </c>
      <c r="N211">
        <v>0</v>
      </c>
      <c r="O211">
        <v>0</v>
      </c>
      <c r="P211">
        <v>143091</v>
      </c>
      <c r="Q211">
        <v>0</v>
      </c>
      <c r="R211">
        <v>-53650000</v>
      </c>
      <c r="S211">
        <v>-1073000</v>
      </c>
      <c r="T211">
        <v>-52577000</v>
      </c>
      <c r="U211">
        <v>-272050</v>
      </c>
      <c r="V211">
        <v>0</v>
      </c>
      <c r="W211">
        <v>-1000000</v>
      </c>
      <c r="X211">
        <v>-108572050</v>
      </c>
      <c r="Y211">
        <v>1800000</v>
      </c>
    </row>
    <row r="212" spans="1:25" ht="12.75" x14ac:dyDescent="0.2">
      <c r="A212" s="468">
        <v>205</v>
      </c>
      <c r="B212" s="473" t="s">
        <v>292</v>
      </c>
      <c r="C212" s="403" t="s">
        <v>902</v>
      </c>
      <c r="D212" s="474" t="s">
        <v>903</v>
      </c>
      <c r="E212" s="480" t="s">
        <v>291</v>
      </c>
      <c r="F212">
        <v>725921</v>
      </c>
      <c r="G212">
        <v>57672558</v>
      </c>
      <c r="H212">
        <v>0</v>
      </c>
      <c r="I212">
        <v>0</v>
      </c>
      <c r="J212">
        <v>0</v>
      </c>
      <c r="K212">
        <v>-1194242</v>
      </c>
      <c r="L212">
        <v>56478316</v>
      </c>
      <c r="M212">
        <v>0</v>
      </c>
      <c r="N212">
        <v>0</v>
      </c>
      <c r="O212">
        <v>0</v>
      </c>
      <c r="P212">
        <v>0</v>
      </c>
      <c r="Q212">
        <v>0</v>
      </c>
      <c r="R212">
        <v>-27885886</v>
      </c>
      <c r="S212">
        <v>-11154354</v>
      </c>
      <c r="T212">
        <v>-16731531</v>
      </c>
      <c r="U212">
        <v>0</v>
      </c>
      <c r="V212">
        <v>-281315</v>
      </c>
      <c r="W212">
        <v>-1358207</v>
      </c>
      <c r="X212">
        <v>-57411293</v>
      </c>
      <c r="Y212">
        <v>-207056</v>
      </c>
    </row>
    <row r="213" spans="1:25" ht="12.75" x14ac:dyDescent="0.2">
      <c r="A213" s="468">
        <v>206</v>
      </c>
      <c r="B213" s="473" t="s">
        <v>294</v>
      </c>
      <c r="C213" s="403" t="s">
        <v>529</v>
      </c>
      <c r="D213" s="474" t="s">
        <v>910</v>
      </c>
      <c r="E213" s="480" t="s">
        <v>546</v>
      </c>
      <c r="F213">
        <v>-8799458</v>
      </c>
      <c r="G213">
        <v>37144000</v>
      </c>
      <c r="H213">
        <v>0</v>
      </c>
      <c r="I213">
        <v>0</v>
      </c>
      <c r="J213">
        <v>0</v>
      </c>
      <c r="K213">
        <v>0</v>
      </c>
      <c r="L213">
        <v>37144000</v>
      </c>
      <c r="M213">
        <v>0</v>
      </c>
      <c r="N213">
        <v>0</v>
      </c>
      <c r="O213">
        <v>9521876</v>
      </c>
      <c r="P213">
        <v>9521876</v>
      </c>
      <c r="Q213">
        <v>0</v>
      </c>
      <c r="R213">
        <v>-17998500</v>
      </c>
      <c r="S213">
        <v>-359970</v>
      </c>
      <c r="T213">
        <v>-17638530</v>
      </c>
      <c r="U213">
        <v>0</v>
      </c>
      <c r="V213">
        <v>-850325</v>
      </c>
      <c r="W213">
        <v>0</v>
      </c>
      <c r="X213">
        <v>-36847325</v>
      </c>
      <c r="Y213">
        <v>1019093</v>
      </c>
    </row>
    <row r="214" spans="1:25" ht="12.75" x14ac:dyDescent="0.2">
      <c r="A214" s="468">
        <v>207</v>
      </c>
      <c r="B214" s="473" t="s">
        <v>296</v>
      </c>
      <c r="C214" s="403" t="s">
        <v>897</v>
      </c>
      <c r="D214" s="474" t="s">
        <v>907</v>
      </c>
      <c r="E214" s="480" t="s">
        <v>295</v>
      </c>
      <c r="F214">
        <v>-1533523</v>
      </c>
      <c r="G214">
        <v>37510814</v>
      </c>
      <c r="H214">
        <v>0</v>
      </c>
      <c r="I214">
        <v>-305274</v>
      </c>
      <c r="J214">
        <v>0</v>
      </c>
      <c r="K214">
        <v>-1441294</v>
      </c>
      <c r="L214">
        <v>35764246</v>
      </c>
      <c r="M214">
        <v>0</v>
      </c>
      <c r="N214">
        <v>0</v>
      </c>
      <c r="O214">
        <v>2408063</v>
      </c>
      <c r="P214">
        <v>2408063</v>
      </c>
      <c r="Q214">
        <v>0</v>
      </c>
      <c r="R214">
        <v>-18873158</v>
      </c>
      <c r="S214">
        <v>-3774632</v>
      </c>
      <c r="T214">
        <v>-15098527</v>
      </c>
      <c r="U214">
        <v>-110398</v>
      </c>
      <c r="V214">
        <v>0</v>
      </c>
      <c r="W214">
        <v>0</v>
      </c>
      <c r="X214">
        <v>-37856715</v>
      </c>
      <c r="Y214">
        <v>-1217929</v>
      </c>
    </row>
    <row r="215" spans="1:25" ht="12.75" x14ac:dyDescent="0.2">
      <c r="A215" s="468">
        <v>208</v>
      </c>
      <c r="B215" s="473" t="s">
        <v>297</v>
      </c>
      <c r="C215" s="403" t="s">
        <v>897</v>
      </c>
      <c r="D215" s="474" t="s">
        <v>898</v>
      </c>
      <c r="E215" s="480" t="s">
        <v>577</v>
      </c>
      <c r="F215">
        <v>-1572703</v>
      </c>
      <c r="G215">
        <v>51755892</v>
      </c>
      <c r="H215">
        <v>-156636</v>
      </c>
      <c r="I215">
        <v>79410</v>
      </c>
      <c r="J215">
        <v>668117</v>
      </c>
      <c r="K215">
        <v>-1575605</v>
      </c>
      <c r="L215">
        <v>50771178</v>
      </c>
      <c r="M215">
        <v>202820</v>
      </c>
      <c r="N215">
        <v>0</v>
      </c>
      <c r="O215">
        <v>4234381</v>
      </c>
      <c r="P215">
        <v>4437201</v>
      </c>
      <c r="Q215">
        <v>-75</v>
      </c>
      <c r="R215">
        <v>-24410917</v>
      </c>
      <c r="S215">
        <v>-4882184</v>
      </c>
      <c r="T215">
        <v>-19528734</v>
      </c>
      <c r="U215">
        <v>-172098</v>
      </c>
      <c r="V215">
        <v>0</v>
      </c>
      <c r="W215">
        <v>0</v>
      </c>
      <c r="X215">
        <v>-48994008</v>
      </c>
      <c r="Y215">
        <v>4641668</v>
      </c>
    </row>
    <row r="216" spans="1:25" ht="12.75" x14ac:dyDescent="0.2">
      <c r="A216" s="468">
        <v>209</v>
      </c>
      <c r="B216" s="473" t="s">
        <v>299</v>
      </c>
      <c r="C216" s="403" t="s">
        <v>897</v>
      </c>
      <c r="D216" s="474" t="s">
        <v>899</v>
      </c>
      <c r="E216" s="480" t="s">
        <v>298</v>
      </c>
      <c r="F216">
        <v>-919801</v>
      </c>
      <c r="G216">
        <v>15297593</v>
      </c>
      <c r="H216">
        <v>0</v>
      </c>
      <c r="I216">
        <v>-130000</v>
      </c>
      <c r="J216">
        <v>364054</v>
      </c>
      <c r="K216">
        <v>-465954</v>
      </c>
      <c r="L216">
        <v>15065693</v>
      </c>
      <c r="M216">
        <v>0</v>
      </c>
      <c r="N216">
        <v>0</v>
      </c>
      <c r="O216">
        <v>1051731</v>
      </c>
      <c r="P216">
        <v>1051731</v>
      </c>
      <c r="Q216">
        <v>-90845</v>
      </c>
      <c r="R216">
        <v>-7425157</v>
      </c>
      <c r="S216">
        <v>-1485031</v>
      </c>
      <c r="T216">
        <v>-5940126</v>
      </c>
      <c r="U216">
        <v>-121695</v>
      </c>
      <c r="V216">
        <v>-21347</v>
      </c>
      <c r="W216">
        <v>0</v>
      </c>
      <c r="X216">
        <v>-15084201</v>
      </c>
      <c r="Y216">
        <v>113422</v>
      </c>
    </row>
    <row r="217" spans="1:25" ht="12.75" x14ac:dyDescent="0.2">
      <c r="A217" s="468">
        <v>210</v>
      </c>
      <c r="B217" s="473" t="s">
        <v>301</v>
      </c>
      <c r="C217" s="403" t="s">
        <v>902</v>
      </c>
      <c r="D217" s="474" t="s">
        <v>903</v>
      </c>
      <c r="E217" s="480" t="s">
        <v>300</v>
      </c>
      <c r="F217">
        <v>-8233000</v>
      </c>
      <c r="G217">
        <v>84942000</v>
      </c>
      <c r="H217">
        <v>-175000</v>
      </c>
      <c r="I217">
        <v>-175000</v>
      </c>
      <c r="J217">
        <v>4258000</v>
      </c>
      <c r="K217">
        <v>-4000000</v>
      </c>
      <c r="L217">
        <v>84850000</v>
      </c>
      <c r="M217">
        <v>0</v>
      </c>
      <c r="N217">
        <v>0</v>
      </c>
      <c r="O217">
        <v>3166000</v>
      </c>
      <c r="P217">
        <v>3166000</v>
      </c>
      <c r="Q217">
        <v>0</v>
      </c>
      <c r="R217">
        <v>-42245000</v>
      </c>
      <c r="S217">
        <v>-16898000</v>
      </c>
      <c r="T217">
        <v>-25347000</v>
      </c>
      <c r="U217">
        <v>-293000</v>
      </c>
      <c r="V217">
        <v>0</v>
      </c>
      <c r="W217">
        <v>0</v>
      </c>
      <c r="X217">
        <v>-84783000</v>
      </c>
      <c r="Y217">
        <v>-5000000</v>
      </c>
    </row>
    <row r="218" spans="1:25" ht="12.75" x14ac:dyDescent="0.2">
      <c r="A218" s="468">
        <v>211</v>
      </c>
      <c r="B218" s="473" t="s">
        <v>303</v>
      </c>
      <c r="C218" s="403" t="s">
        <v>897</v>
      </c>
      <c r="D218" s="474" t="s">
        <v>905</v>
      </c>
      <c r="E218" s="480" t="s">
        <v>302</v>
      </c>
      <c r="F218">
        <v>-1224714</v>
      </c>
      <c r="G218">
        <v>12847079</v>
      </c>
      <c r="H218">
        <v>0</v>
      </c>
      <c r="I218">
        <v>-64925</v>
      </c>
      <c r="J218">
        <v>1008776</v>
      </c>
      <c r="K218">
        <v>-1749000</v>
      </c>
      <c r="L218">
        <v>12041930</v>
      </c>
      <c r="M218">
        <v>19404</v>
      </c>
      <c r="N218">
        <v>0</v>
      </c>
      <c r="O218">
        <v>1658949</v>
      </c>
      <c r="P218">
        <v>1678353</v>
      </c>
      <c r="Q218">
        <v>-142857</v>
      </c>
      <c r="R218">
        <v>-6634836</v>
      </c>
      <c r="S218">
        <v>-1326967</v>
      </c>
      <c r="T218">
        <v>-5307869</v>
      </c>
      <c r="U218">
        <v>-97217</v>
      </c>
      <c r="V218">
        <v>0</v>
      </c>
      <c r="W218">
        <v>0</v>
      </c>
      <c r="X218">
        <v>-13509746</v>
      </c>
      <c r="Y218">
        <v>-1014177</v>
      </c>
    </row>
    <row r="219" spans="1:25" ht="12.75" x14ac:dyDescent="0.2">
      <c r="A219" s="468">
        <v>212</v>
      </c>
      <c r="B219" s="473" t="s">
        <v>305</v>
      </c>
      <c r="C219" s="403" t="s">
        <v>904</v>
      </c>
      <c r="D219" s="474" t="s">
        <v>899</v>
      </c>
      <c r="E219" s="480" t="s">
        <v>304</v>
      </c>
      <c r="F219">
        <v>-1735657</v>
      </c>
      <c r="G219">
        <v>67302500</v>
      </c>
      <c r="H219">
        <v>0</v>
      </c>
      <c r="I219">
        <v>-1000000</v>
      </c>
      <c r="J219">
        <v>1600000</v>
      </c>
      <c r="K219">
        <v>-4530000</v>
      </c>
      <c r="L219">
        <v>63372500</v>
      </c>
      <c r="M219">
        <v>0</v>
      </c>
      <c r="N219">
        <v>0</v>
      </c>
      <c r="O219">
        <v>2369000</v>
      </c>
      <c r="P219">
        <v>2369000</v>
      </c>
      <c r="Q219">
        <v>-3000</v>
      </c>
      <c r="R219">
        <v>-31548980</v>
      </c>
      <c r="S219">
        <v>-630980</v>
      </c>
      <c r="T219">
        <v>-30918000</v>
      </c>
      <c r="U219">
        <v>-287386</v>
      </c>
      <c r="V219">
        <v>-674943</v>
      </c>
      <c r="W219">
        <v>0</v>
      </c>
      <c r="X219">
        <v>-64063289</v>
      </c>
      <c r="Y219">
        <v>-57446</v>
      </c>
    </row>
    <row r="220" spans="1:25" ht="12.75" x14ac:dyDescent="0.2">
      <c r="A220" s="468">
        <v>213</v>
      </c>
      <c r="B220" s="473" t="s">
        <v>307</v>
      </c>
      <c r="C220" s="403" t="s">
        <v>897</v>
      </c>
      <c r="D220" s="474" t="s">
        <v>901</v>
      </c>
      <c r="E220" s="480" t="s">
        <v>306</v>
      </c>
      <c r="F220">
        <v>-1687088</v>
      </c>
      <c r="G220">
        <v>16398100</v>
      </c>
      <c r="H220">
        <v>-50000</v>
      </c>
      <c r="I220">
        <v>0</v>
      </c>
      <c r="J220">
        <v>0</v>
      </c>
      <c r="K220">
        <v>-105010</v>
      </c>
      <c r="L220">
        <v>16243090</v>
      </c>
      <c r="M220">
        <v>0</v>
      </c>
      <c r="N220">
        <v>0</v>
      </c>
      <c r="O220">
        <v>0</v>
      </c>
      <c r="P220">
        <v>0</v>
      </c>
      <c r="Q220">
        <v>0</v>
      </c>
      <c r="R220">
        <v>-7234860</v>
      </c>
      <c r="S220">
        <v>-1451080</v>
      </c>
      <c r="T220">
        <v>-5783780</v>
      </c>
      <c r="U220">
        <v>-105595</v>
      </c>
      <c r="V220">
        <v>0</v>
      </c>
      <c r="W220">
        <v>0</v>
      </c>
      <c r="X220">
        <v>-14575315</v>
      </c>
      <c r="Y220">
        <v>-19313</v>
      </c>
    </row>
    <row r="221" spans="1:25" ht="12.75" x14ac:dyDescent="0.2">
      <c r="A221" s="468">
        <v>214</v>
      </c>
      <c r="B221" s="473" t="s">
        <v>309</v>
      </c>
      <c r="C221" s="403" t="s">
        <v>897</v>
      </c>
      <c r="D221" s="474" t="s">
        <v>899</v>
      </c>
      <c r="E221" s="480" t="s">
        <v>308</v>
      </c>
      <c r="F221">
        <v>-2689476</v>
      </c>
      <c r="G221">
        <v>14561670</v>
      </c>
      <c r="H221">
        <v>0</v>
      </c>
      <c r="I221">
        <v>-279000</v>
      </c>
      <c r="J221">
        <v>0</v>
      </c>
      <c r="K221">
        <v>-700000</v>
      </c>
      <c r="L221">
        <v>13582670</v>
      </c>
      <c r="M221">
        <v>0</v>
      </c>
      <c r="N221">
        <v>0</v>
      </c>
      <c r="O221">
        <v>0</v>
      </c>
      <c r="P221">
        <v>0</v>
      </c>
      <c r="Q221">
        <v>0</v>
      </c>
      <c r="R221">
        <v>-5651786</v>
      </c>
      <c r="S221">
        <v>-1242774</v>
      </c>
      <c r="T221">
        <v>-4521428</v>
      </c>
      <c r="U221">
        <v>-99066</v>
      </c>
      <c r="V221">
        <v>0</v>
      </c>
      <c r="W221">
        <v>0</v>
      </c>
      <c r="X221">
        <v>-11515054</v>
      </c>
      <c r="Y221">
        <v>-621860</v>
      </c>
    </row>
    <row r="222" spans="1:25" ht="12.75" x14ac:dyDescent="0.2">
      <c r="A222" s="468">
        <v>215</v>
      </c>
      <c r="B222" s="473" t="s">
        <v>311</v>
      </c>
      <c r="C222" s="403" t="s">
        <v>897</v>
      </c>
      <c r="D222" s="474" t="s">
        <v>898</v>
      </c>
      <c r="E222" s="480" t="s">
        <v>310</v>
      </c>
      <c r="F222">
        <v>-839054</v>
      </c>
      <c r="G222">
        <v>17708277</v>
      </c>
      <c r="H222">
        <v>-80000</v>
      </c>
      <c r="I222">
        <v>-42104</v>
      </c>
      <c r="J222">
        <v>649593</v>
      </c>
      <c r="K222">
        <v>-664480</v>
      </c>
      <c r="L222">
        <v>17571286</v>
      </c>
      <c r="M222">
        <v>0</v>
      </c>
      <c r="N222">
        <v>0</v>
      </c>
      <c r="O222">
        <v>815599</v>
      </c>
      <c r="P222">
        <v>815599</v>
      </c>
      <c r="Q222">
        <v>-51909</v>
      </c>
      <c r="R222">
        <v>-8715101</v>
      </c>
      <c r="S222">
        <v>-1743020</v>
      </c>
      <c r="T222">
        <v>-6972081</v>
      </c>
      <c r="U222">
        <v>-146592</v>
      </c>
      <c r="V222">
        <v>0</v>
      </c>
      <c r="W222">
        <v>0</v>
      </c>
      <c r="X222">
        <v>-17628703</v>
      </c>
      <c r="Y222">
        <v>-80872</v>
      </c>
    </row>
    <row r="223" spans="1:25" ht="12.75" x14ac:dyDescent="0.2">
      <c r="A223" s="468">
        <v>216</v>
      </c>
      <c r="B223" s="473" t="s">
        <v>313</v>
      </c>
      <c r="C223" s="403" t="s">
        <v>904</v>
      </c>
      <c r="D223" s="474" t="s">
        <v>905</v>
      </c>
      <c r="E223" s="480" t="s">
        <v>312</v>
      </c>
      <c r="F223">
        <v>-1919856</v>
      </c>
      <c r="G223">
        <v>78048847</v>
      </c>
      <c r="H223">
        <v>-652326</v>
      </c>
      <c r="I223">
        <v>-1000000</v>
      </c>
      <c r="J223">
        <v>2263981</v>
      </c>
      <c r="K223">
        <v>-323576</v>
      </c>
      <c r="L223">
        <v>78336926</v>
      </c>
      <c r="M223">
        <v>0</v>
      </c>
      <c r="N223">
        <v>8554</v>
      </c>
      <c r="O223">
        <v>1715633</v>
      </c>
      <c r="P223">
        <v>1724187</v>
      </c>
      <c r="Q223">
        <v>-41237</v>
      </c>
      <c r="R223">
        <v>-36590927</v>
      </c>
      <c r="S223">
        <v>-738948</v>
      </c>
      <c r="T223">
        <v>-36208432</v>
      </c>
      <c r="U223">
        <v>-825792</v>
      </c>
      <c r="V223">
        <v>0</v>
      </c>
      <c r="W223">
        <v>0</v>
      </c>
      <c r="X223">
        <v>-74405336</v>
      </c>
      <c r="Y223">
        <v>3735921</v>
      </c>
    </row>
    <row r="224" spans="1:25" ht="12.75" x14ac:dyDescent="0.2">
      <c r="A224" s="468">
        <v>217</v>
      </c>
      <c r="B224" s="473" t="s">
        <v>315</v>
      </c>
      <c r="C224" s="403" t="s">
        <v>897</v>
      </c>
      <c r="D224" s="474" t="s">
        <v>907</v>
      </c>
      <c r="E224" s="480" t="s">
        <v>314</v>
      </c>
      <c r="F224">
        <v>-3861958</v>
      </c>
      <c r="G224">
        <v>49233119</v>
      </c>
      <c r="H224">
        <v>0</v>
      </c>
      <c r="I224">
        <v>-64622</v>
      </c>
      <c r="J224">
        <v>456880</v>
      </c>
      <c r="K224">
        <v>-1290288</v>
      </c>
      <c r="L224">
        <v>48335089</v>
      </c>
      <c r="M224">
        <v>0</v>
      </c>
      <c r="N224">
        <v>0</v>
      </c>
      <c r="O224">
        <v>3705455</v>
      </c>
      <c r="P224">
        <v>3705455</v>
      </c>
      <c r="Q224">
        <v>0</v>
      </c>
      <c r="R224">
        <v>-23719977</v>
      </c>
      <c r="S224">
        <v>-4743995</v>
      </c>
      <c r="T224">
        <v>-18975981</v>
      </c>
      <c r="U224">
        <v>-137063</v>
      </c>
      <c r="V224">
        <v>0</v>
      </c>
      <c r="W224">
        <v>0</v>
      </c>
      <c r="X224">
        <v>-47577016</v>
      </c>
      <c r="Y224">
        <v>601570</v>
      </c>
    </row>
    <row r="225" spans="1:25" ht="12.75" x14ac:dyDescent="0.2">
      <c r="A225" s="468">
        <v>218</v>
      </c>
      <c r="B225" s="473" t="s">
        <v>317</v>
      </c>
      <c r="C225" s="403" t="s">
        <v>897</v>
      </c>
      <c r="D225" s="474" t="s">
        <v>898</v>
      </c>
      <c r="E225" s="480" t="s">
        <v>316</v>
      </c>
      <c r="F225">
        <v>-3433461</v>
      </c>
      <c r="G225">
        <v>47728902</v>
      </c>
      <c r="H225">
        <v>-3503</v>
      </c>
      <c r="I225">
        <v>-417180</v>
      </c>
      <c r="J225">
        <v>0</v>
      </c>
      <c r="K225">
        <v>-989125</v>
      </c>
      <c r="L225">
        <v>46319094</v>
      </c>
      <c r="M225">
        <v>0</v>
      </c>
      <c r="N225">
        <v>0</v>
      </c>
      <c r="O225">
        <v>2292000</v>
      </c>
      <c r="P225">
        <v>2292000</v>
      </c>
      <c r="Q225">
        <v>0</v>
      </c>
      <c r="R225">
        <v>-25506000</v>
      </c>
      <c r="S225">
        <v>-5102000</v>
      </c>
      <c r="T225">
        <v>-20404000</v>
      </c>
      <c r="U225">
        <v>-127000</v>
      </c>
      <c r="V225">
        <v>0</v>
      </c>
      <c r="W225">
        <v>0</v>
      </c>
      <c r="X225">
        <v>-51139000</v>
      </c>
      <c r="Y225">
        <v>-5961367</v>
      </c>
    </row>
    <row r="226" spans="1:25" ht="12.75" x14ac:dyDescent="0.2">
      <c r="A226" s="468">
        <v>219</v>
      </c>
      <c r="B226" s="473" t="s">
        <v>319</v>
      </c>
      <c r="C226" s="403" t="s">
        <v>897</v>
      </c>
      <c r="D226" s="474" t="s">
        <v>900</v>
      </c>
      <c r="E226" s="480" t="s">
        <v>318</v>
      </c>
      <c r="F226">
        <v>-605751</v>
      </c>
      <c r="G226">
        <v>29209737</v>
      </c>
      <c r="H226">
        <v>0</v>
      </c>
      <c r="I226">
        <v>-244545</v>
      </c>
      <c r="J226">
        <v>381584</v>
      </c>
      <c r="K226">
        <v>-2098285</v>
      </c>
      <c r="L226">
        <v>27248491</v>
      </c>
      <c r="M226">
        <v>0</v>
      </c>
      <c r="N226">
        <v>0</v>
      </c>
      <c r="O226">
        <v>655018</v>
      </c>
      <c r="P226">
        <v>655018</v>
      </c>
      <c r="Q226">
        <v>-1418</v>
      </c>
      <c r="R226">
        <v>-13390380</v>
      </c>
      <c r="S226">
        <v>-2678077</v>
      </c>
      <c r="T226">
        <v>-10712305</v>
      </c>
      <c r="U226">
        <v>-186538</v>
      </c>
      <c r="V226">
        <v>-51226</v>
      </c>
      <c r="W226">
        <v>0</v>
      </c>
      <c r="X226">
        <v>-27019944</v>
      </c>
      <c r="Y226">
        <v>277814</v>
      </c>
    </row>
    <row r="227" spans="1:25" ht="12.75" x14ac:dyDescent="0.2">
      <c r="A227" s="468">
        <v>220</v>
      </c>
      <c r="B227" s="473" t="s">
        <v>321</v>
      </c>
      <c r="C227" s="403" t="s">
        <v>897</v>
      </c>
      <c r="D227" s="474" t="s">
        <v>898</v>
      </c>
      <c r="E227" s="480" t="s">
        <v>320</v>
      </c>
      <c r="F227">
        <v>-1864278</v>
      </c>
      <c r="G227">
        <v>48405902</v>
      </c>
      <c r="H227">
        <v>0</v>
      </c>
      <c r="I227">
        <v>-456000</v>
      </c>
      <c r="J227">
        <v>164119</v>
      </c>
      <c r="K227">
        <v>-1432025</v>
      </c>
      <c r="L227">
        <v>46681996</v>
      </c>
      <c r="M227">
        <v>0</v>
      </c>
      <c r="N227">
        <v>0</v>
      </c>
      <c r="O227">
        <v>902000</v>
      </c>
      <c r="P227">
        <v>902000</v>
      </c>
      <c r="Q227">
        <v>0</v>
      </c>
      <c r="R227">
        <v>-23772461</v>
      </c>
      <c r="S227">
        <v>-4754492</v>
      </c>
      <c r="T227">
        <v>-19017969</v>
      </c>
      <c r="U227">
        <v>-121838</v>
      </c>
      <c r="V227">
        <v>0</v>
      </c>
      <c r="W227">
        <v>0</v>
      </c>
      <c r="X227">
        <v>-47666760</v>
      </c>
      <c r="Y227">
        <v>-1947042</v>
      </c>
    </row>
    <row r="228" spans="1:25" ht="12.75" x14ac:dyDescent="0.2">
      <c r="A228" s="468">
        <v>221</v>
      </c>
      <c r="B228" s="473" t="s">
        <v>322</v>
      </c>
      <c r="C228" s="403" t="s">
        <v>529</v>
      </c>
      <c r="D228" s="474" t="s">
        <v>900</v>
      </c>
      <c r="E228" s="480" t="s">
        <v>569</v>
      </c>
      <c r="F228">
        <v>184000</v>
      </c>
      <c r="G228">
        <v>10741600</v>
      </c>
      <c r="H228">
        <v>0</v>
      </c>
      <c r="I228">
        <v>-21000</v>
      </c>
      <c r="J228">
        <v>0</v>
      </c>
      <c r="K228">
        <v>-35600</v>
      </c>
      <c r="L228">
        <v>10685000</v>
      </c>
      <c r="M228">
        <v>0</v>
      </c>
      <c r="N228">
        <v>0</v>
      </c>
      <c r="O228">
        <v>0</v>
      </c>
      <c r="P228">
        <v>0</v>
      </c>
      <c r="Q228">
        <v>0</v>
      </c>
      <c r="R228">
        <v>-5290822</v>
      </c>
      <c r="S228">
        <v>-105816</v>
      </c>
      <c r="T228">
        <v>-5185005</v>
      </c>
      <c r="U228">
        <v>0</v>
      </c>
      <c r="V228">
        <v>-57455</v>
      </c>
      <c r="W228">
        <v>-164000</v>
      </c>
      <c r="X228">
        <v>-10803098</v>
      </c>
      <c r="Y228">
        <v>65902</v>
      </c>
    </row>
    <row r="229" spans="1:25" ht="12.75" x14ac:dyDescent="0.2">
      <c r="A229" s="468">
        <v>222</v>
      </c>
      <c r="B229" s="473" t="s">
        <v>324</v>
      </c>
      <c r="C229" s="403" t="s">
        <v>897</v>
      </c>
      <c r="D229" s="474" t="s">
        <v>905</v>
      </c>
      <c r="E229" s="480" t="s">
        <v>323</v>
      </c>
      <c r="F229">
        <v>-15838</v>
      </c>
      <c r="G229">
        <v>16739057</v>
      </c>
      <c r="H229">
        <v>0</v>
      </c>
      <c r="I229">
        <v>0</v>
      </c>
      <c r="J229">
        <v>410000</v>
      </c>
      <c r="K229">
        <v>-195247</v>
      </c>
      <c r="L229">
        <v>16953810</v>
      </c>
      <c r="M229">
        <v>0</v>
      </c>
      <c r="N229">
        <v>0</v>
      </c>
      <c r="O229">
        <v>0</v>
      </c>
      <c r="P229">
        <v>0</v>
      </c>
      <c r="Q229">
        <v>-92200</v>
      </c>
      <c r="R229">
        <v>-8460101</v>
      </c>
      <c r="S229">
        <v>-1692020</v>
      </c>
      <c r="T229">
        <v>-6768080</v>
      </c>
      <c r="U229">
        <v>-111030</v>
      </c>
      <c r="V229">
        <v>0</v>
      </c>
      <c r="W229">
        <v>-4065</v>
      </c>
      <c r="X229">
        <v>-17127496</v>
      </c>
      <c r="Y229">
        <v>-189524</v>
      </c>
    </row>
    <row r="230" spans="1:25" ht="12.75" x14ac:dyDescent="0.2">
      <c r="A230" s="468">
        <v>223</v>
      </c>
      <c r="B230" s="473" t="s">
        <v>326</v>
      </c>
      <c r="C230" s="403" t="s">
        <v>904</v>
      </c>
      <c r="D230" s="474" t="s">
        <v>899</v>
      </c>
      <c r="E230" s="480" t="s">
        <v>325</v>
      </c>
      <c r="F230">
        <v>-6615364</v>
      </c>
      <c r="G230">
        <v>98096799</v>
      </c>
      <c r="H230">
        <v>0</v>
      </c>
      <c r="I230">
        <v>-4000000</v>
      </c>
      <c r="J230">
        <v>4458385</v>
      </c>
      <c r="K230">
        <v>-4948032</v>
      </c>
      <c r="L230">
        <v>93607152</v>
      </c>
      <c r="M230">
        <v>0</v>
      </c>
      <c r="N230">
        <v>527493</v>
      </c>
      <c r="O230">
        <v>6615364</v>
      </c>
      <c r="P230">
        <v>7142857</v>
      </c>
      <c r="Q230">
        <v>-73546</v>
      </c>
      <c r="R230">
        <v>-47702131</v>
      </c>
      <c r="S230">
        <v>-954043</v>
      </c>
      <c r="T230">
        <v>-46748088</v>
      </c>
      <c r="U230">
        <v>-447971</v>
      </c>
      <c r="V230">
        <v>0</v>
      </c>
      <c r="W230">
        <v>0</v>
      </c>
      <c r="X230">
        <v>-95925779</v>
      </c>
      <c r="Y230">
        <v>-1791134</v>
      </c>
    </row>
    <row r="231" spans="1:25" ht="12.75" x14ac:dyDescent="0.2">
      <c r="A231" s="468">
        <v>224</v>
      </c>
      <c r="B231" s="473" t="s">
        <v>328</v>
      </c>
      <c r="C231" s="403" t="s">
        <v>904</v>
      </c>
      <c r="D231" s="474" t="s">
        <v>907</v>
      </c>
      <c r="E231" s="480" t="s">
        <v>327</v>
      </c>
      <c r="F231">
        <v>-7356213</v>
      </c>
      <c r="G231">
        <v>105020685</v>
      </c>
      <c r="H231">
        <v>-1812180</v>
      </c>
      <c r="I231">
        <v>-2011762</v>
      </c>
      <c r="J231">
        <v>0</v>
      </c>
      <c r="K231">
        <v>-552280</v>
      </c>
      <c r="L231">
        <v>100644463</v>
      </c>
      <c r="M231">
        <v>0</v>
      </c>
      <c r="N231">
        <v>0</v>
      </c>
      <c r="O231">
        <v>3340678</v>
      </c>
      <c r="P231">
        <v>3340678</v>
      </c>
      <c r="Q231">
        <v>0</v>
      </c>
      <c r="R231">
        <v>-52724134</v>
      </c>
      <c r="S231">
        <v>-51669651</v>
      </c>
      <c r="T231">
        <v>-1054483</v>
      </c>
      <c r="U231">
        <v>-452663</v>
      </c>
      <c r="V231">
        <v>0</v>
      </c>
      <c r="W231">
        <v>0</v>
      </c>
      <c r="X231">
        <v>-105900931</v>
      </c>
      <c r="Y231">
        <v>-9272003</v>
      </c>
    </row>
    <row r="232" spans="1:25" ht="12.75" x14ac:dyDescent="0.2">
      <c r="A232" s="468">
        <v>225</v>
      </c>
      <c r="B232" s="473" t="s">
        <v>330</v>
      </c>
      <c r="C232" s="403" t="s">
        <v>897</v>
      </c>
      <c r="D232" s="474" t="s">
        <v>905</v>
      </c>
      <c r="E232" s="480" t="s">
        <v>329</v>
      </c>
      <c r="F232">
        <v>-119512</v>
      </c>
      <c r="G232">
        <v>35403499</v>
      </c>
      <c r="H232">
        <v>-153000</v>
      </c>
      <c r="I232">
        <v>-247000</v>
      </c>
      <c r="J232">
        <v>1306000</v>
      </c>
      <c r="K232">
        <v>-2906000</v>
      </c>
      <c r="L232">
        <v>33403499</v>
      </c>
      <c r="M232">
        <v>0</v>
      </c>
      <c r="N232">
        <v>0</v>
      </c>
      <c r="O232">
        <v>0</v>
      </c>
      <c r="P232">
        <v>0</v>
      </c>
      <c r="Q232">
        <v>0</v>
      </c>
      <c r="R232">
        <v>-16528176</v>
      </c>
      <c r="S232">
        <v>-3305636</v>
      </c>
      <c r="T232">
        <v>-13480503</v>
      </c>
      <c r="U232">
        <v>0</v>
      </c>
      <c r="V232">
        <v>0</v>
      </c>
      <c r="W232">
        <v>-66633</v>
      </c>
      <c r="X232">
        <v>-33380948</v>
      </c>
      <c r="Y232">
        <v>-96961</v>
      </c>
    </row>
    <row r="233" spans="1:25" ht="12.75" x14ac:dyDescent="0.2">
      <c r="A233" s="468">
        <v>226</v>
      </c>
      <c r="B233" s="473" t="s">
        <v>332</v>
      </c>
      <c r="C233" s="403" t="s">
        <v>897</v>
      </c>
      <c r="D233" s="474" t="s">
        <v>906</v>
      </c>
      <c r="E233" s="480" t="s">
        <v>331</v>
      </c>
      <c r="F233">
        <v>-764022</v>
      </c>
      <c r="G233">
        <v>39479789</v>
      </c>
      <c r="H233">
        <v>-262752</v>
      </c>
      <c r="I233">
        <v>-204779</v>
      </c>
      <c r="J233">
        <v>868599</v>
      </c>
      <c r="K233">
        <v>-1293978</v>
      </c>
      <c r="L233">
        <v>38586879</v>
      </c>
      <c r="M233">
        <v>40981</v>
      </c>
      <c r="N233">
        <v>0</v>
      </c>
      <c r="O233">
        <v>189237</v>
      </c>
      <c r="P233">
        <v>230218</v>
      </c>
      <c r="Q233">
        <v>0</v>
      </c>
      <c r="R233">
        <v>-19167315</v>
      </c>
      <c r="S233">
        <v>-3833463</v>
      </c>
      <c r="T233">
        <v>-15333852</v>
      </c>
      <c r="U233">
        <v>-343859</v>
      </c>
      <c r="V233">
        <v>-44458</v>
      </c>
      <c r="W233">
        <v>0</v>
      </c>
      <c r="X233">
        <v>-38722947</v>
      </c>
      <c r="Y233">
        <v>-669872</v>
      </c>
    </row>
    <row r="234" spans="1:25" ht="12.75" x14ac:dyDescent="0.2">
      <c r="A234" s="468">
        <v>227</v>
      </c>
      <c r="B234" s="473" t="s">
        <v>334</v>
      </c>
      <c r="C234" s="403" t="s">
        <v>904</v>
      </c>
      <c r="D234" s="474" t="s">
        <v>899</v>
      </c>
      <c r="E234" s="480" t="s">
        <v>333</v>
      </c>
      <c r="F234">
        <v>427156</v>
      </c>
      <c r="G234">
        <v>72792202</v>
      </c>
      <c r="H234">
        <v>-467000</v>
      </c>
      <c r="I234">
        <v>-1050000</v>
      </c>
      <c r="J234">
        <v>1464652</v>
      </c>
      <c r="K234">
        <v>-5039726</v>
      </c>
      <c r="L234">
        <v>67700128</v>
      </c>
      <c r="M234">
        <v>0</v>
      </c>
      <c r="N234">
        <v>0</v>
      </c>
      <c r="O234">
        <v>0</v>
      </c>
      <c r="P234">
        <v>0</v>
      </c>
      <c r="Q234">
        <v>-75534</v>
      </c>
      <c r="R234">
        <v>-33648021</v>
      </c>
      <c r="S234">
        <v>-672960</v>
      </c>
      <c r="T234">
        <v>-32975060</v>
      </c>
      <c r="U234">
        <v>-328553</v>
      </c>
      <c r="V234">
        <v>0</v>
      </c>
      <c r="W234">
        <v>-2864535</v>
      </c>
      <c r="X234">
        <v>-70564663</v>
      </c>
      <c r="Y234">
        <v>-2437379</v>
      </c>
    </row>
    <row r="235" spans="1:25" ht="12.75" x14ac:dyDescent="0.2">
      <c r="A235" s="468">
        <v>228</v>
      </c>
      <c r="B235" s="473" t="s">
        <v>336</v>
      </c>
      <c r="C235" s="403" t="s">
        <v>897</v>
      </c>
      <c r="D235" s="474" t="s">
        <v>905</v>
      </c>
      <c r="E235" s="480" t="s">
        <v>335</v>
      </c>
      <c r="F235">
        <v>-10695147</v>
      </c>
      <c r="G235">
        <v>41092279</v>
      </c>
      <c r="H235">
        <v>0</v>
      </c>
      <c r="I235">
        <v>-94005</v>
      </c>
      <c r="J235">
        <v>1170691</v>
      </c>
      <c r="K235">
        <v>-1832969</v>
      </c>
      <c r="L235">
        <v>40335996</v>
      </c>
      <c r="M235">
        <v>0</v>
      </c>
      <c r="N235">
        <v>0</v>
      </c>
      <c r="O235">
        <v>7417286</v>
      </c>
      <c r="P235">
        <v>7417286</v>
      </c>
      <c r="Q235">
        <v>0</v>
      </c>
      <c r="R235">
        <v>-16305911</v>
      </c>
      <c r="S235">
        <v>-3261182</v>
      </c>
      <c r="T235">
        <v>-13044729</v>
      </c>
      <c r="U235">
        <v>-7534543</v>
      </c>
      <c r="V235">
        <v>0</v>
      </c>
      <c r="W235">
        <v>0</v>
      </c>
      <c r="X235">
        <v>-40146365</v>
      </c>
      <c r="Y235">
        <v>-3088230</v>
      </c>
    </row>
    <row r="236" spans="1:25" ht="12.75" x14ac:dyDescent="0.2">
      <c r="A236" s="468">
        <v>229</v>
      </c>
      <c r="B236" s="473" t="s">
        <v>338</v>
      </c>
      <c r="C236" s="403" t="s">
        <v>897</v>
      </c>
      <c r="D236" s="474" t="s">
        <v>898</v>
      </c>
      <c r="E236" s="480" t="s">
        <v>337</v>
      </c>
      <c r="F236">
        <v>-3203956</v>
      </c>
      <c r="G236">
        <v>36459003</v>
      </c>
      <c r="H236">
        <v>-74656</v>
      </c>
      <c r="I236">
        <v>0</v>
      </c>
      <c r="J236">
        <v>678562</v>
      </c>
      <c r="K236">
        <v>-580971</v>
      </c>
      <c r="L236">
        <v>36481938</v>
      </c>
      <c r="M236">
        <v>0</v>
      </c>
      <c r="N236">
        <v>0</v>
      </c>
      <c r="O236">
        <v>3366745</v>
      </c>
      <c r="P236">
        <v>3366745</v>
      </c>
      <c r="Q236">
        <v>-31814</v>
      </c>
      <c r="R236">
        <v>-18367592</v>
      </c>
      <c r="S236">
        <v>-3673519</v>
      </c>
      <c r="T236">
        <v>-14694074</v>
      </c>
      <c r="U236">
        <v>-165079</v>
      </c>
      <c r="V236">
        <v>0</v>
      </c>
      <c r="W236">
        <v>0</v>
      </c>
      <c r="X236">
        <v>-36932078</v>
      </c>
      <c r="Y236">
        <v>-287351</v>
      </c>
    </row>
    <row r="237" spans="1:25" ht="12.75" x14ac:dyDescent="0.2">
      <c r="A237" s="468">
        <v>230</v>
      </c>
      <c r="B237" s="473" t="s">
        <v>340</v>
      </c>
      <c r="C237" s="403" t="s">
        <v>904</v>
      </c>
      <c r="D237" s="474" t="s">
        <v>905</v>
      </c>
      <c r="E237" s="480" t="s">
        <v>339</v>
      </c>
      <c r="F237">
        <v>-17279346</v>
      </c>
      <c r="G237">
        <v>225098028</v>
      </c>
      <c r="H237">
        <v>0</v>
      </c>
      <c r="I237">
        <v>-2173994</v>
      </c>
      <c r="J237">
        <v>7649785</v>
      </c>
      <c r="K237">
        <v>-17073819</v>
      </c>
      <c r="L237">
        <v>213500000</v>
      </c>
      <c r="M237">
        <v>0</v>
      </c>
      <c r="N237">
        <v>0</v>
      </c>
      <c r="O237">
        <v>9985696</v>
      </c>
      <c r="P237">
        <v>9985696</v>
      </c>
      <c r="Q237">
        <v>-235531</v>
      </c>
      <c r="R237">
        <v>-107508412</v>
      </c>
      <c r="S237">
        <v>-2151290</v>
      </c>
      <c r="T237">
        <v>-105413199</v>
      </c>
      <c r="U237">
        <v>-2898374</v>
      </c>
      <c r="V237">
        <v>-78869</v>
      </c>
      <c r="W237">
        <v>0</v>
      </c>
      <c r="X237">
        <v>-218285675</v>
      </c>
      <c r="Y237">
        <v>-12079325</v>
      </c>
    </row>
    <row r="238" spans="1:25" ht="12.75" x14ac:dyDescent="0.2">
      <c r="A238" s="468">
        <v>231</v>
      </c>
      <c r="B238" s="473" t="s">
        <v>342</v>
      </c>
      <c r="C238" s="403" t="s">
        <v>897</v>
      </c>
      <c r="D238" s="474" t="s">
        <v>898</v>
      </c>
      <c r="E238" s="480" t="s">
        <v>341</v>
      </c>
      <c r="F238">
        <v>303014</v>
      </c>
      <c r="G238">
        <v>29091325</v>
      </c>
      <c r="H238">
        <v>-135128</v>
      </c>
      <c r="I238">
        <v>-145725</v>
      </c>
      <c r="J238">
        <v>331604</v>
      </c>
      <c r="K238">
        <v>-329647</v>
      </c>
      <c r="L238">
        <v>28812429</v>
      </c>
      <c r="M238">
        <v>0</v>
      </c>
      <c r="N238">
        <v>0</v>
      </c>
      <c r="O238">
        <v>0</v>
      </c>
      <c r="P238">
        <v>0</v>
      </c>
      <c r="Q238">
        <v>-35968</v>
      </c>
      <c r="R238">
        <v>-14029326</v>
      </c>
      <c r="S238">
        <v>-2805866</v>
      </c>
      <c r="T238">
        <v>-11223461</v>
      </c>
      <c r="U238">
        <v>-149886</v>
      </c>
      <c r="V238">
        <v>0</v>
      </c>
      <c r="W238">
        <v>0</v>
      </c>
      <c r="X238">
        <v>-28244507</v>
      </c>
      <c r="Y238">
        <v>870936</v>
      </c>
    </row>
    <row r="239" spans="1:25" ht="12.75" x14ac:dyDescent="0.2">
      <c r="A239" s="468">
        <v>232</v>
      </c>
      <c r="B239" s="473" t="s">
        <v>344</v>
      </c>
      <c r="C239" s="403" t="s">
        <v>529</v>
      </c>
      <c r="D239" s="474" t="s">
        <v>907</v>
      </c>
      <c r="E239" s="480" t="s">
        <v>343</v>
      </c>
      <c r="F239">
        <v>-15922284</v>
      </c>
      <c r="G239">
        <v>79463822</v>
      </c>
      <c r="H239">
        <v>0</v>
      </c>
      <c r="I239">
        <v>-219400</v>
      </c>
      <c r="J239">
        <v>1774912</v>
      </c>
      <c r="K239">
        <v>-1900240</v>
      </c>
      <c r="L239">
        <v>79119094</v>
      </c>
      <c r="M239">
        <v>0</v>
      </c>
      <c r="N239">
        <v>0</v>
      </c>
      <c r="O239">
        <v>19220210</v>
      </c>
      <c r="P239">
        <v>19220210</v>
      </c>
      <c r="Q239">
        <v>-15693</v>
      </c>
      <c r="R239">
        <v>-39537486</v>
      </c>
      <c r="S239">
        <v>-790750</v>
      </c>
      <c r="T239">
        <v>-38746737</v>
      </c>
      <c r="U239">
        <v>-462718</v>
      </c>
      <c r="V239">
        <v>0</v>
      </c>
      <c r="W239">
        <v>0</v>
      </c>
      <c r="X239">
        <v>-79553384</v>
      </c>
      <c r="Y239">
        <v>2863636</v>
      </c>
    </row>
    <row r="240" spans="1:25" ht="12.75" x14ac:dyDescent="0.2">
      <c r="A240" s="468">
        <v>233</v>
      </c>
      <c r="B240" s="473" t="s">
        <v>345</v>
      </c>
      <c r="C240" s="403" t="s">
        <v>529</v>
      </c>
      <c r="D240" s="474" t="s">
        <v>898</v>
      </c>
      <c r="E240" s="480" t="s">
        <v>536</v>
      </c>
      <c r="F240">
        <v>-722782</v>
      </c>
      <c r="G240">
        <v>101342550</v>
      </c>
      <c r="H240">
        <v>0</v>
      </c>
      <c r="I240">
        <v>0</v>
      </c>
      <c r="J240">
        <v>0</v>
      </c>
      <c r="K240">
        <v>0</v>
      </c>
      <c r="L240">
        <v>101342550</v>
      </c>
      <c r="M240">
        <v>0</v>
      </c>
      <c r="N240">
        <v>0</v>
      </c>
      <c r="O240">
        <v>0</v>
      </c>
      <c r="P240">
        <v>0</v>
      </c>
      <c r="Q240">
        <v>0</v>
      </c>
      <c r="R240">
        <v>-50671280</v>
      </c>
      <c r="S240">
        <v>-1013430</v>
      </c>
      <c r="T240">
        <v>-49657850</v>
      </c>
      <c r="U240">
        <v>0</v>
      </c>
      <c r="V240">
        <v>0</v>
      </c>
      <c r="W240">
        <v>0</v>
      </c>
      <c r="X240">
        <v>-101342560</v>
      </c>
      <c r="Y240">
        <v>-722792</v>
      </c>
    </row>
    <row r="241" spans="1:25" ht="12.75" x14ac:dyDescent="0.2">
      <c r="A241" s="468">
        <v>234</v>
      </c>
      <c r="B241" s="473" t="s">
        <v>347</v>
      </c>
      <c r="C241" s="403" t="s">
        <v>904</v>
      </c>
      <c r="D241" s="474" t="s">
        <v>907</v>
      </c>
      <c r="E241" s="480" t="s">
        <v>346</v>
      </c>
      <c r="F241">
        <v>-6227748</v>
      </c>
      <c r="G241">
        <v>116096536</v>
      </c>
      <c r="H241">
        <v>0</v>
      </c>
      <c r="I241">
        <v>-735718</v>
      </c>
      <c r="J241">
        <v>6435201</v>
      </c>
      <c r="K241">
        <v>-9027027</v>
      </c>
      <c r="L241">
        <v>112768992</v>
      </c>
      <c r="M241">
        <v>-15925</v>
      </c>
      <c r="N241">
        <v>0</v>
      </c>
      <c r="O241">
        <v>6322969</v>
      </c>
      <c r="P241">
        <v>6307044</v>
      </c>
      <c r="Q241">
        <v>-1463302</v>
      </c>
      <c r="R241">
        <v>-60105654</v>
      </c>
      <c r="S241">
        <v>-1202113</v>
      </c>
      <c r="T241">
        <v>-58903541</v>
      </c>
      <c r="U241">
        <v>-252068</v>
      </c>
      <c r="V241">
        <v>0</v>
      </c>
      <c r="W241">
        <v>0</v>
      </c>
      <c r="X241">
        <v>-121926678</v>
      </c>
      <c r="Y241">
        <v>-9078390</v>
      </c>
    </row>
    <row r="242" spans="1:25" ht="12.75" x14ac:dyDescent="0.2">
      <c r="A242" s="468">
        <v>235</v>
      </c>
      <c r="B242" s="473" t="s">
        <v>349</v>
      </c>
      <c r="C242" s="403" t="s">
        <v>897</v>
      </c>
      <c r="D242" s="474" t="s">
        <v>898</v>
      </c>
      <c r="E242" s="480" t="s">
        <v>348</v>
      </c>
      <c r="F242">
        <v>4668178</v>
      </c>
      <c r="G242">
        <v>31628747</v>
      </c>
      <c r="H242">
        <v>0</v>
      </c>
      <c r="I242">
        <v>-316287</v>
      </c>
      <c r="J242">
        <v>92568</v>
      </c>
      <c r="K242">
        <v>1141956</v>
      </c>
      <c r="L242">
        <v>32546984</v>
      </c>
      <c r="M242">
        <v>0</v>
      </c>
      <c r="N242">
        <v>0</v>
      </c>
      <c r="O242">
        <v>0</v>
      </c>
      <c r="P242">
        <v>0</v>
      </c>
      <c r="Q242">
        <v>0</v>
      </c>
      <c r="R242">
        <v>-16496164</v>
      </c>
      <c r="S242">
        <v>-3299233</v>
      </c>
      <c r="T242">
        <v>-13196932</v>
      </c>
      <c r="U242">
        <v>0</v>
      </c>
      <c r="V242">
        <v>-97084</v>
      </c>
      <c r="W242">
        <v>-4575550</v>
      </c>
      <c r="X242">
        <v>-37664963</v>
      </c>
      <c r="Y242">
        <v>-449801</v>
      </c>
    </row>
    <row r="243" spans="1:25" ht="12.75" x14ac:dyDescent="0.2">
      <c r="A243" s="468">
        <v>236</v>
      </c>
      <c r="B243" s="473" t="s">
        <v>351</v>
      </c>
      <c r="C243" s="403" t="s">
        <v>897</v>
      </c>
      <c r="D243" s="474" t="s">
        <v>901</v>
      </c>
      <c r="E243" s="480" t="s">
        <v>350</v>
      </c>
      <c r="F243">
        <v>-1604197</v>
      </c>
      <c r="G243">
        <v>79503339</v>
      </c>
      <c r="H243">
        <v>-29296</v>
      </c>
      <c r="I243">
        <v>9787</v>
      </c>
      <c r="J243">
        <v>4124670</v>
      </c>
      <c r="K243">
        <v>-5030255</v>
      </c>
      <c r="L243">
        <v>78578245</v>
      </c>
      <c r="M243">
        <v>0</v>
      </c>
      <c r="N243">
        <v>0</v>
      </c>
      <c r="O243">
        <v>382946</v>
      </c>
      <c r="P243">
        <v>382946</v>
      </c>
      <c r="Q243">
        <v>0</v>
      </c>
      <c r="R243">
        <v>-36295273</v>
      </c>
      <c r="S243">
        <v>-7259054</v>
      </c>
      <c r="T243">
        <v>-29036218</v>
      </c>
      <c r="U243">
        <v>-771576</v>
      </c>
      <c r="V243">
        <v>-200927</v>
      </c>
      <c r="W243">
        <v>0</v>
      </c>
      <c r="X243">
        <v>-73563048</v>
      </c>
      <c r="Y243">
        <v>3793946</v>
      </c>
    </row>
    <row r="244" spans="1:25" ht="12.75" x14ac:dyDescent="0.2">
      <c r="A244" s="468">
        <v>237</v>
      </c>
      <c r="B244" s="473" t="s">
        <v>353</v>
      </c>
      <c r="C244" s="403" t="s">
        <v>897</v>
      </c>
      <c r="D244" s="474" t="s">
        <v>900</v>
      </c>
      <c r="E244" s="480" t="s">
        <v>352</v>
      </c>
      <c r="F244">
        <v>-399744</v>
      </c>
      <c r="G244">
        <v>24201621</v>
      </c>
      <c r="H244">
        <v>0</v>
      </c>
      <c r="I244">
        <v>-80182</v>
      </c>
      <c r="J244">
        <v>0</v>
      </c>
      <c r="K244">
        <v>-233774</v>
      </c>
      <c r="L244">
        <v>23887665</v>
      </c>
      <c r="M244">
        <v>0</v>
      </c>
      <c r="N244">
        <v>0</v>
      </c>
      <c r="O244">
        <v>0</v>
      </c>
      <c r="P244">
        <v>0</v>
      </c>
      <c r="Q244">
        <v>-26218</v>
      </c>
      <c r="R244">
        <v>-11767098</v>
      </c>
      <c r="S244">
        <v>-2353420</v>
      </c>
      <c r="T244">
        <v>-9413679</v>
      </c>
      <c r="U244">
        <v>0</v>
      </c>
      <c r="V244">
        <v>-91482</v>
      </c>
      <c r="W244">
        <v>-548304</v>
      </c>
      <c r="X244">
        <v>-24200201</v>
      </c>
      <c r="Y244">
        <v>-712280</v>
      </c>
    </row>
    <row r="245" spans="1:25" ht="12.75" x14ac:dyDescent="0.2">
      <c r="A245" s="468">
        <v>238</v>
      </c>
      <c r="B245" s="473" t="s">
        <v>355</v>
      </c>
      <c r="C245" s="403" t="s">
        <v>529</v>
      </c>
      <c r="D245" s="474" t="s">
        <v>906</v>
      </c>
      <c r="E245" s="480" t="s">
        <v>530</v>
      </c>
      <c r="F245">
        <v>-17018753</v>
      </c>
      <c r="G245">
        <v>142631655</v>
      </c>
      <c r="H245">
        <v>0</v>
      </c>
      <c r="I245">
        <v>-282720</v>
      </c>
      <c r="J245">
        <v>3917523</v>
      </c>
      <c r="K245">
        <v>-5500666</v>
      </c>
      <c r="L245">
        <v>140765792</v>
      </c>
      <c r="M245">
        <v>1518</v>
      </c>
      <c r="N245">
        <v>65698</v>
      </c>
      <c r="O245">
        <v>12462030</v>
      </c>
      <c r="P245">
        <v>12529246</v>
      </c>
      <c r="Q245">
        <v>0</v>
      </c>
      <c r="R245">
        <v>-71920229</v>
      </c>
      <c r="S245">
        <v>-1438405</v>
      </c>
      <c r="T245">
        <v>-70481824</v>
      </c>
      <c r="U245">
        <v>-5438152</v>
      </c>
      <c r="V245">
        <v>0</v>
      </c>
      <c r="W245">
        <v>0</v>
      </c>
      <c r="X245">
        <v>-149278610</v>
      </c>
      <c r="Y245">
        <v>-13002325</v>
      </c>
    </row>
    <row r="246" spans="1:25" ht="12.75" x14ac:dyDescent="0.2">
      <c r="A246" s="468">
        <v>239</v>
      </c>
      <c r="B246" s="473" t="s">
        <v>357</v>
      </c>
      <c r="C246" s="403" t="s">
        <v>897</v>
      </c>
      <c r="D246" s="474" t="s">
        <v>906</v>
      </c>
      <c r="E246" s="480" t="s">
        <v>356</v>
      </c>
      <c r="F246">
        <v>-26079290</v>
      </c>
      <c r="G246">
        <v>30983653</v>
      </c>
      <c r="H246">
        <v>0</v>
      </c>
      <c r="I246">
        <v>-262068</v>
      </c>
      <c r="J246">
        <v>715970</v>
      </c>
      <c r="K246">
        <v>-5628803</v>
      </c>
      <c r="L246">
        <v>25808752</v>
      </c>
      <c r="M246">
        <v>0</v>
      </c>
      <c r="N246">
        <v>0</v>
      </c>
      <c r="O246">
        <v>583063</v>
      </c>
      <c r="P246">
        <v>583063</v>
      </c>
      <c r="Q246">
        <v>-155916</v>
      </c>
      <c r="R246">
        <v>-15264811</v>
      </c>
      <c r="S246">
        <v>-3052962</v>
      </c>
      <c r="T246">
        <v>-12211848</v>
      </c>
      <c r="U246">
        <v>-208295</v>
      </c>
      <c r="V246">
        <v>0</v>
      </c>
      <c r="W246">
        <v>0</v>
      </c>
      <c r="X246">
        <v>-30893832</v>
      </c>
      <c r="Y246">
        <v>-30581307</v>
      </c>
    </row>
    <row r="247" spans="1:25" ht="12.75" x14ac:dyDescent="0.2">
      <c r="A247" s="468">
        <v>240</v>
      </c>
      <c r="B247" s="473" t="s">
        <v>359</v>
      </c>
      <c r="C247" s="403" t="s">
        <v>897</v>
      </c>
      <c r="D247" s="474" t="s">
        <v>900</v>
      </c>
      <c r="E247" s="480" t="s">
        <v>358</v>
      </c>
      <c r="F247">
        <v>-2145029</v>
      </c>
      <c r="G247">
        <v>27568861</v>
      </c>
      <c r="H247">
        <v>0</v>
      </c>
      <c r="I247">
        <v>-256691</v>
      </c>
      <c r="J247">
        <v>109942</v>
      </c>
      <c r="K247">
        <v>-2749708</v>
      </c>
      <c r="L247">
        <v>24672404</v>
      </c>
      <c r="M247">
        <v>0</v>
      </c>
      <c r="N247">
        <v>0</v>
      </c>
      <c r="O247">
        <v>2425106</v>
      </c>
      <c r="P247">
        <v>2425106</v>
      </c>
      <c r="Q247">
        <v>-393359</v>
      </c>
      <c r="R247">
        <v>-12818354</v>
      </c>
      <c r="S247">
        <v>-2563671</v>
      </c>
      <c r="T247">
        <v>-10254683</v>
      </c>
      <c r="U247">
        <v>-320415</v>
      </c>
      <c r="V247">
        <v>-34121</v>
      </c>
      <c r="W247">
        <v>0</v>
      </c>
      <c r="X247">
        <v>-26384603</v>
      </c>
      <c r="Y247">
        <v>-1432122</v>
      </c>
    </row>
    <row r="248" spans="1:25" ht="12.75" x14ac:dyDescent="0.2">
      <c r="A248" s="468">
        <v>241</v>
      </c>
      <c r="B248" s="473" t="s">
        <v>361</v>
      </c>
      <c r="C248" s="403" t="s">
        <v>897</v>
      </c>
      <c r="D248" s="474" t="s">
        <v>900</v>
      </c>
      <c r="E248" s="480" t="s">
        <v>360</v>
      </c>
      <c r="F248">
        <v>-4056538</v>
      </c>
      <c r="G248">
        <v>42664621</v>
      </c>
      <c r="H248">
        <v>0</v>
      </c>
      <c r="I248">
        <v>-293066</v>
      </c>
      <c r="J248">
        <v>193777</v>
      </c>
      <c r="K248">
        <v>-549267</v>
      </c>
      <c r="L248">
        <v>42016065</v>
      </c>
      <c r="M248">
        <v>0</v>
      </c>
      <c r="N248">
        <v>0</v>
      </c>
      <c r="O248">
        <v>1879486</v>
      </c>
      <c r="P248">
        <v>1879486</v>
      </c>
      <c r="Q248">
        <v>0</v>
      </c>
      <c r="R248">
        <v>-20670924</v>
      </c>
      <c r="S248">
        <v>-4134185</v>
      </c>
      <c r="T248">
        <v>-16536739</v>
      </c>
      <c r="U248">
        <v>0</v>
      </c>
      <c r="V248">
        <v>-360393</v>
      </c>
      <c r="W248">
        <v>0</v>
      </c>
      <c r="X248">
        <v>-41702241</v>
      </c>
      <c r="Y248">
        <v>-1863228</v>
      </c>
    </row>
    <row r="249" spans="1:25" ht="12.75" x14ac:dyDescent="0.2">
      <c r="A249" s="468">
        <v>242</v>
      </c>
      <c r="B249" s="473" t="s">
        <v>363</v>
      </c>
      <c r="C249" s="403" t="s">
        <v>897</v>
      </c>
      <c r="D249" s="474" t="s">
        <v>899</v>
      </c>
      <c r="E249" s="480" t="s">
        <v>362</v>
      </c>
      <c r="F249">
        <v>-2217579</v>
      </c>
      <c r="G249">
        <v>40999338</v>
      </c>
      <c r="H249">
        <v>-264455</v>
      </c>
      <c r="I249">
        <v>-164776</v>
      </c>
      <c r="J249">
        <v>101920</v>
      </c>
      <c r="K249">
        <v>-695328</v>
      </c>
      <c r="L249">
        <v>39976699</v>
      </c>
      <c r="M249">
        <v>0</v>
      </c>
      <c r="N249">
        <v>0</v>
      </c>
      <c r="O249">
        <v>2176704</v>
      </c>
      <c r="P249">
        <v>2176704</v>
      </c>
      <c r="Q249">
        <v>-29754</v>
      </c>
      <c r="R249">
        <v>-20996246</v>
      </c>
      <c r="S249">
        <v>-4199249</v>
      </c>
      <c r="T249">
        <v>-16796996</v>
      </c>
      <c r="U249">
        <v>-301317</v>
      </c>
      <c r="V249">
        <v>0</v>
      </c>
      <c r="W249">
        <v>0</v>
      </c>
      <c r="X249">
        <v>-42323562</v>
      </c>
      <c r="Y249">
        <v>-2387738</v>
      </c>
    </row>
    <row r="250" spans="1:25" ht="12.75" x14ac:dyDescent="0.2">
      <c r="A250" s="468">
        <v>243</v>
      </c>
      <c r="B250" s="473" t="s">
        <v>365</v>
      </c>
      <c r="C250" s="403" t="s">
        <v>897</v>
      </c>
      <c r="D250" s="474" t="s">
        <v>901</v>
      </c>
      <c r="E250" s="480" t="s">
        <v>364</v>
      </c>
      <c r="F250">
        <v>-2197827</v>
      </c>
      <c r="G250">
        <v>31569790</v>
      </c>
      <c r="H250">
        <v>-3089</v>
      </c>
      <c r="I250">
        <v>-100000</v>
      </c>
      <c r="J250">
        <v>0</v>
      </c>
      <c r="K250">
        <v>-765130</v>
      </c>
      <c r="L250">
        <v>30701571</v>
      </c>
      <c r="M250">
        <v>0</v>
      </c>
      <c r="N250">
        <v>0</v>
      </c>
      <c r="O250">
        <v>1905229</v>
      </c>
      <c r="P250">
        <v>1905229</v>
      </c>
      <c r="Q250">
        <v>0</v>
      </c>
      <c r="R250">
        <v>-15676261</v>
      </c>
      <c r="S250">
        <v>-3135252</v>
      </c>
      <c r="T250">
        <v>-12541008</v>
      </c>
      <c r="U250">
        <v>-262941</v>
      </c>
      <c r="V250">
        <v>0</v>
      </c>
      <c r="W250">
        <v>0</v>
      </c>
      <c r="X250">
        <v>-31615462</v>
      </c>
      <c r="Y250">
        <v>-1206489</v>
      </c>
    </row>
    <row r="251" spans="1:25" ht="12.75" x14ac:dyDescent="0.2">
      <c r="A251" s="468">
        <v>244</v>
      </c>
      <c r="B251" s="473" t="s">
        <v>367</v>
      </c>
      <c r="C251" s="403" t="s">
        <v>897</v>
      </c>
      <c r="D251" s="474" t="s">
        <v>900</v>
      </c>
      <c r="E251" s="480" t="s">
        <v>366</v>
      </c>
      <c r="F251">
        <v>-1967346</v>
      </c>
      <c r="G251">
        <v>23371913</v>
      </c>
      <c r="H251">
        <v>-83571</v>
      </c>
      <c r="I251">
        <v>-18452</v>
      </c>
      <c r="J251">
        <v>761553</v>
      </c>
      <c r="K251">
        <v>-597731</v>
      </c>
      <c r="L251">
        <v>23433712</v>
      </c>
      <c r="M251">
        <v>28058</v>
      </c>
      <c r="N251">
        <v>0</v>
      </c>
      <c r="O251">
        <v>1594212</v>
      </c>
      <c r="P251">
        <v>1622270</v>
      </c>
      <c r="Q251">
        <v>0</v>
      </c>
      <c r="R251">
        <v>-11307233</v>
      </c>
      <c r="S251">
        <v>-2261447</v>
      </c>
      <c r="T251">
        <v>-9045786</v>
      </c>
      <c r="U251">
        <v>-364407</v>
      </c>
      <c r="V251">
        <v>-73698</v>
      </c>
      <c r="W251">
        <v>0</v>
      </c>
      <c r="X251">
        <v>-23052571</v>
      </c>
      <c r="Y251">
        <v>36065</v>
      </c>
    </row>
    <row r="252" spans="1:25" ht="12.75" x14ac:dyDescent="0.2">
      <c r="A252" s="468">
        <v>245</v>
      </c>
      <c r="B252" s="473" t="s">
        <v>369</v>
      </c>
      <c r="C252" s="403" t="s">
        <v>897</v>
      </c>
      <c r="D252" s="474" t="s">
        <v>898</v>
      </c>
      <c r="E252" s="480" t="s">
        <v>368</v>
      </c>
      <c r="F252">
        <v>-2925004</v>
      </c>
      <c r="G252">
        <v>42480524</v>
      </c>
      <c r="H252">
        <v>0</v>
      </c>
      <c r="I252">
        <v>-284000</v>
      </c>
      <c r="J252">
        <v>1624307</v>
      </c>
      <c r="K252">
        <v>-1021600</v>
      </c>
      <c r="L252">
        <v>42799231</v>
      </c>
      <c r="M252">
        <v>127829</v>
      </c>
      <c r="N252">
        <v>0</v>
      </c>
      <c r="O252">
        <v>2952074</v>
      </c>
      <c r="P252">
        <v>3079903</v>
      </c>
      <c r="Q252">
        <v>0</v>
      </c>
      <c r="R252">
        <v>-21595783</v>
      </c>
      <c r="S252">
        <v>-4319157</v>
      </c>
      <c r="T252">
        <v>-17276627</v>
      </c>
      <c r="U252">
        <v>-516403</v>
      </c>
      <c r="V252">
        <v>0</v>
      </c>
      <c r="W252">
        <v>0</v>
      </c>
      <c r="X252">
        <v>-43707970</v>
      </c>
      <c r="Y252">
        <v>-753840</v>
      </c>
    </row>
    <row r="253" spans="1:25" ht="12.75" x14ac:dyDescent="0.2">
      <c r="A253" s="468">
        <v>246</v>
      </c>
      <c r="B253" s="473" t="s">
        <v>371</v>
      </c>
      <c r="C253" s="403" t="s">
        <v>897</v>
      </c>
      <c r="D253" s="474" t="s">
        <v>899</v>
      </c>
      <c r="E253" s="480" t="s">
        <v>370</v>
      </c>
      <c r="F253">
        <v>775883</v>
      </c>
      <c r="G253">
        <v>39767991</v>
      </c>
      <c r="H253">
        <v>0</v>
      </c>
      <c r="I253">
        <v>-402000</v>
      </c>
      <c r="J253">
        <v>457537</v>
      </c>
      <c r="K253">
        <v>-157537</v>
      </c>
      <c r="L253">
        <v>39665991</v>
      </c>
      <c r="M253">
        <v>22962</v>
      </c>
      <c r="N253">
        <v>0</v>
      </c>
      <c r="O253">
        <v>0</v>
      </c>
      <c r="P253">
        <v>22962</v>
      </c>
      <c r="Q253">
        <v>0</v>
      </c>
      <c r="R253">
        <v>-19472623</v>
      </c>
      <c r="S253">
        <v>-3894524</v>
      </c>
      <c r="T253">
        <v>-15578098</v>
      </c>
      <c r="U253">
        <v>-127679</v>
      </c>
      <c r="V253">
        <v>0</v>
      </c>
      <c r="W253">
        <v>-764114</v>
      </c>
      <c r="X253">
        <v>-39837038</v>
      </c>
      <c r="Y253">
        <v>627798</v>
      </c>
    </row>
    <row r="254" spans="1:25" ht="12.75" x14ac:dyDescent="0.2">
      <c r="A254" s="468">
        <v>247</v>
      </c>
      <c r="B254" s="473" t="s">
        <v>373</v>
      </c>
      <c r="C254" s="403" t="s">
        <v>897</v>
      </c>
      <c r="D254" s="474" t="s">
        <v>906</v>
      </c>
      <c r="E254" s="480" t="s">
        <v>372</v>
      </c>
      <c r="F254">
        <v>-8190238</v>
      </c>
      <c r="G254">
        <v>45759765</v>
      </c>
      <c r="H254">
        <v>0</v>
      </c>
      <c r="I254">
        <v>-421074</v>
      </c>
      <c r="J254">
        <v>478604</v>
      </c>
      <c r="K254">
        <v>-572369</v>
      </c>
      <c r="L254">
        <v>45244926</v>
      </c>
      <c r="M254">
        <v>0</v>
      </c>
      <c r="N254">
        <v>0</v>
      </c>
      <c r="O254">
        <v>8662870</v>
      </c>
      <c r="P254">
        <v>8662870</v>
      </c>
      <c r="Q254">
        <v>-83227</v>
      </c>
      <c r="R254">
        <v>-21903303</v>
      </c>
      <c r="S254">
        <v>-4380661</v>
      </c>
      <c r="T254">
        <v>-17522642</v>
      </c>
      <c r="U254">
        <v>-470934</v>
      </c>
      <c r="V254">
        <v>-60095</v>
      </c>
      <c r="W254">
        <v>0</v>
      </c>
      <c r="X254">
        <v>-44420862</v>
      </c>
      <c r="Y254">
        <v>1296696</v>
      </c>
    </row>
    <row r="255" spans="1:25" ht="12.75" x14ac:dyDescent="0.2">
      <c r="A255" s="468">
        <v>248</v>
      </c>
      <c r="B255" s="473" t="s">
        <v>375</v>
      </c>
      <c r="C255" s="403" t="s">
        <v>897</v>
      </c>
      <c r="D255" s="474" t="s">
        <v>907</v>
      </c>
      <c r="E255" s="480" t="s">
        <v>374</v>
      </c>
      <c r="F255">
        <v>-3841852</v>
      </c>
      <c r="G255">
        <v>24652000</v>
      </c>
      <c r="H255">
        <v>0</v>
      </c>
      <c r="I255">
        <v>0</v>
      </c>
      <c r="J255">
        <v>800000</v>
      </c>
      <c r="K255">
        <v>-920000</v>
      </c>
      <c r="L255">
        <v>24532000</v>
      </c>
      <c r="M255">
        <v>0</v>
      </c>
      <c r="N255">
        <v>0</v>
      </c>
      <c r="O255">
        <v>3385092</v>
      </c>
      <c r="P255">
        <v>3385092</v>
      </c>
      <c r="Q255">
        <v>0</v>
      </c>
      <c r="R255">
        <v>-11055937</v>
      </c>
      <c r="S255">
        <v>-1110997</v>
      </c>
      <c r="T255">
        <v>-8887978</v>
      </c>
      <c r="U255">
        <v>-2995575</v>
      </c>
      <c r="V255">
        <v>-24406</v>
      </c>
      <c r="W255">
        <v>0</v>
      </c>
      <c r="X255">
        <v>-24074893</v>
      </c>
      <c r="Y255">
        <v>347</v>
      </c>
    </row>
    <row r="256" spans="1:25" ht="12.75" x14ac:dyDescent="0.2">
      <c r="A256" s="468">
        <v>249</v>
      </c>
      <c r="B256" s="473" t="s">
        <v>377</v>
      </c>
      <c r="C256" s="403" t="s">
        <v>904</v>
      </c>
      <c r="D256" s="474" t="s">
        <v>910</v>
      </c>
      <c r="E256" s="480" t="s">
        <v>376</v>
      </c>
      <c r="F256">
        <v>-1182547</v>
      </c>
      <c r="G256">
        <v>32940082</v>
      </c>
      <c r="H256">
        <v>-500000</v>
      </c>
      <c r="I256">
        <v>-100000</v>
      </c>
      <c r="J256">
        <v>500000</v>
      </c>
      <c r="K256">
        <v>-1500000</v>
      </c>
      <c r="L256">
        <v>31340082</v>
      </c>
      <c r="M256">
        <v>29743</v>
      </c>
      <c r="N256">
        <v>153992</v>
      </c>
      <c r="O256">
        <v>531490</v>
      </c>
      <c r="P256">
        <v>715225</v>
      </c>
      <c r="Q256">
        <v>-5382</v>
      </c>
      <c r="R256">
        <v>-15736047</v>
      </c>
      <c r="S256">
        <v>-314721</v>
      </c>
      <c r="T256">
        <v>-15421327</v>
      </c>
      <c r="U256">
        <v>-153992</v>
      </c>
      <c r="V256">
        <v>0</v>
      </c>
      <c r="W256">
        <v>0</v>
      </c>
      <c r="X256">
        <v>-31631469</v>
      </c>
      <c r="Y256">
        <v>-758709</v>
      </c>
    </row>
    <row r="257" spans="1:25" ht="12.75" x14ac:dyDescent="0.2">
      <c r="A257" s="468">
        <v>250</v>
      </c>
      <c r="B257" s="473" t="s">
        <v>378</v>
      </c>
      <c r="C257" s="403" t="s">
        <v>529</v>
      </c>
      <c r="D257" s="474" t="s">
        <v>898</v>
      </c>
      <c r="E257" s="480" t="s">
        <v>559</v>
      </c>
      <c r="F257">
        <v>7827412</v>
      </c>
      <c r="G257">
        <v>104507709</v>
      </c>
      <c r="H257">
        <v>-1200000</v>
      </c>
      <c r="I257">
        <v>-1063974</v>
      </c>
      <c r="J257">
        <v>6143792</v>
      </c>
      <c r="K257">
        <v>-7696781</v>
      </c>
      <c r="L257">
        <v>100690746</v>
      </c>
      <c r="M257">
        <v>0</v>
      </c>
      <c r="N257">
        <v>0</v>
      </c>
      <c r="O257">
        <v>0</v>
      </c>
      <c r="P257">
        <v>0</v>
      </c>
      <c r="Q257">
        <v>-418635</v>
      </c>
      <c r="R257">
        <v>-48449280</v>
      </c>
      <c r="S257">
        <v>-47480294</v>
      </c>
      <c r="T257">
        <v>-968986</v>
      </c>
      <c r="U257">
        <v>-315452</v>
      </c>
      <c r="V257">
        <v>0</v>
      </c>
      <c r="W257">
        <v>-6145305</v>
      </c>
      <c r="X257">
        <v>-103777952</v>
      </c>
      <c r="Y257">
        <v>4740206</v>
      </c>
    </row>
    <row r="258" spans="1:25" ht="12.75" x14ac:dyDescent="0.2">
      <c r="A258" s="468">
        <v>251</v>
      </c>
      <c r="B258" s="473" t="s">
        <v>379</v>
      </c>
      <c r="C258" s="403" t="s">
        <v>529</v>
      </c>
      <c r="D258" s="474" t="s">
        <v>901</v>
      </c>
      <c r="E258" s="480" t="s">
        <v>556</v>
      </c>
      <c r="F258">
        <v>-3740000</v>
      </c>
      <c r="G258">
        <v>48527815</v>
      </c>
      <c r="H258">
        <v>0</v>
      </c>
      <c r="I258">
        <v>-281692</v>
      </c>
      <c r="J258">
        <v>1094224</v>
      </c>
      <c r="K258">
        <v>-1807222</v>
      </c>
      <c r="L258">
        <v>47533125</v>
      </c>
      <c r="M258">
        <v>0</v>
      </c>
      <c r="N258">
        <v>0</v>
      </c>
      <c r="O258">
        <v>0</v>
      </c>
      <c r="P258">
        <v>0</v>
      </c>
      <c r="Q258">
        <v>0</v>
      </c>
      <c r="R258">
        <v>-23851709</v>
      </c>
      <c r="S258">
        <v>-477034</v>
      </c>
      <c r="T258">
        <v>-23374674</v>
      </c>
      <c r="U258">
        <v>-238425</v>
      </c>
      <c r="V258">
        <v>0</v>
      </c>
      <c r="W258">
        <v>-173467</v>
      </c>
      <c r="X258">
        <v>-48115309</v>
      </c>
      <c r="Y258">
        <v>-4322184</v>
      </c>
    </row>
    <row r="259" spans="1:25" ht="12.75" x14ac:dyDescent="0.2">
      <c r="A259" s="468">
        <v>252</v>
      </c>
      <c r="B259" s="473" t="s">
        <v>381</v>
      </c>
      <c r="C259" s="403" t="s">
        <v>909</v>
      </c>
      <c r="D259" s="474" t="s">
        <v>903</v>
      </c>
      <c r="E259" s="480" t="s">
        <v>380</v>
      </c>
      <c r="F259">
        <v>-13654376</v>
      </c>
      <c r="G259">
        <v>257922536</v>
      </c>
      <c r="H259">
        <v>0</v>
      </c>
      <c r="I259">
        <v>-2750000</v>
      </c>
      <c r="J259">
        <v>4074690</v>
      </c>
      <c r="K259">
        <v>-14074690</v>
      </c>
      <c r="L259">
        <v>245172536</v>
      </c>
      <c r="M259">
        <v>69187</v>
      </c>
      <c r="N259">
        <v>0</v>
      </c>
      <c r="O259">
        <v>14607303</v>
      </c>
      <c r="P259">
        <v>14676490</v>
      </c>
      <c r="Q259">
        <v>0</v>
      </c>
      <c r="R259">
        <v>-115192076</v>
      </c>
      <c r="S259">
        <v>-69115246</v>
      </c>
      <c r="T259">
        <v>-46076830</v>
      </c>
      <c r="U259">
        <v>-659318</v>
      </c>
      <c r="V259">
        <v>0</v>
      </c>
      <c r="W259">
        <v>0</v>
      </c>
      <c r="X259">
        <v>-231043470</v>
      </c>
      <c r="Y259">
        <v>15151180</v>
      </c>
    </row>
    <row r="260" spans="1:25" ht="12.75" x14ac:dyDescent="0.2">
      <c r="A260" s="468">
        <v>253</v>
      </c>
      <c r="B260" s="473" t="s">
        <v>383</v>
      </c>
      <c r="C260" s="403" t="s">
        <v>897</v>
      </c>
      <c r="D260" s="474" t="s">
        <v>898</v>
      </c>
      <c r="E260" s="480" t="s">
        <v>382</v>
      </c>
      <c r="F260">
        <v>-6143000</v>
      </c>
      <c r="G260">
        <v>46746000</v>
      </c>
      <c r="H260">
        <v>-281000</v>
      </c>
      <c r="I260">
        <v>-110000</v>
      </c>
      <c r="J260">
        <v>0</v>
      </c>
      <c r="K260">
        <v>-1099000</v>
      </c>
      <c r="L260">
        <v>45256000</v>
      </c>
      <c r="M260">
        <v>0</v>
      </c>
      <c r="N260">
        <v>0</v>
      </c>
      <c r="O260">
        <v>8812000</v>
      </c>
      <c r="P260">
        <v>8812000</v>
      </c>
      <c r="Q260">
        <v>0</v>
      </c>
      <c r="R260">
        <v>-22768000</v>
      </c>
      <c r="S260">
        <v>-4554000</v>
      </c>
      <c r="T260">
        <v>-18215000</v>
      </c>
      <c r="U260">
        <v>-129000</v>
      </c>
      <c r="V260">
        <v>0</v>
      </c>
      <c r="W260">
        <v>0</v>
      </c>
      <c r="X260">
        <v>-45666000</v>
      </c>
      <c r="Y260">
        <v>2259000</v>
      </c>
    </row>
    <row r="261" spans="1:25" ht="12.75" x14ac:dyDescent="0.2">
      <c r="A261" s="468">
        <v>254</v>
      </c>
      <c r="B261" s="473" t="s">
        <v>385</v>
      </c>
      <c r="C261" s="403" t="s">
        <v>897</v>
      </c>
      <c r="D261" s="474" t="s">
        <v>901</v>
      </c>
      <c r="E261" s="480" t="s">
        <v>384</v>
      </c>
      <c r="F261">
        <v>-6658606</v>
      </c>
      <c r="G261">
        <v>65750000</v>
      </c>
      <c r="H261">
        <v>-120000</v>
      </c>
      <c r="I261">
        <v>-150000</v>
      </c>
      <c r="J261">
        <v>3386768</v>
      </c>
      <c r="K261">
        <v>-1786768</v>
      </c>
      <c r="L261">
        <v>67080000</v>
      </c>
      <c r="M261">
        <v>5467</v>
      </c>
      <c r="N261">
        <v>0</v>
      </c>
      <c r="O261">
        <v>4006011</v>
      </c>
      <c r="P261">
        <v>4011478</v>
      </c>
      <c r="Q261">
        <v>-422834</v>
      </c>
      <c r="R261">
        <v>-32052023</v>
      </c>
      <c r="S261">
        <v>-6410405</v>
      </c>
      <c r="T261">
        <v>-25641618</v>
      </c>
      <c r="U261">
        <v>-194644</v>
      </c>
      <c r="V261">
        <v>0</v>
      </c>
      <c r="W261">
        <v>0</v>
      </c>
      <c r="X261">
        <v>-64721524</v>
      </c>
      <c r="Y261">
        <v>-288652</v>
      </c>
    </row>
    <row r="262" spans="1:25" ht="12.75" x14ac:dyDescent="0.2">
      <c r="A262" s="468">
        <v>255</v>
      </c>
      <c r="B262" s="473" t="s">
        <v>387</v>
      </c>
      <c r="C262" s="403" t="s">
        <v>897</v>
      </c>
      <c r="D262" s="474" t="s">
        <v>901</v>
      </c>
      <c r="E262" s="480" t="s">
        <v>386</v>
      </c>
      <c r="F262">
        <v>-384441</v>
      </c>
      <c r="G262">
        <v>48975656</v>
      </c>
      <c r="H262">
        <v>0</v>
      </c>
      <c r="I262">
        <v>-306336</v>
      </c>
      <c r="J262">
        <v>622873</v>
      </c>
      <c r="K262">
        <v>-149938</v>
      </c>
      <c r="L262">
        <v>49142255</v>
      </c>
      <c r="M262">
        <v>0</v>
      </c>
      <c r="N262">
        <v>0</v>
      </c>
      <c r="O262">
        <v>827610</v>
      </c>
      <c r="P262">
        <v>827610</v>
      </c>
      <c r="Q262">
        <v>-7260</v>
      </c>
      <c r="R262">
        <v>-23633005</v>
      </c>
      <c r="S262">
        <v>-4726601</v>
      </c>
      <c r="T262">
        <v>-18906404</v>
      </c>
      <c r="U262">
        <v>-423812</v>
      </c>
      <c r="V262">
        <v>0</v>
      </c>
      <c r="W262">
        <v>0</v>
      </c>
      <c r="X262">
        <v>-47697082</v>
      </c>
      <c r="Y262">
        <v>1888342</v>
      </c>
    </row>
    <row r="263" spans="1:25" ht="12.75" x14ac:dyDescent="0.2">
      <c r="A263" s="468">
        <v>256</v>
      </c>
      <c r="B263" s="473" t="s">
        <v>389</v>
      </c>
      <c r="C263" s="403" t="s">
        <v>904</v>
      </c>
      <c r="D263" s="474" t="s">
        <v>899</v>
      </c>
      <c r="E263" s="480" t="s">
        <v>388</v>
      </c>
      <c r="F263">
        <v>392311</v>
      </c>
      <c r="G263">
        <v>51875904</v>
      </c>
      <c r="H263">
        <v>0</v>
      </c>
      <c r="I263">
        <v>0</v>
      </c>
      <c r="J263">
        <v>1117683</v>
      </c>
      <c r="K263">
        <v>-2750000</v>
      </c>
      <c r="L263">
        <v>50243587</v>
      </c>
      <c r="M263">
        <v>0</v>
      </c>
      <c r="N263">
        <v>0</v>
      </c>
      <c r="O263">
        <v>0</v>
      </c>
      <c r="P263">
        <v>0</v>
      </c>
      <c r="Q263">
        <v>-25218</v>
      </c>
      <c r="R263">
        <v>-24887656</v>
      </c>
      <c r="S263">
        <v>-497753</v>
      </c>
      <c r="T263">
        <v>-24389902</v>
      </c>
      <c r="U263">
        <v>-197099</v>
      </c>
      <c r="V263">
        <v>-352288</v>
      </c>
      <c r="W263">
        <v>0</v>
      </c>
      <c r="X263">
        <v>-50349916</v>
      </c>
      <c r="Y263">
        <v>285982</v>
      </c>
    </row>
    <row r="264" spans="1:25" ht="12.75" x14ac:dyDescent="0.2">
      <c r="A264" s="468">
        <v>257</v>
      </c>
      <c r="B264" s="473" t="s">
        <v>391</v>
      </c>
      <c r="C264" s="403" t="s">
        <v>897</v>
      </c>
      <c r="D264" s="474" t="s">
        <v>907</v>
      </c>
      <c r="E264" s="480" t="s">
        <v>390</v>
      </c>
      <c r="F264">
        <v>-4907020</v>
      </c>
      <c r="G264">
        <v>48120560</v>
      </c>
      <c r="H264">
        <v>0</v>
      </c>
      <c r="I264">
        <v>-452721</v>
      </c>
      <c r="J264">
        <v>599822</v>
      </c>
      <c r="K264">
        <v>-1156388</v>
      </c>
      <c r="L264">
        <v>47111273</v>
      </c>
      <c r="M264">
        <v>0</v>
      </c>
      <c r="N264">
        <v>0</v>
      </c>
      <c r="O264">
        <v>9281276</v>
      </c>
      <c r="P264">
        <v>9281276</v>
      </c>
      <c r="Q264">
        <v>0</v>
      </c>
      <c r="R264">
        <v>-23153653</v>
      </c>
      <c r="S264">
        <v>-4630731</v>
      </c>
      <c r="T264">
        <v>-18522922</v>
      </c>
      <c r="U264">
        <v>-170009</v>
      </c>
      <c r="V264">
        <v>0</v>
      </c>
      <c r="W264">
        <v>0</v>
      </c>
      <c r="X264">
        <v>-46477315</v>
      </c>
      <c r="Y264">
        <v>5008214</v>
      </c>
    </row>
    <row r="265" spans="1:25" ht="12.75" x14ac:dyDescent="0.2">
      <c r="A265" s="468">
        <v>258</v>
      </c>
      <c r="B265" s="473" t="s">
        <v>393</v>
      </c>
      <c r="C265" s="403" t="s">
        <v>897</v>
      </c>
      <c r="D265" s="474" t="s">
        <v>907</v>
      </c>
      <c r="E265" s="480" t="s">
        <v>392</v>
      </c>
      <c r="F265">
        <v>-1392920</v>
      </c>
      <c r="G265">
        <v>19055132</v>
      </c>
      <c r="H265">
        <v>0</v>
      </c>
      <c r="I265">
        <v>-66142</v>
      </c>
      <c r="J265">
        <v>0</v>
      </c>
      <c r="K265">
        <v>-14012</v>
      </c>
      <c r="L265">
        <v>18974978</v>
      </c>
      <c r="M265">
        <v>0</v>
      </c>
      <c r="N265">
        <v>0</v>
      </c>
      <c r="O265">
        <v>795888</v>
      </c>
      <c r="P265">
        <v>795888</v>
      </c>
      <c r="Q265">
        <v>-1850</v>
      </c>
      <c r="R265">
        <v>-9310983</v>
      </c>
      <c r="S265">
        <v>-1862197</v>
      </c>
      <c r="T265">
        <v>-7448786</v>
      </c>
      <c r="U265">
        <v>-115447</v>
      </c>
      <c r="V265">
        <v>0</v>
      </c>
      <c r="W265">
        <v>0</v>
      </c>
      <c r="X265">
        <v>-18739263</v>
      </c>
      <c r="Y265">
        <v>-361317</v>
      </c>
    </row>
    <row r="266" spans="1:25" ht="12.75" x14ac:dyDescent="0.2">
      <c r="A266" s="468">
        <v>259</v>
      </c>
      <c r="B266" s="473" t="s">
        <v>395</v>
      </c>
      <c r="C266" s="403" t="s">
        <v>897</v>
      </c>
      <c r="D266" s="474" t="s">
        <v>901</v>
      </c>
      <c r="E266" s="480" t="s">
        <v>394</v>
      </c>
      <c r="F266">
        <v>-2049645</v>
      </c>
      <c r="G266">
        <v>48824455</v>
      </c>
      <c r="H266">
        <v>0</v>
      </c>
      <c r="I266">
        <v>-800000</v>
      </c>
      <c r="J266">
        <v>0</v>
      </c>
      <c r="K266">
        <v>-701491</v>
      </c>
      <c r="L266">
        <v>47322964</v>
      </c>
      <c r="M266">
        <v>0</v>
      </c>
      <c r="N266">
        <v>0</v>
      </c>
      <c r="O266">
        <v>2339459</v>
      </c>
      <c r="P266">
        <v>2339459</v>
      </c>
      <c r="Q266">
        <v>-162018</v>
      </c>
      <c r="R266">
        <v>-23071462</v>
      </c>
      <c r="S266">
        <v>-4614292</v>
      </c>
      <c r="T266">
        <v>-18457170</v>
      </c>
      <c r="U266">
        <v>-112692</v>
      </c>
      <c r="V266">
        <v>0</v>
      </c>
      <c r="W266">
        <v>0</v>
      </c>
      <c r="X266">
        <v>-46417634</v>
      </c>
      <c r="Y266">
        <v>1195144</v>
      </c>
    </row>
    <row r="267" spans="1:25" ht="12.75" x14ac:dyDescent="0.2">
      <c r="A267" s="468">
        <v>260</v>
      </c>
      <c r="B267" s="473" t="s">
        <v>397</v>
      </c>
      <c r="C267" s="403" t="s">
        <v>904</v>
      </c>
      <c r="D267" s="474" t="s">
        <v>899</v>
      </c>
      <c r="E267" s="480" t="s">
        <v>396</v>
      </c>
      <c r="F267">
        <v>2187170</v>
      </c>
      <c r="G267">
        <v>99243000</v>
      </c>
      <c r="H267">
        <v>0</v>
      </c>
      <c r="I267">
        <v>-1983000</v>
      </c>
      <c r="J267">
        <v>0</v>
      </c>
      <c r="K267">
        <v>-1983000</v>
      </c>
      <c r="L267">
        <v>95277000</v>
      </c>
      <c r="M267">
        <v>0</v>
      </c>
      <c r="N267">
        <v>0</v>
      </c>
      <c r="O267">
        <v>0</v>
      </c>
      <c r="P267">
        <v>0</v>
      </c>
      <c r="Q267">
        <v>0</v>
      </c>
      <c r="R267">
        <v>-47782000</v>
      </c>
      <c r="S267">
        <v>-956000</v>
      </c>
      <c r="T267">
        <v>-46826000</v>
      </c>
      <c r="U267">
        <v>0</v>
      </c>
      <c r="V267">
        <v>-438000</v>
      </c>
      <c r="W267">
        <v>-2187170</v>
      </c>
      <c r="X267">
        <v>-98189170</v>
      </c>
      <c r="Y267">
        <v>-725000</v>
      </c>
    </row>
    <row r="268" spans="1:25" ht="12.75" x14ac:dyDescent="0.2">
      <c r="A268" s="468">
        <v>261</v>
      </c>
      <c r="B268" s="473" t="s">
        <v>399</v>
      </c>
      <c r="C268" s="403" t="s">
        <v>529</v>
      </c>
      <c r="D268" s="474" t="s">
        <v>910</v>
      </c>
      <c r="E268" s="480" t="s">
        <v>547</v>
      </c>
      <c r="F268">
        <v>-7967383</v>
      </c>
      <c r="G268">
        <v>86007835</v>
      </c>
      <c r="H268">
        <v>0</v>
      </c>
      <c r="I268">
        <v>-983228</v>
      </c>
      <c r="J268">
        <v>1816267</v>
      </c>
      <c r="K268">
        <v>-4752909</v>
      </c>
      <c r="L268">
        <v>82087965</v>
      </c>
      <c r="M268">
        <v>0</v>
      </c>
      <c r="N268">
        <v>0</v>
      </c>
      <c r="O268">
        <v>8814254</v>
      </c>
      <c r="P268">
        <v>8814254</v>
      </c>
      <c r="Q268">
        <v>-34210</v>
      </c>
      <c r="R268">
        <v>-41144959</v>
      </c>
      <c r="S268">
        <v>-824874</v>
      </c>
      <c r="T268">
        <v>-40418829</v>
      </c>
      <c r="U268">
        <v>-173320</v>
      </c>
      <c r="V268">
        <v>-338644</v>
      </c>
      <c r="W268">
        <v>0</v>
      </c>
      <c r="X268">
        <v>-82934836</v>
      </c>
      <c r="Y268">
        <v>0</v>
      </c>
    </row>
    <row r="269" spans="1:25" ht="12.75" x14ac:dyDescent="0.2">
      <c r="A269" s="468">
        <v>262</v>
      </c>
      <c r="B269" s="473" t="s">
        <v>401</v>
      </c>
      <c r="C269" s="403" t="s">
        <v>529</v>
      </c>
      <c r="D269" s="474" t="s">
        <v>907</v>
      </c>
      <c r="E269" s="480" t="s">
        <v>576</v>
      </c>
      <c r="F269">
        <v>2246416</v>
      </c>
      <c r="G269">
        <v>94055096</v>
      </c>
      <c r="H269">
        <v>0</v>
      </c>
      <c r="I269">
        <v>-546857</v>
      </c>
      <c r="J269">
        <v>0</v>
      </c>
      <c r="K269">
        <v>-1753000</v>
      </c>
      <c r="L269">
        <v>91755239</v>
      </c>
      <c r="M269">
        <v>0</v>
      </c>
      <c r="N269">
        <v>0</v>
      </c>
      <c r="O269">
        <v>0</v>
      </c>
      <c r="P269">
        <v>0</v>
      </c>
      <c r="Q269">
        <v>0</v>
      </c>
      <c r="R269">
        <v>-43474410</v>
      </c>
      <c r="S269">
        <v>-869488</v>
      </c>
      <c r="T269">
        <v>-42604821</v>
      </c>
      <c r="U269">
        <v>-366260</v>
      </c>
      <c r="V269">
        <v>0</v>
      </c>
      <c r="W269">
        <v>0</v>
      </c>
      <c r="X269">
        <v>-87314979</v>
      </c>
      <c r="Y269">
        <v>6686676</v>
      </c>
    </row>
    <row r="270" spans="1:25" ht="12.75" x14ac:dyDescent="0.2">
      <c r="A270" s="468">
        <v>263</v>
      </c>
      <c r="B270" s="473" t="s">
        <v>403</v>
      </c>
      <c r="C270" s="403" t="s">
        <v>897</v>
      </c>
      <c r="D270" s="474" t="s">
        <v>907</v>
      </c>
      <c r="E270" s="480" t="s">
        <v>402</v>
      </c>
      <c r="F270">
        <v>-2517134</v>
      </c>
      <c r="G270">
        <v>54945337</v>
      </c>
      <c r="H270">
        <v>0</v>
      </c>
      <c r="I270">
        <v>8080</v>
      </c>
      <c r="J270">
        <v>0</v>
      </c>
      <c r="K270">
        <v>789819</v>
      </c>
      <c r="L270">
        <v>55743236</v>
      </c>
      <c r="M270">
        <v>0</v>
      </c>
      <c r="N270">
        <v>0</v>
      </c>
      <c r="O270">
        <v>1123152</v>
      </c>
      <c r="P270">
        <v>1123152</v>
      </c>
      <c r="Q270">
        <v>0</v>
      </c>
      <c r="R270">
        <v>-27280271</v>
      </c>
      <c r="S270">
        <v>-5456054</v>
      </c>
      <c r="T270">
        <v>-21824217</v>
      </c>
      <c r="U270">
        <v>-217909</v>
      </c>
      <c r="V270">
        <v>0</v>
      </c>
      <c r="W270">
        <v>0</v>
      </c>
      <c r="X270">
        <v>-54778451</v>
      </c>
      <c r="Y270">
        <v>-429197</v>
      </c>
    </row>
    <row r="271" spans="1:25" ht="12.75" x14ac:dyDescent="0.2">
      <c r="A271" s="468">
        <v>264</v>
      </c>
      <c r="B271" s="473" t="s">
        <v>405</v>
      </c>
      <c r="C271" s="403" t="s">
        <v>897</v>
      </c>
      <c r="D271" s="474" t="s">
        <v>906</v>
      </c>
      <c r="E271" s="480" t="s">
        <v>404</v>
      </c>
      <c r="F271">
        <v>-891938</v>
      </c>
      <c r="G271">
        <v>28305153</v>
      </c>
      <c r="H271">
        <v>-50000</v>
      </c>
      <c r="I271">
        <v>-150000</v>
      </c>
      <c r="J271">
        <v>746254</v>
      </c>
      <c r="K271">
        <v>-1406451</v>
      </c>
      <c r="L271">
        <v>27444956</v>
      </c>
      <c r="M271">
        <v>0</v>
      </c>
      <c r="N271">
        <v>0</v>
      </c>
      <c r="O271">
        <v>1179474</v>
      </c>
      <c r="P271">
        <v>1179474</v>
      </c>
      <c r="Q271">
        <v>0</v>
      </c>
      <c r="R271">
        <v>-13737717</v>
      </c>
      <c r="S271">
        <v>-2747543</v>
      </c>
      <c r="T271">
        <v>-10990174</v>
      </c>
      <c r="U271">
        <v>-160071</v>
      </c>
      <c r="V271">
        <v>0</v>
      </c>
      <c r="W271">
        <v>0</v>
      </c>
      <c r="X271">
        <v>-27635505</v>
      </c>
      <c r="Y271">
        <v>96987</v>
      </c>
    </row>
    <row r="272" spans="1:25" ht="12.75" x14ac:dyDescent="0.2">
      <c r="A272" s="468">
        <v>265</v>
      </c>
      <c r="B272" s="473" t="s">
        <v>407</v>
      </c>
      <c r="C272" s="403" t="s">
        <v>897</v>
      </c>
      <c r="D272" s="474" t="s">
        <v>901</v>
      </c>
      <c r="E272" s="480" t="s">
        <v>406</v>
      </c>
      <c r="F272">
        <v>5674503</v>
      </c>
      <c r="G272">
        <v>69701747</v>
      </c>
      <c r="H272">
        <v>0</v>
      </c>
      <c r="I272">
        <v>-347191</v>
      </c>
      <c r="J272">
        <v>2269304</v>
      </c>
      <c r="K272">
        <v>-3551352</v>
      </c>
      <c r="L272">
        <v>68072508</v>
      </c>
      <c r="M272">
        <v>0</v>
      </c>
      <c r="N272">
        <v>0</v>
      </c>
      <c r="O272">
        <v>0</v>
      </c>
      <c r="P272">
        <v>0</v>
      </c>
      <c r="Q272">
        <v>0</v>
      </c>
      <c r="R272">
        <v>-34220221</v>
      </c>
      <c r="S272">
        <v>-6844044</v>
      </c>
      <c r="T272">
        <v>-27376176</v>
      </c>
      <c r="U272">
        <v>-400271</v>
      </c>
      <c r="V272">
        <v>-184900</v>
      </c>
      <c r="W272">
        <v>-7543333</v>
      </c>
      <c r="X272">
        <v>-76568945</v>
      </c>
      <c r="Y272">
        <v>-2821934</v>
      </c>
    </row>
    <row r="273" spans="1:25" ht="12.75" x14ac:dyDescent="0.2">
      <c r="A273" s="468">
        <v>266</v>
      </c>
      <c r="B273" s="473" t="s">
        <v>409</v>
      </c>
      <c r="C273" s="403" t="s">
        <v>904</v>
      </c>
      <c r="D273" s="474" t="s">
        <v>910</v>
      </c>
      <c r="E273" s="480" t="s">
        <v>408</v>
      </c>
      <c r="F273">
        <v>196868</v>
      </c>
      <c r="G273">
        <v>92915714</v>
      </c>
      <c r="H273">
        <v>-1000000</v>
      </c>
      <c r="I273">
        <v>-1500000</v>
      </c>
      <c r="J273">
        <v>1500000</v>
      </c>
      <c r="K273">
        <v>-2200000</v>
      </c>
      <c r="L273">
        <v>89715714</v>
      </c>
      <c r="M273">
        <v>0</v>
      </c>
      <c r="N273">
        <v>0</v>
      </c>
      <c r="O273">
        <v>0</v>
      </c>
      <c r="P273">
        <v>0</v>
      </c>
      <c r="Q273">
        <v>0</v>
      </c>
      <c r="R273">
        <v>-44392856</v>
      </c>
      <c r="S273">
        <v>-888553</v>
      </c>
      <c r="T273">
        <v>-43539094</v>
      </c>
      <c r="U273">
        <v>-1092079</v>
      </c>
      <c r="V273">
        <v>0</v>
      </c>
      <c r="W273">
        <v>0</v>
      </c>
      <c r="X273">
        <v>-89912582</v>
      </c>
      <c r="Y273">
        <v>0</v>
      </c>
    </row>
    <row r="274" spans="1:25" ht="12.75" x14ac:dyDescent="0.2">
      <c r="A274" s="468">
        <v>267</v>
      </c>
      <c r="B274" s="473" t="s">
        <v>411</v>
      </c>
      <c r="C274" s="403" t="s">
        <v>897</v>
      </c>
      <c r="D274" s="474" t="s">
        <v>898</v>
      </c>
      <c r="E274" s="480" t="s">
        <v>410</v>
      </c>
      <c r="F274">
        <v>-449732</v>
      </c>
      <c r="G274">
        <v>37953240</v>
      </c>
      <c r="H274">
        <v>-40000</v>
      </c>
      <c r="I274">
        <v>0</v>
      </c>
      <c r="J274">
        <v>0</v>
      </c>
      <c r="K274">
        <v>-385000</v>
      </c>
      <c r="L274">
        <v>37528240</v>
      </c>
      <c r="M274">
        <v>0</v>
      </c>
      <c r="N274">
        <v>0</v>
      </c>
      <c r="O274">
        <v>876557</v>
      </c>
      <c r="P274">
        <v>876557</v>
      </c>
      <c r="Q274">
        <v>0</v>
      </c>
      <c r="R274">
        <v>-17886832</v>
      </c>
      <c r="S274">
        <v>-3577366</v>
      </c>
      <c r="T274">
        <v>-14309465</v>
      </c>
      <c r="U274">
        <v>-126119</v>
      </c>
      <c r="V274">
        <v>0</v>
      </c>
      <c r="W274">
        <v>0</v>
      </c>
      <c r="X274">
        <v>-35899782</v>
      </c>
      <c r="Y274">
        <v>2055283</v>
      </c>
    </row>
    <row r="275" spans="1:25" ht="12.75" x14ac:dyDescent="0.2">
      <c r="A275" s="468">
        <v>268</v>
      </c>
      <c r="B275" s="473" t="s">
        <v>413</v>
      </c>
      <c r="C275" s="403" t="s">
        <v>902</v>
      </c>
      <c r="D275" s="474" t="s">
        <v>903</v>
      </c>
      <c r="E275" s="480" t="s">
        <v>412</v>
      </c>
      <c r="F275">
        <v>-1450398</v>
      </c>
      <c r="G275">
        <v>52968972</v>
      </c>
      <c r="H275">
        <v>0</v>
      </c>
      <c r="I275">
        <v>-340000</v>
      </c>
      <c r="J275">
        <v>1935260</v>
      </c>
      <c r="K275">
        <v>-1256235</v>
      </c>
      <c r="L275">
        <v>53307997</v>
      </c>
      <c r="M275">
        <v>89263</v>
      </c>
      <c r="N275">
        <v>0</v>
      </c>
      <c r="O275">
        <v>0</v>
      </c>
      <c r="P275">
        <v>89263</v>
      </c>
      <c r="Q275">
        <v>-1071048</v>
      </c>
      <c r="R275">
        <v>-26108416</v>
      </c>
      <c r="S275">
        <v>-10443366</v>
      </c>
      <c r="T275">
        <v>-15865346</v>
      </c>
      <c r="U275">
        <v>0</v>
      </c>
      <c r="V275">
        <v>0</v>
      </c>
      <c r="W275">
        <v>-723108</v>
      </c>
      <c r="X275">
        <v>-54211284</v>
      </c>
      <c r="Y275">
        <v>-2264422</v>
      </c>
    </row>
    <row r="276" spans="1:25" ht="12.75" x14ac:dyDescent="0.2">
      <c r="A276" s="468">
        <v>269</v>
      </c>
      <c r="B276" s="473" t="s">
        <v>415</v>
      </c>
      <c r="C276" s="403" t="s">
        <v>897</v>
      </c>
      <c r="D276" s="474" t="s">
        <v>898</v>
      </c>
      <c r="E276" s="480" t="s">
        <v>414</v>
      </c>
      <c r="F276">
        <v>-2600914</v>
      </c>
      <c r="G276">
        <v>46971883</v>
      </c>
      <c r="H276">
        <v>-23252</v>
      </c>
      <c r="I276">
        <v>23252</v>
      </c>
      <c r="J276">
        <v>604890</v>
      </c>
      <c r="K276">
        <v>-728273</v>
      </c>
      <c r="L276">
        <v>46848500</v>
      </c>
      <c r="M276">
        <v>0</v>
      </c>
      <c r="N276">
        <v>0</v>
      </c>
      <c r="O276">
        <v>3370000</v>
      </c>
      <c r="P276">
        <v>3370000</v>
      </c>
      <c r="Q276">
        <v>-10490</v>
      </c>
      <c r="R276">
        <v>-22049819</v>
      </c>
      <c r="S276">
        <v>-4409964</v>
      </c>
      <c r="T276">
        <v>-17639856</v>
      </c>
      <c r="U276">
        <v>-1060496</v>
      </c>
      <c r="V276">
        <v>0</v>
      </c>
      <c r="W276">
        <v>0</v>
      </c>
      <c r="X276">
        <v>-45170625</v>
      </c>
      <c r="Y276">
        <v>2446961</v>
      </c>
    </row>
    <row r="277" spans="1:25" ht="12.75" x14ac:dyDescent="0.2">
      <c r="A277" s="468">
        <v>270</v>
      </c>
      <c r="B277" s="473" t="s">
        <v>416</v>
      </c>
      <c r="C277" s="403" t="s">
        <v>529</v>
      </c>
      <c r="D277" s="474" t="s">
        <v>906</v>
      </c>
      <c r="E277" s="480" t="s">
        <v>579</v>
      </c>
      <c r="F277">
        <v>-95757</v>
      </c>
      <c r="G277">
        <v>110285605</v>
      </c>
      <c r="H277">
        <v>0</v>
      </c>
      <c r="I277">
        <v>-2215143</v>
      </c>
      <c r="J277">
        <v>3820639</v>
      </c>
      <c r="K277">
        <v>-3856085</v>
      </c>
      <c r="L277">
        <v>108035016</v>
      </c>
      <c r="M277">
        <v>0</v>
      </c>
      <c r="N277">
        <v>0</v>
      </c>
      <c r="O277">
        <v>519853</v>
      </c>
      <c r="P277">
        <v>519853</v>
      </c>
      <c r="Q277">
        <v>-355467</v>
      </c>
      <c r="R277">
        <v>-53608389</v>
      </c>
      <c r="S277">
        <v>-1072168</v>
      </c>
      <c r="T277">
        <v>-52536221</v>
      </c>
      <c r="U277">
        <v>-837131</v>
      </c>
      <c r="V277">
        <v>-90475</v>
      </c>
      <c r="W277">
        <v>0</v>
      </c>
      <c r="X277">
        <v>-108499851</v>
      </c>
      <c r="Y277">
        <v>-40739</v>
      </c>
    </row>
    <row r="278" spans="1:25" ht="12.75" x14ac:dyDescent="0.2">
      <c r="A278" s="468">
        <v>271</v>
      </c>
      <c r="B278" s="473" t="s">
        <v>418</v>
      </c>
      <c r="C278" s="403" t="s">
        <v>904</v>
      </c>
      <c r="D278" s="474" t="s">
        <v>899</v>
      </c>
      <c r="E278" s="480" t="s">
        <v>417</v>
      </c>
      <c r="F278">
        <v>-2369256</v>
      </c>
      <c r="G278">
        <v>61748400</v>
      </c>
      <c r="H278">
        <v>0</v>
      </c>
      <c r="I278">
        <v>-936070</v>
      </c>
      <c r="J278">
        <v>0</v>
      </c>
      <c r="K278">
        <v>-2094110</v>
      </c>
      <c r="L278">
        <v>58718220</v>
      </c>
      <c r="M278">
        <v>0</v>
      </c>
      <c r="N278">
        <v>0</v>
      </c>
      <c r="O278">
        <v>0</v>
      </c>
      <c r="P278">
        <v>0</v>
      </c>
      <c r="Q278">
        <v>0</v>
      </c>
      <c r="R278">
        <v>-29284023</v>
      </c>
      <c r="S278">
        <v>-585680</v>
      </c>
      <c r="T278">
        <v>-28999049</v>
      </c>
      <c r="U278">
        <v>0</v>
      </c>
      <c r="V278">
        <v>0</v>
      </c>
      <c r="W278">
        <v>-1033420</v>
      </c>
      <c r="X278">
        <v>-59902172</v>
      </c>
      <c r="Y278">
        <v>-3553208</v>
      </c>
    </row>
    <row r="279" spans="1:25" ht="12.75" x14ac:dyDescent="0.2">
      <c r="A279" s="468">
        <v>272</v>
      </c>
      <c r="B279" s="473" t="s">
        <v>420</v>
      </c>
      <c r="C279" s="403" t="s">
        <v>897</v>
      </c>
      <c r="D279" s="474" t="s">
        <v>907</v>
      </c>
      <c r="E279" s="480" t="s">
        <v>419</v>
      </c>
      <c r="F279">
        <v>-1772649</v>
      </c>
      <c r="G279">
        <v>34635077</v>
      </c>
      <c r="H279">
        <v>0</v>
      </c>
      <c r="I279">
        <v>-94410</v>
      </c>
      <c r="J279">
        <v>924014</v>
      </c>
      <c r="K279">
        <v>-992104</v>
      </c>
      <c r="L279">
        <v>34472577</v>
      </c>
      <c r="M279">
        <v>0</v>
      </c>
      <c r="N279">
        <v>0</v>
      </c>
      <c r="O279">
        <v>1400062</v>
      </c>
      <c r="P279">
        <v>1400062</v>
      </c>
      <c r="Q279">
        <v>-7332</v>
      </c>
      <c r="R279">
        <v>-16577837</v>
      </c>
      <c r="S279">
        <v>-3315568</v>
      </c>
      <c r="T279">
        <v>-13262270</v>
      </c>
      <c r="U279">
        <v>-91702</v>
      </c>
      <c r="V279">
        <v>0</v>
      </c>
      <c r="W279">
        <v>0</v>
      </c>
      <c r="X279">
        <v>-33254709</v>
      </c>
      <c r="Y279">
        <v>845281</v>
      </c>
    </row>
    <row r="280" spans="1:25" ht="12.75" x14ac:dyDescent="0.2">
      <c r="A280" s="468">
        <v>273</v>
      </c>
      <c r="B280" s="473" t="s">
        <v>422</v>
      </c>
      <c r="C280" s="403" t="s">
        <v>897</v>
      </c>
      <c r="D280" s="474" t="s">
        <v>898</v>
      </c>
      <c r="E280" s="480" t="s">
        <v>421</v>
      </c>
      <c r="F280">
        <v>174045</v>
      </c>
      <c r="G280">
        <v>20243003</v>
      </c>
      <c r="H280">
        <v>0</v>
      </c>
      <c r="I280">
        <v>-341656</v>
      </c>
      <c r="J280">
        <v>1109678</v>
      </c>
      <c r="K280">
        <v>-1430261</v>
      </c>
      <c r="L280">
        <v>19580764</v>
      </c>
      <c r="M280">
        <v>0</v>
      </c>
      <c r="N280">
        <v>0</v>
      </c>
      <c r="O280">
        <v>0</v>
      </c>
      <c r="P280">
        <v>0</v>
      </c>
      <c r="Q280">
        <v>0</v>
      </c>
      <c r="R280">
        <v>-10115101</v>
      </c>
      <c r="S280">
        <v>-2023020</v>
      </c>
      <c r="T280">
        <v>-8092080</v>
      </c>
      <c r="U280">
        <v>-125449</v>
      </c>
      <c r="V280">
        <v>0</v>
      </c>
      <c r="W280">
        <v>-248988</v>
      </c>
      <c r="X280">
        <v>-20604638</v>
      </c>
      <c r="Y280">
        <v>-849829</v>
      </c>
    </row>
    <row r="281" spans="1:25" ht="12.75" x14ac:dyDescent="0.2">
      <c r="A281" s="468">
        <v>274</v>
      </c>
      <c r="B281" s="473" t="s">
        <v>424</v>
      </c>
      <c r="C281" s="403" t="s">
        <v>897</v>
      </c>
      <c r="D281" s="474" t="s">
        <v>906</v>
      </c>
      <c r="E281" s="480" t="s">
        <v>423</v>
      </c>
      <c r="F281">
        <v>-1869726</v>
      </c>
      <c r="G281">
        <v>42136751</v>
      </c>
      <c r="H281">
        <v>0</v>
      </c>
      <c r="I281">
        <v>-200000</v>
      </c>
      <c r="J281">
        <v>425823</v>
      </c>
      <c r="K281">
        <v>-48426</v>
      </c>
      <c r="L281">
        <v>42314148</v>
      </c>
      <c r="M281">
        <v>169355</v>
      </c>
      <c r="N281">
        <v>1897</v>
      </c>
      <c r="O281">
        <v>479170</v>
      </c>
      <c r="P281">
        <v>650422</v>
      </c>
      <c r="Q281">
        <v>0</v>
      </c>
      <c r="R281">
        <v>-20413975</v>
      </c>
      <c r="S281">
        <v>-4082796</v>
      </c>
      <c r="T281">
        <v>-16331180</v>
      </c>
      <c r="U281">
        <v>-362956</v>
      </c>
      <c r="V281">
        <v>0</v>
      </c>
      <c r="W281">
        <v>0</v>
      </c>
      <c r="X281">
        <v>-41190907</v>
      </c>
      <c r="Y281">
        <v>-96063</v>
      </c>
    </row>
    <row r="282" spans="1:25" ht="12.75" x14ac:dyDescent="0.2">
      <c r="A282" s="468">
        <v>275</v>
      </c>
      <c r="B282" s="473" t="s">
        <v>426</v>
      </c>
      <c r="C282" s="403" t="s">
        <v>897</v>
      </c>
      <c r="D282" s="474" t="s">
        <v>906</v>
      </c>
      <c r="E282" s="480" t="s">
        <v>425</v>
      </c>
      <c r="F282">
        <v>-1930463</v>
      </c>
      <c r="G282">
        <v>32210205</v>
      </c>
      <c r="H282">
        <v>-100000</v>
      </c>
      <c r="I282">
        <v>0</v>
      </c>
      <c r="J282">
        <v>1129000</v>
      </c>
      <c r="K282">
        <v>-894000</v>
      </c>
      <c r="L282">
        <v>32345205</v>
      </c>
      <c r="M282">
        <v>0</v>
      </c>
      <c r="N282">
        <v>0</v>
      </c>
      <c r="O282">
        <v>1363756</v>
      </c>
      <c r="P282">
        <v>1363756</v>
      </c>
      <c r="Q282">
        <v>0</v>
      </c>
      <c r="R282">
        <v>-16875909</v>
      </c>
      <c r="S282">
        <v>-3375181</v>
      </c>
      <c r="T282">
        <v>-13500726</v>
      </c>
      <c r="U282">
        <v>-258682</v>
      </c>
      <c r="V282">
        <v>0</v>
      </c>
      <c r="W282">
        <v>0</v>
      </c>
      <c r="X282">
        <v>-34010498</v>
      </c>
      <c r="Y282">
        <v>-2232000</v>
      </c>
    </row>
    <row r="283" spans="1:25" ht="12.75" x14ac:dyDescent="0.2">
      <c r="A283" s="468">
        <v>276</v>
      </c>
      <c r="B283" s="473" t="s">
        <v>427</v>
      </c>
      <c r="C283" s="403" t="s">
        <v>529</v>
      </c>
      <c r="D283" s="474" t="s">
        <v>907</v>
      </c>
      <c r="E283" s="480" t="s">
        <v>575</v>
      </c>
      <c r="F283">
        <v>3396796</v>
      </c>
      <c r="G283">
        <v>74891090</v>
      </c>
      <c r="H283">
        <v>0</v>
      </c>
      <c r="I283">
        <v>-882000</v>
      </c>
      <c r="J283">
        <v>2941000</v>
      </c>
      <c r="K283">
        <v>-4586000</v>
      </c>
      <c r="L283">
        <v>72364090</v>
      </c>
      <c r="M283">
        <v>0</v>
      </c>
      <c r="N283">
        <v>0</v>
      </c>
      <c r="O283">
        <v>0</v>
      </c>
      <c r="P283">
        <v>0</v>
      </c>
      <c r="Q283">
        <v>-142172</v>
      </c>
      <c r="R283">
        <v>-34424654</v>
      </c>
      <c r="S283">
        <v>-688493</v>
      </c>
      <c r="T283">
        <v>-33736161</v>
      </c>
      <c r="U283">
        <v>-360919</v>
      </c>
      <c r="V283">
        <v>0</v>
      </c>
      <c r="W283">
        <v>-2685089</v>
      </c>
      <c r="X283">
        <v>-72037488</v>
      </c>
      <c r="Y283">
        <v>3723398</v>
      </c>
    </row>
    <row r="284" spans="1:25" ht="12.75" x14ac:dyDescent="0.2">
      <c r="A284" s="468">
        <v>277</v>
      </c>
      <c r="B284" s="473" t="s">
        <v>429</v>
      </c>
      <c r="C284" s="403" t="s">
        <v>897</v>
      </c>
      <c r="D284" s="474" t="s">
        <v>901</v>
      </c>
      <c r="E284" s="480" t="s">
        <v>428</v>
      </c>
      <c r="F284">
        <v>-1382149</v>
      </c>
      <c r="G284">
        <v>27151633</v>
      </c>
      <c r="H284">
        <v>-200000</v>
      </c>
      <c r="I284">
        <v>0</v>
      </c>
      <c r="J284">
        <v>380000</v>
      </c>
      <c r="K284">
        <v>-1000000</v>
      </c>
      <c r="L284">
        <v>26331633</v>
      </c>
      <c r="M284">
        <v>108292</v>
      </c>
      <c r="N284">
        <v>0</v>
      </c>
      <c r="O284">
        <v>1030106</v>
      </c>
      <c r="P284">
        <v>1138398</v>
      </c>
      <c r="Q284">
        <v>0</v>
      </c>
      <c r="R284">
        <v>-12969149</v>
      </c>
      <c r="S284">
        <v>-2593830</v>
      </c>
      <c r="T284">
        <v>-10375319</v>
      </c>
      <c r="U284">
        <v>-524210</v>
      </c>
      <c r="V284">
        <v>0</v>
      </c>
      <c r="W284">
        <v>0</v>
      </c>
      <c r="X284">
        <v>-26462508</v>
      </c>
      <c r="Y284">
        <v>-374626</v>
      </c>
    </row>
    <row r="285" spans="1:25" ht="12.75" x14ac:dyDescent="0.2">
      <c r="A285" s="468">
        <v>278</v>
      </c>
      <c r="B285" s="473" t="s">
        <v>431</v>
      </c>
      <c r="C285" s="403" t="s">
        <v>897</v>
      </c>
      <c r="D285" s="474" t="s">
        <v>898</v>
      </c>
      <c r="E285" s="480" t="s">
        <v>430</v>
      </c>
      <c r="F285">
        <v>4354872</v>
      </c>
      <c r="G285">
        <v>52758443</v>
      </c>
      <c r="H285">
        <v>0</v>
      </c>
      <c r="I285">
        <v>-546782</v>
      </c>
      <c r="J285">
        <v>1172255</v>
      </c>
      <c r="K285">
        <v>-2881086</v>
      </c>
      <c r="L285">
        <v>50502830</v>
      </c>
      <c r="M285">
        <v>0</v>
      </c>
      <c r="N285">
        <v>0</v>
      </c>
      <c r="O285">
        <v>0</v>
      </c>
      <c r="P285">
        <v>0</v>
      </c>
      <c r="Q285">
        <v>0</v>
      </c>
      <c r="R285">
        <v>-24707707</v>
      </c>
      <c r="S285">
        <v>-4941541</v>
      </c>
      <c r="T285">
        <v>-19766166</v>
      </c>
      <c r="U285">
        <v>-188777</v>
      </c>
      <c r="V285">
        <v>-567520</v>
      </c>
      <c r="W285">
        <v>-3099902</v>
      </c>
      <c r="X285">
        <v>-53271613</v>
      </c>
      <c r="Y285">
        <v>1586089</v>
      </c>
    </row>
    <row r="286" spans="1:25" ht="12.75" x14ac:dyDescent="0.2">
      <c r="A286" s="468">
        <v>279</v>
      </c>
      <c r="B286" s="473" t="s">
        <v>433</v>
      </c>
      <c r="C286" s="403" t="s">
        <v>897</v>
      </c>
      <c r="D286" s="474" t="s">
        <v>906</v>
      </c>
      <c r="E286" s="480" t="s">
        <v>432</v>
      </c>
      <c r="F286">
        <v>-10646343</v>
      </c>
      <c r="G286">
        <v>35854647</v>
      </c>
      <c r="H286">
        <v>0</v>
      </c>
      <c r="I286">
        <v>-91126</v>
      </c>
      <c r="J286">
        <v>663730</v>
      </c>
      <c r="K286">
        <v>-2601419</v>
      </c>
      <c r="L286">
        <v>33825832</v>
      </c>
      <c r="M286">
        <v>0</v>
      </c>
      <c r="N286">
        <v>0</v>
      </c>
      <c r="O286">
        <v>9285229</v>
      </c>
      <c r="P286">
        <v>9285229</v>
      </c>
      <c r="Q286">
        <v>-60440</v>
      </c>
      <c r="R286">
        <v>-17177764</v>
      </c>
      <c r="S286">
        <v>-3435553</v>
      </c>
      <c r="T286">
        <v>-13742212</v>
      </c>
      <c r="U286">
        <v>-124501</v>
      </c>
      <c r="V286">
        <v>0</v>
      </c>
      <c r="W286">
        <v>0</v>
      </c>
      <c r="X286">
        <v>-34540470</v>
      </c>
      <c r="Y286">
        <v>-2075752</v>
      </c>
    </row>
    <row r="287" spans="1:25" ht="12.75" x14ac:dyDescent="0.2">
      <c r="A287" s="468">
        <v>280</v>
      </c>
      <c r="B287" s="473" t="s">
        <v>435</v>
      </c>
      <c r="C287" s="403" t="s">
        <v>897</v>
      </c>
      <c r="D287" s="474" t="s">
        <v>898</v>
      </c>
      <c r="E287" s="480" t="s">
        <v>434</v>
      </c>
      <c r="F287">
        <v>-3172168</v>
      </c>
      <c r="G287">
        <v>33529835</v>
      </c>
      <c r="H287">
        <v>0</v>
      </c>
      <c r="I287">
        <v>-616496</v>
      </c>
      <c r="J287">
        <v>3098487</v>
      </c>
      <c r="K287">
        <v>-2447899</v>
      </c>
      <c r="L287">
        <v>33563927</v>
      </c>
      <c r="M287">
        <v>0</v>
      </c>
      <c r="N287">
        <v>0</v>
      </c>
      <c r="O287">
        <v>3006456</v>
      </c>
      <c r="P287">
        <v>3006456</v>
      </c>
      <c r="Q287">
        <v>0</v>
      </c>
      <c r="R287">
        <v>-15043974</v>
      </c>
      <c r="S287">
        <v>-3008794</v>
      </c>
      <c r="T287">
        <v>-12035179</v>
      </c>
      <c r="U287">
        <v>-192176</v>
      </c>
      <c r="V287">
        <v>0</v>
      </c>
      <c r="W287">
        <v>0</v>
      </c>
      <c r="X287">
        <v>-30280123</v>
      </c>
      <c r="Y287">
        <v>3118092</v>
      </c>
    </row>
    <row r="288" spans="1:25" ht="12.75" x14ac:dyDescent="0.2">
      <c r="A288" s="468">
        <v>281</v>
      </c>
      <c r="B288" s="473" t="s">
        <v>437</v>
      </c>
      <c r="C288" s="403" t="s">
        <v>897</v>
      </c>
      <c r="D288" s="474" t="s">
        <v>901</v>
      </c>
      <c r="E288" s="480" t="s">
        <v>436</v>
      </c>
      <c r="F288">
        <v>-3674504</v>
      </c>
      <c r="G288">
        <v>27987357</v>
      </c>
      <c r="H288">
        <v>0</v>
      </c>
      <c r="I288">
        <v>-429378</v>
      </c>
      <c r="J288">
        <v>0</v>
      </c>
      <c r="K288">
        <v>-202681</v>
      </c>
      <c r="L288">
        <v>27355298</v>
      </c>
      <c r="M288">
        <v>0</v>
      </c>
      <c r="N288">
        <v>0</v>
      </c>
      <c r="O288">
        <v>0</v>
      </c>
      <c r="P288">
        <v>0</v>
      </c>
      <c r="Q288">
        <v>0</v>
      </c>
      <c r="R288">
        <v>-14615959</v>
      </c>
      <c r="S288">
        <v>-2923192</v>
      </c>
      <c r="T288">
        <v>-11692767</v>
      </c>
      <c r="U288">
        <v>-94955</v>
      </c>
      <c r="V288">
        <v>0</v>
      </c>
      <c r="W288">
        <v>-7330427</v>
      </c>
      <c r="X288">
        <v>-36657300</v>
      </c>
      <c r="Y288">
        <v>-12976506</v>
      </c>
    </row>
    <row r="289" spans="1:25" ht="12.75" x14ac:dyDescent="0.2">
      <c r="A289" s="468">
        <v>282</v>
      </c>
      <c r="B289" s="473" t="s">
        <v>438</v>
      </c>
      <c r="C289" s="403" t="s">
        <v>529</v>
      </c>
      <c r="D289" s="474" t="s">
        <v>901</v>
      </c>
      <c r="E289" s="480" t="s">
        <v>557</v>
      </c>
      <c r="F289">
        <v>-4120137</v>
      </c>
      <c r="G289">
        <v>111906402</v>
      </c>
      <c r="H289">
        <v>-93012</v>
      </c>
      <c r="I289">
        <v>-1159879</v>
      </c>
      <c r="J289">
        <v>1658684</v>
      </c>
      <c r="K289">
        <v>-5623268</v>
      </c>
      <c r="L289">
        <v>106688927</v>
      </c>
      <c r="M289">
        <v>0</v>
      </c>
      <c r="N289">
        <v>0</v>
      </c>
      <c r="O289">
        <v>5761085</v>
      </c>
      <c r="P289">
        <v>5761085</v>
      </c>
      <c r="Q289">
        <v>-145762</v>
      </c>
      <c r="R289">
        <v>-55900911</v>
      </c>
      <c r="S289">
        <v>-1118018</v>
      </c>
      <c r="T289">
        <v>-54782893</v>
      </c>
      <c r="U289">
        <v>0</v>
      </c>
      <c r="V289">
        <v>0</v>
      </c>
      <c r="W289">
        <v>0</v>
      </c>
      <c r="X289">
        <v>-111947584</v>
      </c>
      <c r="Y289">
        <v>-3617709</v>
      </c>
    </row>
    <row r="290" spans="1:25" ht="12.75" x14ac:dyDescent="0.2">
      <c r="A290" s="468">
        <v>283</v>
      </c>
      <c r="B290" s="473" t="s">
        <v>440</v>
      </c>
      <c r="C290" s="403" t="s">
        <v>897</v>
      </c>
      <c r="D290" s="474" t="s">
        <v>898</v>
      </c>
      <c r="E290" s="480" t="s">
        <v>565</v>
      </c>
      <c r="F290">
        <v>-5049518</v>
      </c>
      <c r="G290">
        <v>53237831</v>
      </c>
      <c r="H290">
        <v>0</v>
      </c>
      <c r="I290">
        <v>-400000</v>
      </c>
      <c r="J290">
        <v>3062246</v>
      </c>
      <c r="K290">
        <v>-1487558</v>
      </c>
      <c r="L290">
        <v>54412519</v>
      </c>
      <c r="M290">
        <v>0</v>
      </c>
      <c r="N290">
        <v>4973117</v>
      </c>
      <c r="O290">
        <v>0</v>
      </c>
      <c r="P290">
        <v>4973117</v>
      </c>
      <c r="Q290">
        <v>-395901</v>
      </c>
      <c r="R290">
        <v>-26902087</v>
      </c>
      <c r="S290">
        <v>-5380418</v>
      </c>
      <c r="T290">
        <v>-21521670</v>
      </c>
      <c r="U290">
        <v>-165827</v>
      </c>
      <c r="V290">
        <v>0</v>
      </c>
      <c r="W290">
        <v>0</v>
      </c>
      <c r="X290">
        <v>-54365903</v>
      </c>
      <c r="Y290">
        <v>-29785</v>
      </c>
    </row>
    <row r="291" spans="1:25" ht="12.75" x14ac:dyDescent="0.2">
      <c r="A291" s="468">
        <v>284</v>
      </c>
      <c r="B291" s="473" t="s">
        <v>441</v>
      </c>
      <c r="C291" s="403" t="s">
        <v>529</v>
      </c>
      <c r="D291" s="474" t="s">
        <v>906</v>
      </c>
      <c r="E291" s="480" t="s">
        <v>551</v>
      </c>
      <c r="F291">
        <v>-2635930</v>
      </c>
      <c r="G291">
        <v>37823892</v>
      </c>
      <c r="H291">
        <v>0</v>
      </c>
      <c r="I291">
        <v>-600000</v>
      </c>
      <c r="J291">
        <v>0</v>
      </c>
      <c r="K291">
        <v>1064483</v>
      </c>
      <c r="L291">
        <v>38288375</v>
      </c>
      <c r="M291">
        <v>0</v>
      </c>
      <c r="N291">
        <v>0</v>
      </c>
      <c r="O291">
        <v>1997443</v>
      </c>
      <c r="P291">
        <v>1997443</v>
      </c>
      <c r="Q291">
        <v>-239686</v>
      </c>
      <c r="R291">
        <v>-18656112</v>
      </c>
      <c r="S291">
        <v>-373122</v>
      </c>
      <c r="T291">
        <v>-18282989</v>
      </c>
      <c r="U291">
        <v>-201543</v>
      </c>
      <c r="V291">
        <v>0</v>
      </c>
      <c r="W291">
        <v>0</v>
      </c>
      <c r="X291">
        <v>-37753452</v>
      </c>
      <c r="Y291">
        <v>-103564</v>
      </c>
    </row>
    <row r="292" spans="1:25" ht="12.75" x14ac:dyDescent="0.2">
      <c r="A292" s="468">
        <v>285</v>
      </c>
      <c r="B292" s="473" t="s">
        <v>443</v>
      </c>
      <c r="C292" s="403" t="s">
        <v>897</v>
      </c>
      <c r="D292" s="474" t="s">
        <v>906</v>
      </c>
      <c r="E292" s="480" t="s">
        <v>442</v>
      </c>
      <c r="F292">
        <v>-2347529</v>
      </c>
      <c r="G292">
        <v>9951000</v>
      </c>
      <c r="H292">
        <v>-82000</v>
      </c>
      <c r="I292">
        <v>-71948</v>
      </c>
      <c r="J292">
        <v>0</v>
      </c>
      <c r="K292">
        <v>203927</v>
      </c>
      <c r="L292">
        <v>10000979</v>
      </c>
      <c r="M292">
        <v>201539</v>
      </c>
      <c r="N292">
        <v>0</v>
      </c>
      <c r="O292">
        <v>2062794</v>
      </c>
      <c r="P292">
        <v>2264333</v>
      </c>
      <c r="Q292">
        <v>0</v>
      </c>
      <c r="R292">
        <v>-5270256</v>
      </c>
      <c r="S292">
        <v>-1054051</v>
      </c>
      <c r="T292">
        <v>-4216205</v>
      </c>
      <c r="U292">
        <v>-690000</v>
      </c>
      <c r="V292">
        <v>0</v>
      </c>
      <c r="W292">
        <v>0</v>
      </c>
      <c r="X292">
        <v>-11230512</v>
      </c>
      <c r="Y292">
        <v>-1312729</v>
      </c>
    </row>
    <row r="293" spans="1:25" ht="12.75" x14ac:dyDescent="0.2">
      <c r="A293" s="468">
        <v>286</v>
      </c>
      <c r="B293" s="473" t="s">
        <v>445</v>
      </c>
      <c r="C293" s="403" t="s">
        <v>909</v>
      </c>
      <c r="D293" s="474" t="s">
        <v>903</v>
      </c>
      <c r="E293" s="480" t="s">
        <v>444</v>
      </c>
      <c r="F293">
        <v>-8545167</v>
      </c>
      <c r="G293">
        <v>405152906</v>
      </c>
      <c r="H293">
        <v>-2000000</v>
      </c>
      <c r="I293">
        <v>0</v>
      </c>
      <c r="J293">
        <v>6700000</v>
      </c>
      <c r="K293">
        <v>-6700000</v>
      </c>
      <c r="L293">
        <v>403152906</v>
      </c>
      <c r="M293">
        <v>42622</v>
      </c>
      <c r="N293">
        <v>0</v>
      </c>
      <c r="O293">
        <v>0</v>
      </c>
      <c r="P293">
        <v>42622</v>
      </c>
      <c r="Q293">
        <v>0</v>
      </c>
      <c r="R293">
        <v>-196969294</v>
      </c>
      <c r="S293">
        <v>-78787718</v>
      </c>
      <c r="T293">
        <v>-118181576</v>
      </c>
      <c r="U293">
        <v>0</v>
      </c>
      <c r="V293">
        <v>0</v>
      </c>
      <c r="W293">
        <v>-2025432</v>
      </c>
      <c r="X293">
        <v>-395964020</v>
      </c>
      <c r="Y293">
        <v>-1313659</v>
      </c>
    </row>
    <row r="294" spans="1:25" ht="12.75" x14ac:dyDescent="0.2">
      <c r="A294" s="468">
        <v>287</v>
      </c>
      <c r="B294" s="473" t="s">
        <v>447</v>
      </c>
      <c r="C294" s="403" t="s">
        <v>904</v>
      </c>
      <c r="D294" s="474" t="s">
        <v>899</v>
      </c>
      <c r="E294" s="480" t="s">
        <v>446</v>
      </c>
      <c r="F294">
        <v>1564567</v>
      </c>
      <c r="G294">
        <v>174643838</v>
      </c>
      <c r="H294">
        <v>0</v>
      </c>
      <c r="I294">
        <v>-2000000</v>
      </c>
      <c r="J294">
        <v>4934439</v>
      </c>
      <c r="K294">
        <v>-9763859</v>
      </c>
      <c r="L294">
        <v>167814418</v>
      </c>
      <c r="M294">
        <v>0</v>
      </c>
      <c r="N294">
        <v>0</v>
      </c>
      <c r="O294">
        <v>0</v>
      </c>
      <c r="P294">
        <v>0</v>
      </c>
      <c r="Q294">
        <v>0</v>
      </c>
      <c r="R294">
        <v>-85050785</v>
      </c>
      <c r="S294">
        <v>-1701016</v>
      </c>
      <c r="T294">
        <v>-83349769</v>
      </c>
      <c r="U294">
        <v>-538211</v>
      </c>
      <c r="V294">
        <v>0</v>
      </c>
      <c r="W294">
        <v>-33556</v>
      </c>
      <c r="X294">
        <v>-170673337</v>
      </c>
      <c r="Y294">
        <v>-1294352</v>
      </c>
    </row>
    <row r="295" spans="1:25" ht="12.75" x14ac:dyDescent="0.2">
      <c r="A295" s="468">
        <v>288</v>
      </c>
      <c r="B295" s="473" t="s">
        <v>449</v>
      </c>
      <c r="C295" s="403" t="s">
        <v>897</v>
      </c>
      <c r="D295" s="474" t="s">
        <v>898</v>
      </c>
      <c r="E295" s="480" t="s">
        <v>448</v>
      </c>
      <c r="F295">
        <v>466160</v>
      </c>
      <c r="G295">
        <v>52738036</v>
      </c>
      <c r="H295">
        <v>-650000</v>
      </c>
      <c r="I295">
        <v>1100000</v>
      </c>
      <c r="J295">
        <v>0</v>
      </c>
      <c r="K295">
        <v>-2829540</v>
      </c>
      <c r="L295">
        <v>50358496</v>
      </c>
      <c r="M295">
        <v>0</v>
      </c>
      <c r="N295">
        <v>0</v>
      </c>
      <c r="O295">
        <v>0</v>
      </c>
      <c r="P295">
        <v>0</v>
      </c>
      <c r="Q295">
        <v>-159000</v>
      </c>
      <c r="R295">
        <v>-25379182</v>
      </c>
      <c r="S295">
        <v>-5243492</v>
      </c>
      <c r="T295">
        <v>-20123750</v>
      </c>
      <c r="U295">
        <v>-176880</v>
      </c>
      <c r="V295">
        <v>0</v>
      </c>
      <c r="W295">
        <v>0</v>
      </c>
      <c r="X295">
        <v>-51082304</v>
      </c>
      <c r="Y295">
        <v>-257648</v>
      </c>
    </row>
    <row r="296" spans="1:25" ht="12.75" x14ac:dyDescent="0.2">
      <c r="A296" s="468">
        <v>289</v>
      </c>
      <c r="B296" s="473" t="s">
        <v>451</v>
      </c>
      <c r="C296" s="403" t="s">
        <v>897</v>
      </c>
      <c r="D296" s="474" t="s">
        <v>901</v>
      </c>
      <c r="E296" s="480" t="s">
        <v>450</v>
      </c>
      <c r="F296">
        <v>1507340</v>
      </c>
      <c r="G296">
        <v>32749698</v>
      </c>
      <c r="H296">
        <v>-1432493</v>
      </c>
      <c r="I296">
        <v>0</v>
      </c>
      <c r="J296">
        <v>8506640</v>
      </c>
      <c r="K296">
        <v>-406240</v>
      </c>
      <c r="L296">
        <v>39417605</v>
      </c>
      <c r="M296">
        <v>0</v>
      </c>
      <c r="N296">
        <v>0</v>
      </c>
      <c r="O296">
        <v>0</v>
      </c>
      <c r="P296">
        <v>0</v>
      </c>
      <c r="Q296">
        <v>-457573</v>
      </c>
      <c r="R296">
        <v>-21517258</v>
      </c>
      <c r="S296">
        <v>-4303452</v>
      </c>
      <c r="T296">
        <v>-17213806</v>
      </c>
      <c r="U296">
        <v>-285609</v>
      </c>
      <c r="V296">
        <v>0</v>
      </c>
      <c r="W296">
        <v>-576584</v>
      </c>
      <c r="X296">
        <v>-44354282</v>
      </c>
      <c r="Y296">
        <v>-3429337</v>
      </c>
    </row>
    <row r="297" spans="1:25" ht="12.75" x14ac:dyDescent="0.2">
      <c r="A297" s="468">
        <v>290</v>
      </c>
      <c r="B297" s="473" t="s">
        <v>453</v>
      </c>
      <c r="C297" s="403" t="s">
        <v>897</v>
      </c>
      <c r="D297" s="474" t="s">
        <v>898</v>
      </c>
      <c r="E297" s="480" t="s">
        <v>452</v>
      </c>
      <c r="F297">
        <v>-4898367</v>
      </c>
      <c r="G297">
        <v>59211359</v>
      </c>
      <c r="H297">
        <v>0</v>
      </c>
      <c r="I297">
        <v>-394000</v>
      </c>
      <c r="J297">
        <v>617950</v>
      </c>
      <c r="K297">
        <v>-1340816</v>
      </c>
      <c r="L297">
        <v>58094493</v>
      </c>
      <c r="M297">
        <v>29011</v>
      </c>
      <c r="N297">
        <v>0</v>
      </c>
      <c r="O297">
        <v>3174266</v>
      </c>
      <c r="P297">
        <v>3203277</v>
      </c>
      <c r="Q297">
        <v>0</v>
      </c>
      <c r="R297">
        <v>-28336403</v>
      </c>
      <c r="S297">
        <v>-5667281</v>
      </c>
      <c r="T297">
        <v>-22669123</v>
      </c>
      <c r="U297">
        <v>-2325003</v>
      </c>
      <c r="V297">
        <v>0</v>
      </c>
      <c r="W297">
        <v>0</v>
      </c>
      <c r="X297">
        <v>-58997810</v>
      </c>
      <c r="Y297">
        <v>-2598407</v>
      </c>
    </row>
    <row r="298" spans="1:25" ht="12.75" x14ac:dyDescent="0.2">
      <c r="A298" s="468">
        <v>291</v>
      </c>
      <c r="B298" s="473" t="s">
        <v>455</v>
      </c>
      <c r="C298" s="403" t="s">
        <v>904</v>
      </c>
      <c r="D298" s="474" t="s">
        <v>905</v>
      </c>
      <c r="E298" s="480" t="s">
        <v>454</v>
      </c>
      <c r="F298">
        <v>-8636832</v>
      </c>
      <c r="G298">
        <v>130011848</v>
      </c>
      <c r="H298">
        <v>-250000</v>
      </c>
      <c r="I298">
        <v>-1000000</v>
      </c>
      <c r="J298">
        <v>5523858</v>
      </c>
      <c r="K298">
        <v>-11701464</v>
      </c>
      <c r="L298">
        <v>122584242</v>
      </c>
      <c r="M298">
        <v>116372</v>
      </c>
      <c r="N298">
        <v>0</v>
      </c>
      <c r="O298">
        <v>5097296</v>
      </c>
      <c r="P298">
        <v>5213668</v>
      </c>
      <c r="Q298">
        <v>-148808</v>
      </c>
      <c r="R298">
        <v>-62159340</v>
      </c>
      <c r="S298">
        <v>-1243187</v>
      </c>
      <c r="T298">
        <v>-60916153</v>
      </c>
      <c r="U298">
        <v>-462307</v>
      </c>
      <c r="V298">
        <v>-896486</v>
      </c>
      <c r="W298">
        <v>0</v>
      </c>
      <c r="X298">
        <v>-125826281</v>
      </c>
      <c r="Y298">
        <v>-6665203</v>
      </c>
    </row>
    <row r="299" spans="1:25" ht="12.75" x14ac:dyDescent="0.2">
      <c r="A299" s="468">
        <v>292</v>
      </c>
      <c r="B299" s="473" t="s">
        <v>457</v>
      </c>
      <c r="C299" s="403" t="s">
        <v>904</v>
      </c>
      <c r="D299" s="474" t="s">
        <v>907</v>
      </c>
      <c r="E299" s="480" t="s">
        <v>456</v>
      </c>
      <c r="F299">
        <v>-9187280</v>
      </c>
      <c r="G299">
        <v>69282795</v>
      </c>
      <c r="H299">
        <v>-1000000</v>
      </c>
      <c r="I299">
        <v>-200000</v>
      </c>
      <c r="J299">
        <v>0</v>
      </c>
      <c r="K299">
        <v>1341627</v>
      </c>
      <c r="L299">
        <v>69424422</v>
      </c>
      <c r="M299">
        <v>0</v>
      </c>
      <c r="N299">
        <v>0</v>
      </c>
      <c r="O299">
        <v>9328732</v>
      </c>
      <c r="P299">
        <v>9328732</v>
      </c>
      <c r="Q299">
        <v>-113703</v>
      </c>
      <c r="R299">
        <v>-35233181</v>
      </c>
      <c r="S299">
        <v>-704664</v>
      </c>
      <c r="T299">
        <v>-34528518</v>
      </c>
      <c r="U299">
        <v>-354101</v>
      </c>
      <c r="V299">
        <v>0</v>
      </c>
      <c r="W299">
        <v>0</v>
      </c>
      <c r="X299">
        <v>-70934167</v>
      </c>
      <c r="Y299">
        <v>-1368293</v>
      </c>
    </row>
    <row r="300" spans="1:25" ht="12.75" x14ac:dyDescent="0.2">
      <c r="A300" s="468">
        <v>293</v>
      </c>
      <c r="B300" s="473" t="s">
        <v>459</v>
      </c>
      <c r="C300" s="403" t="s">
        <v>902</v>
      </c>
      <c r="D300" s="474" t="s">
        <v>903</v>
      </c>
      <c r="E300" s="480" t="s">
        <v>458</v>
      </c>
      <c r="F300">
        <v>1694469</v>
      </c>
      <c r="G300">
        <v>58932360</v>
      </c>
      <c r="H300">
        <v>0</v>
      </c>
      <c r="I300">
        <v>-1658365</v>
      </c>
      <c r="J300">
        <v>1717893</v>
      </c>
      <c r="K300">
        <v>-8226777</v>
      </c>
      <c r="L300">
        <v>50765111</v>
      </c>
      <c r="M300">
        <v>0</v>
      </c>
      <c r="N300">
        <v>0</v>
      </c>
      <c r="O300">
        <v>1507952</v>
      </c>
      <c r="P300">
        <v>1507952</v>
      </c>
      <c r="Q300">
        <v>-365000</v>
      </c>
      <c r="R300">
        <v>-28423689</v>
      </c>
      <c r="S300">
        <v>-11369475</v>
      </c>
      <c r="T300">
        <v>-17054213</v>
      </c>
      <c r="U300">
        <v>-288618</v>
      </c>
      <c r="V300">
        <v>0</v>
      </c>
      <c r="W300">
        <v>0</v>
      </c>
      <c r="X300">
        <v>-57500995</v>
      </c>
      <c r="Y300">
        <v>-3533463</v>
      </c>
    </row>
    <row r="301" spans="1:25" ht="12.75" x14ac:dyDescent="0.2">
      <c r="A301" s="468">
        <v>294</v>
      </c>
      <c r="B301" s="473" t="s">
        <v>461</v>
      </c>
      <c r="C301" s="403" t="s">
        <v>909</v>
      </c>
      <c r="D301" s="474" t="s">
        <v>903</v>
      </c>
      <c r="E301" s="480" t="s">
        <v>460</v>
      </c>
      <c r="F301">
        <v>-13325498</v>
      </c>
      <c r="G301">
        <v>103196381</v>
      </c>
      <c r="H301">
        <v>0</v>
      </c>
      <c r="I301">
        <v>-1163000</v>
      </c>
      <c r="J301">
        <v>1800000</v>
      </c>
      <c r="K301">
        <v>-800000</v>
      </c>
      <c r="L301">
        <v>103033381</v>
      </c>
      <c r="M301">
        <v>278140</v>
      </c>
      <c r="N301">
        <v>0</v>
      </c>
      <c r="O301">
        <v>9099688</v>
      </c>
      <c r="P301">
        <v>9377828</v>
      </c>
      <c r="Q301">
        <v>0</v>
      </c>
      <c r="R301">
        <v>-52336725</v>
      </c>
      <c r="S301">
        <v>-20934690</v>
      </c>
      <c r="T301">
        <v>-31402035</v>
      </c>
      <c r="U301">
        <v>-462876</v>
      </c>
      <c r="V301">
        <v>0</v>
      </c>
      <c r="W301">
        <v>0</v>
      </c>
      <c r="X301">
        <v>-105136326</v>
      </c>
      <c r="Y301">
        <v>-6050615</v>
      </c>
    </row>
    <row r="302" spans="1:25" ht="12.75" x14ac:dyDescent="0.2">
      <c r="A302" s="468">
        <v>295</v>
      </c>
      <c r="B302" s="473" t="s">
        <v>463</v>
      </c>
      <c r="C302" s="403" t="s">
        <v>529</v>
      </c>
      <c r="D302" s="474" t="s">
        <v>899</v>
      </c>
      <c r="E302" s="480" t="s">
        <v>542</v>
      </c>
      <c r="F302">
        <v>-9081755</v>
      </c>
      <c r="G302">
        <v>109508299</v>
      </c>
      <c r="H302">
        <v>-773041</v>
      </c>
      <c r="I302">
        <v>-462012</v>
      </c>
      <c r="J302">
        <v>0</v>
      </c>
      <c r="K302">
        <v>-500000</v>
      </c>
      <c r="L302">
        <v>107773246</v>
      </c>
      <c r="M302">
        <v>53671</v>
      </c>
      <c r="N302">
        <v>0</v>
      </c>
      <c r="O302">
        <v>7652959</v>
      </c>
      <c r="P302">
        <v>7706630</v>
      </c>
      <c r="Q302">
        <v>0</v>
      </c>
      <c r="R302">
        <v>-57283325</v>
      </c>
      <c r="S302">
        <v>-1145666</v>
      </c>
      <c r="T302">
        <v>-56137658</v>
      </c>
      <c r="U302">
        <v>0</v>
      </c>
      <c r="V302">
        <v>0</v>
      </c>
      <c r="W302">
        <v>0</v>
      </c>
      <c r="X302">
        <v>-114566649</v>
      </c>
      <c r="Y302">
        <v>-8168528</v>
      </c>
    </row>
    <row r="303" spans="1:25" ht="12.75" x14ac:dyDescent="0.2">
      <c r="A303" s="468">
        <v>296</v>
      </c>
      <c r="B303" s="473" t="s">
        <v>465</v>
      </c>
      <c r="C303" s="403" t="s">
        <v>897</v>
      </c>
      <c r="D303" s="474" t="s">
        <v>907</v>
      </c>
      <c r="E303" s="480" t="s">
        <v>464</v>
      </c>
      <c r="F303">
        <v>-9014498</v>
      </c>
      <c r="G303">
        <v>70257768</v>
      </c>
      <c r="H303">
        <v>-300000</v>
      </c>
      <c r="I303">
        <v>-200000</v>
      </c>
      <c r="J303">
        <v>1170000</v>
      </c>
      <c r="K303">
        <v>-732000</v>
      </c>
      <c r="L303">
        <v>70195768</v>
      </c>
      <c r="M303">
        <v>762</v>
      </c>
      <c r="N303">
        <v>14966</v>
      </c>
      <c r="O303">
        <v>9030610</v>
      </c>
      <c r="P303">
        <v>9046338</v>
      </c>
      <c r="Q303">
        <v>0</v>
      </c>
      <c r="R303">
        <v>-33606701</v>
      </c>
      <c r="S303">
        <v>-6721340</v>
      </c>
      <c r="T303">
        <v>-26885361</v>
      </c>
      <c r="U303">
        <v>-244443</v>
      </c>
      <c r="V303">
        <v>0</v>
      </c>
      <c r="W303">
        <v>0</v>
      </c>
      <c r="X303">
        <v>-67457845</v>
      </c>
      <c r="Y303">
        <v>2769763</v>
      </c>
    </row>
    <row r="304" spans="1:25" ht="12.75" x14ac:dyDescent="0.2">
      <c r="A304" s="468">
        <v>297</v>
      </c>
      <c r="B304" s="473" t="s">
        <v>467</v>
      </c>
      <c r="C304" s="403" t="s">
        <v>897</v>
      </c>
      <c r="D304" s="474" t="s">
        <v>901</v>
      </c>
      <c r="E304" s="480" t="s">
        <v>466</v>
      </c>
      <c r="F304">
        <v>-14027283</v>
      </c>
      <c r="G304">
        <v>64654566</v>
      </c>
      <c r="H304">
        <v>0</v>
      </c>
      <c r="I304">
        <v>-415192</v>
      </c>
      <c r="J304">
        <v>0</v>
      </c>
      <c r="K304">
        <v>-728146</v>
      </c>
      <c r="L304">
        <v>63511228</v>
      </c>
      <c r="M304">
        <v>0</v>
      </c>
      <c r="N304">
        <v>0</v>
      </c>
      <c r="O304">
        <v>13355952</v>
      </c>
      <c r="P304">
        <v>13355952</v>
      </c>
      <c r="Q304">
        <v>0</v>
      </c>
      <c r="R304">
        <v>-32007859</v>
      </c>
      <c r="S304">
        <v>-6401572</v>
      </c>
      <c r="T304">
        <v>-25606287</v>
      </c>
      <c r="U304">
        <v>-171747</v>
      </c>
      <c r="V304">
        <v>0</v>
      </c>
      <c r="W304">
        <v>0</v>
      </c>
      <c r="X304">
        <v>-64187465</v>
      </c>
      <c r="Y304">
        <v>-1347568</v>
      </c>
    </row>
    <row r="305" spans="1:25" ht="12.75" x14ac:dyDescent="0.2">
      <c r="A305" s="468">
        <v>298</v>
      </c>
      <c r="B305" s="473" t="s">
        <v>469</v>
      </c>
      <c r="C305" s="403" t="s">
        <v>897</v>
      </c>
      <c r="D305" s="474" t="s">
        <v>901</v>
      </c>
      <c r="E305" s="480" t="s">
        <v>468</v>
      </c>
      <c r="F305">
        <v>-2791250</v>
      </c>
      <c r="G305">
        <v>27279452</v>
      </c>
      <c r="H305">
        <v>0</v>
      </c>
      <c r="I305">
        <v>-421671</v>
      </c>
      <c r="J305">
        <v>2120755</v>
      </c>
      <c r="K305">
        <v>-2656700</v>
      </c>
      <c r="L305">
        <v>26321836</v>
      </c>
      <c r="M305">
        <v>0</v>
      </c>
      <c r="N305">
        <v>0</v>
      </c>
      <c r="O305">
        <v>1642794</v>
      </c>
      <c r="P305">
        <v>1642794</v>
      </c>
      <c r="Q305">
        <v>-25863</v>
      </c>
      <c r="R305">
        <v>-13283452</v>
      </c>
      <c r="S305">
        <v>-2684708</v>
      </c>
      <c r="T305">
        <v>-10738833</v>
      </c>
      <c r="U305">
        <v>-701879</v>
      </c>
      <c r="V305">
        <v>-153800</v>
      </c>
      <c r="W305">
        <v>0</v>
      </c>
      <c r="X305">
        <v>-27588535</v>
      </c>
      <c r="Y305">
        <v>-2415155</v>
      </c>
    </row>
    <row r="306" spans="1:25" ht="12.75" x14ac:dyDescent="0.2">
      <c r="A306" s="468">
        <v>299</v>
      </c>
      <c r="B306" s="473" t="s">
        <v>471</v>
      </c>
      <c r="C306" s="403" t="s">
        <v>897</v>
      </c>
      <c r="D306" s="474" t="s">
        <v>898</v>
      </c>
      <c r="E306" s="480" t="s">
        <v>470</v>
      </c>
      <c r="F306">
        <v>-2889591</v>
      </c>
      <c r="G306">
        <v>36582686</v>
      </c>
      <c r="H306">
        <v>0</v>
      </c>
      <c r="I306">
        <v>-325000</v>
      </c>
      <c r="J306">
        <v>490862</v>
      </c>
      <c r="K306">
        <v>-400862</v>
      </c>
      <c r="L306">
        <v>36347686</v>
      </c>
      <c r="M306">
        <v>486</v>
      </c>
      <c r="N306">
        <v>0</v>
      </c>
      <c r="O306">
        <v>1977776</v>
      </c>
      <c r="P306">
        <v>1978262</v>
      </c>
      <c r="Q306">
        <v>0</v>
      </c>
      <c r="R306">
        <v>-18808378</v>
      </c>
      <c r="S306">
        <v>-3761676</v>
      </c>
      <c r="T306">
        <v>-15046702</v>
      </c>
      <c r="U306">
        <v>-179430</v>
      </c>
      <c r="V306">
        <v>0</v>
      </c>
      <c r="W306">
        <v>0</v>
      </c>
      <c r="X306">
        <v>-37796186</v>
      </c>
      <c r="Y306">
        <v>-2359829</v>
      </c>
    </row>
    <row r="307" spans="1:25" ht="12.75" x14ac:dyDescent="0.2">
      <c r="A307" s="468">
        <v>300</v>
      </c>
      <c r="B307" s="473" t="s">
        <v>473</v>
      </c>
      <c r="C307" s="403" t="s">
        <v>897</v>
      </c>
      <c r="D307" s="474" t="s">
        <v>898</v>
      </c>
      <c r="E307" s="480" t="s">
        <v>472</v>
      </c>
      <c r="F307">
        <v>-37711</v>
      </c>
      <c r="G307">
        <v>30933863</v>
      </c>
      <c r="H307">
        <v>-196000</v>
      </c>
      <c r="I307">
        <v>-173250</v>
      </c>
      <c r="J307">
        <v>176800</v>
      </c>
      <c r="K307">
        <v>-434600</v>
      </c>
      <c r="L307">
        <v>30306813</v>
      </c>
      <c r="M307">
        <v>0</v>
      </c>
      <c r="N307">
        <v>0</v>
      </c>
      <c r="O307">
        <v>0</v>
      </c>
      <c r="P307">
        <v>0</v>
      </c>
      <c r="Q307">
        <v>0</v>
      </c>
      <c r="R307">
        <v>-15417681</v>
      </c>
      <c r="S307">
        <v>-3083536</v>
      </c>
      <c r="T307">
        <v>-12334144</v>
      </c>
      <c r="U307">
        <v>-372322</v>
      </c>
      <c r="V307">
        <v>-14189</v>
      </c>
      <c r="W307">
        <v>-2635</v>
      </c>
      <c r="X307">
        <v>-31224507</v>
      </c>
      <c r="Y307">
        <v>-955405</v>
      </c>
    </row>
    <row r="308" spans="1:25" ht="12.75" x14ac:dyDescent="0.2">
      <c r="A308" s="468">
        <v>301</v>
      </c>
      <c r="B308" s="473" t="s">
        <v>475</v>
      </c>
      <c r="C308" s="403" t="s">
        <v>897</v>
      </c>
      <c r="D308" s="474" t="s">
        <v>900</v>
      </c>
      <c r="E308" s="480" t="s">
        <v>474</v>
      </c>
      <c r="F308">
        <v>-2596531</v>
      </c>
      <c r="G308">
        <v>29114695</v>
      </c>
      <c r="H308">
        <v>-100000</v>
      </c>
      <c r="I308">
        <v>-46472</v>
      </c>
      <c r="J308">
        <v>1049490</v>
      </c>
      <c r="K308">
        <v>-1339777</v>
      </c>
      <c r="L308">
        <v>28677936</v>
      </c>
      <c r="M308">
        <v>0</v>
      </c>
      <c r="N308">
        <v>0</v>
      </c>
      <c r="O308">
        <v>1697726</v>
      </c>
      <c r="P308">
        <v>1697726</v>
      </c>
      <c r="Q308">
        <v>0</v>
      </c>
      <c r="R308">
        <v>-15129300</v>
      </c>
      <c r="S308">
        <v>-3025860</v>
      </c>
      <c r="T308">
        <v>-12103440</v>
      </c>
      <c r="U308">
        <v>-145158</v>
      </c>
      <c r="V308">
        <v>0</v>
      </c>
      <c r="W308">
        <v>0</v>
      </c>
      <c r="X308">
        <v>-30403758</v>
      </c>
      <c r="Y308">
        <v>-2624627</v>
      </c>
    </row>
    <row r="309" spans="1:25" ht="12.75" x14ac:dyDescent="0.2">
      <c r="A309" s="468">
        <v>302</v>
      </c>
      <c r="B309" s="473" t="s">
        <v>477</v>
      </c>
      <c r="C309" s="403" t="s">
        <v>897</v>
      </c>
      <c r="D309" s="474" t="s">
        <v>901</v>
      </c>
      <c r="E309" s="480" t="s">
        <v>476</v>
      </c>
      <c r="F309">
        <v>1415259</v>
      </c>
      <c r="G309">
        <v>60431585</v>
      </c>
      <c r="H309">
        <v>-11179</v>
      </c>
      <c r="I309">
        <v>-11179</v>
      </c>
      <c r="J309">
        <v>2563129</v>
      </c>
      <c r="K309">
        <v>-4406018</v>
      </c>
      <c r="L309">
        <v>58566338</v>
      </c>
      <c r="M309">
        <v>0</v>
      </c>
      <c r="N309">
        <v>0</v>
      </c>
      <c r="O309">
        <v>0</v>
      </c>
      <c r="P309">
        <v>0</v>
      </c>
      <c r="Q309">
        <v>0</v>
      </c>
      <c r="R309">
        <v>-30064536</v>
      </c>
      <c r="S309">
        <v>-6012907</v>
      </c>
      <c r="T309">
        <v>-24051628</v>
      </c>
      <c r="U309">
        <v>-154290</v>
      </c>
      <c r="V309">
        <v>0</v>
      </c>
      <c r="W309">
        <v>-1284407</v>
      </c>
      <c r="X309">
        <v>-61567768</v>
      </c>
      <c r="Y309">
        <v>-1586171</v>
      </c>
    </row>
    <row r="310" spans="1:25" ht="12.75" x14ac:dyDescent="0.2">
      <c r="A310" s="468">
        <v>303</v>
      </c>
      <c r="B310" s="473" t="s">
        <v>478</v>
      </c>
      <c r="C310" s="403" t="s">
        <v>529</v>
      </c>
      <c r="D310" s="474" t="s">
        <v>898</v>
      </c>
      <c r="E310" s="480" t="s">
        <v>534</v>
      </c>
      <c r="F310">
        <v>-4803356</v>
      </c>
      <c r="G310">
        <v>87482751</v>
      </c>
      <c r="H310">
        <v>0</v>
      </c>
      <c r="I310">
        <v>-344000</v>
      </c>
      <c r="J310">
        <v>1900000</v>
      </c>
      <c r="K310">
        <v>-1000000</v>
      </c>
      <c r="L310">
        <v>88038751</v>
      </c>
      <c r="M310">
        <v>14681</v>
      </c>
      <c r="N310">
        <v>0</v>
      </c>
      <c r="O310">
        <v>3313343</v>
      </c>
      <c r="P310">
        <v>3328024</v>
      </c>
      <c r="Q310">
        <v>-130837</v>
      </c>
      <c r="R310">
        <v>-43704259</v>
      </c>
      <c r="S310">
        <v>-874085</v>
      </c>
      <c r="T310">
        <v>-42830173</v>
      </c>
      <c r="U310">
        <v>-259093</v>
      </c>
      <c r="V310">
        <v>0</v>
      </c>
      <c r="W310">
        <v>0</v>
      </c>
      <c r="X310">
        <v>-87798447</v>
      </c>
      <c r="Y310">
        <v>-1235028</v>
      </c>
    </row>
    <row r="311" spans="1:25" ht="12.75" x14ac:dyDescent="0.2">
      <c r="A311" s="468">
        <v>304</v>
      </c>
      <c r="B311" s="473" t="s">
        <v>480</v>
      </c>
      <c r="C311" s="403" t="s">
        <v>897</v>
      </c>
      <c r="D311" s="474" t="s">
        <v>906</v>
      </c>
      <c r="E311" s="480" t="s">
        <v>479</v>
      </c>
      <c r="F311">
        <v>-1518559</v>
      </c>
      <c r="G311">
        <v>10672662</v>
      </c>
      <c r="H311">
        <v>0</v>
      </c>
      <c r="I311">
        <v>-87951</v>
      </c>
      <c r="J311">
        <v>634918</v>
      </c>
      <c r="K311">
        <v>-171304</v>
      </c>
      <c r="L311">
        <v>11048325</v>
      </c>
      <c r="M311">
        <v>0</v>
      </c>
      <c r="N311">
        <v>0</v>
      </c>
      <c r="O311">
        <v>1402088</v>
      </c>
      <c r="P311">
        <v>1402088</v>
      </c>
      <c r="Q311">
        <v>-134114</v>
      </c>
      <c r="R311">
        <v>-5339034</v>
      </c>
      <c r="S311">
        <v>-1067807</v>
      </c>
      <c r="T311">
        <v>-4271228</v>
      </c>
      <c r="U311">
        <v>-85017</v>
      </c>
      <c r="V311">
        <v>0</v>
      </c>
      <c r="W311">
        <v>0</v>
      </c>
      <c r="X311">
        <v>-10897200</v>
      </c>
      <c r="Y311">
        <v>34654</v>
      </c>
    </row>
    <row r="312" spans="1:25" ht="12.75" x14ac:dyDescent="0.2">
      <c r="A312" s="468">
        <v>305</v>
      </c>
      <c r="B312" s="473" t="s">
        <v>482</v>
      </c>
      <c r="C312" s="403" t="s">
        <v>897</v>
      </c>
      <c r="D312" s="474" t="s">
        <v>906</v>
      </c>
      <c r="E312" s="480" t="s">
        <v>481</v>
      </c>
      <c r="F312">
        <v>-43325</v>
      </c>
      <c r="G312">
        <v>31055225</v>
      </c>
      <c r="H312">
        <v>0</v>
      </c>
      <c r="I312">
        <v>-931657</v>
      </c>
      <c r="J312">
        <v>2522185</v>
      </c>
      <c r="K312">
        <v>-3444094</v>
      </c>
      <c r="L312">
        <v>29201659</v>
      </c>
      <c r="M312">
        <v>0</v>
      </c>
      <c r="N312">
        <v>80509</v>
      </c>
      <c r="O312">
        <v>0</v>
      </c>
      <c r="P312">
        <v>80509</v>
      </c>
      <c r="Q312">
        <v>-14533</v>
      </c>
      <c r="R312">
        <v>-14415596</v>
      </c>
      <c r="S312">
        <v>-2883119</v>
      </c>
      <c r="T312">
        <v>-11532476</v>
      </c>
      <c r="U312">
        <v>-381799</v>
      </c>
      <c r="V312">
        <v>0</v>
      </c>
      <c r="W312">
        <v>-11320</v>
      </c>
      <c r="X312">
        <v>-29238843</v>
      </c>
      <c r="Y312">
        <v>0</v>
      </c>
    </row>
    <row r="313" spans="1:25" ht="12.75" x14ac:dyDescent="0.2">
      <c r="A313" s="468">
        <v>306</v>
      </c>
      <c r="B313" s="473" t="s">
        <v>484</v>
      </c>
      <c r="C313" s="403" t="s">
        <v>897</v>
      </c>
      <c r="D313" s="474" t="s">
        <v>899</v>
      </c>
      <c r="E313" s="480" t="s">
        <v>483</v>
      </c>
      <c r="F313">
        <v>-3537401</v>
      </c>
      <c r="G313">
        <v>33179753</v>
      </c>
      <c r="H313">
        <v>0</v>
      </c>
      <c r="I313">
        <v>-918175</v>
      </c>
      <c r="J313">
        <v>0</v>
      </c>
      <c r="K313">
        <v>-334363</v>
      </c>
      <c r="L313">
        <v>31927215</v>
      </c>
      <c r="M313">
        <v>0</v>
      </c>
      <c r="N313">
        <v>0</v>
      </c>
      <c r="O313">
        <v>1376682</v>
      </c>
      <c r="P313">
        <v>1376682</v>
      </c>
      <c r="Q313">
        <v>0</v>
      </c>
      <c r="R313">
        <v>-16150448</v>
      </c>
      <c r="S313">
        <v>-3230090</v>
      </c>
      <c r="T313">
        <v>-12920358</v>
      </c>
      <c r="U313">
        <v>-132268</v>
      </c>
      <c r="V313">
        <v>0</v>
      </c>
      <c r="W313">
        <v>0</v>
      </c>
      <c r="X313">
        <v>-32433164</v>
      </c>
      <c r="Y313">
        <v>-2666668</v>
      </c>
    </row>
    <row r="314" spans="1:25" ht="12.75" x14ac:dyDescent="0.2">
      <c r="A314" s="468">
        <v>307</v>
      </c>
      <c r="B314" s="473" t="s">
        <v>486</v>
      </c>
      <c r="C314" s="403" t="s">
        <v>897</v>
      </c>
      <c r="D314" s="474" t="s">
        <v>900</v>
      </c>
      <c r="E314" s="480" t="s">
        <v>485</v>
      </c>
      <c r="F314">
        <v>-3140365</v>
      </c>
      <c r="G314">
        <v>16401000</v>
      </c>
      <c r="H314">
        <v>0</v>
      </c>
      <c r="I314">
        <v>-245000</v>
      </c>
      <c r="J314">
        <v>313500</v>
      </c>
      <c r="K314">
        <v>-409960</v>
      </c>
      <c r="L314">
        <v>16059540</v>
      </c>
      <c r="M314">
        <v>0</v>
      </c>
      <c r="N314">
        <v>0</v>
      </c>
      <c r="O314" s="638">
        <v>366130</v>
      </c>
      <c r="P314" s="638">
        <v>366130</v>
      </c>
      <c r="Q314">
        <v>0</v>
      </c>
      <c r="R314">
        <v>-8316182</v>
      </c>
      <c r="S314">
        <v>-1663236</v>
      </c>
      <c r="T314">
        <v>-6652945</v>
      </c>
      <c r="U314">
        <v>-126542</v>
      </c>
      <c r="V314">
        <v>0</v>
      </c>
      <c r="W314">
        <v>0</v>
      </c>
      <c r="X314">
        <v>-16758905</v>
      </c>
      <c r="Y314" s="638">
        <v>-3473600</v>
      </c>
    </row>
    <row r="315" spans="1:25" ht="12.75" x14ac:dyDescent="0.2">
      <c r="A315" s="468">
        <v>308</v>
      </c>
      <c r="B315" s="473" t="s">
        <v>488</v>
      </c>
      <c r="C315" s="403" t="s">
        <v>897</v>
      </c>
      <c r="D315" s="474" t="s">
        <v>898</v>
      </c>
      <c r="E315" s="480" t="s">
        <v>487</v>
      </c>
      <c r="F315">
        <v>-3248521</v>
      </c>
      <c r="G315">
        <v>34044598</v>
      </c>
      <c r="H315">
        <v>0</v>
      </c>
      <c r="I315">
        <v>-100000</v>
      </c>
      <c r="J315">
        <v>0</v>
      </c>
      <c r="K315">
        <v>249537</v>
      </c>
      <c r="L315">
        <v>34194135</v>
      </c>
      <c r="M315">
        <v>16269</v>
      </c>
      <c r="N315">
        <v>96149</v>
      </c>
      <c r="O315">
        <v>2715780</v>
      </c>
      <c r="P315">
        <v>2828198</v>
      </c>
      <c r="Q315">
        <v>0</v>
      </c>
      <c r="R315">
        <v>-16779598</v>
      </c>
      <c r="S315">
        <v>-3355916</v>
      </c>
      <c r="T315">
        <v>-13423662</v>
      </c>
      <c r="U315">
        <v>-164154</v>
      </c>
      <c r="V315">
        <v>-251358</v>
      </c>
      <c r="W315">
        <v>0</v>
      </c>
      <c r="X315">
        <v>-33974688</v>
      </c>
      <c r="Y315">
        <v>-200876</v>
      </c>
    </row>
    <row r="316" spans="1:25" ht="12.75" x14ac:dyDescent="0.2">
      <c r="A316" s="468">
        <v>309</v>
      </c>
      <c r="B316" s="473" t="s">
        <v>490</v>
      </c>
      <c r="C316" s="403" t="s">
        <v>897</v>
      </c>
      <c r="D316" s="474" t="s">
        <v>906</v>
      </c>
      <c r="E316" s="480" t="s">
        <v>489</v>
      </c>
      <c r="F316">
        <v>-7338954</v>
      </c>
      <c r="G316">
        <v>13142240</v>
      </c>
      <c r="H316">
        <v>0</v>
      </c>
      <c r="I316">
        <v>-63582</v>
      </c>
      <c r="J316">
        <v>51398</v>
      </c>
      <c r="K316">
        <v>-378910</v>
      </c>
      <c r="L316">
        <v>12751146</v>
      </c>
      <c r="M316">
        <v>6295</v>
      </c>
      <c r="N316">
        <v>0</v>
      </c>
      <c r="O316">
        <v>6822658</v>
      </c>
      <c r="P316">
        <v>6828953</v>
      </c>
      <c r="Q316">
        <v>0</v>
      </c>
      <c r="R316">
        <v>-5457411</v>
      </c>
      <c r="S316">
        <v>-1091482</v>
      </c>
      <c r="T316">
        <v>-4365929</v>
      </c>
      <c r="U316">
        <v>-123383</v>
      </c>
      <c r="V316">
        <v>-1352</v>
      </c>
      <c r="W316">
        <v>0</v>
      </c>
      <c r="X316">
        <v>-11039557</v>
      </c>
      <c r="Y316">
        <v>1201588</v>
      </c>
    </row>
    <row r="317" spans="1:25" ht="12.75" x14ac:dyDescent="0.2">
      <c r="A317" s="468">
        <v>310</v>
      </c>
      <c r="B317" s="473" t="s">
        <v>492</v>
      </c>
      <c r="C317" s="403" t="s">
        <v>909</v>
      </c>
      <c r="D317" s="474" t="s">
        <v>903</v>
      </c>
      <c r="E317" s="480" t="s">
        <v>491</v>
      </c>
      <c r="F317">
        <v>-418489242</v>
      </c>
      <c r="G317">
        <v>1789312872</v>
      </c>
      <c r="H317">
        <v>0</v>
      </c>
      <c r="I317">
        <v>0</v>
      </c>
      <c r="J317">
        <v>0</v>
      </c>
      <c r="K317">
        <v>-46000000</v>
      </c>
      <c r="L317">
        <v>1743312872</v>
      </c>
      <c r="M317">
        <v>0</v>
      </c>
      <c r="N317">
        <v>0</v>
      </c>
      <c r="O317">
        <v>296936721</v>
      </c>
      <c r="P317">
        <v>296936721</v>
      </c>
      <c r="Q317">
        <v>-14044036</v>
      </c>
      <c r="R317">
        <v>-877819837</v>
      </c>
      <c r="S317">
        <v>-351127935</v>
      </c>
      <c r="T317">
        <v>-526691903</v>
      </c>
      <c r="U317">
        <v>-3097183</v>
      </c>
      <c r="V317">
        <v>0</v>
      </c>
      <c r="W317">
        <v>0</v>
      </c>
      <c r="X317">
        <v>-1772780894</v>
      </c>
      <c r="Y317">
        <v>-151020543</v>
      </c>
    </row>
    <row r="318" spans="1:25" ht="12.75" x14ac:dyDescent="0.2">
      <c r="A318" s="468">
        <v>311</v>
      </c>
      <c r="B318" s="473" t="s">
        <v>493</v>
      </c>
      <c r="C318" s="403" t="s">
        <v>897</v>
      </c>
      <c r="D318" s="474" t="s">
        <v>906</v>
      </c>
      <c r="E318" s="480" t="s">
        <v>554</v>
      </c>
      <c r="F318">
        <v>634086</v>
      </c>
      <c r="G318">
        <v>18265752</v>
      </c>
      <c r="H318">
        <v>0</v>
      </c>
      <c r="I318">
        <v>-1095945</v>
      </c>
      <c r="J318">
        <v>557374</v>
      </c>
      <c r="K318">
        <v>-1525459</v>
      </c>
      <c r="L318">
        <v>16201722</v>
      </c>
      <c r="M318">
        <v>0</v>
      </c>
      <c r="N318">
        <v>0</v>
      </c>
      <c r="O318">
        <v>0</v>
      </c>
      <c r="P318">
        <v>0</v>
      </c>
      <c r="Q318">
        <v>-37701</v>
      </c>
      <c r="R318">
        <v>-8009008</v>
      </c>
      <c r="S318">
        <v>-1601802</v>
      </c>
      <c r="T318">
        <v>-6407206</v>
      </c>
      <c r="U318">
        <v>-107015</v>
      </c>
      <c r="V318">
        <v>0</v>
      </c>
      <c r="W318">
        <v>-491545</v>
      </c>
      <c r="X318">
        <v>-16654277</v>
      </c>
      <c r="Y318">
        <v>181531</v>
      </c>
    </row>
    <row r="319" spans="1:25" ht="12.75" x14ac:dyDescent="0.2">
      <c r="A319" s="468">
        <v>312</v>
      </c>
      <c r="B319" s="475" t="s">
        <v>495</v>
      </c>
      <c r="C319" s="404" t="s">
        <v>904</v>
      </c>
      <c r="D319" s="476" t="s">
        <v>899</v>
      </c>
      <c r="E319" s="481" t="s">
        <v>494</v>
      </c>
      <c r="F319">
        <v>-9670431</v>
      </c>
      <c r="G319">
        <v>82550635</v>
      </c>
      <c r="H319">
        <v>-1386424</v>
      </c>
      <c r="I319">
        <v>-1498546</v>
      </c>
      <c r="J319">
        <v>2116714</v>
      </c>
      <c r="K319">
        <v>-2377690</v>
      </c>
      <c r="L319">
        <v>79404689</v>
      </c>
      <c r="M319">
        <v>0</v>
      </c>
      <c r="N319">
        <v>0</v>
      </c>
      <c r="O319">
        <v>5940359</v>
      </c>
      <c r="P319">
        <v>5940359</v>
      </c>
      <c r="Q319">
        <v>0</v>
      </c>
      <c r="R319">
        <v>-41273315</v>
      </c>
      <c r="S319">
        <v>-825466</v>
      </c>
      <c r="T319">
        <v>-40447849</v>
      </c>
      <c r="U319">
        <v>0</v>
      </c>
      <c r="V319">
        <v>0</v>
      </c>
      <c r="W319">
        <v>0</v>
      </c>
      <c r="X319">
        <v>-82546630</v>
      </c>
      <c r="Y319">
        <v>-6872013</v>
      </c>
    </row>
    <row r="320" spans="1:25" ht="12.75" x14ac:dyDescent="0.2">
      <c r="A320" s="468">
        <v>313</v>
      </c>
      <c r="B320" s="473" t="s">
        <v>497</v>
      </c>
      <c r="C320" s="403" t="s">
        <v>529</v>
      </c>
      <c r="D320" s="474" t="s">
        <v>906</v>
      </c>
      <c r="E320" s="480" t="s">
        <v>496</v>
      </c>
      <c r="F320">
        <v>-8093144</v>
      </c>
      <c r="G320">
        <v>154042550</v>
      </c>
      <c r="H320">
        <v>0</v>
      </c>
      <c r="I320">
        <v>-589290</v>
      </c>
      <c r="J320">
        <v>3567937</v>
      </c>
      <c r="K320">
        <v>-3851064</v>
      </c>
      <c r="L320">
        <v>153170133</v>
      </c>
      <c r="M320">
        <v>0</v>
      </c>
      <c r="N320">
        <v>0</v>
      </c>
      <c r="O320">
        <v>7343391</v>
      </c>
      <c r="P320">
        <v>7343391</v>
      </c>
      <c r="Q320">
        <v>-186103</v>
      </c>
      <c r="R320">
        <v>-72328277</v>
      </c>
      <c r="S320">
        <v>-1446566</v>
      </c>
      <c r="T320">
        <v>-70881712</v>
      </c>
      <c r="U320">
        <v>-1316778</v>
      </c>
      <c r="V320">
        <v>0</v>
      </c>
      <c r="W320">
        <v>0</v>
      </c>
      <c r="X320">
        <v>-146159436</v>
      </c>
      <c r="Y320">
        <v>6260944</v>
      </c>
    </row>
    <row r="321" spans="1:25" ht="12.75" x14ac:dyDescent="0.2">
      <c r="A321" s="468">
        <v>314</v>
      </c>
      <c r="B321" s="473" t="s">
        <v>499</v>
      </c>
      <c r="C321" s="403" t="s">
        <v>897</v>
      </c>
      <c r="D321" s="474" t="s">
        <v>898</v>
      </c>
      <c r="E321" s="480" t="s">
        <v>498</v>
      </c>
      <c r="F321">
        <v>-6029756</v>
      </c>
      <c r="G321">
        <v>56932824</v>
      </c>
      <c r="H321">
        <v>-601920</v>
      </c>
      <c r="I321">
        <v>70136</v>
      </c>
      <c r="J321">
        <v>4238221</v>
      </c>
      <c r="K321">
        <v>-2195714</v>
      </c>
      <c r="L321">
        <v>58443547</v>
      </c>
      <c r="M321">
        <v>0</v>
      </c>
      <c r="N321">
        <v>0</v>
      </c>
      <c r="O321">
        <v>6542702</v>
      </c>
      <c r="P321">
        <v>6542702</v>
      </c>
      <c r="Q321">
        <v>-171430</v>
      </c>
      <c r="R321">
        <v>-28405799</v>
      </c>
      <c r="S321">
        <v>-5681160</v>
      </c>
      <c r="T321">
        <v>-22724639</v>
      </c>
      <c r="U321">
        <v>-484459</v>
      </c>
      <c r="V321">
        <v>0</v>
      </c>
      <c r="W321">
        <v>0</v>
      </c>
      <c r="X321">
        <v>-57467487</v>
      </c>
      <c r="Y321">
        <v>1489006</v>
      </c>
    </row>
    <row r="322" spans="1:25" ht="12.75" x14ac:dyDescent="0.2">
      <c r="A322" s="468">
        <v>315</v>
      </c>
      <c r="B322" s="473" t="s">
        <v>500</v>
      </c>
      <c r="C322" s="403" t="s">
        <v>529</v>
      </c>
      <c r="D322" s="474" t="s">
        <v>898</v>
      </c>
      <c r="E322" s="480" t="s">
        <v>537</v>
      </c>
      <c r="F322">
        <v>-1529666</v>
      </c>
      <c r="G322">
        <v>83888087</v>
      </c>
      <c r="H322">
        <v>0</v>
      </c>
      <c r="I322">
        <v>0</v>
      </c>
      <c r="J322">
        <v>0</v>
      </c>
      <c r="K322">
        <v>0</v>
      </c>
      <c r="L322">
        <v>83888087</v>
      </c>
      <c r="M322">
        <v>0</v>
      </c>
      <c r="N322">
        <v>0</v>
      </c>
      <c r="O322">
        <v>0</v>
      </c>
      <c r="P322">
        <v>0</v>
      </c>
      <c r="Q322">
        <v>0</v>
      </c>
      <c r="R322">
        <v>-41880430</v>
      </c>
      <c r="S322">
        <v>-837609</v>
      </c>
      <c r="T322">
        <v>-41042821</v>
      </c>
      <c r="U322">
        <v>-7296</v>
      </c>
      <c r="V322">
        <v>-242888</v>
      </c>
      <c r="W322">
        <v>-390931</v>
      </c>
      <c r="X322">
        <v>-84401975</v>
      </c>
      <c r="Y322">
        <v>-2043554</v>
      </c>
    </row>
    <row r="323" spans="1:25" ht="12.75" x14ac:dyDescent="0.2">
      <c r="A323" s="468">
        <v>316</v>
      </c>
      <c r="B323" s="473" t="s">
        <v>502</v>
      </c>
      <c r="C323" s="403" t="s">
        <v>904</v>
      </c>
      <c r="D323" s="474" t="s">
        <v>899</v>
      </c>
      <c r="E323" s="480" t="s">
        <v>501</v>
      </c>
      <c r="F323">
        <v>-4461942</v>
      </c>
      <c r="G323">
        <v>82474375</v>
      </c>
      <c r="H323">
        <v>0</v>
      </c>
      <c r="I323">
        <v>-2000000</v>
      </c>
      <c r="J323">
        <v>349000</v>
      </c>
      <c r="K323">
        <v>-8500000</v>
      </c>
      <c r="L323">
        <v>72323375</v>
      </c>
      <c r="M323">
        <v>15000</v>
      </c>
      <c r="N323">
        <v>0</v>
      </c>
      <c r="O323">
        <v>5267628</v>
      </c>
      <c r="P323">
        <v>5282628</v>
      </c>
      <c r="Q323">
        <v>0</v>
      </c>
      <c r="R323">
        <v>-35536684</v>
      </c>
      <c r="S323">
        <v>-710734</v>
      </c>
      <c r="T323">
        <v>-34825950</v>
      </c>
      <c r="U323">
        <v>-596829</v>
      </c>
      <c r="V323">
        <v>0</v>
      </c>
      <c r="W323">
        <v>0</v>
      </c>
      <c r="X323">
        <v>-71670197</v>
      </c>
      <c r="Y323">
        <v>1473864</v>
      </c>
    </row>
    <row r="324" spans="1:25" ht="12.75" x14ac:dyDescent="0.2">
      <c r="A324" s="468">
        <v>317</v>
      </c>
      <c r="B324" s="473" t="s">
        <v>504</v>
      </c>
      <c r="C324" s="403" t="s">
        <v>897</v>
      </c>
      <c r="D324" s="474" t="s">
        <v>898</v>
      </c>
      <c r="E324" s="480" t="s">
        <v>503</v>
      </c>
      <c r="F324">
        <v>2808980</v>
      </c>
      <c r="G324">
        <v>47887457</v>
      </c>
      <c r="H324">
        <v>-259687</v>
      </c>
      <c r="I324">
        <v>8000</v>
      </c>
      <c r="J324">
        <v>800000</v>
      </c>
      <c r="K324">
        <v>700000</v>
      </c>
      <c r="L324">
        <v>49135770</v>
      </c>
      <c r="M324">
        <v>0</v>
      </c>
      <c r="N324">
        <v>0</v>
      </c>
      <c r="O324">
        <v>738282</v>
      </c>
      <c r="P324">
        <v>738282</v>
      </c>
      <c r="Q324">
        <v>0</v>
      </c>
      <c r="R324">
        <v>-23907774</v>
      </c>
      <c r="S324">
        <v>-4781554</v>
      </c>
      <c r="T324">
        <v>-19264571</v>
      </c>
      <c r="U324">
        <v>-138353</v>
      </c>
      <c r="V324">
        <v>0</v>
      </c>
      <c r="W324">
        <v>0</v>
      </c>
      <c r="X324">
        <v>-48092252</v>
      </c>
      <c r="Y324">
        <v>4590780</v>
      </c>
    </row>
    <row r="325" spans="1:25" ht="12.75" x14ac:dyDescent="0.2">
      <c r="A325" s="468">
        <v>318</v>
      </c>
      <c r="B325" s="473" t="s">
        <v>505</v>
      </c>
      <c r="C325" s="403" t="s">
        <v>529</v>
      </c>
      <c r="D325" s="474" t="s">
        <v>898</v>
      </c>
      <c r="E325" s="480" t="s">
        <v>538</v>
      </c>
      <c r="F325">
        <v>3524676</v>
      </c>
      <c r="G325">
        <v>56531044</v>
      </c>
      <c r="H325">
        <v>0</v>
      </c>
      <c r="I325">
        <v>-250000</v>
      </c>
      <c r="J325">
        <v>570000</v>
      </c>
      <c r="K325">
        <v>-4262000</v>
      </c>
      <c r="L325">
        <v>52589044</v>
      </c>
      <c r="M325">
        <v>0</v>
      </c>
      <c r="N325">
        <v>0</v>
      </c>
      <c r="O325">
        <v>2910590</v>
      </c>
      <c r="P325">
        <v>2910590</v>
      </c>
      <c r="Q325">
        <v>0</v>
      </c>
      <c r="R325">
        <v>-28847762</v>
      </c>
      <c r="S325">
        <v>-576955</v>
      </c>
      <c r="T325">
        <v>-28270806</v>
      </c>
      <c r="U325">
        <v>-203245</v>
      </c>
      <c r="V325">
        <v>0</v>
      </c>
      <c r="W325">
        <v>0</v>
      </c>
      <c r="X325">
        <v>-57898768</v>
      </c>
      <c r="Y325">
        <v>1125542</v>
      </c>
    </row>
    <row r="326" spans="1:25" ht="12.75" x14ac:dyDescent="0.2">
      <c r="A326" s="468">
        <v>319</v>
      </c>
      <c r="B326" s="473" t="s">
        <v>507</v>
      </c>
      <c r="C326" s="403" t="s">
        <v>904</v>
      </c>
      <c r="D326" s="474" t="s">
        <v>907</v>
      </c>
      <c r="E326" s="480" t="s">
        <v>506</v>
      </c>
      <c r="F326">
        <v>-12663568</v>
      </c>
      <c r="G326">
        <v>77544272</v>
      </c>
      <c r="H326">
        <v>0</v>
      </c>
      <c r="I326">
        <v>-1884583</v>
      </c>
      <c r="J326">
        <v>1712842</v>
      </c>
      <c r="K326">
        <v>-3733991</v>
      </c>
      <c r="L326">
        <v>73638540</v>
      </c>
      <c r="M326">
        <v>0</v>
      </c>
      <c r="N326">
        <v>0</v>
      </c>
      <c r="O326">
        <v>9258414</v>
      </c>
      <c r="P326">
        <v>9258414</v>
      </c>
      <c r="Q326">
        <v>0</v>
      </c>
      <c r="R326">
        <v>-38576922</v>
      </c>
      <c r="S326">
        <v>-771538</v>
      </c>
      <c r="T326">
        <v>-37805383</v>
      </c>
      <c r="U326">
        <v>-344356</v>
      </c>
      <c r="V326">
        <v>-1379084</v>
      </c>
      <c r="W326">
        <v>0</v>
      </c>
      <c r="X326">
        <v>-78877283</v>
      </c>
      <c r="Y326">
        <v>-8643897</v>
      </c>
    </row>
    <row r="327" spans="1:25" ht="12.75" x14ac:dyDescent="0.2">
      <c r="A327" s="468">
        <v>320</v>
      </c>
      <c r="B327" s="473" t="s">
        <v>509</v>
      </c>
      <c r="C327" s="403" t="s">
        <v>897</v>
      </c>
      <c r="D327" s="474" t="s">
        <v>907</v>
      </c>
      <c r="E327" s="480" t="s">
        <v>508</v>
      </c>
      <c r="F327">
        <v>-4803640</v>
      </c>
      <c r="G327">
        <v>42643023</v>
      </c>
      <c r="H327">
        <v>-186269</v>
      </c>
      <c r="I327">
        <v>0</v>
      </c>
      <c r="J327">
        <v>323850</v>
      </c>
      <c r="K327">
        <v>-374229</v>
      </c>
      <c r="L327">
        <v>42406375</v>
      </c>
      <c r="M327">
        <v>0</v>
      </c>
      <c r="N327">
        <v>0</v>
      </c>
      <c r="O327">
        <v>4226349</v>
      </c>
      <c r="P327">
        <v>4226349</v>
      </c>
      <c r="Q327">
        <v>0</v>
      </c>
      <c r="R327">
        <v>-20399158</v>
      </c>
      <c r="S327">
        <v>-4079831</v>
      </c>
      <c r="T327">
        <v>-16319326</v>
      </c>
      <c r="U327">
        <v>-136997</v>
      </c>
      <c r="V327">
        <v>-54038</v>
      </c>
      <c r="W327">
        <v>0</v>
      </c>
      <c r="X327">
        <v>-40989350</v>
      </c>
      <c r="Y327">
        <v>839734</v>
      </c>
    </row>
    <row r="328" spans="1:25" ht="12.75" x14ac:dyDescent="0.2">
      <c r="A328" s="468">
        <v>321</v>
      </c>
      <c r="B328" s="473" t="s">
        <v>511</v>
      </c>
      <c r="C328" s="403" t="s">
        <v>897</v>
      </c>
      <c r="D328" s="474" t="s">
        <v>898</v>
      </c>
      <c r="E328" s="480" t="s">
        <v>510</v>
      </c>
      <c r="F328">
        <v>-471616</v>
      </c>
      <c r="G328">
        <v>33035941</v>
      </c>
      <c r="H328">
        <v>0</v>
      </c>
      <c r="I328">
        <v>24241</v>
      </c>
      <c r="J328">
        <v>0</v>
      </c>
      <c r="K328">
        <v>-321165</v>
      </c>
      <c r="L328">
        <v>32739017</v>
      </c>
      <c r="M328">
        <v>0</v>
      </c>
      <c r="N328">
        <v>0</v>
      </c>
      <c r="O328">
        <v>436971</v>
      </c>
      <c r="P328">
        <v>436971</v>
      </c>
      <c r="Q328">
        <v>-7587</v>
      </c>
      <c r="R328">
        <v>-16250358</v>
      </c>
      <c r="S328">
        <v>-3250072</v>
      </c>
      <c r="T328">
        <v>-13000286</v>
      </c>
      <c r="U328">
        <v>-131043</v>
      </c>
      <c r="V328">
        <v>0</v>
      </c>
      <c r="W328">
        <v>0</v>
      </c>
      <c r="X328">
        <v>-32639346</v>
      </c>
      <c r="Y328">
        <v>65026</v>
      </c>
    </row>
    <row r="329" spans="1:25" ht="12.75" x14ac:dyDescent="0.2">
      <c r="A329" s="468">
        <v>322</v>
      </c>
      <c r="B329" s="473" t="s">
        <v>513</v>
      </c>
      <c r="C329" s="403" t="s">
        <v>897</v>
      </c>
      <c r="D329" s="474" t="s">
        <v>907</v>
      </c>
      <c r="E329" s="480" t="s">
        <v>512</v>
      </c>
      <c r="F329">
        <v>-4154317</v>
      </c>
      <c r="G329">
        <v>42064083</v>
      </c>
      <c r="H329">
        <v>-207636</v>
      </c>
      <c r="I329">
        <v>0</v>
      </c>
      <c r="J329">
        <v>678380</v>
      </c>
      <c r="K329">
        <v>-943244</v>
      </c>
      <c r="L329">
        <v>41591583</v>
      </c>
      <c r="M329">
        <v>0</v>
      </c>
      <c r="N329">
        <v>0</v>
      </c>
      <c r="O329">
        <v>3725767</v>
      </c>
      <c r="P329">
        <v>3725767</v>
      </c>
      <c r="Q329">
        <v>-69694</v>
      </c>
      <c r="R329">
        <v>-19975590</v>
      </c>
      <c r="S329">
        <v>-3995118</v>
      </c>
      <c r="T329">
        <v>-15980472</v>
      </c>
      <c r="U329">
        <v>-392002</v>
      </c>
      <c r="V329">
        <v>0</v>
      </c>
      <c r="W329">
        <v>0</v>
      </c>
      <c r="X329">
        <v>-40412876</v>
      </c>
      <c r="Y329">
        <v>750157</v>
      </c>
    </row>
    <row r="330" spans="1:25" ht="12.75" x14ac:dyDescent="0.2">
      <c r="A330" s="468">
        <v>323</v>
      </c>
      <c r="B330" s="473" t="s">
        <v>515</v>
      </c>
      <c r="C330" s="403" t="s">
        <v>897</v>
      </c>
      <c r="D330" s="474" t="s">
        <v>898</v>
      </c>
      <c r="E330" s="480" t="s">
        <v>514</v>
      </c>
      <c r="F330">
        <v>-7938517</v>
      </c>
      <c r="G330">
        <v>72450950</v>
      </c>
      <c r="H330">
        <v>0</v>
      </c>
      <c r="I330">
        <v>0</v>
      </c>
      <c r="J330">
        <v>1083386</v>
      </c>
      <c r="K330">
        <v>0</v>
      </c>
      <c r="L330">
        <v>73534336</v>
      </c>
      <c r="M330">
        <v>8850</v>
      </c>
      <c r="N330">
        <v>0</v>
      </c>
      <c r="O330">
        <v>0</v>
      </c>
      <c r="P330">
        <v>8850</v>
      </c>
      <c r="Q330">
        <v>0</v>
      </c>
      <c r="R330">
        <v>-34589902</v>
      </c>
      <c r="S330">
        <v>-6917980</v>
      </c>
      <c r="T330">
        <v>-27912874</v>
      </c>
      <c r="U330">
        <v>0</v>
      </c>
      <c r="V330">
        <v>0</v>
      </c>
      <c r="W330">
        <v>0</v>
      </c>
      <c r="X330">
        <v>-69420756</v>
      </c>
      <c r="Y330">
        <v>-3816087</v>
      </c>
    </row>
    <row r="331" spans="1:25" ht="12.75" x14ac:dyDescent="0.2">
      <c r="A331" s="468">
        <v>324</v>
      </c>
      <c r="B331" s="473" t="s">
        <v>517</v>
      </c>
      <c r="C331" s="403" t="s">
        <v>897</v>
      </c>
      <c r="D331" s="474" t="s">
        <v>899</v>
      </c>
      <c r="E331" s="480" t="s">
        <v>516</v>
      </c>
      <c r="F331">
        <v>-3815041</v>
      </c>
      <c r="G331">
        <v>27822870</v>
      </c>
      <c r="H331">
        <v>-200000</v>
      </c>
      <c r="I331">
        <v>-97131</v>
      </c>
      <c r="J331">
        <v>0</v>
      </c>
      <c r="K331">
        <v>-1142101</v>
      </c>
      <c r="L331">
        <v>26383638</v>
      </c>
      <c r="M331">
        <v>0</v>
      </c>
      <c r="N331">
        <v>0</v>
      </c>
      <c r="O331">
        <v>978263</v>
      </c>
      <c r="P331">
        <v>978263</v>
      </c>
      <c r="Q331">
        <v>-63059</v>
      </c>
      <c r="R331">
        <v>-13485608</v>
      </c>
      <c r="S331">
        <v>-2697121</v>
      </c>
      <c r="T331">
        <v>-10788486</v>
      </c>
      <c r="U331">
        <v>-213110</v>
      </c>
      <c r="V331">
        <v>0</v>
      </c>
      <c r="W331">
        <v>0</v>
      </c>
      <c r="X331">
        <v>-27247384</v>
      </c>
      <c r="Y331">
        <v>-3700524</v>
      </c>
    </row>
    <row r="332" spans="1:25" ht="12.75" x14ac:dyDescent="0.2">
      <c r="A332" s="468">
        <v>325</v>
      </c>
      <c r="B332" s="473" t="s">
        <v>519</v>
      </c>
      <c r="C332" s="403" t="s">
        <v>897</v>
      </c>
      <c r="D332" s="474" t="s">
        <v>907</v>
      </c>
      <c r="E332" s="480" t="s">
        <v>518</v>
      </c>
      <c r="F332">
        <v>-3330890</v>
      </c>
      <c r="G332">
        <v>30692563</v>
      </c>
      <c r="H332">
        <v>0</v>
      </c>
      <c r="I332">
        <v>0</v>
      </c>
      <c r="J332">
        <v>472500</v>
      </c>
      <c r="K332">
        <v>-920782</v>
      </c>
      <c r="L332">
        <v>30244281</v>
      </c>
      <c r="M332">
        <v>0</v>
      </c>
      <c r="N332">
        <v>0</v>
      </c>
      <c r="O332">
        <v>3781460</v>
      </c>
      <c r="P332">
        <v>3781460</v>
      </c>
      <c r="Q332">
        <v>-16019</v>
      </c>
      <c r="R332">
        <v>-14340630</v>
      </c>
      <c r="S332">
        <v>-2868126</v>
      </c>
      <c r="T332">
        <v>-11472504</v>
      </c>
      <c r="U332">
        <v>-134079</v>
      </c>
      <c r="V332">
        <v>0</v>
      </c>
      <c r="W332">
        <v>0</v>
      </c>
      <c r="X332">
        <v>-28831358</v>
      </c>
      <c r="Y332">
        <v>1863493</v>
      </c>
    </row>
    <row r="333" spans="1:25" ht="13.5" thickBot="1" x14ac:dyDescent="0.25">
      <c r="A333" s="468">
        <v>326</v>
      </c>
      <c r="B333" s="473" t="s">
        <v>521</v>
      </c>
      <c r="C333" s="403" t="s">
        <v>529</v>
      </c>
      <c r="D333" s="474" t="s">
        <v>905</v>
      </c>
      <c r="E333" s="480" t="s">
        <v>572</v>
      </c>
      <c r="F333">
        <v>-4330076</v>
      </c>
      <c r="G333">
        <v>102042541</v>
      </c>
      <c r="H333">
        <v>-400000</v>
      </c>
      <c r="I333">
        <v>-227807</v>
      </c>
      <c r="J333">
        <v>2535527</v>
      </c>
      <c r="K333">
        <v>500000</v>
      </c>
      <c r="L333">
        <v>104450261</v>
      </c>
      <c r="M333">
        <v>0</v>
      </c>
      <c r="N333">
        <v>0</v>
      </c>
      <c r="O333">
        <v>0</v>
      </c>
      <c r="P333">
        <v>0</v>
      </c>
      <c r="Q333">
        <v>-119844</v>
      </c>
      <c r="R333">
        <v>-51324493</v>
      </c>
      <c r="S333">
        <v>-1026490</v>
      </c>
      <c r="T333">
        <v>-50298003</v>
      </c>
      <c r="U333">
        <v>-298324</v>
      </c>
      <c r="V333">
        <v>0</v>
      </c>
      <c r="W333">
        <v>0</v>
      </c>
      <c r="X333">
        <v>-103067154</v>
      </c>
      <c r="Y333">
        <v>-2946969</v>
      </c>
    </row>
    <row r="334" spans="1:25" ht="13.5" thickBot="1" x14ac:dyDescent="0.25">
      <c r="A334" s="469">
        <v>327</v>
      </c>
      <c r="B334" s="477"/>
      <c r="C334" s="478"/>
      <c r="D334" s="416" t="s">
        <v>901</v>
      </c>
      <c r="E334" s="416" t="s">
        <v>912</v>
      </c>
      <c r="F334">
        <v>-1695615392</v>
      </c>
      <c r="G334">
        <v>24216721208</v>
      </c>
      <c r="H334">
        <v>-61237112</v>
      </c>
      <c r="I334">
        <v>-195471020</v>
      </c>
      <c r="J334">
        <v>506299147</v>
      </c>
      <c r="K334">
        <v>-782425066</v>
      </c>
      <c r="L334">
        <v>23683887157</v>
      </c>
      <c r="M334">
        <v>5032997</v>
      </c>
      <c r="N334">
        <v>15438653</v>
      </c>
      <c r="O334">
        <v>1403668552</v>
      </c>
      <c r="P334">
        <v>1424140202</v>
      </c>
      <c r="Q334">
        <v>-118700755</v>
      </c>
      <c r="R334">
        <v>-11677589167.5</v>
      </c>
      <c r="S334">
        <v>-2447725554.0999999</v>
      </c>
      <c r="T334">
        <v>-9296566429.3999996</v>
      </c>
      <c r="U334">
        <v>-149939265</v>
      </c>
      <c r="V334">
        <v>-16856670</v>
      </c>
      <c r="W334">
        <v>-207903853</v>
      </c>
      <c r="X334">
        <v>-23915281694</v>
      </c>
      <c r="Y334">
        <v>-502869727</v>
      </c>
    </row>
    <row r="335" spans="1:25" x14ac:dyDescent="0.2">
      <c r="D335" s="405"/>
      <c r="E335" s="406"/>
    </row>
    <row r="336" spans="1:25" x14ac:dyDescent="0.2">
      <c r="D336" s="405"/>
      <c r="E336" s="406"/>
    </row>
    <row r="337" spans="1:5" x14ac:dyDescent="0.2">
      <c r="A337" s="775" t="s">
        <v>1527</v>
      </c>
      <c r="D337" s="405"/>
      <c r="E337" s="406"/>
    </row>
    <row r="338" spans="1:5" x14ac:dyDescent="0.2">
      <c r="D338" s="405"/>
      <c r="E338" s="406"/>
    </row>
    <row r="339" spans="1:5" x14ac:dyDescent="0.2">
      <c r="D339" s="405"/>
      <c r="E339" s="40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U205"/>
  <sheetViews>
    <sheetView showGridLines="0" tabSelected="1" zoomScale="70" zoomScaleNormal="70" workbookViewId="0"/>
  </sheetViews>
  <sheetFormatPr defaultColWidth="9.140625" defaultRowHeight="15" x14ac:dyDescent="0.2"/>
  <cols>
    <col min="1" max="1" width="3.42578125" style="161" customWidth="1"/>
    <col min="2" max="2" width="1.7109375" style="9" customWidth="1"/>
    <col min="3" max="3" width="13.28515625" style="9" bestFit="1" customWidth="1"/>
    <col min="4" max="8" width="9.140625" style="9"/>
    <col min="9" max="9" width="13" style="9" bestFit="1" customWidth="1"/>
    <col min="10" max="10" width="3.7109375" style="9" customWidth="1"/>
    <col min="11" max="12" width="10.5703125" style="9" customWidth="1"/>
    <col min="13" max="13" width="3.7109375" style="9" customWidth="1"/>
    <col min="14" max="15" width="10.28515625" style="9" customWidth="1"/>
    <col min="16" max="16" width="3.7109375" style="9" customWidth="1"/>
    <col min="17" max="18" width="10.28515625" style="9" customWidth="1"/>
    <col min="19" max="19" width="3.7109375" style="9" customWidth="1"/>
    <col min="20" max="21" width="10.28515625" style="9" customWidth="1"/>
    <col min="22" max="22" width="3.7109375" style="9" customWidth="1"/>
    <col min="23" max="24" width="10.140625" style="9" customWidth="1"/>
    <col min="25" max="25" width="1.5703125" style="9" customWidth="1"/>
    <col min="26" max="26" width="1.7109375" style="9" customWidth="1"/>
    <col min="27" max="27" width="10.140625" style="8" bestFit="1" customWidth="1"/>
    <col min="28" max="37" width="8" style="421" hidden="1" customWidth="1"/>
    <col min="38" max="40" width="0" style="153" hidden="1" customWidth="1"/>
    <col min="41" max="48" width="9.140625" style="153"/>
    <col min="49" max="16384" width="9.140625" style="9"/>
  </cols>
  <sheetData>
    <row r="1" spans="1:48" s="227" customFormat="1" x14ac:dyDescent="0.2">
      <c r="A1" s="228"/>
      <c r="B1" s="218"/>
      <c r="C1" s="218"/>
      <c r="D1" s="218"/>
      <c r="E1" s="218"/>
      <c r="F1" s="614">
        <v>327</v>
      </c>
      <c r="G1" s="218"/>
      <c r="H1" s="218"/>
      <c r="I1" s="218"/>
      <c r="J1" s="218"/>
      <c r="K1" s="218"/>
      <c r="L1" s="218"/>
      <c r="M1" s="218"/>
      <c r="N1" s="218"/>
      <c r="O1" s="218"/>
      <c r="P1" s="218"/>
      <c r="Q1" s="218"/>
      <c r="R1" s="660"/>
      <c r="S1" s="660"/>
      <c r="T1" s="218"/>
      <c r="U1" s="218"/>
      <c r="V1" s="218"/>
      <c r="W1" s="218"/>
      <c r="X1" s="218"/>
      <c r="Y1" s="218"/>
      <c r="Z1" s="229"/>
      <c r="AA1" s="230"/>
      <c r="AB1" s="448"/>
      <c r="AC1" s="448"/>
      <c r="AD1" s="448"/>
      <c r="AE1" s="448"/>
      <c r="AF1" s="448"/>
      <c r="AG1" s="448"/>
      <c r="AH1" s="448"/>
      <c r="AI1" s="448"/>
      <c r="AJ1" s="448"/>
      <c r="AK1" s="448"/>
      <c r="AL1" s="449"/>
      <c r="AM1" s="449"/>
      <c r="AN1" s="449"/>
      <c r="AO1" s="449"/>
      <c r="AP1" s="449"/>
      <c r="AQ1" s="449"/>
      <c r="AR1" s="449"/>
      <c r="AS1" s="449"/>
      <c r="AT1" s="449"/>
      <c r="AU1" s="449"/>
      <c r="AV1" s="449"/>
    </row>
    <row r="2" spans="1:48" ht="15.75" x14ac:dyDescent="0.25">
      <c r="A2" s="663" t="s">
        <v>611</v>
      </c>
      <c r="B2" s="664"/>
      <c r="C2" s="664"/>
      <c r="D2" s="664"/>
      <c r="E2" s="664"/>
      <c r="F2" s="664"/>
      <c r="G2" s="664"/>
      <c r="H2" s="664"/>
      <c r="I2" s="664"/>
      <c r="J2" s="664"/>
      <c r="K2" s="664"/>
      <c r="L2" s="664"/>
      <c r="M2" s="664"/>
      <c r="N2" s="664"/>
      <c r="O2" s="664"/>
      <c r="P2" s="664"/>
      <c r="Q2" s="664"/>
      <c r="R2" s="664"/>
      <c r="S2" s="664"/>
      <c r="T2" s="664"/>
      <c r="U2" s="664"/>
      <c r="V2" s="664"/>
      <c r="W2" s="664"/>
      <c r="X2" s="664"/>
      <c r="Y2" s="664"/>
      <c r="Z2" s="665"/>
    </row>
    <row r="3" spans="1:48" ht="15.75" x14ac:dyDescent="0.25">
      <c r="A3" s="663" t="s">
        <v>787</v>
      </c>
      <c r="B3" s="664"/>
      <c r="C3" s="664"/>
      <c r="D3" s="664"/>
      <c r="E3" s="664"/>
      <c r="F3" s="664"/>
      <c r="G3" s="664"/>
      <c r="H3" s="664"/>
      <c r="I3" s="664"/>
      <c r="J3" s="664"/>
      <c r="K3" s="664"/>
      <c r="L3" s="664"/>
      <c r="M3" s="664"/>
      <c r="N3" s="664"/>
      <c r="O3" s="664"/>
      <c r="P3" s="664"/>
      <c r="Q3" s="664"/>
      <c r="R3" s="664"/>
      <c r="S3" s="664"/>
      <c r="T3" s="664"/>
      <c r="U3" s="664"/>
      <c r="V3" s="664"/>
      <c r="W3" s="664"/>
      <c r="X3" s="664"/>
      <c r="Y3" s="664"/>
      <c r="Z3" s="665"/>
    </row>
    <row r="4" spans="1:48" ht="39.75" customHeight="1" thickBot="1" x14ac:dyDescent="0.25">
      <c r="A4" s="668"/>
      <c r="B4" s="669"/>
      <c r="C4" s="669"/>
      <c r="D4" s="669"/>
      <c r="E4" s="669"/>
      <c r="F4" s="669"/>
      <c r="G4" s="669"/>
      <c r="H4" s="669"/>
      <c r="I4" s="669"/>
      <c r="J4" s="669"/>
      <c r="K4" s="669"/>
      <c r="L4" s="669"/>
      <c r="M4" s="669"/>
      <c r="N4" s="669"/>
      <c r="O4" s="669"/>
      <c r="P4" s="669"/>
      <c r="Q4" s="669"/>
      <c r="R4" s="669"/>
      <c r="S4" s="669"/>
      <c r="T4" s="669"/>
      <c r="U4" s="669"/>
      <c r="V4" s="669"/>
      <c r="W4" s="669"/>
      <c r="X4" s="669"/>
      <c r="Y4" s="669"/>
      <c r="Z4" s="670"/>
    </row>
    <row r="5" spans="1:48" s="227" customFormat="1" x14ac:dyDescent="0.2">
      <c r="A5" s="228"/>
      <c r="B5" s="218"/>
      <c r="C5" s="218"/>
      <c r="D5" s="218"/>
      <c r="E5" s="218"/>
      <c r="F5" s="218"/>
      <c r="G5" s="218"/>
      <c r="H5" s="218"/>
      <c r="I5" s="218"/>
      <c r="J5" s="218"/>
      <c r="K5" s="218"/>
      <c r="L5" s="218"/>
      <c r="M5" s="218"/>
      <c r="N5" s="218"/>
      <c r="O5" s="218"/>
      <c r="P5" s="218"/>
      <c r="Q5" s="218"/>
      <c r="R5" s="218"/>
      <c r="S5" s="218"/>
      <c r="T5" s="218"/>
      <c r="U5" s="218"/>
      <c r="V5" s="218"/>
      <c r="W5" s="218"/>
      <c r="X5" s="218"/>
      <c r="Y5" s="218"/>
      <c r="Z5" s="229"/>
      <c r="AA5" s="230"/>
      <c r="AB5" s="448"/>
      <c r="AC5" s="448"/>
      <c r="AD5" s="448"/>
      <c r="AE5" s="450"/>
      <c r="AF5" s="448"/>
      <c r="AG5" s="448"/>
      <c r="AH5" s="448"/>
      <c r="AI5" s="448"/>
      <c r="AJ5" s="448"/>
      <c r="AK5" s="448"/>
      <c r="AL5" s="449"/>
      <c r="AM5" s="449"/>
      <c r="AN5" s="449"/>
      <c r="AO5" s="449"/>
      <c r="AP5" s="449"/>
      <c r="AQ5" s="449"/>
      <c r="AR5" s="449"/>
      <c r="AS5" s="449"/>
      <c r="AT5" s="449"/>
      <c r="AU5" s="449"/>
      <c r="AV5" s="449"/>
    </row>
    <row r="6" spans="1:48" s="227" customFormat="1" x14ac:dyDescent="0.2">
      <c r="A6" s="231"/>
      <c r="B6" s="51"/>
      <c r="C6" s="51"/>
      <c r="D6" s="51"/>
      <c r="E6" s="667" t="s">
        <v>522</v>
      </c>
      <c r="F6" s="667"/>
      <c r="G6" s="667"/>
      <c r="H6" s="667"/>
      <c r="I6" s="667"/>
      <c r="J6" s="667"/>
      <c r="K6" s="51"/>
      <c r="L6" s="47"/>
      <c r="M6" s="47"/>
      <c r="N6" s="47"/>
      <c r="O6" s="48"/>
      <c r="P6" s="51"/>
      <c r="Q6" s="51"/>
      <c r="R6" s="51"/>
      <c r="S6" s="51"/>
      <c r="T6" s="51"/>
      <c r="U6" s="51"/>
      <c r="V6" s="51"/>
      <c r="W6" s="51"/>
      <c r="X6" s="51"/>
      <c r="Y6" s="51"/>
      <c r="Z6" s="232"/>
      <c r="AA6" s="230"/>
      <c r="AB6" s="448"/>
      <c r="AC6" s="448"/>
      <c r="AD6" s="448"/>
      <c r="AE6" s="450"/>
      <c r="AF6" s="448"/>
      <c r="AG6" s="448"/>
      <c r="AH6" s="448"/>
      <c r="AI6" s="451"/>
      <c r="AJ6" s="448"/>
      <c r="AK6" s="448"/>
      <c r="AL6" s="449"/>
      <c r="AM6" s="449"/>
      <c r="AN6" s="449"/>
      <c r="AO6" s="449"/>
      <c r="AP6" s="449"/>
      <c r="AQ6" s="449"/>
      <c r="AR6" s="449"/>
      <c r="AS6" s="449"/>
      <c r="AT6" s="449"/>
      <c r="AU6" s="449"/>
      <c r="AV6" s="449"/>
    </row>
    <row r="7" spans="1:48" s="227" customFormat="1" x14ac:dyDescent="0.2">
      <c r="A7" s="231"/>
      <c r="B7" s="51"/>
      <c r="C7" s="51"/>
      <c r="D7" s="51"/>
      <c r="E7" s="51"/>
      <c r="F7" s="48"/>
      <c r="G7" s="48"/>
      <c r="H7" s="48"/>
      <c r="I7" s="48"/>
      <c r="J7" s="48"/>
      <c r="K7" s="48"/>
      <c r="L7" s="47"/>
      <c r="M7" s="47"/>
      <c r="N7" s="47"/>
      <c r="O7" s="48"/>
      <c r="P7" s="51"/>
      <c r="Q7" s="51"/>
      <c r="R7" s="51"/>
      <c r="S7" s="51"/>
      <c r="T7" s="51"/>
      <c r="U7" s="51"/>
      <c r="V7" s="51"/>
      <c r="W7" s="51"/>
      <c r="X7" s="51"/>
      <c r="Y7" s="51"/>
      <c r="Z7" s="232"/>
      <c r="AA7" s="230"/>
      <c r="AB7" s="448"/>
      <c r="AC7" s="448"/>
      <c r="AD7" s="448"/>
      <c r="AE7" s="452"/>
      <c r="AF7" s="448"/>
      <c r="AG7" s="448"/>
      <c r="AH7" s="448"/>
      <c r="AI7" s="448"/>
      <c r="AJ7" s="448"/>
      <c r="AK7" s="448"/>
      <c r="AL7" s="449"/>
      <c r="AM7" s="449"/>
      <c r="AN7" s="449"/>
      <c r="AO7" s="449"/>
      <c r="AP7" s="449"/>
      <c r="AQ7" s="449"/>
      <c r="AR7" s="449"/>
      <c r="AS7" s="449"/>
      <c r="AT7" s="449"/>
      <c r="AU7" s="449"/>
      <c r="AV7" s="449"/>
    </row>
    <row r="8" spans="1:48" s="227" customFormat="1" x14ac:dyDescent="0.2">
      <c r="A8" s="231"/>
      <c r="B8" s="51"/>
      <c r="C8" s="51"/>
      <c r="D8" s="51"/>
      <c r="E8" s="51"/>
      <c r="F8" s="49"/>
      <c r="G8" s="49"/>
      <c r="H8" s="49"/>
      <c r="I8" s="49"/>
      <c r="J8" s="49"/>
      <c r="K8" s="49"/>
      <c r="L8" s="50"/>
      <c r="M8" s="50"/>
      <c r="N8" s="50"/>
      <c r="O8" s="49"/>
      <c r="P8" s="51"/>
      <c r="Q8" s="51"/>
      <c r="R8" s="51"/>
      <c r="S8" s="51"/>
      <c r="T8" s="51"/>
      <c r="U8" s="51"/>
      <c r="V8" s="51"/>
      <c r="W8" s="51"/>
      <c r="X8" s="51"/>
      <c r="Y8" s="51"/>
      <c r="Z8" s="232"/>
      <c r="AA8" s="230"/>
      <c r="AB8" s="448" t="e">
        <f>VLOOKUP(F1,Datasheet1!A8:B333,2,0)</f>
        <v>#N/A</v>
      </c>
      <c r="AC8" s="448" t="str">
        <f>VLOOKUP(F1,Datasheet1!$A$8:$E$335,5,0)</f>
        <v>England</v>
      </c>
      <c r="AD8" s="448"/>
      <c r="AE8" s="450"/>
      <c r="AF8" s="448"/>
      <c r="AG8" s="448"/>
      <c r="AH8" s="448"/>
      <c r="AI8" s="448"/>
      <c r="AJ8" s="448"/>
      <c r="AK8" s="448"/>
      <c r="AL8" s="449"/>
      <c r="AM8" s="449"/>
      <c r="AN8" s="449"/>
      <c r="AO8" s="449"/>
      <c r="AP8" s="449"/>
      <c r="AQ8" s="449"/>
      <c r="AR8" s="449"/>
      <c r="AS8" s="449"/>
      <c r="AT8" s="449"/>
      <c r="AU8" s="449"/>
      <c r="AV8" s="449"/>
    </row>
    <row r="9" spans="1:48" s="227" customFormat="1" ht="15.75" thickBot="1" x14ac:dyDescent="0.25">
      <c r="A9" s="233"/>
      <c r="B9" s="234"/>
      <c r="C9" s="234"/>
      <c r="D9" s="234"/>
      <c r="E9" s="234"/>
      <c r="F9" s="518"/>
      <c r="G9" s="518"/>
      <c r="H9" s="518"/>
      <c r="I9" s="518"/>
      <c r="J9" s="518"/>
      <c r="K9" s="518"/>
      <c r="L9" s="519"/>
      <c r="M9" s="519"/>
      <c r="N9" s="519"/>
      <c r="O9" s="518"/>
      <c r="P9" s="234"/>
      <c r="Q9" s="234"/>
      <c r="R9" s="234"/>
      <c r="S9" s="234"/>
      <c r="T9" s="234"/>
      <c r="U9" s="234"/>
      <c r="V9" s="234"/>
      <c r="W9" s="234"/>
      <c r="X9" s="234"/>
      <c r="Y9" s="234"/>
      <c r="Z9" s="235"/>
      <c r="AA9" s="230"/>
      <c r="AB9" s="448"/>
      <c r="AC9" s="448"/>
      <c r="AD9" s="448"/>
      <c r="AE9" s="452"/>
      <c r="AF9" s="448"/>
      <c r="AG9" s="448"/>
      <c r="AH9" s="448"/>
      <c r="AI9" s="448"/>
      <c r="AJ9" s="448"/>
      <c r="AK9" s="448"/>
      <c r="AL9" s="449"/>
      <c r="AM9" s="449"/>
      <c r="AN9" s="449"/>
      <c r="AO9" s="449"/>
      <c r="AP9" s="449"/>
      <c r="AQ9" s="449"/>
      <c r="AR9" s="449"/>
      <c r="AS9" s="449"/>
      <c r="AT9" s="449"/>
      <c r="AU9" s="449"/>
      <c r="AV9" s="449"/>
    </row>
    <row r="10" spans="1:48" s="227" customFormat="1" x14ac:dyDescent="0.2">
      <c r="A10" s="520"/>
      <c r="B10" s="521"/>
      <c r="C10" s="521"/>
      <c r="D10" s="521"/>
      <c r="E10" s="521"/>
      <c r="F10" s="522"/>
      <c r="G10" s="522"/>
      <c r="H10" s="522"/>
      <c r="I10" s="522"/>
      <c r="J10" s="522"/>
      <c r="K10" s="522"/>
      <c r="L10" s="523"/>
      <c r="M10" s="523"/>
      <c r="N10" s="523"/>
      <c r="O10" s="522"/>
      <c r="P10" s="521"/>
      <c r="Q10" s="521"/>
      <c r="R10" s="521"/>
      <c r="S10" s="521"/>
      <c r="T10" s="521"/>
      <c r="U10" s="521"/>
      <c r="V10" s="521"/>
      <c r="W10" s="521"/>
      <c r="X10" s="521"/>
      <c r="Y10" s="521"/>
      <c r="Z10" s="524"/>
      <c r="AA10" s="230"/>
      <c r="AB10" s="448"/>
      <c r="AC10" s="448"/>
      <c r="AD10" s="448"/>
      <c r="AE10" s="452"/>
      <c r="AF10" s="448"/>
      <c r="AG10" s="448"/>
      <c r="AH10" s="448"/>
      <c r="AI10" s="448"/>
      <c r="AJ10" s="448"/>
      <c r="AK10" s="448"/>
      <c r="AL10" s="449"/>
      <c r="AM10" s="449"/>
      <c r="AN10" s="449"/>
      <c r="AO10" s="449"/>
      <c r="AP10" s="449"/>
      <c r="AQ10" s="449"/>
      <c r="AR10" s="449"/>
      <c r="AS10" s="449"/>
      <c r="AT10" s="449"/>
      <c r="AU10" s="449"/>
      <c r="AV10" s="449"/>
    </row>
    <row r="11" spans="1:48" ht="15.75" x14ac:dyDescent="0.25">
      <c r="A11" s="159"/>
      <c r="B11" s="10"/>
      <c r="C11" s="673" t="s">
        <v>36</v>
      </c>
      <c r="D11" s="673"/>
      <c r="E11" s="673"/>
      <c r="F11" s="673"/>
      <c r="G11" s="673"/>
      <c r="H11" s="10"/>
      <c r="I11" s="10"/>
      <c r="J11" s="10"/>
      <c r="K11" s="10"/>
      <c r="L11" s="10"/>
      <c r="M11" s="10"/>
      <c r="N11" s="10"/>
      <c r="O11" s="10"/>
      <c r="P11" s="10"/>
      <c r="Q11" s="10"/>
      <c r="R11" s="10"/>
      <c r="S11" s="10"/>
      <c r="T11" s="10"/>
      <c r="U11" s="10"/>
      <c r="V11" s="10"/>
      <c r="W11" s="10"/>
      <c r="X11" s="10"/>
      <c r="Y11" s="10"/>
      <c r="Z11" s="11"/>
    </row>
    <row r="12" spans="1:48" ht="16.5" thickBot="1" x14ac:dyDescent="0.3">
      <c r="A12" s="159"/>
      <c r="B12" s="10"/>
      <c r="C12" s="93" t="s">
        <v>617</v>
      </c>
      <c r="D12" s="94"/>
      <c r="E12" s="94"/>
      <c r="F12" s="94"/>
      <c r="G12" s="94"/>
      <c r="H12" s="94"/>
      <c r="I12" s="94"/>
      <c r="J12" s="10"/>
      <c r="K12" s="655" t="s">
        <v>583</v>
      </c>
      <c r="L12" s="655"/>
      <c r="M12" s="10"/>
      <c r="N12" s="10"/>
      <c r="O12" s="10"/>
      <c r="P12" s="10"/>
      <c r="Q12" s="10"/>
      <c r="R12" s="13"/>
      <c r="S12" s="10"/>
      <c r="T12" s="10"/>
      <c r="U12" s="10"/>
      <c r="V12" s="10"/>
      <c r="W12" s="10"/>
      <c r="X12" s="10"/>
      <c r="Y12" s="10"/>
      <c r="Z12" s="11"/>
    </row>
    <row r="13" spans="1:48" ht="16.5" thickBot="1" x14ac:dyDescent="0.25">
      <c r="A13" s="159"/>
      <c r="B13" s="10"/>
      <c r="C13" s="659" t="s">
        <v>625</v>
      </c>
      <c r="D13" s="671"/>
      <c r="E13" s="671"/>
      <c r="F13" s="671"/>
      <c r="G13" s="671"/>
      <c r="H13" s="671"/>
      <c r="I13" s="671"/>
      <c r="J13" s="10"/>
      <c r="K13" s="642">
        <f>VLOOKUP($F$1,Datasheet1!$A$8:$DC$334,AB13,0)</f>
        <v>23967488885.479996</v>
      </c>
      <c r="L13" s="643"/>
      <c r="M13" s="80"/>
      <c r="N13" s="10"/>
      <c r="O13" s="84"/>
      <c r="P13" s="81"/>
      <c r="Q13" s="81"/>
      <c r="R13" s="82"/>
      <c r="S13" s="80"/>
      <c r="T13" s="80"/>
      <c r="U13" s="80"/>
      <c r="V13" s="80"/>
      <c r="W13" s="80"/>
      <c r="X13" s="80"/>
      <c r="Y13" s="2"/>
      <c r="Z13" s="56"/>
      <c r="AB13" s="421">
        <v>6</v>
      </c>
    </row>
    <row r="14" spans="1:48" ht="15.75" x14ac:dyDescent="0.2">
      <c r="A14" s="159"/>
      <c r="B14" s="10"/>
      <c r="C14" s="659"/>
      <c r="D14" s="671"/>
      <c r="E14" s="671"/>
      <c r="F14" s="671"/>
      <c r="G14" s="671"/>
      <c r="H14" s="671"/>
      <c r="I14" s="671"/>
      <c r="J14" s="80"/>
      <c r="K14" s="80"/>
      <c r="L14" s="80"/>
      <c r="M14" s="80"/>
      <c r="N14" s="10"/>
      <c r="O14" s="84"/>
      <c r="P14" s="81"/>
      <c r="Q14" s="81"/>
      <c r="R14" s="82"/>
      <c r="S14" s="80"/>
      <c r="T14" s="80"/>
      <c r="U14" s="80"/>
      <c r="V14" s="80"/>
      <c r="W14" s="80"/>
      <c r="X14" s="80"/>
      <c r="Y14" s="10"/>
      <c r="Z14" s="11"/>
    </row>
    <row r="15" spans="1:48" x14ac:dyDescent="0.2">
      <c r="A15" s="159"/>
      <c r="B15" s="10"/>
      <c r="C15" s="671"/>
      <c r="D15" s="671"/>
      <c r="E15" s="671"/>
      <c r="F15" s="671"/>
      <c r="G15" s="671"/>
      <c r="H15" s="671"/>
      <c r="I15" s="671"/>
      <c r="J15" s="10"/>
      <c r="K15" s="80"/>
      <c r="L15" s="80"/>
      <c r="M15" s="80"/>
      <c r="N15" s="80"/>
      <c r="O15" s="84"/>
      <c r="P15" s="81"/>
      <c r="Q15" s="81"/>
      <c r="R15" s="81"/>
      <c r="S15" s="80"/>
      <c r="T15" s="80"/>
      <c r="U15" s="80"/>
      <c r="V15" s="80"/>
      <c r="W15" s="80"/>
      <c r="X15" s="80"/>
      <c r="Y15" s="10"/>
      <c r="Z15" s="11"/>
    </row>
    <row r="16" spans="1:48" x14ac:dyDescent="0.2">
      <c r="A16" s="159"/>
      <c r="B16" s="10"/>
      <c r="C16" s="671"/>
      <c r="D16" s="671"/>
      <c r="E16" s="671"/>
      <c r="F16" s="671"/>
      <c r="G16" s="671"/>
      <c r="H16" s="671"/>
      <c r="I16" s="671"/>
      <c r="J16" s="10"/>
      <c r="K16" s="80"/>
      <c r="L16" s="80"/>
      <c r="M16" s="80"/>
      <c r="N16" s="80"/>
      <c r="O16" s="84"/>
      <c r="P16" s="81"/>
      <c r="Q16" s="81"/>
      <c r="R16" s="81"/>
      <c r="S16" s="80"/>
      <c r="T16" s="80"/>
      <c r="U16" s="80"/>
      <c r="V16" s="80"/>
      <c r="W16" s="80"/>
      <c r="X16" s="80"/>
      <c r="Y16" s="10"/>
      <c r="Z16" s="11"/>
    </row>
    <row r="17" spans="1:28" x14ac:dyDescent="0.2">
      <c r="A17" s="159"/>
      <c r="B17" s="10"/>
      <c r="C17" s="94"/>
      <c r="D17" s="94"/>
      <c r="E17" s="94"/>
      <c r="F17" s="94"/>
      <c r="G17" s="94"/>
      <c r="H17" s="94"/>
      <c r="I17" s="94"/>
      <c r="J17" s="14"/>
      <c r="K17" s="80"/>
      <c r="L17" s="80"/>
      <c r="M17" s="80"/>
      <c r="N17" s="80"/>
      <c r="O17" s="84"/>
      <c r="P17" s="81"/>
      <c r="Q17" s="81"/>
      <c r="R17" s="81"/>
      <c r="S17" s="80"/>
      <c r="T17" s="80"/>
      <c r="U17" s="80"/>
      <c r="V17" s="80"/>
      <c r="W17" s="80"/>
      <c r="X17" s="80"/>
      <c r="Y17" s="10"/>
      <c r="Z17" s="11"/>
    </row>
    <row r="18" spans="1:28" ht="16.5" thickBot="1" x14ac:dyDescent="0.25">
      <c r="A18" s="159"/>
      <c r="B18" s="10"/>
      <c r="C18" s="672" t="s">
        <v>618</v>
      </c>
      <c r="D18" s="672"/>
      <c r="E18" s="672"/>
      <c r="F18" s="672"/>
      <c r="G18" s="672"/>
      <c r="H18" s="672"/>
      <c r="I18" s="672"/>
      <c r="J18" s="10"/>
      <c r="K18" s="80"/>
      <c r="L18" s="80"/>
      <c r="M18" s="80"/>
      <c r="N18" s="80"/>
      <c r="O18" s="84"/>
      <c r="P18" s="81"/>
      <c r="Q18" s="81"/>
      <c r="R18" s="81"/>
      <c r="S18" s="80"/>
      <c r="T18" s="80"/>
      <c r="U18" s="80"/>
      <c r="V18" s="80"/>
      <c r="W18" s="80"/>
      <c r="X18" s="80"/>
      <c r="Y18" s="10"/>
      <c r="Z18" s="11"/>
    </row>
    <row r="19" spans="1:28" ht="16.5" thickBot="1" x14ac:dyDescent="0.25">
      <c r="A19" s="159"/>
      <c r="B19" s="10"/>
      <c r="C19" s="94" t="s">
        <v>584</v>
      </c>
      <c r="D19" s="94"/>
      <c r="E19" s="94"/>
      <c r="F19" s="94"/>
      <c r="G19" s="94"/>
      <c r="H19" s="94"/>
      <c r="I19" s="94"/>
      <c r="J19" s="10"/>
      <c r="K19" s="642">
        <f>VLOOKUP($F$1,Datasheet1!$A$8:$DC$334,AB19,0)</f>
        <v>618774606.88999999</v>
      </c>
      <c r="L19" s="643"/>
      <c r="M19" s="80"/>
      <c r="N19" s="80"/>
      <c r="O19" s="84"/>
      <c r="P19" s="81"/>
      <c r="Q19" s="81"/>
      <c r="R19" s="81"/>
      <c r="S19" s="80"/>
      <c r="T19" s="80"/>
      <c r="U19" s="80"/>
      <c r="V19" s="80"/>
      <c r="W19" s="80"/>
      <c r="X19" s="80"/>
      <c r="Y19" s="2"/>
      <c r="Z19" s="56"/>
      <c r="AB19" s="421">
        <v>7</v>
      </c>
    </row>
    <row r="20" spans="1:28" ht="15.75" thickBot="1" x14ac:dyDescent="0.25">
      <c r="A20" s="159"/>
      <c r="B20" s="10"/>
      <c r="C20" s="94"/>
      <c r="D20" s="94"/>
      <c r="E20" s="94"/>
      <c r="F20" s="94"/>
      <c r="G20" s="94"/>
      <c r="H20" s="94"/>
      <c r="I20" s="94"/>
      <c r="J20" s="10"/>
      <c r="K20" s="80"/>
      <c r="L20" s="80"/>
      <c r="M20" s="80"/>
      <c r="N20" s="80"/>
      <c r="O20" s="84"/>
      <c r="P20" s="81"/>
      <c r="Q20" s="81"/>
      <c r="R20" s="81"/>
      <c r="S20" s="80"/>
      <c r="T20" s="80"/>
      <c r="U20" s="80"/>
      <c r="V20" s="80"/>
      <c r="W20" s="80"/>
      <c r="X20" s="80"/>
      <c r="Y20" s="10"/>
      <c r="Z20" s="11"/>
    </row>
    <row r="21" spans="1:28" ht="16.5" thickBot="1" x14ac:dyDescent="0.25">
      <c r="A21" s="159"/>
      <c r="B21" s="10"/>
      <c r="C21" s="94" t="s">
        <v>585</v>
      </c>
      <c r="D21" s="94"/>
      <c r="E21" s="94"/>
      <c r="F21" s="94"/>
      <c r="G21" s="94"/>
      <c r="H21" s="94"/>
      <c r="I21" s="94"/>
      <c r="J21" s="10"/>
      <c r="K21" s="642">
        <f>VLOOKUP($F$1,Datasheet1!$A$8:$DC$334,AB21,0)</f>
        <v>499429549.96999997</v>
      </c>
      <c r="L21" s="643"/>
      <c r="M21" s="80"/>
      <c r="N21" s="80"/>
      <c r="O21" s="84"/>
      <c r="P21" s="81"/>
      <c r="Q21" s="81"/>
      <c r="R21" s="81"/>
      <c r="S21" s="80"/>
      <c r="T21" s="80"/>
      <c r="U21" s="80"/>
      <c r="V21" s="80"/>
      <c r="W21" s="80"/>
      <c r="X21" s="80"/>
      <c r="Y21" s="2"/>
      <c r="Z21" s="56"/>
      <c r="AB21" s="421">
        <v>8</v>
      </c>
    </row>
    <row r="22" spans="1:28" x14ac:dyDescent="0.2">
      <c r="A22" s="159"/>
      <c r="B22" s="10"/>
      <c r="C22" s="94"/>
      <c r="D22" s="94"/>
      <c r="E22" s="94"/>
      <c r="F22" s="94"/>
      <c r="G22" s="94"/>
      <c r="H22" s="94"/>
      <c r="I22" s="94"/>
      <c r="J22" s="10"/>
      <c r="K22" s="80"/>
      <c r="L22" s="80"/>
      <c r="M22" s="80"/>
      <c r="N22" s="80"/>
      <c r="O22" s="84"/>
      <c r="P22" s="81"/>
      <c r="Q22" s="81"/>
      <c r="R22" s="81"/>
      <c r="S22" s="80"/>
      <c r="T22" s="80"/>
      <c r="U22" s="80"/>
      <c r="V22" s="80"/>
      <c r="W22" s="80"/>
      <c r="X22" s="80"/>
      <c r="Y22" s="10"/>
      <c r="Z22" s="11"/>
    </row>
    <row r="23" spans="1:28" ht="16.5" customHeight="1" thickBot="1" x14ac:dyDescent="0.25">
      <c r="A23" s="159"/>
      <c r="B23" s="10"/>
      <c r="C23" s="93" t="s">
        <v>37</v>
      </c>
      <c r="D23" s="93"/>
      <c r="E23" s="93"/>
      <c r="F23" s="93"/>
      <c r="G23" s="94"/>
      <c r="H23" s="94"/>
      <c r="I23" s="94"/>
      <c r="J23" s="10"/>
      <c r="K23" s="80"/>
      <c r="L23" s="80"/>
      <c r="M23" s="80"/>
      <c r="N23" s="80"/>
      <c r="O23" s="84"/>
      <c r="P23" s="81"/>
      <c r="Q23" s="81"/>
      <c r="R23" s="81"/>
      <c r="S23" s="80"/>
      <c r="T23" s="80"/>
      <c r="U23" s="80"/>
      <c r="V23" s="80"/>
      <c r="W23" s="80"/>
      <c r="X23" s="80"/>
      <c r="Y23" s="10"/>
      <c r="Z23" s="11"/>
    </row>
    <row r="24" spans="1:28" ht="16.5" thickBot="1" x14ac:dyDescent="0.25">
      <c r="A24" s="159"/>
      <c r="B24" s="10"/>
      <c r="C24" s="94" t="s">
        <v>603</v>
      </c>
      <c r="D24" s="94"/>
      <c r="E24" s="94"/>
      <c r="F24" s="94"/>
      <c r="G24" s="94"/>
      <c r="H24" s="94"/>
      <c r="I24" s="94"/>
      <c r="J24" s="10"/>
      <c r="K24" s="642">
        <f>VLOOKUP($F$1,Datasheet1!$A$8:$DC$334,AB24,0)</f>
        <v>84000003</v>
      </c>
      <c r="L24" s="643"/>
      <c r="M24" s="80"/>
      <c r="N24" s="150"/>
      <c r="O24" s="95"/>
      <c r="P24" s="81"/>
      <c r="Q24" s="81"/>
      <c r="R24" s="81"/>
      <c r="S24" s="80"/>
      <c r="T24" s="80"/>
      <c r="U24" s="80"/>
      <c r="V24" s="80"/>
      <c r="W24" s="80"/>
      <c r="X24" s="80"/>
      <c r="Y24" s="2"/>
      <c r="Z24" s="56"/>
      <c r="AB24" s="421">
        <v>9</v>
      </c>
    </row>
    <row r="25" spans="1:28" ht="16.5" thickBot="1" x14ac:dyDescent="0.25">
      <c r="A25" s="159"/>
      <c r="B25" s="10"/>
      <c r="C25" s="94"/>
      <c r="D25" s="94"/>
      <c r="E25" s="94"/>
      <c r="F25" s="94"/>
      <c r="G25" s="94"/>
      <c r="H25" s="94"/>
      <c r="I25" s="94"/>
      <c r="J25" s="10"/>
      <c r="K25" s="96"/>
      <c r="L25" s="80"/>
      <c r="M25" s="80"/>
      <c r="N25" s="80"/>
      <c r="O25" s="84"/>
      <c r="P25" s="81"/>
      <c r="Q25" s="81"/>
      <c r="R25" s="81"/>
      <c r="S25" s="80"/>
      <c r="T25" s="80"/>
      <c r="U25" s="80"/>
      <c r="V25" s="80"/>
      <c r="W25" s="80"/>
      <c r="X25" s="80"/>
      <c r="Y25" s="10"/>
      <c r="Z25" s="11"/>
    </row>
    <row r="26" spans="1:28" ht="16.5" thickBot="1" x14ac:dyDescent="0.25">
      <c r="A26" s="159"/>
      <c r="B26" s="10"/>
      <c r="C26" s="94" t="s">
        <v>601</v>
      </c>
      <c r="D26" s="94"/>
      <c r="E26" s="94"/>
      <c r="F26" s="94"/>
      <c r="G26" s="94"/>
      <c r="H26" s="94"/>
      <c r="I26" s="94"/>
      <c r="J26" s="10"/>
      <c r="K26" s="642">
        <f>VLOOKUP($F$1,Datasheet1!$A$8:$DC$334,AB26,0)</f>
        <v>58000</v>
      </c>
      <c r="L26" s="643"/>
      <c r="M26" s="80"/>
      <c r="N26" s="80"/>
      <c r="O26" s="84"/>
      <c r="P26" s="81"/>
      <c r="Q26" s="81"/>
      <c r="R26" s="81"/>
      <c r="S26" s="80"/>
      <c r="T26" s="80"/>
      <c r="U26" s="80"/>
      <c r="V26" s="80"/>
      <c r="W26" s="80"/>
      <c r="X26" s="80"/>
      <c r="Y26" s="2"/>
      <c r="Z26" s="56"/>
      <c r="AB26" s="421">
        <v>10</v>
      </c>
    </row>
    <row r="27" spans="1:28" ht="16.5" thickBot="1" x14ac:dyDescent="0.25">
      <c r="A27" s="159"/>
      <c r="B27" s="10"/>
      <c r="C27" s="94"/>
      <c r="D27" s="94"/>
      <c r="E27" s="94"/>
      <c r="F27" s="94"/>
      <c r="G27" s="94"/>
      <c r="H27" s="94"/>
      <c r="I27" s="94"/>
      <c r="J27" s="10"/>
      <c r="K27" s="96"/>
      <c r="L27" s="80"/>
      <c r="M27" s="80"/>
      <c r="N27" s="80"/>
      <c r="O27" s="84"/>
      <c r="P27" s="81"/>
      <c r="Q27" s="81"/>
      <c r="R27" s="81"/>
      <c r="S27" s="80"/>
      <c r="T27" s="80"/>
      <c r="U27" s="80"/>
      <c r="V27" s="80"/>
      <c r="W27" s="80"/>
      <c r="X27" s="80"/>
      <c r="Y27" s="10"/>
      <c r="Z27" s="11"/>
    </row>
    <row r="28" spans="1:28" ht="16.5" thickBot="1" x14ac:dyDescent="0.25">
      <c r="A28" s="159"/>
      <c r="B28" s="10"/>
      <c r="C28" s="94" t="s">
        <v>602</v>
      </c>
      <c r="D28" s="94"/>
      <c r="E28" s="94"/>
      <c r="F28" s="94"/>
      <c r="G28" s="94"/>
      <c r="H28" s="94"/>
      <c r="I28" s="94"/>
      <c r="J28" s="10"/>
      <c r="K28" s="642">
        <f>VLOOKUP($F$1,Datasheet1!$A$8:$DC$334,AB28,0)</f>
        <v>84058003</v>
      </c>
      <c r="L28" s="643"/>
      <c r="M28" s="80"/>
      <c r="N28" s="80"/>
      <c r="O28" s="84"/>
      <c r="P28" s="81"/>
      <c r="Q28" s="81"/>
      <c r="R28" s="81"/>
      <c r="S28" s="80"/>
      <c r="T28" s="80"/>
      <c r="U28" s="80"/>
      <c r="V28" s="80"/>
      <c r="W28" s="80"/>
      <c r="X28" s="80"/>
      <c r="Y28" s="2"/>
      <c r="Z28" s="56"/>
      <c r="AB28" s="421">
        <v>11</v>
      </c>
    </row>
    <row r="29" spans="1:28" ht="15.75" x14ac:dyDescent="0.2">
      <c r="A29" s="159"/>
      <c r="B29" s="10"/>
      <c r="C29" s="94"/>
      <c r="D29" s="94"/>
      <c r="E29" s="94"/>
      <c r="F29" s="94"/>
      <c r="G29" s="94"/>
      <c r="H29" s="94"/>
      <c r="I29" s="94"/>
      <c r="J29" s="10"/>
      <c r="K29" s="96"/>
      <c r="L29" s="80"/>
      <c r="M29" s="80"/>
      <c r="N29" s="80"/>
      <c r="O29" s="84"/>
      <c r="P29" s="81"/>
      <c r="Q29" s="81"/>
      <c r="R29" s="81"/>
      <c r="S29" s="80"/>
      <c r="T29" s="80"/>
      <c r="U29" s="80"/>
      <c r="V29" s="80"/>
      <c r="W29" s="80"/>
      <c r="X29" s="80"/>
      <c r="Y29" s="10"/>
      <c r="Z29" s="11"/>
    </row>
    <row r="30" spans="1:28" ht="16.5" thickBot="1" x14ac:dyDescent="0.25">
      <c r="A30" s="159"/>
      <c r="B30" s="10"/>
      <c r="C30" s="93" t="s">
        <v>604</v>
      </c>
      <c r="D30" s="94"/>
      <c r="E30" s="94"/>
      <c r="F30" s="94"/>
      <c r="G30" s="94"/>
      <c r="H30" s="94"/>
      <c r="I30" s="94"/>
      <c r="J30" s="10"/>
      <c r="K30" s="96"/>
      <c r="L30" s="80"/>
      <c r="M30" s="80"/>
      <c r="N30" s="80"/>
      <c r="O30" s="84"/>
      <c r="P30" s="81"/>
      <c r="Q30" s="81"/>
      <c r="R30" s="81"/>
      <c r="S30" s="80"/>
      <c r="T30" s="80"/>
      <c r="U30" s="80"/>
      <c r="V30" s="80"/>
      <c r="W30" s="80"/>
      <c r="X30" s="80"/>
      <c r="Y30" s="10"/>
      <c r="Z30" s="11"/>
    </row>
    <row r="31" spans="1:28" ht="16.5" thickBot="1" x14ac:dyDescent="0.25">
      <c r="A31" s="159"/>
      <c r="B31" s="10"/>
      <c r="C31" s="10" t="s">
        <v>894</v>
      </c>
      <c r="D31" s="94"/>
      <c r="E31" s="94"/>
      <c r="F31" s="94"/>
      <c r="G31" s="94"/>
      <c r="H31" s="94"/>
      <c r="I31" s="94"/>
      <c r="J31" s="10"/>
      <c r="K31" s="642">
        <f>VLOOKUP($F$1,Datasheet1!$A$8:$DC$334,AB31,0)</f>
        <v>11267000</v>
      </c>
      <c r="L31" s="643"/>
      <c r="M31" s="80"/>
      <c r="N31" s="150"/>
      <c r="O31" s="84"/>
      <c r="P31" s="81"/>
      <c r="Q31" s="81"/>
      <c r="R31" s="81"/>
      <c r="S31" s="80"/>
      <c r="T31" s="80"/>
      <c r="U31" s="80"/>
      <c r="V31" s="80"/>
      <c r="W31" s="80"/>
      <c r="X31" s="80"/>
      <c r="Y31" s="10"/>
      <c r="Z31" s="11"/>
      <c r="AB31" s="421">
        <v>12</v>
      </c>
    </row>
    <row r="32" spans="1:28" ht="15.75" x14ac:dyDescent="0.2">
      <c r="A32" s="159"/>
      <c r="B32" s="10"/>
      <c r="C32" s="94"/>
      <c r="D32" s="94"/>
      <c r="E32" s="94"/>
      <c r="F32" s="94"/>
      <c r="G32" s="94"/>
      <c r="H32" s="94"/>
      <c r="I32" s="94"/>
      <c r="J32" s="10"/>
      <c r="K32" s="96"/>
      <c r="L32" s="80"/>
      <c r="M32" s="80"/>
      <c r="N32" s="80"/>
      <c r="O32" s="84"/>
      <c r="P32" s="81"/>
      <c r="Q32" s="81"/>
      <c r="R32" s="81"/>
      <c r="S32" s="80"/>
      <c r="T32" s="80"/>
      <c r="U32" s="80"/>
      <c r="V32" s="80"/>
      <c r="W32" s="80"/>
      <c r="X32" s="80"/>
      <c r="Y32" s="10"/>
      <c r="Z32" s="11"/>
    </row>
    <row r="33" spans="1:113" ht="16.5" thickBot="1" x14ac:dyDescent="0.25">
      <c r="A33" s="159"/>
      <c r="B33" s="10"/>
      <c r="C33" s="93" t="s">
        <v>620</v>
      </c>
      <c r="D33" s="94"/>
      <c r="E33" s="94"/>
      <c r="F33" s="94"/>
      <c r="G33" s="94"/>
      <c r="H33" s="94"/>
      <c r="I33" s="94"/>
      <c r="J33" s="10"/>
      <c r="K33" s="80"/>
      <c r="L33" s="80"/>
      <c r="M33" s="80"/>
      <c r="N33" s="80"/>
      <c r="O33" s="84"/>
      <c r="P33" s="81"/>
      <c r="Q33" s="81"/>
      <c r="R33" s="81"/>
      <c r="S33" s="80"/>
      <c r="T33" s="80"/>
      <c r="U33" s="80"/>
      <c r="V33" s="80"/>
      <c r="W33" s="80"/>
      <c r="X33" s="80"/>
      <c r="Y33" s="10"/>
      <c r="Z33" s="11"/>
    </row>
    <row r="34" spans="1:113" ht="16.5" thickBot="1" x14ac:dyDescent="0.25">
      <c r="A34" s="159"/>
      <c r="B34" s="10"/>
      <c r="C34" s="649" t="s">
        <v>866</v>
      </c>
      <c r="D34" s="649"/>
      <c r="E34" s="649"/>
      <c r="F34" s="649"/>
      <c r="G34" s="649"/>
      <c r="H34" s="649"/>
      <c r="I34" s="649"/>
      <c r="J34" s="10"/>
      <c r="K34" s="642">
        <f>VLOOKUP($F$1,Datasheet1!$A$8:$DC$334,AB34,0)</f>
        <v>27136781</v>
      </c>
      <c r="L34" s="643"/>
      <c r="M34" s="80"/>
      <c r="N34" s="80"/>
      <c r="O34" s="84"/>
      <c r="P34" s="81"/>
      <c r="Q34" s="81"/>
      <c r="R34" s="81"/>
      <c r="S34" s="80"/>
      <c r="T34" s="80"/>
      <c r="U34" s="80"/>
      <c r="V34" s="80"/>
      <c r="W34" s="80"/>
      <c r="X34" s="80"/>
      <c r="Y34" s="2"/>
      <c r="Z34" s="56"/>
      <c r="AB34" s="421">
        <v>13</v>
      </c>
    </row>
    <row r="35" spans="1:113" ht="23.25" customHeight="1" thickBot="1" x14ac:dyDescent="0.25">
      <c r="A35" s="159"/>
      <c r="B35" s="10"/>
      <c r="C35" s="649"/>
      <c r="D35" s="649"/>
      <c r="E35" s="649"/>
      <c r="F35" s="649"/>
      <c r="G35" s="649"/>
      <c r="H35" s="649"/>
      <c r="I35" s="649"/>
      <c r="J35" s="10"/>
      <c r="K35" s="80"/>
      <c r="L35" s="80"/>
      <c r="M35" s="80"/>
      <c r="N35" s="80"/>
      <c r="O35" s="84"/>
      <c r="P35" s="81"/>
      <c r="Q35" s="666"/>
      <c r="R35" s="666"/>
      <c r="S35" s="666"/>
      <c r="T35" s="666"/>
      <c r="U35" s="666"/>
      <c r="V35" s="666"/>
      <c r="W35" s="666"/>
      <c r="X35" s="80"/>
      <c r="Y35" s="10"/>
      <c r="Z35" s="11"/>
    </row>
    <row r="36" spans="1:113" ht="16.5" thickBot="1" x14ac:dyDescent="0.25">
      <c r="A36" s="159"/>
      <c r="B36" s="10"/>
      <c r="C36" s="659" t="s">
        <v>758</v>
      </c>
      <c r="D36" s="659"/>
      <c r="E36" s="659"/>
      <c r="F36" s="659"/>
      <c r="G36" s="659"/>
      <c r="H36" s="659"/>
      <c r="I36" s="659"/>
      <c r="J36" s="10"/>
      <c r="K36" s="642">
        <f>VLOOKUP($F$1,Datasheet1!$A$8:$DC$334,AB36,0)</f>
        <v>49607568.140000001</v>
      </c>
      <c r="L36" s="643"/>
      <c r="M36" s="80"/>
      <c r="N36" s="150"/>
      <c r="O36" s="84"/>
      <c r="P36" s="81"/>
      <c r="Q36" s="81"/>
      <c r="R36" s="81"/>
      <c r="S36" s="80"/>
      <c r="T36" s="80"/>
      <c r="U36" s="80"/>
      <c r="V36" s="80"/>
      <c r="W36" s="80"/>
      <c r="X36" s="80"/>
      <c r="Y36" s="2"/>
      <c r="Z36" s="56"/>
      <c r="AB36" s="421">
        <v>14</v>
      </c>
    </row>
    <row r="37" spans="1:113" x14ac:dyDescent="0.2">
      <c r="A37" s="159"/>
      <c r="B37" s="10"/>
      <c r="C37" s="659"/>
      <c r="D37" s="659"/>
      <c r="E37" s="659"/>
      <c r="F37" s="659"/>
      <c r="G37" s="659"/>
      <c r="H37" s="659"/>
      <c r="I37" s="659"/>
      <c r="J37" s="10"/>
      <c r="K37" s="80"/>
      <c r="L37" s="80"/>
      <c r="M37" s="80"/>
      <c r="N37" s="80"/>
      <c r="O37" s="84"/>
      <c r="P37" s="81"/>
      <c r="Q37" s="81"/>
      <c r="R37" s="81"/>
      <c r="S37" s="80"/>
      <c r="T37" s="80"/>
      <c r="U37" s="80"/>
      <c r="V37" s="80"/>
      <c r="W37" s="80"/>
      <c r="X37" s="80"/>
      <c r="Y37" s="10"/>
      <c r="Z37" s="11"/>
    </row>
    <row r="38" spans="1:113" ht="15.75" thickBot="1" x14ac:dyDescent="0.25">
      <c r="A38" s="159"/>
      <c r="B38" s="10"/>
      <c r="C38" s="157" t="s">
        <v>41</v>
      </c>
      <c r="D38" s="10"/>
      <c r="E38" s="10"/>
      <c r="F38" s="10"/>
      <c r="G38" s="10"/>
      <c r="H38" s="10"/>
      <c r="I38" s="10"/>
      <c r="J38" s="10"/>
      <c r="K38" s="80"/>
      <c r="L38" s="80"/>
      <c r="M38" s="80"/>
      <c r="N38" s="80"/>
      <c r="O38" s="84"/>
      <c r="P38" s="81"/>
      <c r="Q38" s="81"/>
      <c r="R38" s="81"/>
      <c r="S38" s="80"/>
      <c r="T38" s="80"/>
      <c r="U38" s="80"/>
      <c r="V38" s="80"/>
      <c r="W38" s="80"/>
      <c r="X38" s="80"/>
      <c r="Y38" s="10"/>
      <c r="Z38" s="11"/>
    </row>
    <row r="39" spans="1:113" ht="16.5" thickBot="1" x14ac:dyDescent="0.25">
      <c r="A39" s="159"/>
      <c r="B39" s="10"/>
      <c r="C39" s="26" t="s">
        <v>748</v>
      </c>
      <c r="D39" s="10"/>
      <c r="E39" s="10"/>
      <c r="F39" s="10"/>
      <c r="G39" s="10"/>
      <c r="H39" s="10"/>
      <c r="I39" s="10"/>
      <c r="J39" s="10"/>
      <c r="K39" s="642">
        <f>VLOOKUP($F$1,Datasheet1!$A$8:$DC$334,AB39,0)</f>
        <v>47665004</v>
      </c>
      <c r="L39" s="643"/>
      <c r="M39" s="80"/>
      <c r="N39" s="150"/>
      <c r="O39" s="84"/>
      <c r="P39" s="81"/>
      <c r="Q39" s="81"/>
      <c r="R39" s="81"/>
      <c r="S39" s="80"/>
      <c r="T39" s="80"/>
      <c r="U39" s="80"/>
      <c r="V39" s="80"/>
      <c r="W39" s="80"/>
      <c r="X39" s="80"/>
      <c r="Y39" s="10"/>
      <c r="Z39" s="11"/>
      <c r="AB39" s="421">
        <v>15</v>
      </c>
    </row>
    <row r="40" spans="1:113" ht="15.75" thickBot="1" x14ac:dyDescent="0.25">
      <c r="A40" s="159"/>
      <c r="B40" s="10"/>
      <c r="C40" s="10"/>
      <c r="D40" s="10"/>
      <c r="E40" s="10"/>
      <c r="F40" s="10"/>
      <c r="G40" s="10"/>
      <c r="H40" s="10"/>
      <c r="I40" s="10"/>
      <c r="J40" s="10"/>
      <c r="K40" s="80"/>
      <c r="L40" s="80"/>
      <c r="M40" s="80"/>
      <c r="N40" s="80"/>
      <c r="O40" s="84"/>
      <c r="P40" s="81"/>
      <c r="Q40" s="81"/>
      <c r="R40" s="81"/>
      <c r="S40" s="80"/>
      <c r="T40" s="80"/>
      <c r="U40" s="80"/>
      <c r="V40" s="80"/>
      <c r="W40" s="80"/>
      <c r="X40" s="80"/>
      <c r="Y40" s="10"/>
      <c r="Z40" s="11"/>
    </row>
    <row r="41" spans="1:113" ht="16.5" thickBot="1" x14ac:dyDescent="0.25">
      <c r="A41" s="159"/>
      <c r="B41" s="10"/>
      <c r="C41" s="26" t="s">
        <v>749</v>
      </c>
      <c r="D41" s="10"/>
      <c r="E41" s="10"/>
      <c r="F41" s="10"/>
      <c r="G41" s="10"/>
      <c r="H41" s="10"/>
      <c r="I41" s="10"/>
      <c r="J41" s="10"/>
      <c r="K41" s="642">
        <f>VLOOKUP($F$1,Datasheet1!$A$8:$DC$334,AB41,0)</f>
        <v>1942564.14</v>
      </c>
      <c r="L41" s="643"/>
      <c r="M41" s="80"/>
      <c r="N41" s="150"/>
      <c r="O41" s="84"/>
      <c r="P41" s="81"/>
      <c r="Q41" s="81"/>
      <c r="R41" s="81"/>
      <c r="S41" s="80"/>
      <c r="T41" s="80"/>
      <c r="U41" s="80"/>
      <c r="V41" s="80"/>
      <c r="W41" s="80"/>
      <c r="X41" s="80"/>
      <c r="Y41" s="10"/>
      <c r="Z41" s="11"/>
      <c r="AB41" s="421">
        <v>16</v>
      </c>
    </row>
    <row r="42" spans="1:113" ht="15.75" x14ac:dyDescent="0.2">
      <c r="A42" s="159"/>
      <c r="B42" s="10"/>
      <c r="C42" s="10"/>
      <c r="D42" s="10"/>
      <c r="E42" s="10"/>
      <c r="F42" s="10"/>
      <c r="G42" s="10"/>
      <c r="H42" s="10"/>
      <c r="I42" s="10"/>
      <c r="J42" s="10"/>
      <c r="K42" s="674"/>
      <c r="L42" s="675"/>
      <c r="M42" s="675"/>
      <c r="N42" s="675"/>
      <c r="O42" s="675"/>
      <c r="P42" s="675"/>
      <c r="Q42" s="675"/>
      <c r="R42" s="675"/>
      <c r="S42" s="675"/>
      <c r="T42" s="675"/>
      <c r="U42" s="675"/>
      <c r="V42" s="675"/>
      <c r="W42" s="675"/>
      <c r="X42" s="80"/>
      <c r="Y42" s="10"/>
      <c r="Z42" s="11"/>
    </row>
    <row r="43" spans="1:113" ht="16.5" thickBot="1" x14ac:dyDescent="0.3">
      <c r="A43" s="159"/>
      <c r="B43" s="10"/>
      <c r="C43" s="15" t="s">
        <v>619</v>
      </c>
      <c r="D43" s="15"/>
      <c r="E43" s="15"/>
      <c r="F43" s="15"/>
      <c r="G43" s="15"/>
      <c r="H43" s="10"/>
      <c r="I43" s="10"/>
      <c r="J43" s="10"/>
      <c r="K43" s="80"/>
      <c r="L43" s="80"/>
      <c r="M43" s="80"/>
      <c r="N43" s="80"/>
      <c r="O43" s="84"/>
      <c r="P43" s="81"/>
      <c r="Q43" s="81"/>
      <c r="R43" s="81"/>
      <c r="S43" s="80"/>
      <c r="T43" s="80"/>
      <c r="U43" s="80"/>
      <c r="V43" s="80"/>
      <c r="W43" s="80"/>
      <c r="X43" s="80"/>
      <c r="Y43" s="10"/>
      <c r="Z43" s="11"/>
      <c r="AB43" s="453"/>
      <c r="AC43" s="453"/>
      <c r="AD43" s="453"/>
      <c r="AE43" s="453"/>
      <c r="AF43" s="453"/>
      <c r="AG43" s="453"/>
      <c r="AH43" s="453"/>
      <c r="AI43" s="453"/>
    </row>
    <row r="44" spans="1:113" ht="16.5" thickBot="1" x14ac:dyDescent="0.25">
      <c r="A44" s="159"/>
      <c r="B44" s="10"/>
      <c r="C44" s="26" t="s">
        <v>750</v>
      </c>
      <c r="D44" s="10"/>
      <c r="E44" s="10"/>
      <c r="F44" s="10"/>
      <c r="G44" s="10"/>
      <c r="H44" s="10"/>
      <c r="I44" s="10"/>
      <c r="J44" s="10"/>
      <c r="K44" s="642">
        <f>VLOOKUP($F$1,Datasheet1!$A$8:$DC$334,AB44,0)</f>
        <v>23914764592</v>
      </c>
      <c r="L44" s="643"/>
      <c r="M44" s="80"/>
      <c r="N44" s="661"/>
      <c r="O44" s="661"/>
      <c r="P44" s="658"/>
      <c r="Q44" s="658"/>
      <c r="R44" s="658"/>
      <c r="S44" s="95"/>
      <c r="T44" s="85"/>
      <c r="U44" s="85"/>
      <c r="V44" s="85"/>
      <c r="W44" s="85"/>
      <c r="X44" s="80"/>
      <c r="Y44" s="2"/>
      <c r="Z44" s="56"/>
      <c r="AB44" s="453">
        <v>17</v>
      </c>
      <c r="AC44" s="453"/>
      <c r="AD44" s="453"/>
      <c r="AE44" s="453"/>
      <c r="AF44" s="453"/>
      <c r="AG44" s="453"/>
      <c r="AH44" s="453"/>
      <c r="AI44" s="453"/>
    </row>
    <row r="45" spans="1:113" ht="15.75" thickBot="1" x14ac:dyDescent="0.25">
      <c r="A45" s="407"/>
      <c r="B45" s="408"/>
      <c r="C45" s="408"/>
      <c r="D45" s="408"/>
      <c r="E45" s="408"/>
      <c r="F45" s="408"/>
      <c r="G45" s="408"/>
      <c r="H45" s="408"/>
      <c r="I45" s="408"/>
      <c r="J45" s="408"/>
      <c r="K45" s="408"/>
      <c r="L45" s="408"/>
      <c r="M45" s="408"/>
      <c r="N45" s="408"/>
      <c r="O45" s="413"/>
      <c r="P45" s="414"/>
      <c r="Q45" s="414"/>
      <c r="R45" s="414"/>
      <c r="S45" s="415"/>
      <c r="T45" s="414"/>
      <c r="U45" s="414"/>
      <c r="V45" s="414"/>
      <c r="W45" s="414"/>
      <c r="X45" s="414"/>
      <c r="Y45" s="408"/>
      <c r="Z45" s="409"/>
    </row>
    <row r="46" spans="1:113" s="90" customFormat="1" ht="15.75" thickBot="1" x14ac:dyDescent="0.25">
      <c r="A46" s="159"/>
      <c r="B46" s="10"/>
      <c r="C46" s="10"/>
      <c r="D46" s="10"/>
      <c r="E46" s="10"/>
      <c r="F46" s="10"/>
      <c r="G46" s="10"/>
      <c r="H46" s="10"/>
      <c r="I46" s="10"/>
      <c r="J46" s="10"/>
      <c r="K46" s="10"/>
      <c r="L46" s="10"/>
      <c r="M46" s="10"/>
      <c r="N46" s="10"/>
      <c r="O46" s="85"/>
      <c r="P46" s="80"/>
      <c r="Q46" s="80"/>
      <c r="R46" s="80"/>
      <c r="S46" s="95"/>
      <c r="T46" s="80"/>
      <c r="U46" s="80"/>
      <c r="V46" s="80"/>
      <c r="W46" s="80"/>
      <c r="X46" s="80"/>
      <c r="Y46" s="10"/>
      <c r="Z46" s="11"/>
      <c r="AA46" s="8"/>
      <c r="AB46" s="421"/>
      <c r="AC46" s="421"/>
      <c r="AD46" s="421"/>
      <c r="AE46" s="421"/>
      <c r="AF46" s="421"/>
      <c r="AG46" s="421"/>
      <c r="AH46" s="421"/>
      <c r="AI46" s="421"/>
      <c r="AJ46" s="421"/>
      <c r="AK46" s="421"/>
      <c r="AL46" s="153"/>
      <c r="AM46" s="153"/>
      <c r="AN46" s="153"/>
      <c r="AO46" s="153"/>
      <c r="AP46" s="153"/>
      <c r="AQ46" s="153"/>
      <c r="AR46" s="153"/>
      <c r="AS46" s="153"/>
      <c r="AT46" s="153"/>
      <c r="AU46" s="153"/>
      <c r="AV46" s="153"/>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row>
    <row r="47" spans="1:113" ht="15.75" x14ac:dyDescent="0.25">
      <c r="A47" s="159"/>
      <c r="B47" s="10"/>
      <c r="C47" s="12" t="s">
        <v>260</v>
      </c>
      <c r="D47" s="12"/>
      <c r="E47" s="12"/>
      <c r="F47" s="12"/>
      <c r="G47" s="10"/>
      <c r="H47" s="10"/>
      <c r="I47" s="10"/>
      <c r="J47" s="10"/>
      <c r="K47" s="80"/>
      <c r="L47" s="80"/>
      <c r="M47" s="80"/>
      <c r="N47" s="80"/>
      <c r="O47" s="80"/>
      <c r="P47" s="80"/>
      <c r="Q47" s="80"/>
      <c r="R47" s="80"/>
      <c r="S47" s="80"/>
      <c r="T47" s="80"/>
      <c r="U47" s="80"/>
      <c r="V47" s="80"/>
      <c r="W47" s="80"/>
      <c r="X47" s="80"/>
      <c r="Y47" s="10"/>
      <c r="Z47" s="11"/>
    </row>
    <row r="48" spans="1:113" ht="15.75" x14ac:dyDescent="0.25">
      <c r="A48" s="159"/>
      <c r="B48" s="10"/>
      <c r="C48" s="130"/>
      <c r="D48" s="10"/>
      <c r="E48" s="10"/>
      <c r="F48" s="10"/>
      <c r="G48" s="10"/>
      <c r="H48" s="10"/>
      <c r="I48" s="10"/>
      <c r="J48" s="10"/>
      <c r="K48" s="80"/>
      <c r="L48" s="80"/>
      <c r="M48" s="80"/>
      <c r="N48" s="80"/>
      <c r="O48" s="80"/>
      <c r="P48" s="80"/>
      <c r="Q48" s="80"/>
      <c r="R48" s="80"/>
      <c r="S48" s="80"/>
      <c r="T48" s="80"/>
      <c r="U48" s="80"/>
      <c r="V48" s="80"/>
      <c r="W48" s="80"/>
      <c r="X48" s="80"/>
      <c r="Y48" s="10"/>
      <c r="Z48" s="11"/>
    </row>
    <row r="49" spans="1:40" ht="15.75" x14ac:dyDescent="0.25">
      <c r="A49" s="159"/>
      <c r="B49" s="10"/>
      <c r="C49" s="10" t="s">
        <v>788</v>
      </c>
      <c r="D49" s="10"/>
      <c r="E49" s="10"/>
      <c r="F49" s="10"/>
      <c r="G49" s="10"/>
      <c r="H49" s="10"/>
      <c r="I49" s="10"/>
      <c r="J49" s="10"/>
      <c r="K49" s="80"/>
      <c r="L49" s="80"/>
      <c r="M49" s="80"/>
      <c r="N49" s="80"/>
      <c r="O49" s="80"/>
      <c r="P49" s="80"/>
      <c r="Q49" s="80"/>
      <c r="R49" s="80"/>
      <c r="S49" s="80"/>
      <c r="T49" s="80"/>
      <c r="U49" s="80"/>
      <c r="V49" s="80"/>
      <c r="W49" s="80"/>
      <c r="X49" s="80"/>
      <c r="Y49" s="10"/>
      <c r="Z49" s="11"/>
    </row>
    <row r="50" spans="1:40" x14ac:dyDescent="0.2">
      <c r="A50" s="159"/>
      <c r="B50" s="10"/>
      <c r="C50" s="10"/>
      <c r="D50" s="10" t="s">
        <v>594</v>
      </c>
      <c r="E50" s="10"/>
      <c r="F50" s="10"/>
      <c r="G50" s="10"/>
      <c r="H50" s="10"/>
      <c r="I50" s="10"/>
      <c r="J50" s="10"/>
      <c r="K50" s="80"/>
      <c r="L50" s="80"/>
      <c r="M50" s="80"/>
      <c r="N50" s="80"/>
      <c r="O50" s="80"/>
      <c r="P50" s="80"/>
      <c r="Q50" s="80"/>
      <c r="R50" s="80"/>
      <c r="S50" s="80"/>
      <c r="T50" s="80"/>
      <c r="U50" s="80"/>
      <c r="V50" s="80"/>
      <c r="W50" s="80"/>
      <c r="X50" s="80"/>
      <c r="Y50" s="10"/>
      <c r="Z50" s="11"/>
    </row>
    <row r="51" spans="1:40" x14ac:dyDescent="0.2">
      <c r="A51" s="159"/>
      <c r="B51" s="10"/>
      <c r="C51" s="10"/>
      <c r="D51" s="10" t="s">
        <v>595</v>
      </c>
      <c r="E51" s="10"/>
      <c r="F51" s="10"/>
      <c r="G51" s="10"/>
      <c r="H51" s="10"/>
      <c r="I51" s="10"/>
      <c r="J51" s="10"/>
      <c r="K51" s="80"/>
      <c r="L51" s="80"/>
      <c r="M51" s="80"/>
      <c r="N51" s="80"/>
      <c r="O51" s="80"/>
      <c r="P51" s="80"/>
      <c r="Q51" s="80"/>
      <c r="R51" s="80"/>
      <c r="S51" s="80"/>
      <c r="T51" s="80"/>
      <c r="U51" s="80"/>
      <c r="V51" s="80"/>
      <c r="W51" s="80"/>
      <c r="X51" s="80"/>
      <c r="Y51" s="10"/>
      <c r="Z51" s="11"/>
    </row>
    <row r="52" spans="1:40" x14ac:dyDescent="0.2">
      <c r="A52" s="159"/>
      <c r="B52" s="10"/>
      <c r="C52" s="10"/>
      <c r="D52" s="10" t="s">
        <v>596</v>
      </c>
      <c r="E52" s="10"/>
      <c r="F52" s="10"/>
      <c r="G52" s="10"/>
      <c r="H52" s="10"/>
      <c r="I52" s="10"/>
      <c r="J52" s="10"/>
      <c r="K52" s="80"/>
      <c r="L52" s="80"/>
      <c r="M52" s="80"/>
      <c r="N52" s="80"/>
      <c r="O52" s="80"/>
      <c r="P52" s="80"/>
      <c r="Q52" s="80"/>
      <c r="R52" s="80"/>
      <c r="S52" s="80"/>
      <c r="T52" s="80"/>
      <c r="U52" s="80"/>
      <c r="V52" s="80"/>
      <c r="W52" s="80"/>
      <c r="X52" s="80"/>
      <c r="Y52" s="10"/>
      <c r="Z52" s="11"/>
    </row>
    <row r="53" spans="1:40" x14ac:dyDescent="0.2">
      <c r="A53" s="159"/>
      <c r="B53" s="10"/>
      <c r="C53" s="10" t="s">
        <v>597</v>
      </c>
      <c r="D53" s="10"/>
      <c r="E53" s="10"/>
      <c r="F53" s="10"/>
      <c r="G53" s="10"/>
      <c r="H53" s="10"/>
      <c r="I53" s="10"/>
      <c r="J53" s="10"/>
      <c r="K53" s="80"/>
      <c r="L53" s="80"/>
      <c r="M53" s="80"/>
      <c r="N53" s="80"/>
      <c r="O53" s="80"/>
      <c r="P53" s="80"/>
      <c r="Q53" s="80"/>
      <c r="R53" s="80"/>
      <c r="S53" s="80"/>
      <c r="T53" s="80"/>
      <c r="U53" s="80"/>
      <c r="V53" s="80"/>
      <c r="W53" s="80"/>
      <c r="X53" s="80"/>
      <c r="Y53" s="10"/>
      <c r="Z53" s="11"/>
    </row>
    <row r="54" spans="1:40" x14ac:dyDescent="0.2">
      <c r="A54" s="159"/>
      <c r="B54" s="10"/>
      <c r="C54" s="10"/>
      <c r="D54" s="10"/>
      <c r="E54" s="10"/>
      <c r="F54" s="10"/>
      <c r="G54" s="10"/>
      <c r="H54" s="10"/>
      <c r="I54" s="10"/>
      <c r="J54" s="10"/>
      <c r="K54" s="80"/>
      <c r="L54" s="80"/>
      <c r="M54" s="80"/>
      <c r="N54" s="80"/>
      <c r="O54" s="80"/>
      <c r="P54" s="80"/>
      <c r="Q54" s="80"/>
      <c r="R54" s="80"/>
      <c r="S54" s="80"/>
      <c r="T54" s="80"/>
      <c r="U54" s="80"/>
      <c r="V54" s="80"/>
      <c r="W54" s="80"/>
      <c r="X54" s="80"/>
      <c r="Y54" s="10"/>
      <c r="Z54" s="11"/>
    </row>
    <row r="55" spans="1:40" x14ac:dyDescent="0.2">
      <c r="A55" s="159"/>
      <c r="B55" s="10"/>
      <c r="C55" s="10"/>
      <c r="D55" s="10"/>
      <c r="E55" s="10"/>
      <c r="F55" s="10"/>
      <c r="G55" s="10"/>
      <c r="H55" s="10"/>
      <c r="I55" s="10"/>
      <c r="J55" s="10"/>
      <c r="K55" s="662" t="s">
        <v>586</v>
      </c>
      <c r="L55" s="662"/>
      <c r="M55" s="80"/>
      <c r="N55" s="662" t="s">
        <v>587</v>
      </c>
      <c r="O55" s="662"/>
      <c r="P55" s="86"/>
      <c r="Q55" s="662" t="s">
        <v>588</v>
      </c>
      <c r="R55" s="662"/>
      <c r="S55" s="86"/>
      <c r="T55" s="662" t="s">
        <v>589</v>
      </c>
      <c r="U55" s="662"/>
      <c r="V55" s="86"/>
      <c r="W55" s="662" t="s">
        <v>605</v>
      </c>
      <c r="X55" s="662"/>
      <c r="Y55" s="10"/>
      <c r="Z55" s="11"/>
    </row>
    <row r="56" spans="1:40" ht="15.75" x14ac:dyDescent="0.2">
      <c r="A56" s="159"/>
      <c r="B56" s="10"/>
      <c r="C56" s="10"/>
      <c r="D56" s="10"/>
      <c r="E56" s="10"/>
      <c r="F56" s="10"/>
      <c r="G56" s="10"/>
      <c r="H56" s="10"/>
      <c r="I56" s="10"/>
      <c r="J56" s="10"/>
      <c r="K56" s="656" t="s">
        <v>39</v>
      </c>
      <c r="L56" s="671"/>
      <c r="M56" s="155"/>
      <c r="N56" s="652" t="str">
        <f>C140</f>
        <v>England</v>
      </c>
      <c r="O56" s="653"/>
      <c r="P56" s="599"/>
      <c r="Q56" s="656" t="str">
        <f>+IF(D140="UA","-",IF(D140="MD","-",IF(D140="Greater London Authority",D140,(CONCATENATE(D140," County Council")))))</f>
        <v xml:space="preserve">    County Council</v>
      </c>
      <c r="R56" s="657"/>
      <c r="S56" s="156"/>
      <c r="T56" s="656" t="str">
        <f>+IF(E140="County","-",IF(E140="NA","-",E140))</f>
        <v>Fire Authority</v>
      </c>
      <c r="U56" s="657"/>
      <c r="V56" s="155"/>
      <c r="W56" s="656" t="s">
        <v>598</v>
      </c>
      <c r="X56" s="656"/>
      <c r="Y56" s="10"/>
      <c r="Z56" s="11"/>
    </row>
    <row r="57" spans="1:40" ht="15.75" customHeight="1" x14ac:dyDescent="0.2">
      <c r="A57" s="159"/>
      <c r="B57" s="10"/>
      <c r="C57" s="10"/>
      <c r="D57" s="10"/>
      <c r="E57" s="10"/>
      <c r="F57" s="10"/>
      <c r="G57" s="10"/>
      <c r="H57" s="10"/>
      <c r="I57" s="10"/>
      <c r="J57" s="10"/>
      <c r="K57" s="656"/>
      <c r="L57" s="671"/>
      <c r="M57" s="155"/>
      <c r="N57" s="652"/>
      <c r="O57" s="653"/>
      <c r="P57" s="599"/>
      <c r="Q57" s="656"/>
      <c r="R57" s="657"/>
      <c r="S57" s="156"/>
      <c r="T57" s="656"/>
      <c r="U57" s="657"/>
      <c r="V57" s="155"/>
      <c r="W57" s="155"/>
      <c r="X57" s="155"/>
      <c r="Y57" s="10"/>
      <c r="Z57" s="11"/>
    </row>
    <row r="58" spans="1:40" ht="15.75" customHeight="1" x14ac:dyDescent="0.2">
      <c r="A58" s="159"/>
      <c r="B58" s="10"/>
      <c r="C58" s="10"/>
      <c r="D58" s="10"/>
      <c r="E58" s="10"/>
      <c r="F58" s="10"/>
      <c r="G58" s="10"/>
      <c r="H58" s="10"/>
      <c r="I58" s="10"/>
      <c r="J58" s="10"/>
      <c r="K58" s="671"/>
      <c r="L58" s="671"/>
      <c r="M58" s="155"/>
      <c r="N58" s="653"/>
      <c r="O58" s="653"/>
      <c r="P58" s="599"/>
      <c r="Q58" s="657"/>
      <c r="R58" s="657"/>
      <c r="S58" s="156"/>
      <c r="T58" s="657"/>
      <c r="U58" s="657"/>
      <c r="V58" s="156"/>
      <c r="W58" s="156"/>
      <c r="X58" s="156"/>
      <c r="Y58" s="10"/>
      <c r="Z58" s="11"/>
    </row>
    <row r="59" spans="1:40" ht="15" customHeight="1" thickBot="1" x14ac:dyDescent="0.3">
      <c r="A59" s="159"/>
      <c r="B59" s="10"/>
      <c r="C59" s="25" t="s">
        <v>42</v>
      </c>
      <c r="D59" s="10"/>
      <c r="E59" s="10"/>
      <c r="F59" s="10"/>
      <c r="G59" s="10"/>
      <c r="H59" s="10"/>
      <c r="I59" s="10"/>
      <c r="J59" s="261"/>
      <c r="K59" s="645" t="s">
        <v>583</v>
      </c>
      <c r="L59" s="645"/>
      <c r="M59" s="424"/>
      <c r="N59" s="645" t="s">
        <v>583</v>
      </c>
      <c r="O59" s="645"/>
      <c r="P59" s="425"/>
      <c r="Q59" s="645" t="s">
        <v>583</v>
      </c>
      <c r="R59" s="645"/>
      <c r="S59" s="425"/>
      <c r="T59" s="645" t="s">
        <v>583</v>
      </c>
      <c r="U59" s="645"/>
      <c r="V59" s="424"/>
      <c r="W59" s="645" t="s">
        <v>583</v>
      </c>
      <c r="X59" s="645"/>
      <c r="Y59" s="261"/>
      <c r="Z59" s="11"/>
    </row>
    <row r="60" spans="1:40" ht="15" customHeight="1" thickBot="1" x14ac:dyDescent="0.25">
      <c r="A60" s="159"/>
      <c r="B60" s="10"/>
      <c r="C60" s="10"/>
      <c r="D60" s="650" t="s">
        <v>831</v>
      </c>
      <c r="E60" s="651"/>
      <c r="F60" s="651"/>
      <c r="G60" s="651"/>
      <c r="H60" s="651"/>
      <c r="I60" s="651"/>
      <c r="J60" s="261"/>
      <c r="K60" s="647" t="str">
        <f>VLOOKUP($F$1,Datasheet1!$A$8:$DC$334,AB60,0)</f>
        <v>-</v>
      </c>
      <c r="L60" s="648"/>
      <c r="M60" s="440"/>
      <c r="N60" s="647" t="str">
        <f>VLOOKUP($F$1,Datasheet1!$A$8:$DC$334,AE60,0)</f>
        <v>-</v>
      </c>
      <c r="O60" s="648"/>
      <c r="P60" s="440"/>
      <c r="Q60" s="647" t="str">
        <f>VLOOKUP($F$1,Datasheet1!$A$8:$DC$334,AH60,0)</f>
        <v>-</v>
      </c>
      <c r="R60" s="648"/>
      <c r="S60" s="440"/>
      <c r="T60" s="647" t="str">
        <f>VLOOKUP($F$1,Datasheet1!$A$8:$DC$334,AK60,0)</f>
        <v>-</v>
      </c>
      <c r="U60" s="648"/>
      <c r="V60" s="441"/>
      <c r="W60" s="647" t="str">
        <f>VLOOKUP($F$1,Datasheet1!$A$8:$DC$334,AN60,0)</f>
        <v>-</v>
      </c>
      <c r="X60" s="648"/>
      <c r="Y60" s="261"/>
      <c r="Z60" s="11"/>
      <c r="AB60" s="421">
        <v>18</v>
      </c>
      <c r="AD60" s="153"/>
      <c r="AE60" s="421">
        <v>19</v>
      </c>
      <c r="AG60" s="153"/>
      <c r="AH60" s="421">
        <v>20</v>
      </c>
      <c r="AJ60" s="153"/>
      <c r="AK60" s="421">
        <v>21</v>
      </c>
      <c r="AL60" s="421"/>
      <c r="AN60" s="421">
        <v>22</v>
      </c>
    </row>
    <row r="61" spans="1:40" ht="15" customHeight="1" x14ac:dyDescent="0.2">
      <c r="A61" s="159"/>
      <c r="B61" s="10"/>
      <c r="C61" s="10"/>
      <c r="D61" s="651"/>
      <c r="E61" s="651"/>
      <c r="F61" s="651"/>
      <c r="G61" s="651"/>
      <c r="H61" s="651"/>
      <c r="I61" s="651"/>
      <c r="J61" s="261"/>
      <c r="K61" s="427"/>
      <c r="L61" s="427"/>
      <c r="M61" s="424"/>
      <c r="N61" s="427"/>
      <c r="O61" s="427"/>
      <c r="P61" s="425"/>
      <c r="Q61" s="427"/>
      <c r="R61" s="427"/>
      <c r="S61" s="425"/>
      <c r="T61" s="427"/>
      <c r="U61" s="427"/>
      <c r="V61" s="424"/>
      <c r="W61" s="427"/>
      <c r="X61" s="427"/>
      <c r="Y61" s="261"/>
      <c r="Z61" s="11"/>
      <c r="AD61" s="153"/>
      <c r="AG61" s="153"/>
      <c r="AJ61" s="153"/>
      <c r="AL61" s="421"/>
      <c r="AN61" s="421"/>
    </row>
    <row r="62" spans="1:40" ht="15" customHeight="1" x14ac:dyDescent="0.2">
      <c r="A62" s="159"/>
      <c r="B62" s="10"/>
      <c r="C62" s="10"/>
      <c r="D62" s="10"/>
      <c r="E62" s="10"/>
      <c r="F62" s="10"/>
      <c r="G62" s="10"/>
      <c r="H62" s="10"/>
      <c r="I62" s="10"/>
      <c r="J62" s="261"/>
      <c r="K62" s="427"/>
      <c r="L62" s="427"/>
      <c r="M62" s="424"/>
      <c r="N62" s="427"/>
      <c r="O62" s="427"/>
      <c r="P62" s="425"/>
      <c r="Q62" s="427"/>
      <c r="R62" s="427"/>
      <c r="S62" s="425"/>
      <c r="T62" s="427"/>
      <c r="U62" s="427"/>
      <c r="V62" s="424"/>
      <c r="W62" s="427"/>
      <c r="X62" s="427"/>
      <c r="Y62" s="261"/>
      <c r="Z62" s="11"/>
      <c r="AD62" s="153"/>
      <c r="AG62" s="153"/>
      <c r="AJ62" s="153"/>
      <c r="AL62" s="421"/>
      <c r="AN62" s="421"/>
    </row>
    <row r="63" spans="1:40" ht="16.5" thickBot="1" x14ac:dyDescent="0.3">
      <c r="A63" s="159"/>
      <c r="B63" s="10"/>
      <c r="C63" s="12" t="s">
        <v>815</v>
      </c>
      <c r="D63" s="10"/>
      <c r="E63" s="10"/>
      <c r="F63" s="10"/>
      <c r="G63" s="10"/>
      <c r="H63" s="10"/>
      <c r="I63" s="10"/>
      <c r="J63" s="261"/>
      <c r="K63" s="425"/>
      <c r="L63" s="425"/>
      <c r="M63" s="425"/>
      <c r="N63" s="425"/>
      <c r="O63" s="425"/>
      <c r="P63" s="425"/>
      <c r="Q63" s="425"/>
      <c r="R63" s="425"/>
      <c r="S63" s="425"/>
      <c r="T63" s="425"/>
      <c r="U63" s="425"/>
      <c r="V63" s="425"/>
      <c r="W63" s="425"/>
      <c r="X63" s="425"/>
      <c r="Y63" s="261"/>
      <c r="Z63" s="11"/>
      <c r="AD63" s="153"/>
      <c r="AG63" s="153"/>
      <c r="AJ63" s="153"/>
      <c r="AL63" s="421"/>
      <c r="AN63" s="421"/>
    </row>
    <row r="64" spans="1:40" ht="16.5" thickBot="1" x14ac:dyDescent="0.25">
      <c r="A64" s="159"/>
      <c r="B64" s="10"/>
      <c r="C64" s="10"/>
      <c r="D64" s="650" t="s">
        <v>840</v>
      </c>
      <c r="E64" s="650"/>
      <c r="F64" s="650"/>
      <c r="G64" s="650"/>
      <c r="H64" s="650"/>
      <c r="I64" s="650"/>
      <c r="J64" s="261"/>
      <c r="K64" s="642">
        <f>VLOOKUP($F$1,Datasheet1!$A$8:$DC$334,AB64,0)</f>
        <v>9121869176</v>
      </c>
      <c r="L64" s="643"/>
      <c r="M64" s="428"/>
      <c r="N64" s="642">
        <f>VLOOKUP($F$1,Datasheet1!$A$8:$DC$334,AE64,0)</f>
        <v>10990898056</v>
      </c>
      <c r="O64" s="643"/>
      <c r="P64" s="428"/>
      <c r="Q64" s="642">
        <f>VLOOKUP($F$1,Datasheet1!$A$8:$DC$334,AH64,0)</f>
        <v>3677709391</v>
      </c>
      <c r="R64" s="643"/>
      <c r="S64" s="428"/>
      <c r="T64" s="642">
        <f>VLOOKUP($F$1,Datasheet1!$A$8:$DC$334,AK64,0)</f>
        <v>124287970</v>
      </c>
      <c r="U64" s="643"/>
      <c r="V64" s="428"/>
      <c r="W64" s="642">
        <f>VLOOKUP($F$1,Datasheet1!$A$8:$DC$334,AN64,0)</f>
        <v>23914764592</v>
      </c>
      <c r="X64" s="643"/>
      <c r="Y64" s="261"/>
      <c r="Z64" s="56"/>
      <c r="AB64" s="421">
        <v>23</v>
      </c>
      <c r="AD64" s="153"/>
      <c r="AE64" s="421">
        <v>24</v>
      </c>
      <c r="AG64" s="153"/>
      <c r="AH64" s="421">
        <v>25</v>
      </c>
      <c r="AJ64" s="153"/>
      <c r="AK64" s="421">
        <v>26</v>
      </c>
      <c r="AL64" s="421"/>
      <c r="AN64" s="421">
        <v>27</v>
      </c>
    </row>
    <row r="65" spans="1:40" x14ac:dyDescent="0.2">
      <c r="A65" s="159"/>
      <c r="B65" s="10"/>
      <c r="C65" s="10"/>
      <c r="D65" s="650"/>
      <c r="E65" s="650"/>
      <c r="F65" s="650"/>
      <c r="G65" s="650"/>
      <c r="H65" s="650"/>
      <c r="I65" s="650"/>
      <c r="J65" s="261"/>
      <c r="K65" s="428"/>
      <c r="L65" s="428"/>
      <c r="M65" s="428"/>
      <c r="N65" s="428"/>
      <c r="O65" s="428"/>
      <c r="P65" s="428"/>
      <c r="Q65" s="428"/>
      <c r="R65" s="428"/>
      <c r="S65" s="428"/>
      <c r="T65" s="428"/>
      <c r="U65" s="428"/>
      <c r="V65" s="428"/>
      <c r="W65" s="428"/>
      <c r="X65" s="428"/>
      <c r="Y65" s="261"/>
      <c r="Z65" s="11"/>
      <c r="AD65" s="153"/>
      <c r="AG65" s="153"/>
      <c r="AJ65" s="153"/>
      <c r="AL65" s="421"/>
      <c r="AN65" s="421"/>
    </row>
    <row r="66" spans="1:40" ht="15.75" thickBot="1" x14ac:dyDescent="0.25">
      <c r="A66" s="159"/>
      <c r="B66" s="10"/>
      <c r="C66" s="10"/>
      <c r="D66" s="10"/>
      <c r="E66" s="10"/>
      <c r="F66" s="10"/>
      <c r="G66" s="10"/>
      <c r="H66" s="10"/>
      <c r="I66" s="10"/>
      <c r="J66" s="261"/>
      <c r="K66" s="428"/>
      <c r="L66" s="428"/>
      <c r="M66" s="428"/>
      <c r="N66" s="428"/>
      <c r="O66" s="428"/>
      <c r="P66" s="428"/>
      <c r="Q66" s="428"/>
      <c r="R66" s="428"/>
      <c r="S66" s="428"/>
      <c r="T66" s="428"/>
      <c r="U66" s="428"/>
      <c r="V66" s="428"/>
      <c r="W66" s="428"/>
      <c r="X66" s="428"/>
      <c r="Y66" s="261"/>
      <c r="Z66" s="11"/>
      <c r="AD66" s="153"/>
      <c r="AG66" s="153"/>
      <c r="AJ66" s="153"/>
      <c r="AL66" s="421"/>
      <c r="AN66" s="421"/>
    </row>
    <row r="67" spans="1:40" ht="16.5" thickBot="1" x14ac:dyDescent="0.25">
      <c r="A67" s="159"/>
      <c r="B67" s="10"/>
      <c r="C67" s="10"/>
      <c r="D67" s="10" t="s">
        <v>841</v>
      </c>
      <c r="E67" s="10"/>
      <c r="F67" s="10"/>
      <c r="G67" s="10"/>
      <c r="H67" s="10"/>
      <c r="I67" s="10"/>
      <c r="J67" s="261"/>
      <c r="K67" s="642">
        <f>VLOOKUP($F$1,Datasheet1!$A$8:$DC$334,AB67,0)</f>
        <v>10395167.847121682</v>
      </c>
      <c r="L67" s="643"/>
      <c r="M67" s="428"/>
      <c r="N67" s="642">
        <f>VLOOKUP($F$1,Datasheet1!$A$8:$DC$334,AE67,0)</f>
        <v>0</v>
      </c>
      <c r="O67" s="643"/>
      <c r="P67" s="428"/>
      <c r="Q67" s="642">
        <f>VLOOKUP($F$1,Datasheet1!$A$8:$DC$334,AH67,0)</f>
        <v>0</v>
      </c>
      <c r="R67" s="643"/>
      <c r="S67" s="428"/>
      <c r="T67" s="642">
        <f>VLOOKUP($F$1,Datasheet1!$A$8:$DC$334,AK67,0)</f>
        <v>0</v>
      </c>
      <c r="U67" s="643"/>
      <c r="V67" s="428"/>
      <c r="W67" s="642">
        <f>VLOOKUP($F$1,Datasheet1!$A$8:$DC$334,AN67,0)</f>
        <v>10395167.847121682</v>
      </c>
      <c r="X67" s="643"/>
      <c r="Y67" s="261"/>
      <c r="Z67" s="11"/>
      <c r="AB67" s="421">
        <v>28</v>
      </c>
      <c r="AD67" s="153"/>
      <c r="AE67" s="421">
        <v>29</v>
      </c>
      <c r="AG67" s="153"/>
      <c r="AH67" s="421">
        <v>30</v>
      </c>
      <c r="AJ67" s="153"/>
      <c r="AK67" s="421">
        <v>31</v>
      </c>
      <c r="AL67" s="421"/>
      <c r="AN67" s="421">
        <v>32</v>
      </c>
    </row>
    <row r="68" spans="1:40" ht="16.5" thickBot="1" x14ac:dyDescent="0.25">
      <c r="A68" s="159"/>
      <c r="B68" s="10"/>
      <c r="C68" s="10"/>
      <c r="D68" s="26"/>
      <c r="E68" s="10"/>
      <c r="F68" s="10"/>
      <c r="G68" s="10"/>
      <c r="H68" s="10"/>
      <c r="I68" s="10"/>
      <c r="J68" s="261"/>
      <c r="K68" s="429"/>
      <c r="L68" s="429"/>
      <c r="M68" s="428"/>
      <c r="N68" s="429"/>
      <c r="O68" s="429"/>
      <c r="P68" s="428"/>
      <c r="Q68" s="429"/>
      <c r="R68" s="429"/>
      <c r="S68" s="428"/>
      <c r="T68" s="429"/>
      <c r="U68" s="429"/>
      <c r="V68" s="428"/>
      <c r="W68" s="429"/>
      <c r="X68" s="429"/>
      <c r="Y68" s="261"/>
      <c r="Z68" s="11"/>
      <c r="AD68" s="153"/>
      <c r="AG68" s="153"/>
      <c r="AJ68" s="153"/>
      <c r="AL68" s="421"/>
      <c r="AN68" s="421"/>
    </row>
    <row r="69" spans="1:40" ht="16.5" thickBot="1" x14ac:dyDescent="0.3">
      <c r="A69" s="159"/>
      <c r="B69" s="10"/>
      <c r="C69" s="10"/>
      <c r="D69" s="14">
        <v>16</v>
      </c>
      <c r="E69" s="10"/>
      <c r="F69" s="10"/>
      <c r="G69" s="10"/>
      <c r="H69" s="10"/>
      <c r="I69" s="163" t="s">
        <v>626</v>
      </c>
      <c r="J69" s="430"/>
      <c r="K69" s="642">
        <f>VLOOKUP($F$1,Datasheet1!$A$8:$DC$334,AB69,0)</f>
        <v>9111474010</v>
      </c>
      <c r="L69" s="643"/>
      <c r="M69" s="428"/>
      <c r="N69" s="642">
        <f>VLOOKUP($F$1,Datasheet1!$A$8:$DC$334,AE69,0)</f>
        <v>10990898056</v>
      </c>
      <c r="O69" s="643"/>
      <c r="P69" s="431"/>
      <c r="Q69" s="642">
        <f>VLOOKUP($F$1,Datasheet1!$A$8:$DC$334,AH69,0)</f>
        <v>3677709391</v>
      </c>
      <c r="R69" s="643"/>
      <c r="S69" s="431"/>
      <c r="T69" s="642">
        <f>VLOOKUP($F$1,Datasheet1!$A$8:$DC$334,AK69,0)</f>
        <v>124287970</v>
      </c>
      <c r="U69" s="643"/>
      <c r="V69" s="428"/>
      <c r="W69" s="642">
        <f>VLOOKUP($F$1,Datasheet1!$A$8:$DC$334,AN69,0)</f>
        <v>23904369426</v>
      </c>
      <c r="X69" s="643"/>
      <c r="Y69" s="261"/>
      <c r="Z69" s="11"/>
      <c r="AB69" s="421">
        <v>33</v>
      </c>
      <c r="AD69" s="153"/>
      <c r="AE69" s="421">
        <v>34</v>
      </c>
      <c r="AG69" s="153"/>
      <c r="AH69" s="421">
        <v>35</v>
      </c>
      <c r="AJ69" s="153"/>
      <c r="AK69" s="421">
        <v>36</v>
      </c>
      <c r="AL69" s="421"/>
      <c r="AN69" s="421">
        <v>37</v>
      </c>
    </row>
    <row r="70" spans="1:40" x14ac:dyDescent="0.2">
      <c r="A70" s="159"/>
      <c r="B70" s="10"/>
      <c r="C70" s="10"/>
      <c r="D70" s="10"/>
      <c r="E70" s="10"/>
      <c r="F70" s="10"/>
      <c r="G70" s="10"/>
      <c r="H70" s="10"/>
      <c r="I70" s="10"/>
      <c r="J70" s="261"/>
      <c r="K70" s="428"/>
      <c r="L70" s="428"/>
      <c r="M70" s="428"/>
      <c r="N70" s="428"/>
      <c r="O70" s="428"/>
      <c r="P70" s="428"/>
      <c r="Q70" s="428"/>
      <c r="R70" s="428"/>
      <c r="S70" s="428"/>
      <c r="T70" s="428"/>
      <c r="U70" s="428"/>
      <c r="V70" s="428"/>
      <c r="W70" s="428"/>
      <c r="X70" s="428"/>
      <c r="Y70" s="261"/>
      <c r="Z70" s="11"/>
      <c r="AD70" s="153"/>
      <c r="AG70" s="153"/>
      <c r="AJ70" s="153"/>
      <c r="AL70" s="421"/>
      <c r="AN70" s="421"/>
    </row>
    <row r="71" spans="1:40" ht="16.5" thickBot="1" x14ac:dyDescent="0.3">
      <c r="A71" s="159"/>
      <c r="B71" s="10"/>
      <c r="C71" s="12" t="s">
        <v>816</v>
      </c>
      <c r="D71" s="10"/>
      <c r="E71" s="10"/>
      <c r="F71" s="10"/>
      <c r="G71" s="10"/>
      <c r="H71" s="10"/>
      <c r="I71" s="10"/>
      <c r="J71" s="261"/>
      <c r="K71" s="428"/>
      <c r="L71" s="428"/>
      <c r="M71" s="428"/>
      <c r="N71" s="428"/>
      <c r="O71" s="428"/>
      <c r="P71" s="428"/>
      <c r="Q71" s="428"/>
      <c r="R71" s="428"/>
      <c r="S71" s="428"/>
      <c r="T71" s="428"/>
      <c r="U71" s="428"/>
      <c r="V71" s="428"/>
      <c r="W71" s="428"/>
      <c r="X71" s="428"/>
      <c r="Y71" s="261"/>
      <c r="Z71" s="11"/>
      <c r="AD71" s="153"/>
      <c r="AG71" s="153"/>
      <c r="AJ71" s="153"/>
      <c r="AL71" s="421"/>
      <c r="AN71" s="421"/>
    </row>
    <row r="72" spans="1:40" ht="16.5" thickBot="1" x14ac:dyDescent="0.25">
      <c r="A72" s="159"/>
      <c r="B72" s="10"/>
      <c r="C72" s="10"/>
      <c r="D72" s="10" t="s">
        <v>842</v>
      </c>
      <c r="E72" s="10"/>
      <c r="F72" s="10"/>
      <c r="G72" s="10"/>
      <c r="H72" s="10"/>
      <c r="I72" s="10"/>
      <c r="J72" s="261"/>
      <c r="K72" s="428"/>
      <c r="L72" s="428"/>
      <c r="M72" s="428"/>
      <c r="N72" s="642">
        <f>VLOOKUP($F$1,Datasheet1!$A$8:$DC$334,AE72,0)</f>
        <v>84058003</v>
      </c>
      <c r="O72" s="643"/>
      <c r="P72" s="428"/>
      <c r="Q72" s="428"/>
      <c r="R72" s="428"/>
      <c r="S72" s="428"/>
      <c r="T72" s="428"/>
      <c r="U72" s="428"/>
      <c r="V72" s="428"/>
      <c r="W72" s="642">
        <f>VLOOKUP($F$1,Datasheet1!$A$8:$DC$334,AN72,0)</f>
        <v>84058003</v>
      </c>
      <c r="X72" s="643"/>
      <c r="Y72" s="261"/>
      <c r="Z72" s="56"/>
      <c r="AD72" s="153"/>
      <c r="AE72" s="421">
        <v>38</v>
      </c>
      <c r="AG72" s="153"/>
      <c r="AJ72" s="153"/>
      <c r="AL72" s="421"/>
      <c r="AN72" s="421">
        <v>39</v>
      </c>
    </row>
    <row r="73" spans="1:40" ht="15.75" thickBot="1" x14ac:dyDescent="0.25">
      <c r="A73" s="159"/>
      <c r="B73" s="10"/>
      <c r="C73" s="10"/>
      <c r="D73" s="10"/>
      <c r="E73" s="10"/>
      <c r="F73" s="10"/>
      <c r="G73" s="10"/>
      <c r="H73" s="10"/>
      <c r="I73" s="10"/>
      <c r="J73" s="261"/>
      <c r="K73" s="428"/>
      <c r="L73" s="428"/>
      <c r="M73" s="428"/>
      <c r="N73" s="428"/>
      <c r="O73" s="428"/>
      <c r="P73" s="428"/>
      <c r="Q73" s="428"/>
      <c r="R73" s="428"/>
      <c r="S73" s="428"/>
      <c r="T73" s="428"/>
      <c r="U73" s="428"/>
      <c r="V73" s="428"/>
      <c r="W73" s="428"/>
      <c r="X73" s="428"/>
      <c r="Y73" s="261"/>
      <c r="Z73" s="11"/>
      <c r="AD73" s="153"/>
      <c r="AG73" s="153"/>
      <c r="AJ73" s="153"/>
      <c r="AL73" s="421"/>
      <c r="AN73" s="421"/>
    </row>
    <row r="74" spans="1:40" ht="16.5" thickBot="1" x14ac:dyDescent="0.25">
      <c r="A74" s="159"/>
      <c r="B74" s="10"/>
      <c r="C74" s="10"/>
      <c r="D74" s="10" t="s">
        <v>843</v>
      </c>
      <c r="E74" s="10"/>
      <c r="F74" s="10"/>
      <c r="G74" s="10"/>
      <c r="H74" s="10"/>
      <c r="I74" s="10"/>
      <c r="J74" s="261"/>
      <c r="K74" s="428"/>
      <c r="L74" s="428"/>
      <c r="M74" s="428"/>
      <c r="N74" s="642">
        <f>VLOOKUP($F$1,Datasheet1!$A$8:$DC$334,AE74,0)</f>
        <v>27136781</v>
      </c>
      <c r="O74" s="643"/>
      <c r="P74" s="428"/>
      <c r="Q74" s="428"/>
      <c r="R74" s="428"/>
      <c r="S74" s="428"/>
      <c r="T74" s="428"/>
      <c r="U74" s="428"/>
      <c r="V74" s="428"/>
      <c r="W74" s="642">
        <f>VLOOKUP($F$1,Datasheet1!$A$8:$DC$334,AN74,0)</f>
        <v>27136781</v>
      </c>
      <c r="X74" s="643"/>
      <c r="Y74" s="261"/>
      <c r="Z74" s="56"/>
      <c r="AD74" s="153"/>
      <c r="AE74" s="421">
        <v>40</v>
      </c>
      <c r="AG74" s="153"/>
      <c r="AJ74" s="153"/>
      <c r="AL74" s="421"/>
      <c r="AN74" s="421">
        <v>41</v>
      </c>
    </row>
    <row r="75" spans="1:40" ht="15.75" thickBot="1" x14ac:dyDescent="0.25">
      <c r="A75" s="159"/>
      <c r="B75" s="10"/>
      <c r="C75" s="10"/>
      <c r="D75" s="10"/>
      <c r="E75" s="10"/>
      <c r="F75" s="10"/>
      <c r="G75" s="10"/>
      <c r="H75" s="10"/>
      <c r="I75" s="10"/>
      <c r="J75" s="261"/>
      <c r="K75" s="428"/>
      <c r="L75" s="428"/>
      <c r="M75" s="428"/>
      <c r="N75" s="428"/>
      <c r="O75" s="428"/>
      <c r="P75" s="428"/>
      <c r="Q75" s="428"/>
      <c r="R75" s="428"/>
      <c r="S75" s="428"/>
      <c r="T75" s="428"/>
      <c r="U75" s="428"/>
      <c r="V75" s="428"/>
      <c r="W75" s="428"/>
      <c r="X75" s="428"/>
      <c r="Y75" s="261"/>
      <c r="Z75" s="11"/>
      <c r="AD75" s="153"/>
      <c r="AG75" s="153"/>
      <c r="AJ75" s="153"/>
      <c r="AL75" s="421"/>
      <c r="AN75" s="421"/>
    </row>
    <row r="76" spans="1:40" ht="16.5" thickBot="1" x14ac:dyDescent="0.25">
      <c r="A76" s="159"/>
      <c r="B76" s="10"/>
      <c r="C76" s="10"/>
      <c r="D76" s="10" t="s">
        <v>844</v>
      </c>
      <c r="E76" s="10"/>
      <c r="F76" s="10"/>
      <c r="G76" s="10"/>
      <c r="H76" s="10"/>
      <c r="I76" s="10"/>
      <c r="J76" s="261"/>
      <c r="K76" s="428"/>
      <c r="L76" s="428"/>
      <c r="M76" s="428"/>
      <c r="N76" s="642">
        <f>VLOOKUP($F$1,Datasheet1!$A$8:$DC$334,AE76,0)</f>
        <v>47665004</v>
      </c>
      <c r="O76" s="643"/>
      <c r="P76" s="428"/>
      <c r="Q76" s="642">
        <f>VLOOKUP($F$1,Datasheet1!$A$8:$DC$334,AH76,0)</f>
        <v>1942564.14</v>
      </c>
      <c r="R76" s="643"/>
      <c r="S76" s="428"/>
      <c r="T76" s="428"/>
      <c r="U76" s="428"/>
      <c r="V76" s="428"/>
      <c r="W76" s="642">
        <f>VLOOKUP($F$1,Datasheet1!$A$8:$DC$334,AN76,0)</f>
        <v>49607568.140000001</v>
      </c>
      <c r="X76" s="643"/>
      <c r="Y76" s="261"/>
      <c r="Z76" s="56"/>
      <c r="AD76" s="153"/>
      <c r="AE76" s="421">
        <v>42</v>
      </c>
      <c r="AG76" s="153"/>
      <c r="AH76" s="421">
        <v>43</v>
      </c>
      <c r="AJ76" s="153"/>
      <c r="AL76" s="421"/>
      <c r="AN76" s="421">
        <v>44</v>
      </c>
    </row>
    <row r="77" spans="1:40" ht="15.75" thickBot="1" x14ac:dyDescent="0.25">
      <c r="A77" s="159"/>
      <c r="B77" s="10"/>
      <c r="C77" s="10"/>
      <c r="D77" s="10"/>
      <c r="E77" s="10"/>
      <c r="F77" s="10"/>
      <c r="G77" s="10"/>
      <c r="H77" s="10"/>
      <c r="I77" s="10"/>
      <c r="J77" s="261"/>
      <c r="K77" s="428"/>
      <c r="L77" s="428"/>
      <c r="M77" s="428"/>
      <c r="N77" s="428"/>
      <c r="O77" s="428"/>
      <c r="P77" s="428"/>
      <c r="Q77" s="428"/>
      <c r="R77" s="428"/>
      <c r="S77" s="428"/>
      <c r="T77" s="428"/>
      <c r="U77" s="428"/>
      <c r="V77" s="428"/>
      <c r="W77" s="428"/>
      <c r="X77" s="428"/>
      <c r="Y77" s="261"/>
      <c r="Z77" s="11"/>
      <c r="AD77" s="153"/>
      <c r="AG77" s="153"/>
      <c r="AJ77" s="153"/>
      <c r="AL77" s="421"/>
      <c r="AN77" s="421"/>
    </row>
    <row r="78" spans="1:40" ht="16.5" thickBot="1" x14ac:dyDescent="0.25">
      <c r="A78" s="159"/>
      <c r="B78" s="10"/>
      <c r="C78" s="10"/>
      <c r="D78" s="10" t="s">
        <v>845</v>
      </c>
      <c r="E78" s="10"/>
      <c r="F78" s="10"/>
      <c r="G78" s="10"/>
      <c r="H78" s="10"/>
      <c r="I78" s="10"/>
      <c r="J78" s="261"/>
      <c r="K78" s="428"/>
      <c r="L78" s="428"/>
      <c r="M78" s="428"/>
      <c r="N78" s="642">
        <f>VLOOKUP($F$1,Datasheet1!$A$8:$DC$334,AE78,0)</f>
        <v>8856111</v>
      </c>
      <c r="O78" s="643"/>
      <c r="P78" s="428"/>
      <c r="Q78" s="642">
        <f>VLOOKUP($F$1,Datasheet1!$A$8:$DC$334,AH78,0)</f>
        <v>238860</v>
      </c>
      <c r="R78" s="643"/>
      <c r="S78" s="428"/>
      <c r="T78" s="642">
        <f>VLOOKUP($F$1,Datasheet1!$A$8:$DC$334,AK78,0)</f>
        <v>28675</v>
      </c>
      <c r="U78" s="643"/>
      <c r="V78" s="428"/>
      <c r="W78" s="642">
        <f>VLOOKUP($F$1,Datasheet1!$A$8:$DC$334,AN78,0)</f>
        <v>9123646</v>
      </c>
      <c r="X78" s="643"/>
      <c r="Y78" s="261"/>
      <c r="Z78" s="56"/>
      <c r="AD78" s="153"/>
      <c r="AE78" s="421">
        <v>45</v>
      </c>
      <c r="AG78" s="153"/>
      <c r="AH78" s="421">
        <v>46</v>
      </c>
      <c r="AJ78" s="153"/>
      <c r="AK78" s="421">
        <v>47</v>
      </c>
      <c r="AL78" s="421"/>
      <c r="AN78" s="421">
        <v>48</v>
      </c>
    </row>
    <row r="79" spans="1:40" ht="16.5" thickBot="1" x14ac:dyDescent="0.25">
      <c r="A79" s="159"/>
      <c r="B79" s="10"/>
      <c r="C79" s="10"/>
      <c r="D79" s="10"/>
      <c r="E79" s="10"/>
      <c r="F79" s="10"/>
      <c r="G79" s="10"/>
      <c r="H79" s="10"/>
      <c r="I79" s="10"/>
      <c r="J79" s="261"/>
      <c r="K79" s="425"/>
      <c r="L79" s="425"/>
      <c r="M79" s="425"/>
      <c r="N79" s="426"/>
      <c r="O79" s="425"/>
      <c r="P79" s="425"/>
      <c r="Q79" s="426"/>
      <c r="R79" s="425"/>
      <c r="S79" s="425"/>
      <c r="T79" s="426"/>
      <c r="U79" s="425"/>
      <c r="V79" s="425"/>
      <c r="W79" s="425"/>
      <c r="X79" s="425"/>
      <c r="Y79" s="261"/>
      <c r="Z79" s="11"/>
      <c r="AD79" s="153"/>
      <c r="AG79" s="153"/>
      <c r="AJ79" s="153"/>
      <c r="AL79" s="421"/>
      <c r="AN79" s="421"/>
    </row>
    <row r="80" spans="1:40" ht="16.5" thickBot="1" x14ac:dyDescent="0.25">
      <c r="A80" s="159"/>
      <c r="B80" s="10"/>
      <c r="C80" s="10"/>
      <c r="D80" s="10" t="s">
        <v>846</v>
      </c>
      <c r="E80" s="10"/>
      <c r="F80" s="10"/>
      <c r="G80" s="10"/>
      <c r="H80" s="10"/>
      <c r="I80" s="10"/>
      <c r="J80" s="261"/>
      <c r="K80" s="425"/>
      <c r="L80" s="425"/>
      <c r="M80" s="425"/>
      <c r="N80" s="642">
        <f>VLOOKUP($F$1,Datasheet1!$A$8:$DC$334,AE80,0)</f>
        <v>11267000</v>
      </c>
      <c r="O80" s="643"/>
      <c r="P80" s="428"/>
      <c r="Q80" s="428"/>
      <c r="R80" s="428"/>
      <c r="S80" s="428"/>
      <c r="T80" s="428"/>
      <c r="U80" s="428"/>
      <c r="V80" s="428"/>
      <c r="W80" s="642">
        <f>VLOOKUP($F$1,Datasheet1!$A$8:$DC$334,AN80,0)</f>
        <v>11267000</v>
      </c>
      <c r="X80" s="643"/>
      <c r="Y80" s="261"/>
      <c r="Z80" s="56"/>
      <c r="AD80" s="153"/>
      <c r="AE80" s="421">
        <v>49</v>
      </c>
      <c r="AG80" s="153"/>
      <c r="AJ80" s="153"/>
      <c r="AL80" s="421"/>
      <c r="AN80" s="421">
        <v>50</v>
      </c>
    </row>
    <row r="81" spans="1:40" ht="15.75" thickBot="1" x14ac:dyDescent="0.25">
      <c r="A81" s="159"/>
      <c r="B81" s="10"/>
      <c r="C81" s="10"/>
      <c r="D81" s="26"/>
      <c r="E81" s="10"/>
      <c r="F81" s="10"/>
      <c r="G81" s="10"/>
      <c r="H81" s="10"/>
      <c r="I81" s="10"/>
      <c r="J81" s="261"/>
      <c r="K81" s="425"/>
      <c r="L81" s="425"/>
      <c r="M81" s="425"/>
      <c r="N81" s="425"/>
      <c r="O81" s="425"/>
      <c r="P81" s="425"/>
      <c r="Q81" s="425"/>
      <c r="R81" s="425"/>
      <c r="S81" s="425"/>
      <c r="T81" s="425"/>
      <c r="U81" s="425"/>
      <c r="V81" s="425"/>
      <c r="W81" s="425"/>
      <c r="X81" s="425"/>
      <c r="Y81" s="261"/>
      <c r="Z81" s="11"/>
      <c r="AD81" s="153"/>
      <c r="AG81" s="153"/>
      <c r="AJ81" s="153"/>
      <c r="AL81" s="421"/>
      <c r="AN81" s="421"/>
    </row>
    <row r="82" spans="1:40" ht="16.5" thickBot="1" x14ac:dyDescent="0.25">
      <c r="A82" s="159"/>
      <c r="B82" s="10"/>
      <c r="C82" s="10"/>
      <c r="D82" s="10" t="s">
        <v>847</v>
      </c>
      <c r="E82" s="10"/>
      <c r="F82" s="10"/>
      <c r="G82" s="10"/>
      <c r="H82" s="10"/>
      <c r="I82" s="10"/>
      <c r="J82" s="261"/>
      <c r="K82" s="432"/>
      <c r="L82" s="432"/>
      <c r="M82" s="425"/>
      <c r="N82" s="642">
        <f>VLOOKUP($F$1,Datasheet1!$A$8:$DC$334,AE82,0)</f>
        <v>363888</v>
      </c>
      <c r="O82" s="643"/>
      <c r="P82" s="428"/>
      <c r="Q82" s="642">
        <f>VLOOKUP($F$1,Datasheet1!$A$8:$DC$334,AH82,0)</f>
        <v>81875</v>
      </c>
      <c r="R82" s="643"/>
      <c r="S82" s="428"/>
      <c r="T82" s="642">
        <f>VLOOKUP($F$1,Datasheet1!$A$8:$DC$334,AK82,0)</f>
        <v>9097</v>
      </c>
      <c r="U82" s="643"/>
      <c r="V82" s="428"/>
      <c r="W82" s="642">
        <f>VLOOKUP($F$1,Datasheet1!$A$8:$DC$334,AN82,0)</f>
        <v>454860.37712168135</v>
      </c>
      <c r="X82" s="643"/>
      <c r="Y82" s="261"/>
      <c r="Z82" s="11"/>
      <c r="AD82" s="153"/>
      <c r="AE82" s="421">
        <v>51</v>
      </c>
      <c r="AG82" s="153"/>
      <c r="AH82" s="421">
        <v>52</v>
      </c>
      <c r="AJ82" s="153"/>
      <c r="AK82" s="421">
        <v>53</v>
      </c>
      <c r="AL82" s="421"/>
      <c r="AN82" s="421">
        <v>54</v>
      </c>
    </row>
    <row r="83" spans="1:40" ht="16.5" thickBot="1" x14ac:dyDescent="0.25">
      <c r="A83" s="159"/>
      <c r="B83" s="10"/>
      <c r="C83" s="10"/>
      <c r="D83" s="10"/>
      <c r="E83" s="10"/>
      <c r="F83" s="10"/>
      <c r="G83" s="10"/>
      <c r="H83" s="10"/>
      <c r="I83" s="10"/>
      <c r="J83" s="261"/>
      <c r="K83" s="425"/>
      <c r="L83" s="425"/>
      <c r="M83" s="425"/>
      <c r="N83" s="426"/>
      <c r="O83" s="425"/>
      <c r="P83" s="425"/>
      <c r="Q83" s="426"/>
      <c r="R83" s="425"/>
      <c r="S83" s="425"/>
      <c r="T83" s="426"/>
      <c r="U83" s="425"/>
      <c r="V83" s="425"/>
      <c r="W83" s="426"/>
      <c r="X83" s="425"/>
      <c r="Y83" s="261"/>
      <c r="Z83" s="11"/>
      <c r="AD83" s="153"/>
      <c r="AG83" s="153"/>
      <c r="AJ83" s="153"/>
      <c r="AL83" s="421"/>
      <c r="AN83" s="421"/>
    </row>
    <row r="84" spans="1:40" ht="16.5" thickBot="1" x14ac:dyDescent="0.25">
      <c r="A84" s="159"/>
      <c r="B84" s="10"/>
      <c r="C84" s="10"/>
      <c r="D84" s="10" t="s">
        <v>848</v>
      </c>
      <c r="E84" s="10"/>
      <c r="F84" s="10"/>
      <c r="G84" s="10"/>
      <c r="H84" s="10"/>
      <c r="I84" s="10"/>
      <c r="J84" s="261"/>
      <c r="K84" s="425"/>
      <c r="L84" s="425"/>
      <c r="M84" s="425"/>
      <c r="N84" s="642">
        <f>VLOOKUP($F$1,Datasheet1!$A$8:$DC$334,AE84,0)</f>
        <v>816661.47</v>
      </c>
      <c r="O84" s="643"/>
      <c r="P84" s="428"/>
      <c r="Q84" s="646"/>
      <c r="R84" s="646"/>
      <c r="S84" s="428"/>
      <c r="T84" s="646"/>
      <c r="U84" s="646"/>
      <c r="V84" s="428"/>
      <c r="W84" s="642">
        <f>VLOOKUP($F$1,Datasheet1!$A$8:$DC$334,AN84,0)</f>
        <v>816661.47</v>
      </c>
      <c r="X84" s="643"/>
      <c r="Y84" s="261"/>
      <c r="Z84" s="11"/>
      <c r="AD84" s="153"/>
      <c r="AE84" s="421">
        <v>55</v>
      </c>
      <c r="AG84" s="153"/>
      <c r="AJ84" s="153"/>
      <c r="AL84" s="421"/>
      <c r="AN84" s="421">
        <v>56</v>
      </c>
    </row>
    <row r="85" spans="1:40" ht="15.75" x14ac:dyDescent="0.2">
      <c r="A85" s="159"/>
      <c r="B85" s="10"/>
      <c r="C85" s="10"/>
      <c r="D85" s="10"/>
      <c r="E85" s="10"/>
      <c r="F85" s="10"/>
      <c r="G85" s="10"/>
      <c r="H85" s="10"/>
      <c r="I85" s="10"/>
      <c r="J85" s="261"/>
      <c r="K85" s="425"/>
      <c r="L85" s="425"/>
      <c r="M85" s="425"/>
      <c r="N85" s="426"/>
      <c r="O85" s="425"/>
      <c r="P85" s="425"/>
      <c r="Q85" s="426"/>
      <c r="R85" s="425"/>
      <c r="S85" s="425"/>
      <c r="T85" s="426"/>
      <c r="U85" s="425"/>
      <c r="V85" s="425"/>
      <c r="W85" s="426"/>
      <c r="X85" s="425"/>
      <c r="Y85" s="261"/>
      <c r="Z85" s="11"/>
      <c r="AD85" s="153"/>
      <c r="AG85" s="153"/>
      <c r="AJ85" s="153"/>
      <c r="AL85" s="421"/>
      <c r="AN85" s="421"/>
    </row>
    <row r="86" spans="1:40" ht="16.5" thickBot="1" x14ac:dyDescent="0.3">
      <c r="A86" s="159"/>
      <c r="B86" s="10"/>
      <c r="C86" s="12" t="s">
        <v>40</v>
      </c>
      <c r="D86" s="10"/>
      <c r="E86" s="10"/>
      <c r="F86" s="10"/>
      <c r="G86" s="10"/>
      <c r="H86" s="10"/>
      <c r="I86" s="10"/>
      <c r="J86" s="261"/>
      <c r="K86" s="645" t="s">
        <v>583</v>
      </c>
      <c r="L86" s="645"/>
      <c r="M86" s="424"/>
      <c r="N86" s="645" t="s">
        <v>583</v>
      </c>
      <c r="O86" s="645"/>
      <c r="P86" s="425"/>
      <c r="Q86" s="645" t="s">
        <v>583</v>
      </c>
      <c r="R86" s="645"/>
      <c r="S86" s="425"/>
      <c r="T86" s="645" t="s">
        <v>583</v>
      </c>
      <c r="U86" s="645"/>
      <c r="V86" s="424"/>
      <c r="W86" s="645" t="s">
        <v>583</v>
      </c>
      <c r="X86" s="645"/>
      <c r="Y86" s="261"/>
      <c r="Z86" s="11"/>
      <c r="AD86" s="153"/>
      <c r="AG86" s="153"/>
      <c r="AJ86" s="153"/>
      <c r="AL86" s="421"/>
      <c r="AN86" s="421"/>
    </row>
    <row r="87" spans="1:40" ht="15" customHeight="1" thickBot="1" x14ac:dyDescent="0.25">
      <c r="A87" s="159"/>
      <c r="B87" s="10"/>
      <c r="C87" s="10"/>
      <c r="D87" s="650" t="s">
        <v>849</v>
      </c>
      <c r="E87" s="654"/>
      <c r="F87" s="654"/>
      <c r="G87" s="654"/>
      <c r="H87" s="654"/>
      <c r="I87" s="654"/>
      <c r="J87" s="261"/>
      <c r="K87" s="647" t="str">
        <f>VLOOKUP($F$1,Datasheet1!$A$8:$DC$334,AB87,0)</f>
        <v>-</v>
      </c>
      <c r="L87" s="648"/>
      <c r="M87" s="440"/>
      <c r="N87" s="647" t="str">
        <f>VLOOKUP($F$1,Datasheet1!$A$8:$DC$334,AE87,0)</f>
        <v>-</v>
      </c>
      <c r="O87" s="648"/>
      <c r="P87" s="440"/>
      <c r="Q87" s="647" t="str">
        <f>VLOOKUP($F$1,Datasheet1!$A$8:$DC$334,AH87,0)</f>
        <v>-</v>
      </c>
      <c r="R87" s="648"/>
      <c r="S87" s="440"/>
      <c r="T87" s="647" t="str">
        <f>VLOOKUP($F$1,Datasheet1!$A$8:$DC$334,AK87,0)</f>
        <v>-</v>
      </c>
      <c r="U87" s="648"/>
      <c r="V87" s="441"/>
      <c r="W87" s="647" t="str">
        <f>VLOOKUP($F$1,Datasheet1!$A$8:$DC$334,AN87,0)</f>
        <v>-</v>
      </c>
      <c r="X87" s="648"/>
      <c r="Y87" s="261"/>
      <c r="Z87" s="11"/>
      <c r="AB87" s="421">
        <v>57</v>
      </c>
      <c r="AD87" s="153"/>
      <c r="AE87" s="421">
        <v>58</v>
      </c>
      <c r="AG87" s="153"/>
      <c r="AH87" s="421">
        <v>59</v>
      </c>
      <c r="AJ87" s="153"/>
      <c r="AK87" s="421">
        <v>60</v>
      </c>
      <c r="AL87" s="421"/>
      <c r="AN87" s="421">
        <v>61</v>
      </c>
    </row>
    <row r="88" spans="1:40" ht="15" customHeight="1" x14ac:dyDescent="0.2">
      <c r="A88" s="159"/>
      <c r="B88" s="10"/>
      <c r="C88" s="10"/>
      <c r="D88" s="654"/>
      <c r="E88" s="654"/>
      <c r="F88" s="654"/>
      <c r="G88" s="654"/>
      <c r="H88" s="654"/>
      <c r="I88" s="654"/>
      <c r="J88" s="261"/>
      <c r="K88" s="427"/>
      <c r="L88" s="427"/>
      <c r="M88" s="424"/>
      <c r="N88" s="427"/>
      <c r="O88" s="427"/>
      <c r="P88" s="425"/>
      <c r="Q88" s="427"/>
      <c r="R88" s="427"/>
      <c r="S88" s="425"/>
      <c r="T88" s="427"/>
      <c r="U88" s="427"/>
      <c r="V88" s="424"/>
      <c r="W88" s="427"/>
      <c r="X88" s="427"/>
      <c r="Y88" s="261"/>
      <c r="Z88" s="11"/>
      <c r="AD88" s="153"/>
      <c r="AG88" s="153"/>
      <c r="AJ88" s="153"/>
      <c r="AL88" s="421"/>
      <c r="AN88" s="421"/>
    </row>
    <row r="89" spans="1:40" ht="15" customHeight="1" thickBot="1" x14ac:dyDescent="0.25">
      <c r="A89" s="159"/>
      <c r="B89" s="10"/>
      <c r="C89" s="10"/>
      <c r="D89" s="10"/>
      <c r="E89" s="10"/>
      <c r="F89" s="10"/>
      <c r="G89" s="10"/>
      <c r="H89" s="10"/>
      <c r="I89" s="10"/>
      <c r="J89" s="261"/>
      <c r="K89" s="427"/>
      <c r="L89" s="427"/>
      <c r="M89" s="424"/>
      <c r="N89" s="427"/>
      <c r="O89" s="427"/>
      <c r="P89" s="425"/>
      <c r="Q89" s="427"/>
      <c r="R89" s="427"/>
      <c r="S89" s="425"/>
      <c r="T89" s="427"/>
      <c r="U89" s="427"/>
      <c r="V89" s="424"/>
      <c r="W89" s="427"/>
      <c r="X89" s="427"/>
      <c r="Y89" s="261"/>
      <c r="Z89" s="11"/>
      <c r="AD89" s="153"/>
      <c r="AG89" s="153"/>
      <c r="AJ89" s="153"/>
      <c r="AL89" s="421"/>
      <c r="AN89" s="421"/>
    </row>
    <row r="90" spans="1:40" ht="16.5" thickBot="1" x14ac:dyDescent="0.25">
      <c r="A90" s="159"/>
      <c r="B90" s="10"/>
      <c r="C90" s="10"/>
      <c r="D90" s="10" t="s">
        <v>832</v>
      </c>
      <c r="E90" s="10"/>
      <c r="F90" s="10"/>
      <c r="G90" s="10"/>
      <c r="H90" s="10"/>
      <c r="I90" s="10"/>
      <c r="J90" s="261"/>
      <c r="K90" s="642">
        <f>VLOOKUP($F$1,Datasheet1!$A$8:$DC$334,AB90,0)</f>
        <v>-251434861</v>
      </c>
      <c r="L90" s="643"/>
      <c r="M90" s="428"/>
      <c r="N90" s="642">
        <f>VLOOKUP($F$1,Datasheet1!$A$8:$DC$334,AE90,0)</f>
        <v>-206622847</v>
      </c>
      <c r="O90" s="643"/>
      <c r="P90" s="428"/>
      <c r="Q90" s="642">
        <f>VLOOKUP($F$1,Datasheet1!$A$8:$DC$334,AH90,0)</f>
        <v>-41842388</v>
      </c>
      <c r="R90" s="643"/>
      <c r="S90" s="428"/>
      <c r="T90" s="642">
        <f>VLOOKUP($F$1,Datasheet1!$A$8:$DC$334,AK90,0)</f>
        <v>-2969631</v>
      </c>
      <c r="U90" s="643"/>
      <c r="V90" s="428"/>
      <c r="W90" s="642">
        <f>VLOOKUP($F$1,Datasheet1!$A$8:$DC$334,AN90,0)</f>
        <v>-502869727</v>
      </c>
      <c r="X90" s="643"/>
      <c r="Y90" s="261"/>
      <c r="Z90" s="56"/>
      <c r="AB90" s="421">
        <v>62</v>
      </c>
      <c r="AD90" s="153"/>
      <c r="AE90" s="421">
        <v>63</v>
      </c>
      <c r="AG90" s="153"/>
      <c r="AH90" s="421">
        <v>64</v>
      </c>
      <c r="AJ90" s="153"/>
      <c r="AK90" s="421">
        <v>65</v>
      </c>
      <c r="AL90" s="421"/>
      <c r="AN90" s="421">
        <v>66</v>
      </c>
    </row>
    <row r="91" spans="1:40" ht="15.75" thickBot="1" x14ac:dyDescent="0.25">
      <c r="A91" s="159"/>
      <c r="B91" s="10"/>
      <c r="C91" s="10"/>
      <c r="D91" s="10"/>
      <c r="E91" s="10"/>
      <c r="F91" s="10"/>
      <c r="G91" s="10"/>
      <c r="H91" s="10"/>
      <c r="I91" s="10"/>
      <c r="J91" s="261"/>
      <c r="K91" s="428"/>
      <c r="L91" s="428"/>
      <c r="M91" s="428"/>
      <c r="N91" s="428"/>
      <c r="O91" s="428"/>
      <c r="P91" s="428"/>
      <c r="Q91" s="428"/>
      <c r="R91" s="428"/>
      <c r="S91" s="428"/>
      <c r="T91" s="428"/>
      <c r="U91" s="428"/>
      <c r="V91" s="428"/>
      <c r="W91" s="428"/>
      <c r="X91" s="428"/>
      <c r="Y91" s="261"/>
      <c r="Z91" s="11"/>
      <c r="AD91" s="153"/>
      <c r="AG91" s="153"/>
      <c r="AJ91" s="153"/>
      <c r="AL91" s="421"/>
      <c r="AN91" s="421"/>
    </row>
    <row r="92" spans="1:40" x14ac:dyDescent="0.2">
      <c r="A92" s="159"/>
      <c r="B92" s="16"/>
      <c r="C92" s="17"/>
      <c r="D92" s="17"/>
      <c r="E92" s="17"/>
      <c r="F92" s="17"/>
      <c r="G92" s="17"/>
      <c r="H92" s="17"/>
      <c r="I92" s="17"/>
      <c r="J92" s="433"/>
      <c r="K92" s="434"/>
      <c r="L92" s="434"/>
      <c r="M92" s="434"/>
      <c r="N92" s="434"/>
      <c r="O92" s="434"/>
      <c r="P92" s="434"/>
      <c r="Q92" s="434"/>
      <c r="R92" s="434"/>
      <c r="S92" s="434"/>
      <c r="T92" s="434"/>
      <c r="U92" s="434"/>
      <c r="V92" s="434"/>
      <c r="W92" s="434"/>
      <c r="X92" s="434"/>
      <c r="Y92" s="435"/>
      <c r="Z92" s="11"/>
      <c r="AD92" s="153"/>
      <c r="AG92" s="153"/>
      <c r="AJ92" s="153"/>
      <c r="AL92" s="421"/>
      <c r="AN92" s="421"/>
    </row>
    <row r="93" spans="1:40" ht="16.5" thickBot="1" x14ac:dyDescent="0.3">
      <c r="A93" s="159"/>
      <c r="B93" s="18"/>
      <c r="C93" s="19" t="s">
        <v>599</v>
      </c>
      <c r="D93" s="8"/>
      <c r="E93" s="8"/>
      <c r="F93" s="8"/>
      <c r="G93" s="8"/>
      <c r="H93" s="8"/>
      <c r="I93" s="8"/>
      <c r="J93" s="200"/>
      <c r="K93" s="644" t="s">
        <v>583</v>
      </c>
      <c r="L93" s="644"/>
      <c r="M93" s="436"/>
      <c r="N93" s="644" t="s">
        <v>583</v>
      </c>
      <c r="O93" s="644"/>
      <c r="P93" s="436"/>
      <c r="Q93" s="644" t="s">
        <v>583</v>
      </c>
      <c r="R93" s="644"/>
      <c r="S93" s="436"/>
      <c r="T93" s="644" t="s">
        <v>583</v>
      </c>
      <c r="U93" s="644"/>
      <c r="V93" s="436"/>
      <c r="W93" s="644" t="s">
        <v>583</v>
      </c>
      <c r="X93" s="644"/>
      <c r="Y93" s="437"/>
      <c r="Z93" s="11"/>
      <c r="AD93" s="153"/>
      <c r="AG93" s="153"/>
      <c r="AJ93" s="153"/>
      <c r="AL93" s="421"/>
      <c r="AN93" s="421"/>
    </row>
    <row r="94" spans="1:40" ht="16.5" thickBot="1" x14ac:dyDescent="0.25">
      <c r="A94" s="159"/>
      <c r="B94" s="18"/>
      <c r="C94" s="8" t="s">
        <v>833</v>
      </c>
      <c r="D94" s="8"/>
      <c r="E94" s="8"/>
      <c r="F94" s="8"/>
      <c r="G94" s="8"/>
      <c r="H94" s="8"/>
      <c r="I94" s="8"/>
      <c r="J94" s="200"/>
      <c r="K94" s="642">
        <f>VLOOKUP($F$1,Datasheet1!$A$8:$DC$334,AB94,0)</f>
        <v>8860039149</v>
      </c>
      <c r="L94" s="643"/>
      <c r="M94" s="436"/>
      <c r="N94" s="642">
        <f>VLOOKUP($F$1,Datasheet1!$A$8:$DC$334,AE94,0)</f>
        <v>10964438658</v>
      </c>
      <c r="O94" s="643"/>
      <c r="P94" s="436"/>
      <c r="Q94" s="642">
        <f>VLOOKUP($F$1,Datasheet1!$A$8:$DC$334,AH94,0)</f>
        <v>3638130302</v>
      </c>
      <c r="R94" s="643"/>
      <c r="S94" s="436"/>
      <c r="T94" s="642">
        <f>VLOOKUP($F$1,Datasheet1!$A$8:$DC$334,AK94,0)</f>
        <v>121356111</v>
      </c>
      <c r="U94" s="643"/>
      <c r="V94" s="436"/>
      <c r="W94" s="642">
        <f>VLOOKUP($F$1,Datasheet1!$A$8:$DC$334,AN94,0)</f>
        <v>23583964219</v>
      </c>
      <c r="X94" s="643"/>
      <c r="Y94" s="437"/>
      <c r="Z94" s="56"/>
      <c r="AB94" s="421">
        <v>67</v>
      </c>
      <c r="AD94" s="153"/>
      <c r="AE94" s="421">
        <v>68</v>
      </c>
      <c r="AG94" s="153"/>
      <c r="AH94" s="421">
        <v>69</v>
      </c>
      <c r="AJ94" s="153"/>
      <c r="AK94" s="421">
        <v>70</v>
      </c>
      <c r="AL94" s="421"/>
      <c r="AN94" s="421">
        <v>71</v>
      </c>
    </row>
    <row r="95" spans="1:40" ht="15.75" thickBot="1" x14ac:dyDescent="0.25">
      <c r="A95" s="159"/>
      <c r="B95" s="20"/>
      <c r="C95" s="21"/>
      <c r="D95" s="21"/>
      <c r="E95" s="21"/>
      <c r="F95" s="21"/>
      <c r="G95" s="21"/>
      <c r="H95" s="21"/>
      <c r="I95" s="21"/>
      <c r="J95" s="438"/>
      <c r="K95" s="438"/>
      <c r="L95" s="438"/>
      <c r="M95" s="438"/>
      <c r="N95" s="438"/>
      <c r="O95" s="438"/>
      <c r="P95" s="438"/>
      <c r="Q95" s="438"/>
      <c r="R95" s="438"/>
      <c r="S95" s="438"/>
      <c r="T95" s="438"/>
      <c r="U95" s="438"/>
      <c r="V95" s="438"/>
      <c r="W95" s="438"/>
      <c r="X95" s="438"/>
      <c r="Y95" s="439"/>
      <c r="Z95" s="11"/>
    </row>
    <row r="96" spans="1:40" x14ac:dyDescent="0.2">
      <c r="A96" s="159"/>
      <c r="B96" s="10"/>
      <c r="C96" s="10"/>
      <c r="D96" s="10"/>
      <c r="E96" s="10"/>
      <c r="F96" s="10"/>
      <c r="G96" s="10"/>
      <c r="H96" s="10"/>
      <c r="I96" s="10"/>
      <c r="J96" s="10"/>
      <c r="K96" s="10"/>
      <c r="L96" s="10"/>
      <c r="M96" s="10"/>
      <c r="N96" s="10"/>
      <c r="O96" s="10"/>
      <c r="P96" s="10"/>
      <c r="Q96" s="10"/>
      <c r="R96" s="10"/>
      <c r="S96" s="10"/>
      <c r="T96" s="10"/>
      <c r="U96" s="10"/>
      <c r="V96" s="10"/>
      <c r="W96" s="10"/>
      <c r="X96" s="10"/>
      <c r="Y96" s="10"/>
      <c r="Z96" s="11"/>
    </row>
    <row r="97" spans="1:255" ht="15.75" thickBot="1" x14ac:dyDescent="0.25">
      <c r="A97" s="407"/>
      <c r="B97" s="408"/>
      <c r="C97" s="676"/>
      <c r="D97" s="676"/>
      <c r="E97" s="676"/>
      <c r="F97" s="676"/>
      <c r="G97" s="676"/>
      <c r="H97" s="676"/>
      <c r="I97" s="676"/>
      <c r="J97" s="408"/>
      <c r="K97" s="408"/>
      <c r="L97" s="408"/>
      <c r="M97" s="408"/>
      <c r="N97" s="408"/>
      <c r="O97" s="408"/>
      <c r="P97" s="408"/>
      <c r="Q97" s="408"/>
      <c r="R97" s="408"/>
      <c r="S97" s="408"/>
      <c r="T97" s="408"/>
      <c r="U97" s="408"/>
      <c r="V97" s="408"/>
      <c r="W97" s="408"/>
      <c r="X97" s="408"/>
      <c r="Y97" s="408"/>
      <c r="Z97" s="409"/>
    </row>
    <row r="98" spans="1:255" x14ac:dyDescent="0.2">
      <c r="A98" s="410"/>
      <c r="B98" s="411"/>
      <c r="C98" s="411"/>
      <c r="D98" s="411"/>
      <c r="E98" s="411"/>
      <c r="F98" s="411"/>
      <c r="G98" s="411"/>
      <c r="H98" s="411"/>
      <c r="I98" s="411"/>
      <c r="J98" s="411"/>
      <c r="K98" s="411"/>
      <c r="L98" s="411"/>
      <c r="M98" s="411"/>
      <c r="N98" s="411"/>
      <c r="O98" s="411"/>
      <c r="P98" s="411"/>
      <c r="Q98" s="411"/>
      <c r="R98" s="411"/>
      <c r="S98" s="411"/>
      <c r="T98" s="411"/>
      <c r="U98" s="411"/>
      <c r="V98" s="411"/>
      <c r="W98" s="411"/>
      <c r="X98" s="411"/>
      <c r="Y98" s="411"/>
      <c r="Z98" s="412"/>
    </row>
    <row r="99" spans="1:255" ht="15.75" x14ac:dyDescent="0.25">
      <c r="A99" s="160"/>
      <c r="B99" s="2"/>
      <c r="C99" s="25" t="s">
        <v>38</v>
      </c>
      <c r="D99" s="2"/>
      <c r="E99" s="2"/>
      <c r="F99" s="2"/>
      <c r="G99" s="2"/>
      <c r="H99" s="2"/>
      <c r="I99" s="2"/>
      <c r="J99" s="2"/>
      <c r="K99" s="2"/>
      <c r="L99" s="2"/>
      <c r="M99" s="2"/>
      <c r="N99" s="2"/>
      <c r="O99" s="2"/>
      <c r="P99" s="2"/>
      <c r="Q99" s="2"/>
      <c r="R99" s="2"/>
      <c r="S99" s="2"/>
      <c r="T99" s="2"/>
      <c r="U99" s="2"/>
      <c r="V99" s="2"/>
      <c r="W99" s="2"/>
      <c r="X99" s="2"/>
      <c r="Y99" s="2"/>
      <c r="Z99" s="11"/>
      <c r="AA99" s="200"/>
      <c r="AB99" s="423"/>
      <c r="AC99" s="423"/>
      <c r="AD99" s="423"/>
      <c r="AE99" s="423"/>
      <c r="AF99" s="423"/>
      <c r="AG99" s="423"/>
      <c r="AH99" s="423"/>
      <c r="AI99" s="423"/>
      <c r="AJ99" s="423"/>
      <c r="AK99" s="423"/>
      <c r="AL99" s="329"/>
      <c r="AM99" s="329"/>
      <c r="AN99" s="329"/>
      <c r="AO99" s="329"/>
      <c r="AP99" s="329"/>
      <c r="AQ99" s="329"/>
      <c r="AR99" s="329"/>
      <c r="AS99" s="329"/>
      <c r="AT99" s="329"/>
      <c r="AU99" s="329"/>
      <c r="AV99" s="329"/>
      <c r="AW99" s="199"/>
      <c r="AX99" s="199"/>
      <c r="AY99" s="199"/>
      <c r="AZ99" s="199"/>
      <c r="BA99" s="199"/>
      <c r="BB99" s="199"/>
      <c r="BC99" s="199"/>
      <c r="BD99" s="199"/>
      <c r="BE99" s="199"/>
      <c r="BF99" s="199"/>
      <c r="BG99" s="199"/>
      <c r="BH99" s="199"/>
      <c r="BI99" s="199"/>
      <c r="BJ99" s="199"/>
      <c r="BK99" s="199"/>
      <c r="BL99" s="199"/>
      <c r="BM99" s="199"/>
      <c r="BN99" s="199"/>
      <c r="BO99" s="199"/>
      <c r="BP99" s="199"/>
      <c r="BQ99" s="199"/>
      <c r="BR99" s="199"/>
      <c r="BS99" s="199"/>
      <c r="BT99" s="199"/>
      <c r="BU99" s="199"/>
      <c r="BV99" s="199"/>
      <c r="BW99" s="199"/>
      <c r="BX99" s="199"/>
      <c r="BY99" s="199"/>
      <c r="BZ99" s="199"/>
      <c r="CA99" s="199"/>
      <c r="CB99" s="199"/>
      <c r="CC99" s="199"/>
      <c r="CD99" s="199"/>
      <c r="CE99" s="199"/>
      <c r="CF99" s="199"/>
      <c r="CG99" s="199"/>
      <c r="CH99" s="199"/>
      <c r="CI99" s="199"/>
      <c r="CJ99" s="199"/>
      <c r="CK99" s="199"/>
      <c r="CL99" s="199"/>
      <c r="CM99" s="199"/>
      <c r="CN99" s="199"/>
      <c r="CO99" s="199"/>
      <c r="CP99" s="199"/>
      <c r="CQ99" s="199"/>
      <c r="CR99" s="199"/>
      <c r="CS99" s="199"/>
      <c r="CT99" s="199"/>
      <c r="CU99" s="199"/>
      <c r="CV99" s="199"/>
      <c r="CW99" s="199"/>
      <c r="CX99" s="199"/>
      <c r="CY99" s="199"/>
      <c r="CZ99" s="199"/>
      <c r="DA99" s="199"/>
      <c r="DB99" s="199"/>
      <c r="DC99" s="199"/>
      <c r="DD99" s="199"/>
      <c r="DE99" s="199"/>
      <c r="DF99" s="199"/>
      <c r="DG99" s="199"/>
      <c r="DH99" s="199"/>
      <c r="DI99" s="199"/>
      <c r="DJ99" s="199"/>
      <c r="DK99" s="199"/>
      <c r="DL99" s="199"/>
      <c r="DM99" s="199"/>
      <c r="DN99" s="199"/>
      <c r="DO99" s="199"/>
      <c r="DP99" s="199"/>
      <c r="DQ99" s="199"/>
      <c r="DR99" s="199"/>
      <c r="DS99" s="199"/>
      <c r="DT99" s="199"/>
      <c r="DU99" s="199"/>
      <c r="DV99" s="199"/>
      <c r="DW99" s="199"/>
      <c r="DX99" s="199"/>
      <c r="DY99" s="199"/>
      <c r="DZ99" s="199"/>
      <c r="EA99" s="199"/>
      <c r="EB99" s="199"/>
      <c r="EC99" s="199"/>
      <c r="ED99" s="199"/>
      <c r="EE99" s="199"/>
      <c r="EF99" s="199"/>
      <c r="EG99" s="199"/>
      <c r="EH99" s="199"/>
      <c r="EI99" s="199"/>
      <c r="EJ99" s="199"/>
      <c r="EK99" s="199"/>
      <c r="EL99" s="199"/>
      <c r="EM99" s="199"/>
      <c r="EN99" s="199"/>
      <c r="EO99" s="199"/>
      <c r="EP99" s="199"/>
      <c r="EQ99" s="199"/>
      <c r="ER99" s="199"/>
      <c r="ES99" s="199"/>
      <c r="ET99" s="199"/>
      <c r="EU99" s="199"/>
      <c r="EV99" s="199"/>
      <c r="EW99" s="199"/>
      <c r="EX99" s="199"/>
      <c r="EY99" s="199"/>
      <c r="EZ99" s="199"/>
      <c r="FA99" s="199"/>
      <c r="FB99" s="199"/>
      <c r="FC99" s="199"/>
      <c r="FD99" s="199"/>
      <c r="FE99" s="199"/>
      <c r="FF99" s="199"/>
      <c r="FG99" s="199"/>
      <c r="FH99" s="199"/>
      <c r="FI99" s="199"/>
      <c r="FJ99" s="199"/>
      <c r="FK99" s="199"/>
      <c r="FL99" s="199"/>
      <c r="FM99" s="199"/>
      <c r="FN99" s="199"/>
      <c r="FO99" s="199"/>
      <c r="FP99" s="199"/>
      <c r="FQ99" s="199"/>
      <c r="FR99" s="199"/>
      <c r="FS99" s="199"/>
      <c r="FT99" s="199"/>
      <c r="FU99" s="199"/>
      <c r="FV99" s="199"/>
      <c r="FW99" s="199"/>
      <c r="FX99" s="199"/>
      <c r="FY99" s="199"/>
      <c r="FZ99" s="199"/>
      <c r="GA99" s="199"/>
      <c r="GB99" s="199"/>
      <c r="GC99" s="199"/>
    </row>
    <row r="100" spans="1:255" ht="15.75" x14ac:dyDescent="0.25">
      <c r="A100" s="179"/>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80"/>
      <c r="AA100" s="198"/>
      <c r="AB100" s="422"/>
      <c r="AC100" s="422"/>
      <c r="AD100" s="422"/>
      <c r="AE100" s="422"/>
      <c r="AF100" s="422"/>
      <c r="AG100" s="422"/>
      <c r="AH100" s="422"/>
      <c r="AI100" s="422"/>
      <c r="AJ100" s="422"/>
      <c r="AK100" s="422"/>
      <c r="AL100" s="198"/>
      <c r="AM100" s="198"/>
      <c r="AN100" s="198"/>
      <c r="AO100" s="198"/>
      <c r="AP100" s="198"/>
      <c r="AQ100" s="198"/>
      <c r="AR100" s="198"/>
      <c r="AS100" s="198"/>
      <c r="AT100" s="198"/>
      <c r="AU100" s="198"/>
      <c r="AV100" s="198"/>
      <c r="AW100" s="198"/>
      <c r="AX100" s="198"/>
      <c r="AY100" s="198"/>
      <c r="AZ100" s="198"/>
      <c r="BA100" s="198"/>
      <c r="BB100" s="198"/>
      <c r="BC100" s="198"/>
      <c r="BD100" s="198"/>
      <c r="BE100" s="198"/>
      <c r="BF100" s="198"/>
      <c r="BG100" s="198"/>
      <c r="BH100" s="198"/>
      <c r="BI100" s="198"/>
      <c r="BJ100" s="198"/>
      <c r="BK100" s="198"/>
      <c r="BL100" s="198"/>
      <c r="BM100" s="198"/>
      <c r="BN100" s="198"/>
      <c r="BO100" s="198"/>
      <c r="BP100" s="198"/>
      <c r="BQ100" s="198"/>
      <c r="BR100" s="198"/>
      <c r="BS100" s="198"/>
      <c r="BT100" s="198"/>
      <c r="BU100" s="198"/>
      <c r="BV100" s="198"/>
      <c r="BW100" s="198"/>
      <c r="BX100" s="198"/>
      <c r="BY100" s="198"/>
      <c r="BZ100" s="198"/>
      <c r="CA100" s="198"/>
      <c r="CB100" s="198"/>
      <c r="CC100" s="198"/>
      <c r="CD100" s="198"/>
      <c r="CE100" s="198"/>
      <c r="CF100" s="198"/>
      <c r="CG100" s="198"/>
      <c r="CH100" s="198"/>
      <c r="CI100" s="198"/>
      <c r="CJ100" s="198"/>
      <c r="CK100" s="198"/>
      <c r="CL100" s="198"/>
      <c r="CM100" s="198"/>
      <c r="CN100" s="198"/>
      <c r="CO100" s="198"/>
      <c r="CP100" s="198"/>
      <c r="CQ100" s="198"/>
      <c r="CR100" s="198"/>
      <c r="CS100" s="198"/>
      <c r="CT100" s="198"/>
      <c r="CU100" s="198"/>
      <c r="CV100" s="198"/>
      <c r="CW100" s="198"/>
      <c r="CX100" s="198"/>
      <c r="CY100" s="198"/>
      <c r="CZ100" s="198"/>
      <c r="DA100" s="198"/>
      <c r="DB100" s="198"/>
      <c r="DC100" s="198"/>
      <c r="DD100" s="198"/>
      <c r="DE100" s="198"/>
      <c r="DF100" s="198"/>
      <c r="DG100" s="198"/>
      <c r="DH100" s="198"/>
      <c r="DI100" s="198"/>
      <c r="DJ100" s="198"/>
      <c r="DK100" s="198"/>
      <c r="DL100" s="198"/>
      <c r="DM100" s="198"/>
      <c r="DN100" s="198"/>
      <c r="DO100" s="198"/>
      <c r="DP100" s="198"/>
      <c r="DQ100" s="198"/>
      <c r="DR100" s="198"/>
      <c r="DS100" s="198"/>
      <c r="DT100" s="198"/>
      <c r="DU100" s="198"/>
      <c r="DV100" s="198"/>
      <c r="DW100" s="198"/>
      <c r="DX100" s="198"/>
      <c r="DY100" s="198"/>
      <c r="DZ100" s="198"/>
      <c r="EA100" s="198"/>
      <c r="EB100" s="198"/>
      <c r="EC100" s="198"/>
      <c r="ED100" s="198"/>
      <c r="EE100" s="198"/>
      <c r="EF100" s="198"/>
      <c r="EG100" s="198"/>
      <c r="EH100" s="198"/>
      <c r="EI100" s="198"/>
      <c r="EJ100" s="198"/>
      <c r="EK100" s="198"/>
      <c r="EL100" s="198"/>
      <c r="EM100" s="198"/>
      <c r="EN100" s="198"/>
      <c r="EO100" s="198"/>
      <c r="EP100" s="198"/>
      <c r="EQ100" s="198"/>
      <c r="ER100" s="198"/>
      <c r="ES100" s="198"/>
      <c r="ET100" s="198"/>
      <c r="EU100" s="198"/>
      <c r="EV100" s="198"/>
      <c r="EW100" s="198"/>
      <c r="EX100" s="198"/>
      <c r="EY100" s="198"/>
      <c r="EZ100" s="198"/>
      <c r="FA100" s="198"/>
      <c r="FB100" s="198"/>
      <c r="FC100" s="198"/>
      <c r="FD100" s="198"/>
      <c r="FE100" s="198"/>
      <c r="FF100" s="198"/>
      <c r="FG100" s="198"/>
      <c r="FH100" s="198"/>
      <c r="FI100" s="198"/>
      <c r="FJ100" s="198"/>
      <c r="FK100" s="198"/>
      <c r="FL100" s="198"/>
      <c r="FM100" s="198"/>
      <c r="FN100" s="198"/>
      <c r="FO100" s="198"/>
      <c r="FP100" s="198"/>
      <c r="FQ100" s="198"/>
      <c r="FR100" s="198"/>
      <c r="FS100" s="198"/>
      <c r="FT100" s="198"/>
      <c r="FU100" s="198"/>
      <c r="FV100" s="198"/>
      <c r="FW100" s="198"/>
      <c r="FX100" s="198"/>
      <c r="FY100" s="198"/>
      <c r="FZ100" s="198"/>
      <c r="GA100" s="198"/>
      <c r="GB100" s="198"/>
      <c r="GC100" s="198"/>
      <c r="GD100" s="130"/>
      <c r="GE100" s="130"/>
      <c r="GF100" s="130"/>
      <c r="GG100" s="130"/>
      <c r="GH100" s="130"/>
      <c r="GI100" s="130"/>
      <c r="GJ100" s="130"/>
      <c r="GK100" s="130"/>
      <c r="GL100" s="130"/>
      <c r="GM100" s="130"/>
      <c r="GN100" s="130"/>
      <c r="GO100" s="130"/>
      <c r="GP100" s="130"/>
      <c r="GQ100" s="130"/>
      <c r="GR100" s="130"/>
      <c r="GS100" s="130"/>
      <c r="GT100" s="130"/>
      <c r="GU100" s="130"/>
      <c r="GV100" s="130"/>
      <c r="GW100" s="130"/>
      <c r="GX100" s="130"/>
      <c r="GY100" s="130"/>
      <c r="GZ100" s="130"/>
      <c r="HA100" s="130"/>
      <c r="HB100" s="130"/>
      <c r="HC100" s="130"/>
      <c r="HD100" s="130"/>
      <c r="HE100" s="130"/>
      <c r="HF100" s="130"/>
      <c r="HG100" s="130"/>
      <c r="HH100" s="130"/>
      <c r="HI100" s="130"/>
      <c r="HJ100" s="130"/>
      <c r="HK100" s="130"/>
      <c r="HL100" s="130"/>
      <c r="HM100" s="130"/>
      <c r="HN100" s="130"/>
      <c r="HO100" s="130"/>
      <c r="HP100" s="130"/>
      <c r="HQ100" s="130"/>
      <c r="HR100" s="130"/>
      <c r="HS100" s="130"/>
      <c r="HT100" s="130"/>
      <c r="HU100" s="130"/>
      <c r="HV100" s="130"/>
      <c r="HW100" s="130"/>
      <c r="HX100" s="130"/>
      <c r="HY100" s="130"/>
      <c r="HZ100" s="130"/>
      <c r="IA100" s="130"/>
      <c r="IB100" s="130"/>
      <c r="IC100" s="130"/>
      <c r="ID100" s="130"/>
      <c r="IE100" s="130"/>
      <c r="IF100" s="130"/>
      <c r="IG100" s="130"/>
      <c r="IH100" s="130"/>
      <c r="II100" s="130"/>
      <c r="IJ100" s="130"/>
      <c r="IK100" s="130"/>
      <c r="IL100" s="130"/>
      <c r="IM100" s="130"/>
      <c r="IN100" s="130"/>
      <c r="IO100" s="130"/>
      <c r="IP100" s="130"/>
      <c r="IQ100" s="130"/>
      <c r="IR100" s="130"/>
      <c r="IS100" s="130"/>
      <c r="IT100" s="130"/>
      <c r="IU100" s="130"/>
    </row>
    <row r="101" spans="1:255" ht="15" customHeight="1" x14ac:dyDescent="0.2">
      <c r="A101" s="160"/>
      <c r="B101" s="2"/>
      <c r="C101" s="679" t="s">
        <v>773</v>
      </c>
      <c r="D101" s="679"/>
      <c r="E101" s="679"/>
      <c r="F101" s="679"/>
      <c r="G101" s="679"/>
      <c r="H101" s="679"/>
      <c r="I101" s="679"/>
      <c r="J101" s="679"/>
      <c r="K101" s="679"/>
      <c r="L101" s="679"/>
      <c r="M101" s="679"/>
      <c r="N101" s="679"/>
      <c r="O101" s="679"/>
      <c r="P101" s="679"/>
      <c r="Q101" s="679"/>
      <c r="R101" s="679"/>
      <c r="S101" s="679"/>
      <c r="T101" s="679"/>
      <c r="U101" s="679"/>
      <c r="V101" s="679"/>
      <c r="W101" s="679"/>
      <c r="X101" s="679"/>
      <c r="Y101" s="2"/>
      <c r="Z101" s="11"/>
      <c r="AA101" s="200"/>
      <c r="AB101" s="423"/>
      <c r="AC101" s="423"/>
      <c r="AD101" s="423"/>
      <c r="AE101" s="423"/>
      <c r="AF101" s="423"/>
      <c r="AG101" s="423"/>
      <c r="AH101" s="423"/>
      <c r="AI101" s="423"/>
      <c r="AJ101" s="423"/>
      <c r="AK101" s="423"/>
      <c r="AL101" s="329"/>
      <c r="AM101" s="329"/>
      <c r="AN101" s="329"/>
      <c r="AO101" s="329"/>
      <c r="AP101" s="329"/>
      <c r="AQ101" s="329"/>
      <c r="AR101" s="329"/>
      <c r="AS101" s="329"/>
      <c r="AT101" s="329"/>
      <c r="AU101" s="329"/>
      <c r="AV101" s="329"/>
      <c r="AW101" s="199"/>
      <c r="AX101" s="199"/>
      <c r="AY101" s="199"/>
      <c r="AZ101" s="199"/>
      <c r="BA101" s="199"/>
      <c r="BB101" s="199"/>
      <c r="BC101" s="199"/>
      <c r="BD101" s="199"/>
      <c r="BE101" s="199"/>
      <c r="BF101" s="199"/>
      <c r="BG101" s="199"/>
      <c r="BH101" s="199"/>
      <c r="BI101" s="199"/>
      <c r="BJ101" s="199"/>
      <c r="BK101" s="199"/>
      <c r="BL101" s="199"/>
      <c r="BM101" s="199"/>
      <c r="BN101" s="199"/>
      <c r="BO101" s="199"/>
      <c r="BP101" s="199"/>
      <c r="BQ101" s="199"/>
      <c r="BR101" s="199"/>
      <c r="BS101" s="199"/>
      <c r="BT101" s="199"/>
      <c r="BU101" s="199"/>
      <c r="BV101" s="199"/>
      <c r="BW101" s="199"/>
      <c r="BX101" s="199"/>
      <c r="BY101" s="199"/>
      <c r="BZ101" s="199"/>
      <c r="CA101" s="199"/>
      <c r="CB101" s="199"/>
      <c r="CC101" s="199"/>
      <c r="CD101" s="199"/>
      <c r="CE101" s="199"/>
      <c r="CF101" s="199"/>
      <c r="CG101" s="199"/>
      <c r="CH101" s="199"/>
      <c r="CI101" s="199"/>
      <c r="CJ101" s="199"/>
      <c r="CK101" s="199"/>
      <c r="CL101" s="199"/>
      <c r="CM101" s="199"/>
      <c r="CN101" s="199"/>
      <c r="CO101" s="199"/>
      <c r="CP101" s="199"/>
      <c r="CQ101" s="199"/>
      <c r="CR101" s="199"/>
      <c r="CS101" s="199"/>
      <c r="CT101" s="199"/>
      <c r="CU101" s="199"/>
      <c r="CV101" s="199"/>
      <c r="CW101" s="199"/>
      <c r="CX101" s="199"/>
      <c r="CY101" s="199"/>
      <c r="CZ101" s="199"/>
      <c r="DA101" s="199"/>
      <c r="DB101" s="199"/>
      <c r="DC101" s="199"/>
      <c r="DD101" s="199"/>
      <c r="DE101" s="199"/>
      <c r="DF101" s="199"/>
      <c r="DG101" s="199"/>
      <c r="DH101" s="199"/>
      <c r="DI101" s="199"/>
      <c r="DJ101" s="199"/>
      <c r="DK101" s="199"/>
      <c r="DL101" s="199"/>
      <c r="DM101" s="199"/>
      <c r="DN101" s="199"/>
      <c r="DO101" s="199"/>
      <c r="DP101" s="199"/>
      <c r="DQ101" s="199"/>
      <c r="DR101" s="199"/>
      <c r="DS101" s="199"/>
      <c r="DT101" s="199"/>
      <c r="DU101" s="199"/>
      <c r="DV101" s="199"/>
      <c r="DW101" s="199"/>
      <c r="DX101" s="199"/>
      <c r="DY101" s="199"/>
      <c r="DZ101" s="199"/>
      <c r="EA101" s="199"/>
      <c r="EB101" s="199"/>
      <c r="EC101" s="199"/>
      <c r="ED101" s="199"/>
      <c r="EE101" s="199"/>
      <c r="EF101" s="199"/>
      <c r="EG101" s="199"/>
      <c r="EH101" s="199"/>
      <c r="EI101" s="199"/>
      <c r="EJ101" s="199"/>
      <c r="EK101" s="199"/>
      <c r="EL101" s="199"/>
      <c r="EM101" s="199"/>
      <c r="EN101" s="199"/>
      <c r="EO101" s="199"/>
      <c r="EP101" s="199"/>
      <c r="EQ101" s="199"/>
      <c r="ER101" s="199"/>
      <c r="ES101" s="199"/>
      <c r="ET101" s="199"/>
      <c r="EU101" s="199"/>
      <c r="EV101" s="199"/>
      <c r="EW101" s="199"/>
      <c r="EX101" s="199"/>
      <c r="EY101" s="199"/>
      <c r="EZ101" s="199"/>
      <c r="FA101" s="199"/>
      <c r="FB101" s="199"/>
      <c r="FC101" s="199"/>
      <c r="FD101" s="199"/>
      <c r="FE101" s="199"/>
      <c r="FF101" s="199"/>
      <c r="FG101" s="199"/>
      <c r="FH101" s="199"/>
      <c r="FI101" s="199"/>
      <c r="FJ101" s="199"/>
      <c r="FK101" s="199"/>
      <c r="FL101" s="199"/>
      <c r="FM101" s="199"/>
      <c r="FN101" s="199"/>
      <c r="FO101" s="199"/>
      <c r="FP101" s="199"/>
      <c r="FQ101" s="199"/>
      <c r="FR101" s="199"/>
      <c r="FS101" s="199"/>
      <c r="FT101" s="199"/>
      <c r="FU101" s="199"/>
      <c r="FV101" s="199"/>
      <c r="FW101" s="199"/>
      <c r="FX101" s="199"/>
      <c r="FY101" s="199"/>
      <c r="FZ101" s="199"/>
      <c r="GA101" s="199"/>
      <c r="GB101" s="199"/>
      <c r="GC101" s="199"/>
    </row>
    <row r="102" spans="1:255" x14ac:dyDescent="0.2">
      <c r="A102" s="160"/>
      <c r="B102" s="2"/>
      <c r="C102" s="679"/>
      <c r="D102" s="679"/>
      <c r="E102" s="679"/>
      <c r="F102" s="679"/>
      <c r="G102" s="679"/>
      <c r="H102" s="679"/>
      <c r="I102" s="679"/>
      <c r="J102" s="679"/>
      <c r="K102" s="679"/>
      <c r="L102" s="679"/>
      <c r="M102" s="679"/>
      <c r="N102" s="679"/>
      <c r="O102" s="679"/>
      <c r="P102" s="679"/>
      <c r="Q102" s="679"/>
      <c r="R102" s="679"/>
      <c r="S102" s="679"/>
      <c r="T102" s="679"/>
      <c r="U102" s="679"/>
      <c r="V102" s="679"/>
      <c r="W102" s="679"/>
      <c r="X102" s="679"/>
      <c r="Y102" s="2"/>
      <c r="Z102" s="11"/>
    </row>
    <row r="103" spans="1:255" x14ac:dyDescent="0.2">
      <c r="A103" s="160"/>
      <c r="B103" s="2"/>
      <c r="C103" s="2"/>
      <c r="D103" s="2"/>
      <c r="E103" s="2"/>
      <c r="F103" s="2"/>
      <c r="G103" s="2"/>
      <c r="H103" s="2"/>
      <c r="I103" s="2"/>
      <c r="J103" s="2"/>
      <c r="K103" s="2"/>
      <c r="L103" s="2"/>
      <c r="M103" s="2"/>
      <c r="N103" s="662" t="s">
        <v>587</v>
      </c>
      <c r="O103" s="662"/>
      <c r="P103" s="86"/>
      <c r="Q103" s="662" t="s">
        <v>588</v>
      </c>
      <c r="R103" s="662"/>
      <c r="S103" s="86"/>
      <c r="T103" s="662" t="s">
        <v>589</v>
      </c>
      <c r="U103" s="662"/>
      <c r="V103" s="86"/>
      <c r="W103" s="662" t="s">
        <v>605</v>
      </c>
      <c r="X103" s="662"/>
      <c r="Y103" s="2"/>
      <c r="Z103" s="11"/>
    </row>
    <row r="104" spans="1:255" ht="15.75" customHeight="1" x14ac:dyDescent="0.2">
      <c r="A104" s="160"/>
      <c r="B104" s="2"/>
      <c r="C104" s="2"/>
      <c r="D104" s="2"/>
      <c r="E104" s="2"/>
      <c r="F104" s="2"/>
      <c r="G104" s="2"/>
      <c r="H104" s="2"/>
      <c r="I104" s="2"/>
      <c r="J104" s="2"/>
      <c r="K104" s="2"/>
      <c r="L104" s="2"/>
      <c r="M104" s="2"/>
      <c r="N104" s="652" t="str">
        <f>N56</f>
        <v>England</v>
      </c>
      <c r="O104" s="652"/>
      <c r="P104" s="425"/>
      <c r="Q104" s="652" t="str">
        <f>Q56</f>
        <v xml:space="preserve">    County Council</v>
      </c>
      <c r="R104" s="652"/>
      <c r="S104" s="425"/>
      <c r="T104" s="652" t="str">
        <f>T56</f>
        <v>Fire Authority</v>
      </c>
      <c r="U104" s="652"/>
      <c r="V104" s="176"/>
      <c r="W104" s="677" t="s">
        <v>598</v>
      </c>
      <c r="X104" s="677"/>
      <c r="Y104" s="2"/>
      <c r="Z104" s="11"/>
    </row>
    <row r="105" spans="1:255" ht="15.75" customHeight="1" x14ac:dyDescent="0.2">
      <c r="A105" s="160"/>
      <c r="B105" s="2"/>
      <c r="C105" s="2"/>
      <c r="D105" s="2"/>
      <c r="E105" s="2"/>
      <c r="F105" s="2"/>
      <c r="G105" s="2"/>
      <c r="H105" s="2"/>
      <c r="I105" s="2"/>
      <c r="J105" s="2"/>
      <c r="K105" s="2"/>
      <c r="L105" s="2"/>
      <c r="M105" s="2"/>
      <c r="N105" s="652"/>
      <c r="O105" s="652"/>
      <c r="P105" s="425"/>
      <c r="Q105" s="652"/>
      <c r="R105" s="652"/>
      <c r="S105" s="425"/>
      <c r="T105" s="652"/>
      <c r="U105" s="652"/>
      <c r="V105" s="80"/>
      <c r="W105" s="80"/>
      <c r="X105" s="80"/>
      <c r="Y105" s="2"/>
      <c r="Z105" s="11"/>
    </row>
    <row r="106" spans="1:255" ht="15.75" customHeight="1" x14ac:dyDescent="0.2">
      <c r="A106" s="160"/>
      <c r="B106" s="2"/>
      <c r="C106" s="2"/>
      <c r="D106" s="2"/>
      <c r="E106" s="2"/>
      <c r="F106" s="2"/>
      <c r="G106" s="2"/>
      <c r="H106" s="2"/>
      <c r="I106" s="2"/>
      <c r="J106" s="2"/>
      <c r="K106" s="2"/>
      <c r="L106" s="2"/>
      <c r="M106" s="2"/>
      <c r="N106" s="652"/>
      <c r="O106" s="652"/>
      <c r="P106" s="425"/>
      <c r="Q106" s="652"/>
      <c r="R106" s="652"/>
      <c r="S106" s="425"/>
      <c r="T106" s="652"/>
      <c r="U106" s="652"/>
      <c r="V106" s="80"/>
      <c r="W106" s="80"/>
      <c r="X106" s="80"/>
      <c r="Y106" s="2"/>
      <c r="Z106" s="11"/>
    </row>
    <row r="107" spans="1:255" ht="16.5" thickBot="1" x14ac:dyDescent="0.3">
      <c r="A107" s="160"/>
      <c r="B107" s="2"/>
      <c r="C107" s="12" t="s">
        <v>745</v>
      </c>
      <c r="D107" s="12"/>
      <c r="E107" s="2"/>
      <c r="F107" s="2"/>
      <c r="G107" s="2"/>
      <c r="H107" s="2"/>
      <c r="I107" s="2"/>
      <c r="J107" s="2"/>
      <c r="K107" s="2"/>
      <c r="L107" s="2"/>
      <c r="M107" s="222"/>
      <c r="N107" s="645" t="s">
        <v>583</v>
      </c>
      <c r="O107" s="645"/>
      <c r="P107" s="425"/>
      <c r="Q107" s="645" t="s">
        <v>583</v>
      </c>
      <c r="R107" s="645"/>
      <c r="S107" s="425"/>
      <c r="T107" s="645" t="s">
        <v>583</v>
      </c>
      <c r="U107" s="645"/>
      <c r="V107" s="424"/>
      <c r="W107" s="645" t="s">
        <v>583</v>
      </c>
      <c r="X107" s="645"/>
      <c r="Y107" s="222"/>
      <c r="Z107" s="11"/>
    </row>
    <row r="108" spans="1:255" ht="16.5" thickBot="1" x14ac:dyDescent="0.25">
      <c r="A108" s="160"/>
      <c r="B108" s="2"/>
      <c r="C108" s="10"/>
      <c r="D108" s="10" t="s">
        <v>834</v>
      </c>
      <c r="E108" s="10"/>
      <c r="F108" s="10"/>
      <c r="G108" s="10"/>
      <c r="H108" s="10"/>
      <c r="I108" s="10"/>
      <c r="J108" s="10"/>
      <c r="K108" s="10"/>
      <c r="L108" s="182"/>
      <c r="M108" s="444"/>
      <c r="N108" s="642">
        <f>VLOOKUP($F$1,Datasheet1!$A$8:$DC$334,AE108,0)</f>
        <v>166542978</v>
      </c>
      <c r="O108" s="643"/>
      <c r="P108" s="425"/>
      <c r="Q108" s="642">
        <f>VLOOKUP($F$1,Datasheet1!$A$8:$DC$334,AH108,0)</f>
        <v>55278561</v>
      </c>
      <c r="R108" s="643"/>
      <c r="S108" s="425"/>
      <c r="T108" s="642">
        <f>VLOOKUP($F$1,Datasheet1!$A$8:$DC$334,AK108,0)</f>
        <v>1867552</v>
      </c>
      <c r="U108" s="643"/>
      <c r="V108" s="425"/>
      <c r="W108" s="642">
        <f>VLOOKUP($F$1,Datasheet1!$A$8:$DC$334,AN108,0)</f>
        <v>223689091</v>
      </c>
      <c r="X108" s="643"/>
      <c r="Y108" s="222"/>
      <c r="Z108" s="56"/>
      <c r="AE108" s="421">
        <v>72</v>
      </c>
      <c r="AH108" s="421">
        <v>73</v>
      </c>
      <c r="AK108" s="421">
        <v>74</v>
      </c>
      <c r="AL108" s="421"/>
      <c r="AM108" s="421"/>
      <c r="AN108" s="421">
        <v>75</v>
      </c>
    </row>
    <row r="109" spans="1:255" x14ac:dyDescent="0.2">
      <c r="A109" s="160"/>
      <c r="B109" s="2"/>
      <c r="C109" s="10"/>
      <c r="D109" s="10"/>
      <c r="E109" s="158"/>
      <c r="F109" s="158"/>
      <c r="G109" s="158"/>
      <c r="H109" s="158"/>
      <c r="I109" s="158"/>
      <c r="J109" s="158"/>
      <c r="K109" s="10"/>
      <c r="L109" s="2"/>
      <c r="M109" s="222"/>
      <c r="N109" s="445"/>
      <c r="O109" s="445"/>
      <c r="P109" s="445"/>
      <c r="Q109" s="445"/>
      <c r="R109" s="445"/>
      <c r="S109" s="445"/>
      <c r="T109" s="445"/>
      <c r="U109" s="445"/>
      <c r="V109" s="445"/>
      <c r="W109" s="445"/>
      <c r="X109" s="445"/>
      <c r="Y109" s="222"/>
      <c r="Z109" s="11"/>
      <c r="AA109" s="99"/>
      <c r="AL109" s="421"/>
      <c r="AM109" s="421"/>
      <c r="AN109" s="421"/>
    </row>
    <row r="110" spans="1:255" ht="16.5" thickBot="1" x14ac:dyDescent="0.3">
      <c r="A110" s="160"/>
      <c r="B110" s="2"/>
      <c r="C110" s="12" t="s">
        <v>590</v>
      </c>
      <c r="D110" s="10"/>
      <c r="E110" s="158"/>
      <c r="F110" s="158"/>
      <c r="G110" s="158"/>
      <c r="H110" s="158"/>
      <c r="I110" s="158"/>
      <c r="J110" s="158"/>
      <c r="K110" s="10"/>
      <c r="L110" s="2"/>
      <c r="M110" s="222"/>
      <c r="N110" s="445"/>
      <c r="O110" s="445"/>
      <c r="P110" s="445"/>
      <c r="Q110" s="445"/>
      <c r="R110" s="445"/>
      <c r="S110" s="445"/>
      <c r="T110" s="445"/>
      <c r="U110" s="445"/>
      <c r="V110" s="445"/>
      <c r="W110" s="445"/>
      <c r="X110" s="445"/>
      <c r="Y110" s="222"/>
      <c r="Z110" s="11"/>
      <c r="AA110" s="99"/>
      <c r="AL110" s="421"/>
      <c r="AM110" s="421"/>
      <c r="AN110" s="421"/>
    </row>
    <row r="111" spans="1:255" ht="16.5" thickBot="1" x14ac:dyDescent="0.3">
      <c r="A111" s="160"/>
      <c r="B111" s="2"/>
      <c r="C111" s="10"/>
      <c r="D111" s="10" t="s">
        <v>851</v>
      </c>
      <c r="E111" s="10"/>
      <c r="F111" s="10"/>
      <c r="G111" s="10"/>
      <c r="H111" s="10"/>
      <c r="I111" s="10"/>
      <c r="J111" s="130"/>
      <c r="K111" s="10"/>
      <c r="L111" s="182"/>
      <c r="M111" s="444"/>
      <c r="N111" s="642">
        <f>VLOOKUP($F$1,Datasheet1!$A$8:$DC$334,AE111,0)</f>
        <v>400959113</v>
      </c>
      <c r="O111" s="643"/>
      <c r="P111" s="446"/>
      <c r="Q111" s="642">
        <f>VLOOKUP($F$1,Datasheet1!$A$8:$DC$334,AH111,0)</f>
        <v>64733590</v>
      </c>
      <c r="R111" s="643"/>
      <c r="S111" s="446"/>
      <c r="T111" s="642">
        <f>VLOOKUP($F$1,Datasheet1!$A$8:$DC$334,AK111,0)</f>
        <v>5386645</v>
      </c>
      <c r="U111" s="643"/>
      <c r="V111" s="425"/>
      <c r="W111" s="642">
        <f>VLOOKUP($F$1,Datasheet1!$A$8:$DC$334,AN111,0)</f>
        <v>471079348</v>
      </c>
      <c r="X111" s="643"/>
      <c r="Y111" s="222"/>
      <c r="Z111" s="56"/>
      <c r="AA111" s="99"/>
      <c r="AE111" s="421">
        <v>76</v>
      </c>
      <c r="AF111" s="454"/>
      <c r="AG111" s="454"/>
      <c r="AH111" s="421">
        <v>77</v>
      </c>
      <c r="AK111" s="421">
        <v>78</v>
      </c>
      <c r="AL111" s="421"/>
      <c r="AM111" s="421"/>
      <c r="AN111" s="421">
        <v>79</v>
      </c>
    </row>
    <row r="112" spans="1:255" ht="16.5" thickBot="1" x14ac:dyDescent="0.3">
      <c r="A112" s="160"/>
      <c r="B112" s="2"/>
      <c r="C112" s="12"/>
      <c r="D112" s="10"/>
      <c r="E112" s="158"/>
      <c r="F112" s="158"/>
      <c r="G112" s="158"/>
      <c r="H112" s="158"/>
      <c r="I112" s="158"/>
      <c r="J112" s="158"/>
      <c r="K112" s="10"/>
      <c r="L112" s="2"/>
      <c r="M112" s="222"/>
      <c r="N112" s="445"/>
      <c r="O112" s="445"/>
      <c r="P112" s="445"/>
      <c r="Q112" s="445"/>
      <c r="R112" s="445"/>
      <c r="S112" s="445"/>
      <c r="T112" s="445"/>
      <c r="U112" s="445"/>
      <c r="V112" s="445"/>
      <c r="W112" s="445"/>
      <c r="X112" s="445"/>
      <c r="Y112" s="222"/>
      <c r="Z112" s="11"/>
      <c r="AA112" s="99"/>
      <c r="AL112" s="421"/>
      <c r="AM112" s="421"/>
      <c r="AN112" s="421"/>
    </row>
    <row r="113" spans="1:40" ht="16.5" thickBot="1" x14ac:dyDescent="0.25">
      <c r="A113" s="160"/>
      <c r="B113" s="2"/>
      <c r="C113" s="10"/>
      <c r="D113" s="10" t="s">
        <v>835</v>
      </c>
      <c r="E113" s="158"/>
      <c r="F113" s="158"/>
      <c r="G113" s="158"/>
      <c r="H113" s="158"/>
      <c r="I113" s="158"/>
      <c r="J113" s="158"/>
      <c r="K113" s="158"/>
      <c r="L113" s="2"/>
      <c r="M113" s="222"/>
      <c r="N113" s="642">
        <f>VLOOKUP($F$1,Datasheet1!$A$8:$DC$334,AE113,0)</f>
        <v>1484174</v>
      </c>
      <c r="O113" s="643"/>
      <c r="P113" s="425"/>
      <c r="Q113" s="642">
        <f>VLOOKUP($F$1,Datasheet1!$A$8:$DC$334,AH113,0)</f>
        <v>159338</v>
      </c>
      <c r="R113" s="643"/>
      <c r="S113" s="425"/>
      <c r="T113" s="642">
        <f>VLOOKUP($F$1,Datasheet1!$A$8:$DC$334,AK113,0)</f>
        <v>20392</v>
      </c>
      <c r="U113" s="643"/>
      <c r="V113" s="425"/>
      <c r="W113" s="642">
        <f>VLOOKUP($F$1,Datasheet1!$A$8:$DC$334,AN113,0)</f>
        <v>1663904</v>
      </c>
      <c r="X113" s="643"/>
      <c r="Y113" s="222"/>
      <c r="Z113" s="56"/>
      <c r="AE113" s="421">
        <v>80</v>
      </c>
      <c r="AH113" s="421">
        <v>81</v>
      </c>
      <c r="AK113" s="421">
        <v>82</v>
      </c>
      <c r="AL113" s="421"/>
      <c r="AM113" s="421"/>
      <c r="AN113" s="421">
        <v>83</v>
      </c>
    </row>
    <row r="114" spans="1:40" x14ac:dyDescent="0.2">
      <c r="A114" s="160"/>
      <c r="B114" s="2"/>
      <c r="C114" s="10"/>
      <c r="D114" s="10"/>
      <c r="E114" s="158"/>
      <c r="F114" s="158"/>
      <c r="G114" s="158"/>
      <c r="H114" s="158"/>
      <c r="I114" s="158"/>
      <c r="J114" s="158"/>
      <c r="K114" s="158"/>
      <c r="L114" s="2"/>
      <c r="M114" s="222"/>
      <c r="N114" s="445"/>
      <c r="O114" s="445"/>
      <c r="P114" s="445"/>
      <c r="Q114" s="445"/>
      <c r="R114" s="445"/>
      <c r="S114" s="445"/>
      <c r="T114" s="445"/>
      <c r="U114" s="445"/>
      <c r="V114" s="445"/>
      <c r="W114" s="445"/>
      <c r="X114" s="445"/>
      <c r="Y114" s="222"/>
      <c r="Z114" s="11"/>
      <c r="AA114" s="99"/>
      <c r="AL114" s="421"/>
      <c r="AM114" s="421"/>
      <c r="AN114" s="421"/>
    </row>
    <row r="115" spans="1:40" ht="16.5" thickBot="1" x14ac:dyDescent="0.3">
      <c r="A115" s="160"/>
      <c r="B115" s="2"/>
      <c r="C115" s="12" t="s">
        <v>527</v>
      </c>
      <c r="D115" s="10"/>
      <c r="E115" s="158"/>
      <c r="F115" s="158"/>
      <c r="G115" s="158"/>
      <c r="H115" s="158"/>
      <c r="I115" s="158"/>
      <c r="J115" s="158"/>
      <c r="K115" s="158"/>
      <c r="L115" s="2"/>
      <c r="M115" s="222"/>
      <c r="N115" s="445"/>
      <c r="O115" s="445"/>
      <c r="P115" s="445"/>
      <c r="Q115" s="445"/>
      <c r="R115" s="445"/>
      <c r="S115" s="445"/>
      <c r="T115" s="445"/>
      <c r="U115" s="445"/>
      <c r="V115" s="445"/>
      <c r="W115" s="445"/>
      <c r="X115" s="445"/>
      <c r="Y115" s="222"/>
      <c r="Z115" s="11"/>
      <c r="AL115" s="421"/>
      <c r="AM115" s="421"/>
      <c r="AN115" s="421"/>
    </row>
    <row r="116" spans="1:40" ht="16.5" thickBot="1" x14ac:dyDescent="0.25">
      <c r="A116" s="160"/>
      <c r="B116" s="2"/>
      <c r="C116" s="10"/>
      <c r="D116" s="10" t="s">
        <v>836</v>
      </c>
      <c r="E116" s="158"/>
      <c r="F116" s="158"/>
      <c r="G116" s="158"/>
      <c r="H116" s="158"/>
      <c r="I116" s="158"/>
      <c r="J116" s="158"/>
      <c r="K116" s="158"/>
      <c r="L116" s="2"/>
      <c r="M116" s="222"/>
      <c r="N116" s="642">
        <f>VLOOKUP($F$1,Datasheet1!$A$8:$DC$334,AE116,0)</f>
        <v>2878720</v>
      </c>
      <c r="O116" s="643"/>
      <c r="P116" s="425"/>
      <c r="Q116" s="642">
        <f>VLOOKUP($F$1,Datasheet1!$A$8:$DC$334,AH116,0)</f>
        <v>856645</v>
      </c>
      <c r="R116" s="643"/>
      <c r="S116" s="425"/>
      <c r="T116" s="642">
        <f>VLOOKUP($F$1,Datasheet1!$A$8:$DC$334,AK116,0)</f>
        <v>33317</v>
      </c>
      <c r="U116" s="643"/>
      <c r="V116" s="425"/>
      <c r="W116" s="642">
        <f>VLOOKUP($F$1,Datasheet1!$A$8:$DC$334,AN116,0)</f>
        <v>3768682</v>
      </c>
      <c r="X116" s="643"/>
      <c r="Y116" s="222"/>
      <c r="Z116" s="56"/>
      <c r="AE116" s="421">
        <v>84</v>
      </c>
      <c r="AH116" s="421">
        <v>85</v>
      </c>
      <c r="AK116" s="421">
        <v>86</v>
      </c>
      <c r="AL116" s="421"/>
      <c r="AM116" s="421"/>
      <c r="AN116" s="421">
        <v>87</v>
      </c>
    </row>
    <row r="117" spans="1:40" x14ac:dyDescent="0.2">
      <c r="A117" s="160"/>
      <c r="B117" s="2"/>
      <c r="C117" s="10"/>
      <c r="D117" s="10"/>
      <c r="E117" s="158"/>
      <c r="F117" s="158"/>
      <c r="G117" s="158"/>
      <c r="H117" s="158"/>
      <c r="I117" s="158"/>
      <c r="J117" s="158"/>
      <c r="K117" s="158"/>
      <c r="L117" s="2"/>
      <c r="M117" s="222"/>
      <c r="N117" s="445"/>
      <c r="O117" s="445"/>
      <c r="P117" s="445"/>
      <c r="Q117" s="445"/>
      <c r="R117" s="445"/>
      <c r="S117" s="445"/>
      <c r="T117" s="445"/>
      <c r="U117" s="445"/>
      <c r="V117" s="445"/>
      <c r="W117" s="445"/>
      <c r="X117" s="445"/>
      <c r="Y117" s="222"/>
      <c r="Z117" s="11"/>
      <c r="AA117" s="98"/>
      <c r="AL117" s="421"/>
      <c r="AM117" s="421"/>
      <c r="AN117" s="421"/>
    </row>
    <row r="118" spans="1:40" ht="16.5" thickBot="1" x14ac:dyDescent="0.3">
      <c r="A118" s="160"/>
      <c r="B118" s="2"/>
      <c r="C118" s="12" t="s">
        <v>528</v>
      </c>
      <c r="D118" s="10"/>
      <c r="E118" s="158"/>
      <c r="F118" s="158"/>
      <c r="G118" s="158"/>
      <c r="H118" s="158"/>
      <c r="I118" s="158"/>
      <c r="J118" s="158"/>
      <c r="K118" s="158"/>
      <c r="L118" s="2"/>
      <c r="M118" s="222"/>
      <c r="N118" s="445"/>
      <c r="O118" s="445"/>
      <c r="P118" s="445"/>
      <c r="Q118" s="445"/>
      <c r="R118" s="445"/>
      <c r="S118" s="445"/>
      <c r="T118" s="445"/>
      <c r="U118" s="445"/>
      <c r="V118" s="445"/>
      <c r="W118" s="445"/>
      <c r="X118" s="445"/>
      <c r="Y118" s="222"/>
      <c r="Z118" s="11"/>
      <c r="AL118" s="421"/>
      <c r="AM118" s="421"/>
      <c r="AN118" s="421"/>
    </row>
    <row r="119" spans="1:40" ht="16.5" thickBot="1" x14ac:dyDescent="0.25">
      <c r="A119" s="160"/>
      <c r="B119" s="2"/>
      <c r="C119" s="10"/>
      <c r="D119" s="10" t="s">
        <v>837</v>
      </c>
      <c r="E119" s="158"/>
      <c r="F119" s="158"/>
      <c r="G119" s="158"/>
      <c r="H119" s="158"/>
      <c r="I119" s="158"/>
      <c r="J119" s="158"/>
      <c r="K119" s="158"/>
      <c r="L119" s="2"/>
      <c r="M119" s="222"/>
      <c r="N119" s="642">
        <f>VLOOKUP($F$1,Datasheet1!$A$8:$DC$334,AE119,0)</f>
        <v>2045541</v>
      </c>
      <c r="O119" s="643"/>
      <c r="P119" s="425"/>
      <c r="Q119" s="642">
        <f>VLOOKUP($F$1,Datasheet1!$A$8:$DC$334,AH119,0)</f>
        <v>386922</v>
      </c>
      <c r="R119" s="643"/>
      <c r="S119" s="425"/>
      <c r="T119" s="642">
        <f>VLOOKUP($F$1,Datasheet1!$A$8:$DC$334,AK119,0)</f>
        <v>28027</v>
      </c>
      <c r="U119" s="643"/>
      <c r="V119" s="425"/>
      <c r="W119" s="642">
        <f>VLOOKUP($F$1,Datasheet1!$A$8:$DC$334,AN119,0)</f>
        <v>2460490</v>
      </c>
      <c r="X119" s="643"/>
      <c r="Y119" s="222"/>
      <c r="Z119" s="56"/>
      <c r="AE119" s="421">
        <v>88</v>
      </c>
      <c r="AH119" s="421">
        <v>89</v>
      </c>
      <c r="AK119" s="421">
        <v>90</v>
      </c>
      <c r="AL119" s="421"/>
      <c r="AM119" s="421"/>
      <c r="AN119" s="421">
        <v>91</v>
      </c>
    </row>
    <row r="120" spans="1:40" x14ac:dyDescent="0.2">
      <c r="A120" s="160"/>
      <c r="B120" s="2"/>
      <c r="C120" s="10"/>
      <c r="D120" s="10"/>
      <c r="E120" s="10"/>
      <c r="F120" s="10"/>
      <c r="G120" s="10"/>
      <c r="H120" s="10"/>
      <c r="I120" s="10"/>
      <c r="J120" s="10"/>
      <c r="K120" s="10"/>
      <c r="L120" s="2"/>
      <c r="M120" s="222"/>
      <c r="N120" s="445"/>
      <c r="O120" s="445"/>
      <c r="P120" s="445"/>
      <c r="Q120" s="445"/>
      <c r="R120" s="445"/>
      <c r="S120" s="445"/>
      <c r="T120" s="445"/>
      <c r="U120" s="445"/>
      <c r="V120" s="445"/>
      <c r="W120" s="445"/>
      <c r="X120" s="445"/>
      <c r="Y120" s="222"/>
      <c r="Z120" s="11"/>
      <c r="AA120" s="98"/>
      <c r="AL120" s="421"/>
      <c r="AM120" s="421"/>
      <c r="AN120" s="421"/>
    </row>
    <row r="121" spans="1:40" ht="16.5" thickBot="1" x14ac:dyDescent="0.3">
      <c r="A121" s="160"/>
      <c r="B121" s="2"/>
      <c r="C121" s="12" t="s">
        <v>868</v>
      </c>
      <c r="D121" s="10"/>
      <c r="E121" s="158"/>
      <c r="F121" s="158"/>
      <c r="G121" s="158"/>
      <c r="H121" s="158"/>
      <c r="I121" s="158"/>
      <c r="J121" s="158"/>
      <c r="K121" s="158"/>
      <c r="L121" s="2"/>
      <c r="M121" s="222"/>
      <c r="N121" s="445"/>
      <c r="O121" s="445"/>
      <c r="P121" s="445"/>
      <c r="Q121" s="445"/>
      <c r="R121" s="445"/>
      <c r="S121" s="445"/>
      <c r="T121" s="445"/>
      <c r="U121" s="445"/>
      <c r="V121" s="445"/>
      <c r="W121" s="445"/>
      <c r="X121" s="445"/>
      <c r="Y121" s="222"/>
      <c r="Z121" s="11"/>
      <c r="AL121" s="421"/>
      <c r="AM121" s="421"/>
      <c r="AN121" s="421"/>
    </row>
    <row r="122" spans="1:40" ht="16.5" thickBot="1" x14ac:dyDescent="0.25">
      <c r="A122" s="160"/>
      <c r="B122" s="2"/>
      <c r="C122" s="10"/>
      <c r="D122" s="10" t="s">
        <v>871</v>
      </c>
      <c r="E122" s="158"/>
      <c r="F122" s="158"/>
      <c r="G122" s="158"/>
      <c r="H122" s="158"/>
      <c r="I122" s="158"/>
      <c r="J122" s="158"/>
      <c r="K122" s="158"/>
      <c r="L122" s="2"/>
      <c r="M122" s="222"/>
      <c r="N122" s="642">
        <f>VLOOKUP($F$1,Datasheet1!$A$8:$DC$334,AE122,0)</f>
        <v>2106861</v>
      </c>
      <c r="O122" s="643"/>
      <c r="P122" s="425"/>
      <c r="Q122" s="642">
        <f>VLOOKUP($F$1,Datasheet1!$A$8:$DC$334,AH122,0)</f>
        <v>332255</v>
      </c>
      <c r="R122" s="643"/>
      <c r="S122" s="425"/>
      <c r="T122" s="642">
        <f>VLOOKUP($F$1,Datasheet1!$A$8:$DC$334,AK122,0)</f>
        <v>28415</v>
      </c>
      <c r="U122" s="643"/>
      <c r="V122" s="425"/>
      <c r="W122" s="642">
        <f>VLOOKUP($F$1,Datasheet1!$A$8:$DC$334,AN122,0)</f>
        <v>2467531</v>
      </c>
      <c r="X122" s="643"/>
      <c r="Y122" s="222"/>
      <c r="Z122" s="56"/>
      <c r="AE122" s="421">
        <v>92</v>
      </c>
      <c r="AH122" s="421">
        <v>93</v>
      </c>
      <c r="AK122" s="421">
        <v>94</v>
      </c>
      <c r="AL122" s="421"/>
      <c r="AM122" s="421"/>
      <c r="AN122" s="421">
        <v>95</v>
      </c>
    </row>
    <row r="123" spans="1:40" x14ac:dyDescent="0.2">
      <c r="A123" s="160"/>
      <c r="B123" s="2"/>
      <c r="C123" s="10"/>
      <c r="D123" s="10"/>
      <c r="E123" s="10"/>
      <c r="F123" s="10"/>
      <c r="G123" s="10"/>
      <c r="H123" s="10"/>
      <c r="I123" s="10"/>
      <c r="J123" s="10"/>
      <c r="K123" s="10"/>
      <c r="L123" s="2"/>
      <c r="M123" s="222"/>
      <c r="N123" s="445"/>
      <c r="O123" s="445"/>
      <c r="P123" s="445"/>
      <c r="Q123" s="445"/>
      <c r="R123" s="445"/>
      <c r="S123" s="445"/>
      <c r="T123" s="445"/>
      <c r="U123" s="445"/>
      <c r="V123" s="445"/>
      <c r="W123" s="445"/>
      <c r="X123" s="445"/>
      <c r="Y123" s="222"/>
      <c r="Z123" s="11"/>
      <c r="AA123" s="98"/>
      <c r="AL123" s="421"/>
      <c r="AM123" s="421"/>
      <c r="AN123" s="421"/>
    </row>
    <row r="124" spans="1:40" ht="16.5" thickBot="1" x14ac:dyDescent="0.3">
      <c r="A124" s="160"/>
      <c r="B124" s="2"/>
      <c r="C124" s="12" t="s">
        <v>884</v>
      </c>
      <c r="D124" s="10"/>
      <c r="E124" s="10"/>
      <c r="F124" s="10"/>
      <c r="G124" s="10"/>
      <c r="H124" s="10"/>
      <c r="I124" s="10"/>
      <c r="J124" s="10"/>
      <c r="K124" s="10"/>
      <c r="L124" s="182"/>
      <c r="M124" s="444"/>
      <c r="N124" s="447"/>
      <c r="O124" s="447"/>
      <c r="P124" s="447"/>
      <c r="Q124" s="447"/>
      <c r="R124" s="447"/>
      <c r="S124" s="447"/>
      <c r="T124" s="447"/>
      <c r="U124" s="447"/>
      <c r="V124" s="447"/>
      <c r="W124" s="447"/>
      <c r="X124" s="447"/>
      <c r="Y124" s="222"/>
      <c r="Z124" s="11"/>
      <c r="AL124" s="421"/>
      <c r="AM124" s="421"/>
      <c r="AN124" s="421"/>
    </row>
    <row r="125" spans="1:40" ht="16.5" thickBot="1" x14ac:dyDescent="0.25">
      <c r="A125" s="160"/>
      <c r="B125" s="2"/>
      <c r="C125" s="10"/>
      <c r="D125" s="10" t="s">
        <v>885</v>
      </c>
      <c r="E125" s="158"/>
      <c r="F125" s="158"/>
      <c r="G125" s="158"/>
      <c r="H125" s="158"/>
      <c r="I125" s="158"/>
      <c r="J125" s="158"/>
      <c r="K125" s="158"/>
      <c r="L125" s="182"/>
      <c r="M125" s="444"/>
      <c r="N125" s="642">
        <f>VLOOKUP($F$1,Datasheet1!$A$8:$DC$334,AE125,0)</f>
        <v>170596</v>
      </c>
      <c r="O125" s="643"/>
      <c r="P125" s="425"/>
      <c r="Q125" s="642">
        <f>VLOOKUP($F$1,Datasheet1!$A$8:$DC$334,AH125,0)</f>
        <v>28675</v>
      </c>
      <c r="R125" s="643"/>
      <c r="S125" s="425"/>
      <c r="T125" s="642">
        <f>VLOOKUP($F$1,Datasheet1!$A$8:$DC$334,AK125,0)</f>
        <v>1941</v>
      </c>
      <c r="U125" s="643"/>
      <c r="V125" s="425"/>
      <c r="W125" s="642">
        <f>VLOOKUP($F$1,Datasheet1!$A$8:$DC$334,AN125,0)</f>
        <v>201212</v>
      </c>
      <c r="X125" s="643"/>
      <c r="Y125" s="222"/>
      <c r="Z125" s="56"/>
      <c r="AE125" s="421">
        <v>96</v>
      </c>
      <c r="AH125" s="421">
        <v>97</v>
      </c>
      <c r="AK125" s="421">
        <v>98</v>
      </c>
      <c r="AL125" s="421"/>
      <c r="AM125" s="421"/>
      <c r="AN125" s="421">
        <v>99</v>
      </c>
    </row>
    <row r="126" spans="1:40" ht="15.75" x14ac:dyDescent="0.2">
      <c r="A126" s="160"/>
      <c r="B126" s="2"/>
      <c r="C126" s="10"/>
      <c r="D126" s="10"/>
      <c r="E126" s="158"/>
      <c r="F126" s="158"/>
      <c r="G126" s="158"/>
      <c r="H126" s="158"/>
      <c r="I126" s="158"/>
      <c r="J126" s="158"/>
      <c r="K126" s="158"/>
      <c r="L126" s="182"/>
      <c r="M126" s="444"/>
      <c r="N126" s="426"/>
      <c r="O126" s="426"/>
      <c r="P126" s="425"/>
      <c r="Q126" s="426"/>
      <c r="R126" s="426"/>
      <c r="S126" s="425"/>
      <c r="T126" s="426"/>
      <c r="U126" s="426"/>
      <c r="V126" s="425"/>
      <c r="W126" s="426"/>
      <c r="X126" s="426"/>
      <c r="Y126" s="222"/>
      <c r="Z126" s="56"/>
      <c r="AL126" s="421"/>
      <c r="AM126" s="421"/>
      <c r="AN126" s="421"/>
    </row>
    <row r="127" spans="1:40" ht="16.5" thickBot="1" x14ac:dyDescent="0.3">
      <c r="A127" s="160"/>
      <c r="B127" s="2"/>
      <c r="C127" s="12" t="s">
        <v>850</v>
      </c>
      <c r="D127" s="10"/>
      <c r="E127" s="158"/>
      <c r="F127" s="158"/>
      <c r="G127" s="158"/>
      <c r="H127" s="158"/>
      <c r="I127" s="158"/>
      <c r="J127" s="158"/>
      <c r="K127" s="158"/>
      <c r="L127" s="182"/>
      <c r="M127" s="444"/>
      <c r="N127" s="426"/>
      <c r="O127" s="426"/>
      <c r="P127" s="425"/>
      <c r="Q127" s="426"/>
      <c r="R127" s="426"/>
      <c r="S127" s="425"/>
      <c r="T127" s="426"/>
      <c r="U127" s="426"/>
      <c r="V127" s="425"/>
      <c r="W127" s="426"/>
      <c r="X127" s="426"/>
      <c r="Y127" s="222"/>
      <c r="Z127" s="56"/>
      <c r="AL127" s="421"/>
      <c r="AM127" s="421"/>
      <c r="AN127" s="421"/>
    </row>
    <row r="128" spans="1:40" ht="16.5" thickBot="1" x14ac:dyDescent="0.25">
      <c r="A128" s="160"/>
      <c r="B128" s="2"/>
      <c r="C128" s="10"/>
      <c r="D128" s="10" t="s">
        <v>869</v>
      </c>
      <c r="E128" s="158"/>
      <c r="F128" s="158"/>
      <c r="G128" s="158"/>
      <c r="H128" s="158"/>
      <c r="I128" s="158"/>
      <c r="J128" s="158"/>
      <c r="K128" s="158"/>
      <c r="L128" s="182"/>
      <c r="M128" s="444"/>
      <c r="N128" s="642">
        <f>VLOOKUP($F$1,Datasheet1!$A$8:$DC$334,AE128,0)</f>
        <v>4268763.1100000003</v>
      </c>
      <c r="O128" s="643"/>
      <c r="P128" s="425"/>
      <c r="Q128" s="642">
        <f>VLOOKUP($F$1,Datasheet1!$A$8:$DC$334,AH128,0)</f>
        <v>0</v>
      </c>
      <c r="R128" s="643"/>
      <c r="S128" s="425"/>
      <c r="T128" s="642">
        <f>VLOOKUP($F$1,Datasheet1!$A$8:$DC$334,AK128,0)</f>
        <v>2566.8900000000003</v>
      </c>
      <c r="U128" s="643"/>
      <c r="V128" s="425"/>
      <c r="W128" s="642">
        <f>VLOOKUP($F$1,Datasheet1!$A$8:$DC$334,AN128,0)</f>
        <v>4271330</v>
      </c>
      <c r="X128" s="643"/>
      <c r="Y128" s="222"/>
      <c r="Z128" s="56"/>
      <c r="AE128" s="421">
        <v>100</v>
      </c>
      <c r="AH128" s="421">
        <v>101</v>
      </c>
      <c r="AK128" s="421">
        <v>102</v>
      </c>
      <c r="AL128" s="421"/>
      <c r="AM128" s="421"/>
      <c r="AN128" s="421">
        <v>103</v>
      </c>
    </row>
    <row r="129" spans="1:48" ht="15.75" thickBot="1" x14ac:dyDescent="0.25">
      <c r="A129" s="160"/>
      <c r="B129" s="2"/>
      <c r="C129" s="2"/>
      <c r="D129" s="2"/>
      <c r="E129" s="2"/>
      <c r="F129" s="2"/>
      <c r="G129" s="2"/>
      <c r="H129" s="2"/>
      <c r="I129" s="2"/>
      <c r="J129" s="2"/>
      <c r="K129" s="2"/>
      <c r="L129" s="2"/>
      <c r="M129" s="222"/>
      <c r="N129" s="222"/>
      <c r="O129" s="222"/>
      <c r="P129" s="222"/>
      <c r="Q129" s="222"/>
      <c r="R129" s="222"/>
      <c r="S129" s="222"/>
      <c r="T129" s="222"/>
      <c r="U129" s="222"/>
      <c r="V129" s="222"/>
      <c r="W129" s="222"/>
      <c r="X129" s="222"/>
      <c r="Y129" s="222"/>
      <c r="Z129" s="11"/>
      <c r="AL129" s="421"/>
      <c r="AM129" s="421"/>
      <c r="AN129" s="421"/>
    </row>
    <row r="130" spans="1:48" x14ac:dyDescent="0.2">
      <c r="A130" s="159"/>
      <c r="B130" s="16"/>
      <c r="C130" s="17"/>
      <c r="D130" s="17"/>
      <c r="E130" s="17"/>
      <c r="F130" s="17"/>
      <c r="G130" s="17"/>
      <c r="H130" s="17"/>
      <c r="I130" s="17"/>
      <c r="J130" s="17"/>
      <c r="K130" s="83"/>
      <c r="L130" s="83"/>
      <c r="M130" s="442"/>
      <c r="N130" s="442"/>
      <c r="O130" s="442"/>
      <c r="P130" s="442"/>
      <c r="Q130" s="442"/>
      <c r="R130" s="442"/>
      <c r="S130" s="442"/>
      <c r="T130" s="442"/>
      <c r="U130" s="442"/>
      <c r="V130" s="442"/>
      <c r="W130" s="442"/>
      <c r="X130" s="442"/>
      <c r="Y130" s="435"/>
      <c r="Z130" s="11"/>
      <c r="AL130" s="421"/>
      <c r="AM130" s="421"/>
      <c r="AN130" s="421"/>
    </row>
    <row r="131" spans="1:48" ht="16.5" thickBot="1" x14ac:dyDescent="0.3">
      <c r="A131" s="159"/>
      <c r="B131" s="18"/>
      <c r="C131" s="19" t="s">
        <v>599</v>
      </c>
      <c r="D131" s="8"/>
      <c r="E131" s="8"/>
      <c r="F131" s="8"/>
      <c r="G131" s="8"/>
      <c r="H131" s="8"/>
      <c r="I131" s="8"/>
      <c r="J131" s="8"/>
      <c r="K131" s="8"/>
      <c r="L131" s="8"/>
      <c r="M131" s="443"/>
      <c r="N131" s="678" t="s">
        <v>583</v>
      </c>
      <c r="O131" s="678"/>
      <c r="P131" s="443"/>
      <c r="Q131" s="678" t="s">
        <v>583</v>
      </c>
      <c r="R131" s="678"/>
      <c r="S131" s="443"/>
      <c r="T131" s="678" t="s">
        <v>583</v>
      </c>
      <c r="U131" s="678"/>
      <c r="V131" s="443"/>
      <c r="W131" s="678" t="s">
        <v>583</v>
      </c>
      <c r="X131" s="678"/>
      <c r="Y131" s="437"/>
      <c r="Z131" s="11"/>
      <c r="AL131" s="421"/>
      <c r="AM131" s="421"/>
      <c r="AN131" s="421"/>
    </row>
    <row r="132" spans="1:48" ht="16.5" thickBot="1" x14ac:dyDescent="0.25">
      <c r="A132" s="159"/>
      <c r="B132" s="18"/>
      <c r="C132" s="8" t="s">
        <v>870</v>
      </c>
      <c r="D132" s="8"/>
      <c r="E132" s="8"/>
      <c r="F132" s="8"/>
      <c r="G132" s="8"/>
      <c r="H132" s="8"/>
      <c r="I132" s="8"/>
      <c r="J132" s="8"/>
      <c r="K132" s="97"/>
      <c r="L132" s="97"/>
      <c r="M132" s="443"/>
      <c r="N132" s="642">
        <f>VLOOKUP($F$1,Datasheet1!$A$8:$DC$334,AE132,0)</f>
        <v>580456746.11000001</v>
      </c>
      <c r="O132" s="643"/>
      <c r="P132" s="443"/>
      <c r="Q132" s="642">
        <f>VLOOKUP($F$1,Datasheet1!$A$8:$DC$334,AH132,0)</f>
        <v>121775986</v>
      </c>
      <c r="R132" s="643"/>
      <c r="S132" s="443"/>
      <c r="T132" s="642">
        <f>VLOOKUP($F$1,Datasheet1!$A$8:$DC$334,AK132,0)</f>
        <v>7368855.8900000006</v>
      </c>
      <c r="U132" s="643"/>
      <c r="V132" s="443"/>
      <c r="W132" s="642">
        <f>VLOOKUP($F$1,Datasheet1!$A$8:$DC$334,AN132,0)</f>
        <v>709601588</v>
      </c>
      <c r="X132" s="643"/>
      <c r="Y132" s="437"/>
      <c r="Z132" s="56"/>
      <c r="AE132" s="421">
        <v>104</v>
      </c>
      <c r="AH132" s="421">
        <v>105</v>
      </c>
      <c r="AK132" s="421">
        <v>106</v>
      </c>
      <c r="AL132" s="421"/>
      <c r="AM132" s="421"/>
      <c r="AN132" s="421">
        <v>107</v>
      </c>
    </row>
    <row r="133" spans="1:48" ht="15.75" thickBot="1" x14ac:dyDescent="0.25">
      <c r="A133" s="159"/>
      <c r="B133" s="20"/>
      <c r="C133" s="21"/>
      <c r="D133" s="21"/>
      <c r="E133" s="21"/>
      <c r="F133" s="21"/>
      <c r="G133" s="21"/>
      <c r="H133" s="21"/>
      <c r="I133" s="21"/>
      <c r="J133" s="21"/>
      <c r="K133" s="21"/>
      <c r="L133" s="21"/>
      <c r="M133" s="438"/>
      <c r="N133" s="438"/>
      <c r="O133" s="438"/>
      <c r="P133" s="438"/>
      <c r="Q133" s="438"/>
      <c r="R133" s="438"/>
      <c r="S133" s="438"/>
      <c r="T133" s="438"/>
      <c r="U133" s="438"/>
      <c r="V133" s="438"/>
      <c r="W133" s="438"/>
      <c r="X133" s="438"/>
      <c r="Y133" s="439"/>
      <c r="Z133" s="11"/>
    </row>
    <row r="134" spans="1:48" x14ac:dyDescent="0.2">
      <c r="A134" s="159"/>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1"/>
    </row>
    <row r="135" spans="1:48" ht="15.75" thickBot="1" x14ac:dyDescent="0.25">
      <c r="A135" s="407"/>
      <c r="B135" s="408"/>
      <c r="C135" s="408"/>
      <c r="D135" s="408"/>
      <c r="E135" s="408"/>
      <c r="F135" s="408"/>
      <c r="G135" s="408"/>
      <c r="H135" s="408"/>
      <c r="I135" s="408"/>
      <c r="J135" s="408"/>
      <c r="K135" s="408"/>
      <c r="L135" s="408"/>
      <c r="M135" s="408"/>
      <c r="N135" s="408"/>
      <c r="O135" s="408"/>
      <c r="P135" s="408"/>
      <c r="Q135" s="408"/>
      <c r="R135" s="408"/>
      <c r="S135" s="408"/>
      <c r="T135" s="408"/>
      <c r="U135" s="408"/>
      <c r="V135" s="408"/>
      <c r="W135" s="408"/>
      <c r="X135" s="408"/>
      <c r="Y135" s="408"/>
      <c r="Z135" s="409"/>
    </row>
    <row r="136" spans="1:48" s="199" customFormat="1" x14ac:dyDescent="0.2">
      <c r="A136" s="327"/>
      <c r="B136" s="152"/>
      <c r="C136" s="152"/>
      <c r="D136" s="165"/>
      <c r="E136" s="328"/>
      <c r="F136" s="165"/>
      <c r="G136" s="165"/>
      <c r="H136" s="165"/>
      <c r="I136" s="165"/>
      <c r="J136" s="165"/>
      <c r="K136" s="165"/>
      <c r="L136" s="165"/>
      <c r="M136" s="165"/>
      <c r="N136" s="165"/>
      <c r="O136" s="165"/>
      <c r="P136" s="200"/>
      <c r="Q136" s="200"/>
      <c r="R136" s="200"/>
      <c r="S136" s="200"/>
      <c r="T136" s="200"/>
      <c r="U136" s="217"/>
      <c r="V136" s="217"/>
      <c r="W136" s="217"/>
      <c r="X136" s="217"/>
      <c r="Y136" s="217"/>
      <c r="Z136" s="217"/>
      <c r="AA136" s="217"/>
      <c r="AB136" s="423"/>
      <c r="AC136" s="423"/>
      <c r="AD136" s="423"/>
      <c r="AE136" s="423"/>
      <c r="AF136" s="423"/>
      <c r="AG136" s="423"/>
      <c r="AH136" s="423"/>
      <c r="AI136" s="423"/>
      <c r="AJ136" s="423"/>
      <c r="AK136" s="423"/>
      <c r="AL136" s="329"/>
      <c r="AM136" s="329"/>
      <c r="AN136" s="329"/>
      <c r="AO136" s="329"/>
      <c r="AP136" s="329"/>
      <c r="AQ136" s="329"/>
      <c r="AR136" s="329"/>
      <c r="AS136" s="329"/>
      <c r="AT136" s="329"/>
      <c r="AU136" s="329"/>
      <c r="AV136" s="329"/>
    </row>
    <row r="137" spans="1:48" s="329" customFormat="1" x14ac:dyDescent="0.2">
      <c r="AA137" s="217"/>
      <c r="AB137" s="423"/>
      <c r="AC137" s="423"/>
      <c r="AD137" s="423"/>
      <c r="AE137" s="423"/>
      <c r="AF137" s="423"/>
      <c r="AG137" s="423"/>
      <c r="AH137" s="423"/>
      <c r="AI137" s="423"/>
      <c r="AJ137" s="423"/>
      <c r="AK137" s="423"/>
    </row>
    <row r="138" spans="1:48" s="329" customFormat="1" x14ac:dyDescent="0.2">
      <c r="A138" s="217"/>
      <c r="B138" s="217"/>
      <c r="C138" s="217"/>
      <c r="D138" s="217"/>
      <c r="E138" s="217"/>
      <c r="F138" s="217"/>
      <c r="G138" s="217"/>
      <c r="H138" s="217"/>
      <c r="I138" s="217"/>
      <c r="J138" s="217"/>
      <c r="K138" s="217"/>
      <c r="L138" s="217"/>
      <c r="M138" s="217"/>
      <c r="N138" s="217"/>
      <c r="O138" s="217"/>
      <c r="P138" s="217"/>
      <c r="Q138" s="217"/>
      <c r="R138" s="217"/>
      <c r="S138" s="217"/>
      <c r="T138" s="217"/>
      <c r="U138" s="217"/>
      <c r="V138" s="217"/>
      <c r="W138" s="217"/>
      <c r="X138" s="217"/>
      <c r="Y138" s="217"/>
      <c r="AA138" s="217"/>
      <c r="AB138" s="423"/>
      <c r="AC138" s="423"/>
      <c r="AD138" s="423"/>
      <c r="AE138" s="423"/>
      <c r="AF138" s="423"/>
      <c r="AG138" s="423"/>
      <c r="AH138" s="423"/>
      <c r="AI138" s="423"/>
      <c r="AJ138" s="423"/>
      <c r="AK138" s="423"/>
    </row>
    <row r="139" spans="1:48" s="329" customFormat="1" x14ac:dyDescent="0.2">
      <c r="A139" s="217"/>
      <c r="B139" s="217"/>
      <c r="C139" s="217"/>
      <c r="D139" s="217"/>
      <c r="E139" s="217"/>
      <c r="F139" s="217"/>
      <c r="G139" s="217"/>
      <c r="H139" s="217"/>
      <c r="I139" s="217"/>
      <c r="J139" s="217"/>
      <c r="K139" s="217"/>
      <c r="L139" s="217"/>
      <c r="M139" s="217"/>
      <c r="N139" s="217"/>
      <c r="O139" s="217"/>
      <c r="P139" s="217"/>
      <c r="Q139" s="217"/>
      <c r="R139" s="217"/>
      <c r="S139" s="217"/>
      <c r="T139" s="217"/>
      <c r="U139" s="217"/>
      <c r="V139" s="217"/>
      <c r="W139" s="217"/>
      <c r="X139" s="217"/>
      <c r="Y139" s="217"/>
      <c r="AA139" s="217"/>
      <c r="AB139" s="423"/>
      <c r="AC139" s="423"/>
      <c r="AD139" s="423"/>
      <c r="AE139" s="423"/>
      <c r="AF139" s="423"/>
      <c r="AG139" s="423"/>
      <c r="AH139" s="423"/>
      <c r="AI139" s="423"/>
      <c r="AJ139" s="423"/>
      <c r="AK139" s="423"/>
    </row>
    <row r="140" spans="1:48" s="329" customFormat="1" hidden="1" x14ac:dyDescent="0.2">
      <c r="A140" s="217"/>
      <c r="B140" s="217"/>
      <c r="C140" s="217" t="str">
        <f>VLOOKUP($F$1,Datasheet1!$A$8:$DF$334,108,0)</f>
        <v>England</v>
      </c>
      <c r="D140" s="217" t="str">
        <f>VLOOKUP($F$1,Datasheet1!$A$8:$DF$334,109,0)</f>
        <v xml:space="preserve">   </v>
      </c>
      <c r="E140" s="217" t="str">
        <f>VLOOKUP($F$1,Datasheet1!$A$8:$DF$334,110,0)</f>
        <v>Fire Authority</v>
      </c>
      <c r="F140" s="217"/>
      <c r="G140" s="217"/>
      <c r="H140" s="217"/>
      <c r="I140" s="217"/>
      <c r="J140" s="217"/>
      <c r="K140" s="217"/>
      <c r="L140" s="217"/>
      <c r="M140" s="217"/>
      <c r="N140" s="217"/>
      <c r="O140" s="217"/>
      <c r="P140" s="217"/>
      <c r="Q140" s="217"/>
      <c r="R140" s="217"/>
      <c r="S140" s="217"/>
      <c r="T140" s="217"/>
      <c r="U140" s="217"/>
      <c r="V140" s="217"/>
      <c r="W140" s="217"/>
      <c r="X140" s="217"/>
      <c r="Y140" s="217"/>
      <c r="AA140" s="217"/>
      <c r="AB140" s="423"/>
      <c r="AC140" s="423"/>
      <c r="AD140" s="423"/>
      <c r="AE140" s="423"/>
      <c r="AF140" s="423"/>
      <c r="AG140" s="423"/>
      <c r="AH140" s="423"/>
      <c r="AI140" s="423"/>
      <c r="AJ140" s="423"/>
      <c r="AK140" s="423"/>
    </row>
    <row r="141" spans="1:48" s="329" customFormat="1" x14ac:dyDescent="0.2">
      <c r="A141" s="217"/>
      <c r="B141" s="217"/>
      <c r="F141" s="217"/>
      <c r="G141" s="217"/>
      <c r="H141" s="217"/>
      <c r="I141" s="217"/>
      <c r="J141" s="217"/>
      <c r="K141" s="217"/>
      <c r="L141" s="217"/>
      <c r="M141" s="217"/>
      <c r="N141" s="217"/>
      <c r="O141" s="217"/>
      <c r="P141" s="217"/>
      <c r="Q141" s="217"/>
      <c r="R141" s="217"/>
      <c r="S141" s="217"/>
      <c r="T141" s="217"/>
      <c r="U141" s="217"/>
      <c r="V141" s="217"/>
      <c r="W141" s="217"/>
      <c r="X141" s="217"/>
      <c r="Y141" s="217"/>
      <c r="AA141" s="217"/>
      <c r="AB141" s="423"/>
      <c r="AC141" s="423"/>
      <c r="AD141" s="423"/>
      <c r="AE141" s="423"/>
      <c r="AF141" s="423"/>
      <c r="AG141" s="423"/>
      <c r="AH141" s="423"/>
      <c r="AI141" s="423"/>
      <c r="AJ141" s="423"/>
      <c r="AK141" s="423"/>
    </row>
    <row r="142" spans="1:48" s="329" customFormat="1" x14ac:dyDescent="0.2">
      <c r="A142" s="217"/>
      <c r="B142" s="217"/>
      <c r="C142" s="217"/>
      <c r="D142" s="217"/>
      <c r="E142" s="217"/>
      <c r="F142" s="217"/>
      <c r="G142" s="217"/>
      <c r="H142" s="217"/>
      <c r="I142" s="217"/>
      <c r="J142" s="217"/>
      <c r="K142" s="217"/>
      <c r="L142" s="217"/>
      <c r="M142" s="217"/>
      <c r="N142" s="217"/>
      <c r="O142" s="217"/>
      <c r="P142" s="217"/>
      <c r="Q142" s="217"/>
      <c r="R142" s="217"/>
      <c r="S142" s="217"/>
      <c r="T142" s="217"/>
      <c r="U142" s="217"/>
      <c r="V142" s="217"/>
      <c r="W142" s="217"/>
      <c r="X142" s="219"/>
      <c r="Y142" s="217"/>
      <c r="AA142" s="217"/>
      <c r="AB142" s="423"/>
      <c r="AC142" s="423"/>
      <c r="AD142" s="423"/>
      <c r="AE142" s="423"/>
      <c r="AF142" s="423"/>
      <c r="AG142" s="423"/>
      <c r="AH142" s="423"/>
      <c r="AI142" s="423"/>
      <c r="AJ142" s="423"/>
      <c r="AK142" s="423"/>
    </row>
    <row r="143" spans="1:48" s="329" customFormat="1" x14ac:dyDescent="0.2">
      <c r="A143" s="217"/>
      <c r="B143" s="217"/>
      <c r="C143" s="217"/>
      <c r="D143" s="217"/>
      <c r="E143" s="217"/>
      <c r="F143" s="217"/>
      <c r="G143" s="217"/>
      <c r="H143" s="217"/>
      <c r="I143" s="217"/>
      <c r="J143" s="217"/>
      <c r="K143" s="217"/>
      <c r="L143" s="217"/>
      <c r="M143" s="217"/>
      <c r="N143" s="217"/>
      <c r="O143" s="217"/>
      <c r="P143" s="217"/>
      <c r="Q143" s="217"/>
      <c r="R143" s="217"/>
      <c r="S143" s="217"/>
      <c r="T143" s="217"/>
      <c r="U143" s="217"/>
      <c r="V143" s="217"/>
      <c r="W143" s="217"/>
      <c r="X143" s="217"/>
      <c r="Y143" s="217"/>
      <c r="AA143" s="217"/>
      <c r="AB143" s="423"/>
      <c r="AC143" s="423"/>
      <c r="AD143" s="423"/>
      <c r="AE143" s="423"/>
      <c r="AF143" s="423"/>
      <c r="AG143" s="423"/>
      <c r="AH143" s="423"/>
      <c r="AI143" s="423"/>
      <c r="AJ143" s="423"/>
      <c r="AK143" s="423"/>
    </row>
    <row r="144" spans="1:48" s="329" customFormat="1" x14ac:dyDescent="0.2">
      <c r="AA144" s="217"/>
      <c r="AB144" s="423"/>
      <c r="AC144" s="423"/>
      <c r="AD144" s="423"/>
      <c r="AE144" s="423"/>
      <c r="AF144" s="423"/>
      <c r="AG144" s="423"/>
      <c r="AH144" s="423"/>
      <c r="AI144" s="423"/>
      <c r="AJ144" s="423"/>
      <c r="AK144" s="423"/>
    </row>
    <row r="145" spans="1:48" s="329" customFormat="1" x14ac:dyDescent="0.2">
      <c r="AA145" s="217"/>
      <c r="AB145" s="423"/>
      <c r="AC145" s="423"/>
      <c r="AD145" s="423"/>
      <c r="AE145" s="423"/>
      <c r="AF145" s="423"/>
      <c r="AG145" s="423"/>
      <c r="AH145" s="423"/>
      <c r="AI145" s="423"/>
      <c r="AJ145" s="423"/>
      <c r="AK145" s="423"/>
    </row>
    <row r="146" spans="1:48" s="329" customFormat="1" x14ac:dyDescent="0.2">
      <c r="AA146" s="217"/>
      <c r="AB146" s="423"/>
      <c r="AC146" s="423"/>
      <c r="AD146" s="423"/>
      <c r="AE146" s="423"/>
      <c r="AF146" s="423"/>
      <c r="AG146" s="423"/>
      <c r="AH146" s="423"/>
      <c r="AI146" s="423"/>
      <c r="AJ146" s="423"/>
      <c r="AK146" s="423"/>
    </row>
    <row r="147" spans="1:48" s="329" customFormat="1" x14ac:dyDescent="0.2">
      <c r="AA147" s="217"/>
      <c r="AB147" s="423"/>
      <c r="AC147" s="423"/>
      <c r="AD147" s="423"/>
      <c r="AE147" s="423"/>
      <c r="AF147" s="423"/>
      <c r="AG147" s="423"/>
      <c r="AH147" s="423"/>
      <c r="AI147" s="423"/>
      <c r="AJ147" s="423"/>
      <c r="AK147" s="423"/>
    </row>
    <row r="148" spans="1:48" s="329" customFormat="1" x14ac:dyDescent="0.2">
      <c r="AA148" s="217"/>
      <c r="AB148" s="423"/>
      <c r="AC148" s="423"/>
      <c r="AD148" s="423"/>
      <c r="AE148" s="423"/>
      <c r="AF148" s="423"/>
      <c r="AG148" s="423"/>
      <c r="AH148" s="423"/>
      <c r="AI148" s="423"/>
      <c r="AJ148" s="423"/>
      <c r="AK148" s="423"/>
    </row>
    <row r="149" spans="1:48" s="329" customFormat="1" x14ac:dyDescent="0.2">
      <c r="AA149" s="217"/>
      <c r="AB149" s="423"/>
      <c r="AC149" s="423"/>
      <c r="AD149" s="423"/>
      <c r="AE149" s="423"/>
      <c r="AF149" s="423"/>
      <c r="AG149" s="423"/>
      <c r="AH149" s="423"/>
      <c r="AI149" s="423"/>
      <c r="AJ149" s="423"/>
      <c r="AK149" s="423"/>
    </row>
    <row r="150" spans="1:48" s="329" customFormat="1" x14ac:dyDescent="0.2">
      <c r="AA150" s="217"/>
      <c r="AB150" s="423"/>
      <c r="AC150" s="423"/>
      <c r="AD150" s="423"/>
      <c r="AE150" s="423"/>
      <c r="AF150" s="423"/>
      <c r="AG150" s="423"/>
      <c r="AH150" s="423"/>
      <c r="AI150" s="423"/>
      <c r="AJ150" s="423"/>
      <c r="AK150" s="423"/>
    </row>
    <row r="151" spans="1:48" s="330" customFormat="1" x14ac:dyDescent="0.2">
      <c r="AA151" s="309"/>
      <c r="AB151" s="423"/>
      <c r="AC151" s="423"/>
      <c r="AD151" s="423"/>
      <c r="AE151" s="423"/>
      <c r="AF151" s="423"/>
      <c r="AG151" s="423"/>
      <c r="AH151" s="423"/>
      <c r="AI151" s="423"/>
      <c r="AJ151" s="423"/>
      <c r="AK151" s="423"/>
      <c r="AL151" s="329"/>
      <c r="AM151" s="329"/>
      <c r="AN151" s="329"/>
      <c r="AO151" s="329"/>
      <c r="AP151" s="329"/>
      <c r="AQ151" s="329"/>
      <c r="AR151" s="329"/>
      <c r="AS151" s="329"/>
      <c r="AT151" s="329"/>
      <c r="AU151" s="329"/>
      <c r="AV151" s="329"/>
    </row>
    <row r="152" spans="1:48" s="330" customFormat="1" x14ac:dyDescent="0.2">
      <c r="AA152" s="309"/>
      <c r="AB152" s="423"/>
      <c r="AC152" s="423"/>
      <c r="AD152" s="423"/>
      <c r="AE152" s="423"/>
      <c r="AF152" s="423"/>
      <c r="AG152" s="423"/>
      <c r="AH152" s="423"/>
      <c r="AI152" s="423"/>
      <c r="AJ152" s="423"/>
      <c r="AK152" s="423"/>
      <c r="AL152" s="329"/>
      <c r="AM152" s="329"/>
      <c r="AN152" s="329"/>
      <c r="AO152" s="329"/>
      <c r="AP152" s="329"/>
      <c r="AQ152" s="329"/>
      <c r="AR152" s="329"/>
      <c r="AS152" s="329"/>
      <c r="AT152" s="329"/>
      <c r="AU152" s="329"/>
      <c r="AV152" s="329"/>
    </row>
    <row r="153" spans="1:48" s="330" customFormat="1" x14ac:dyDescent="0.2">
      <c r="AA153" s="309"/>
      <c r="AB153" s="423"/>
      <c r="AC153" s="423"/>
      <c r="AD153" s="423"/>
      <c r="AE153" s="423"/>
      <c r="AF153" s="423"/>
      <c r="AG153" s="423"/>
      <c r="AH153" s="423"/>
      <c r="AI153" s="423"/>
      <c r="AJ153" s="423"/>
      <c r="AK153" s="423"/>
      <c r="AL153" s="329"/>
      <c r="AM153" s="329"/>
      <c r="AN153" s="329"/>
      <c r="AO153" s="329"/>
      <c r="AP153" s="329"/>
      <c r="AQ153" s="329"/>
      <c r="AR153" s="329"/>
      <c r="AS153" s="329"/>
      <c r="AT153" s="329"/>
      <c r="AU153" s="329"/>
      <c r="AV153" s="329"/>
    </row>
    <row r="154" spans="1:48" s="330" customFormat="1" x14ac:dyDescent="0.2">
      <c r="AA154" s="309"/>
      <c r="AB154" s="423"/>
      <c r="AC154" s="423"/>
      <c r="AD154" s="423"/>
      <c r="AE154" s="423"/>
      <c r="AF154" s="423"/>
      <c r="AG154" s="423"/>
      <c r="AH154" s="423"/>
      <c r="AI154" s="423"/>
      <c r="AJ154" s="423"/>
      <c r="AK154" s="423"/>
      <c r="AL154" s="329"/>
      <c r="AM154" s="329"/>
      <c r="AN154" s="329"/>
      <c r="AO154" s="329"/>
      <c r="AP154" s="329"/>
      <c r="AQ154" s="329"/>
      <c r="AR154" s="329"/>
      <c r="AS154" s="329"/>
      <c r="AT154" s="329"/>
      <c r="AU154" s="329"/>
      <c r="AV154" s="329"/>
    </row>
    <row r="155" spans="1:48" s="330" customFormat="1" x14ac:dyDescent="0.2">
      <c r="AA155" s="309"/>
      <c r="AB155" s="423"/>
      <c r="AC155" s="423"/>
      <c r="AD155" s="423"/>
      <c r="AE155" s="423"/>
      <c r="AF155" s="423"/>
      <c r="AG155" s="423"/>
      <c r="AH155" s="423"/>
      <c r="AI155" s="423"/>
      <c r="AJ155" s="423"/>
      <c r="AK155" s="423"/>
      <c r="AL155" s="329"/>
      <c r="AM155" s="329"/>
      <c r="AN155" s="329"/>
      <c r="AO155" s="329"/>
      <c r="AP155" s="329"/>
      <c r="AQ155" s="329"/>
      <c r="AR155" s="329"/>
      <c r="AS155" s="329"/>
      <c r="AT155" s="329"/>
      <c r="AU155" s="329"/>
      <c r="AV155" s="329"/>
    </row>
    <row r="156" spans="1:48" s="330" customFormat="1" x14ac:dyDescent="0.2">
      <c r="AA156" s="309"/>
      <c r="AB156" s="423"/>
      <c r="AC156" s="423"/>
      <c r="AD156" s="423"/>
      <c r="AE156" s="423"/>
      <c r="AF156" s="423"/>
      <c r="AG156" s="423"/>
      <c r="AH156" s="423"/>
      <c r="AI156" s="423"/>
      <c r="AJ156" s="423"/>
      <c r="AK156" s="423"/>
      <c r="AL156" s="329"/>
      <c r="AM156" s="329"/>
      <c r="AN156" s="329"/>
      <c r="AO156" s="329"/>
      <c r="AP156" s="329"/>
      <c r="AQ156" s="329"/>
      <c r="AR156" s="329"/>
      <c r="AS156" s="329"/>
      <c r="AT156" s="329"/>
      <c r="AU156" s="329"/>
      <c r="AV156" s="329"/>
    </row>
    <row r="157" spans="1:48" s="330" customFormat="1" x14ac:dyDescent="0.2">
      <c r="AA157" s="309"/>
      <c r="AB157" s="423"/>
      <c r="AC157" s="423"/>
      <c r="AD157" s="423"/>
      <c r="AE157" s="423"/>
      <c r="AF157" s="423"/>
      <c r="AG157" s="423"/>
      <c r="AH157" s="423"/>
      <c r="AI157" s="423"/>
      <c r="AJ157" s="423"/>
      <c r="AK157" s="423"/>
      <c r="AL157" s="329"/>
      <c r="AM157" s="329"/>
      <c r="AN157" s="329"/>
      <c r="AO157" s="329"/>
      <c r="AP157" s="329"/>
      <c r="AQ157" s="329"/>
      <c r="AR157" s="329"/>
      <c r="AS157" s="329"/>
      <c r="AT157" s="329"/>
      <c r="AU157" s="329"/>
      <c r="AV157" s="329"/>
    </row>
    <row r="158" spans="1:48" s="330" customFormat="1" x14ac:dyDescent="0.2">
      <c r="AA158" s="309"/>
      <c r="AB158" s="423"/>
      <c r="AC158" s="423"/>
      <c r="AD158" s="423"/>
      <c r="AE158" s="423"/>
      <c r="AF158" s="423"/>
      <c r="AG158" s="423"/>
      <c r="AH158" s="423"/>
      <c r="AI158" s="423"/>
      <c r="AJ158" s="423"/>
      <c r="AK158" s="423"/>
      <c r="AL158" s="329"/>
      <c r="AM158" s="329"/>
      <c r="AN158" s="329"/>
      <c r="AO158" s="329"/>
      <c r="AP158" s="329"/>
      <c r="AQ158" s="329"/>
      <c r="AR158" s="329"/>
      <c r="AS158" s="329"/>
      <c r="AT158" s="329"/>
      <c r="AU158" s="329"/>
      <c r="AV158" s="329"/>
    </row>
    <row r="159" spans="1:48" s="199" customFormat="1" x14ac:dyDescent="0.2">
      <c r="A159" s="330"/>
      <c r="AA159" s="200"/>
      <c r="AB159" s="423"/>
      <c r="AC159" s="423"/>
      <c r="AD159" s="423"/>
      <c r="AE159" s="423"/>
      <c r="AF159" s="423"/>
      <c r="AG159" s="423"/>
      <c r="AH159" s="423"/>
      <c r="AI159" s="423"/>
      <c r="AJ159" s="423"/>
      <c r="AK159" s="423"/>
      <c r="AL159" s="329"/>
      <c r="AM159" s="329"/>
      <c r="AN159" s="329"/>
      <c r="AO159" s="329"/>
      <c r="AP159" s="329"/>
      <c r="AQ159" s="329"/>
      <c r="AR159" s="329"/>
      <c r="AS159" s="329"/>
      <c r="AT159" s="329"/>
      <c r="AU159" s="329"/>
      <c r="AV159" s="329"/>
    </row>
    <row r="160" spans="1:48" s="199" customFormat="1" x14ac:dyDescent="0.2">
      <c r="A160" s="330"/>
      <c r="AA160" s="200"/>
      <c r="AB160" s="423"/>
      <c r="AC160" s="423"/>
      <c r="AD160" s="423"/>
      <c r="AE160" s="423"/>
      <c r="AF160" s="423"/>
      <c r="AG160" s="423"/>
      <c r="AH160" s="423"/>
      <c r="AI160" s="423"/>
      <c r="AJ160" s="423"/>
      <c r="AK160" s="423"/>
      <c r="AL160" s="329"/>
      <c r="AM160" s="329"/>
      <c r="AN160" s="329"/>
      <c r="AO160" s="329"/>
      <c r="AP160" s="329"/>
      <c r="AQ160" s="329"/>
      <c r="AR160" s="329"/>
      <c r="AS160" s="329"/>
      <c r="AT160" s="329"/>
      <c r="AU160" s="329"/>
      <c r="AV160" s="329"/>
    </row>
    <row r="161" spans="1:48" s="199" customFormat="1" x14ac:dyDescent="0.2">
      <c r="A161" s="330"/>
      <c r="AA161" s="200"/>
      <c r="AB161" s="423"/>
      <c r="AC161" s="423"/>
      <c r="AD161" s="423"/>
      <c r="AE161" s="423"/>
      <c r="AF161" s="423"/>
      <c r="AG161" s="423"/>
      <c r="AH161" s="423"/>
      <c r="AI161" s="423"/>
      <c r="AJ161" s="423"/>
      <c r="AK161" s="423"/>
      <c r="AL161" s="329"/>
      <c r="AM161" s="329"/>
      <c r="AN161" s="329"/>
      <c r="AO161" s="329"/>
      <c r="AP161" s="329"/>
      <c r="AQ161" s="329"/>
      <c r="AR161" s="329"/>
      <c r="AS161" s="329"/>
      <c r="AT161" s="329"/>
      <c r="AU161" s="329"/>
      <c r="AV161" s="329"/>
    </row>
    <row r="162" spans="1:48" s="199" customFormat="1" x14ac:dyDescent="0.2">
      <c r="A162" s="330"/>
      <c r="AA162" s="200"/>
      <c r="AB162" s="423"/>
      <c r="AC162" s="423"/>
      <c r="AD162" s="423"/>
      <c r="AE162" s="423"/>
      <c r="AF162" s="423"/>
      <c r="AG162" s="423"/>
      <c r="AH162" s="423"/>
      <c r="AI162" s="423"/>
      <c r="AJ162" s="423"/>
      <c r="AK162" s="423"/>
      <c r="AL162" s="329"/>
      <c r="AM162" s="329"/>
      <c r="AN162" s="329"/>
      <c r="AO162" s="329"/>
      <c r="AP162" s="329"/>
      <c r="AQ162" s="329"/>
      <c r="AR162" s="329"/>
      <c r="AS162" s="329"/>
      <c r="AT162" s="329"/>
      <c r="AU162" s="329"/>
      <c r="AV162" s="329"/>
    </row>
    <row r="163" spans="1:48" s="199" customFormat="1" x14ac:dyDescent="0.2">
      <c r="A163" s="330"/>
      <c r="AA163" s="200"/>
      <c r="AB163" s="423"/>
      <c r="AC163" s="423"/>
      <c r="AD163" s="423"/>
      <c r="AE163" s="423"/>
      <c r="AF163" s="423"/>
      <c r="AG163" s="423"/>
      <c r="AH163" s="423"/>
      <c r="AI163" s="423"/>
      <c r="AJ163" s="423"/>
      <c r="AK163" s="423"/>
      <c r="AL163" s="329"/>
      <c r="AM163" s="329"/>
      <c r="AN163" s="329"/>
      <c r="AO163" s="329"/>
      <c r="AP163" s="329"/>
      <c r="AQ163" s="329"/>
      <c r="AR163" s="329"/>
      <c r="AS163" s="329"/>
      <c r="AT163" s="329"/>
      <c r="AU163" s="329"/>
      <c r="AV163" s="329"/>
    </row>
    <row r="164" spans="1:48" s="199" customFormat="1" x14ac:dyDescent="0.2">
      <c r="A164" s="330"/>
      <c r="AA164" s="200"/>
      <c r="AB164" s="423"/>
      <c r="AC164" s="423"/>
      <c r="AD164" s="423"/>
      <c r="AE164" s="423"/>
      <c r="AF164" s="423"/>
      <c r="AG164" s="423"/>
      <c r="AH164" s="423"/>
      <c r="AI164" s="423"/>
      <c r="AJ164" s="423"/>
      <c r="AK164" s="423"/>
      <c r="AL164" s="329"/>
      <c r="AM164" s="329"/>
      <c r="AN164" s="329"/>
      <c r="AO164" s="329"/>
      <c r="AP164" s="329"/>
      <c r="AQ164" s="329"/>
      <c r="AR164" s="329"/>
      <c r="AS164" s="329"/>
      <c r="AT164" s="329"/>
      <c r="AU164" s="329"/>
      <c r="AV164" s="329"/>
    </row>
    <row r="165" spans="1:48" s="199" customFormat="1" x14ac:dyDescent="0.2">
      <c r="A165" s="330"/>
      <c r="AA165" s="200"/>
      <c r="AB165" s="423"/>
      <c r="AC165" s="423"/>
      <c r="AD165" s="423"/>
      <c r="AE165" s="423"/>
      <c r="AF165" s="423"/>
      <c r="AG165" s="423"/>
      <c r="AH165" s="423"/>
      <c r="AI165" s="423"/>
      <c r="AJ165" s="423"/>
      <c r="AK165" s="423"/>
      <c r="AL165" s="329"/>
      <c r="AM165" s="329"/>
      <c r="AN165" s="329"/>
      <c r="AO165" s="329"/>
      <c r="AP165" s="329"/>
      <c r="AQ165" s="329"/>
      <c r="AR165" s="329"/>
      <c r="AS165" s="329"/>
      <c r="AT165" s="329"/>
      <c r="AU165" s="329"/>
      <c r="AV165" s="329"/>
    </row>
    <row r="166" spans="1:48" s="199" customFormat="1" x14ac:dyDescent="0.2">
      <c r="A166" s="330"/>
      <c r="AA166" s="200"/>
      <c r="AB166" s="423"/>
      <c r="AC166" s="423"/>
      <c r="AD166" s="423"/>
      <c r="AE166" s="423"/>
      <c r="AF166" s="423"/>
      <c r="AG166" s="423"/>
      <c r="AH166" s="423"/>
      <c r="AI166" s="423"/>
      <c r="AJ166" s="423"/>
      <c r="AK166" s="423"/>
      <c r="AL166" s="329"/>
      <c r="AM166" s="329"/>
      <c r="AN166" s="329"/>
      <c r="AO166" s="329"/>
      <c r="AP166" s="329"/>
      <c r="AQ166" s="329"/>
      <c r="AR166" s="329"/>
      <c r="AS166" s="329"/>
      <c r="AT166" s="329"/>
      <c r="AU166" s="329"/>
      <c r="AV166" s="329"/>
    </row>
    <row r="167" spans="1:48" s="199" customFormat="1" x14ac:dyDescent="0.2">
      <c r="A167" s="330"/>
      <c r="AA167" s="200"/>
      <c r="AB167" s="423"/>
      <c r="AC167" s="423"/>
      <c r="AD167" s="423"/>
      <c r="AE167" s="423"/>
      <c r="AF167" s="423"/>
      <c r="AG167" s="423"/>
      <c r="AH167" s="423"/>
      <c r="AI167" s="423"/>
      <c r="AJ167" s="423"/>
      <c r="AK167" s="423"/>
      <c r="AL167" s="329"/>
      <c r="AM167" s="329"/>
      <c r="AN167" s="329"/>
      <c r="AO167" s="329"/>
      <c r="AP167" s="329"/>
      <c r="AQ167" s="329"/>
      <c r="AR167" s="329"/>
      <c r="AS167" s="329"/>
      <c r="AT167" s="329"/>
      <c r="AU167" s="329"/>
      <c r="AV167" s="329"/>
    </row>
    <row r="168" spans="1:48" s="199" customFormat="1" x14ac:dyDescent="0.2">
      <c r="A168" s="330"/>
      <c r="AA168" s="200"/>
      <c r="AB168" s="423"/>
      <c r="AC168" s="423"/>
      <c r="AD168" s="423"/>
      <c r="AE168" s="423"/>
      <c r="AF168" s="423"/>
      <c r="AG168" s="423"/>
      <c r="AH168" s="423"/>
      <c r="AI168" s="423"/>
      <c r="AJ168" s="423"/>
      <c r="AK168" s="423"/>
      <c r="AL168" s="329"/>
      <c r="AM168" s="329"/>
      <c r="AN168" s="329"/>
      <c r="AO168" s="329"/>
      <c r="AP168" s="329"/>
      <c r="AQ168" s="329"/>
      <c r="AR168" s="329"/>
      <c r="AS168" s="329"/>
      <c r="AT168" s="329"/>
      <c r="AU168" s="329"/>
      <c r="AV168" s="329"/>
    </row>
    <row r="169" spans="1:48" s="199" customFormat="1" x14ac:dyDescent="0.2">
      <c r="A169" s="330"/>
      <c r="AA169" s="200"/>
      <c r="AB169" s="423"/>
      <c r="AC169" s="423"/>
      <c r="AD169" s="423"/>
      <c r="AE169" s="423"/>
      <c r="AF169" s="423"/>
      <c r="AG169" s="423"/>
      <c r="AH169" s="423"/>
      <c r="AI169" s="423"/>
      <c r="AJ169" s="423"/>
      <c r="AK169" s="423"/>
      <c r="AL169" s="329"/>
      <c r="AM169" s="329"/>
      <c r="AN169" s="329"/>
      <c r="AO169" s="329"/>
      <c r="AP169" s="329"/>
      <c r="AQ169" s="329"/>
      <c r="AR169" s="329"/>
      <c r="AS169" s="329"/>
      <c r="AT169" s="329"/>
      <c r="AU169" s="329"/>
      <c r="AV169" s="329"/>
    </row>
    <row r="170" spans="1:48" s="199" customFormat="1" x14ac:dyDescent="0.2">
      <c r="A170" s="330"/>
      <c r="AA170" s="200"/>
      <c r="AB170" s="423"/>
      <c r="AC170" s="423"/>
      <c r="AD170" s="423"/>
      <c r="AE170" s="423"/>
      <c r="AF170" s="423"/>
      <c r="AG170" s="423"/>
      <c r="AH170" s="423"/>
      <c r="AI170" s="423"/>
      <c r="AJ170" s="423"/>
      <c r="AK170" s="423"/>
      <c r="AL170" s="329"/>
      <c r="AM170" s="329"/>
      <c r="AN170" s="329"/>
      <c r="AO170" s="329"/>
      <c r="AP170" s="329"/>
      <c r="AQ170" s="329"/>
      <c r="AR170" s="329"/>
      <c r="AS170" s="329"/>
      <c r="AT170" s="329"/>
      <c r="AU170" s="329"/>
      <c r="AV170" s="329"/>
    </row>
    <row r="171" spans="1:48" s="199" customFormat="1" x14ac:dyDescent="0.2">
      <c r="A171" s="330"/>
      <c r="AA171" s="200"/>
      <c r="AB171" s="423"/>
      <c r="AC171" s="423"/>
      <c r="AD171" s="423"/>
      <c r="AE171" s="423"/>
      <c r="AF171" s="423"/>
      <c r="AG171" s="423"/>
      <c r="AH171" s="423"/>
      <c r="AI171" s="423"/>
      <c r="AJ171" s="423"/>
      <c r="AK171" s="423"/>
      <c r="AL171" s="329"/>
      <c r="AM171" s="329"/>
      <c r="AN171" s="329"/>
      <c r="AO171" s="329"/>
      <c r="AP171" s="329"/>
      <c r="AQ171" s="329"/>
      <c r="AR171" s="329"/>
      <c r="AS171" s="329"/>
      <c r="AT171" s="329"/>
      <c r="AU171" s="329"/>
      <c r="AV171" s="329"/>
    </row>
    <row r="172" spans="1:48" s="199" customFormat="1" x14ac:dyDescent="0.2">
      <c r="A172" s="330"/>
      <c r="AA172" s="200"/>
      <c r="AB172" s="423"/>
      <c r="AC172" s="423"/>
      <c r="AD172" s="423"/>
      <c r="AE172" s="423"/>
      <c r="AF172" s="423"/>
      <c r="AG172" s="423"/>
      <c r="AH172" s="423"/>
      <c r="AI172" s="423"/>
      <c r="AJ172" s="423"/>
      <c r="AK172" s="423"/>
      <c r="AL172" s="329"/>
      <c r="AM172" s="329"/>
      <c r="AN172" s="329"/>
      <c r="AO172" s="329"/>
      <c r="AP172" s="329"/>
      <c r="AQ172" s="329"/>
      <c r="AR172" s="329"/>
      <c r="AS172" s="329"/>
      <c r="AT172" s="329"/>
      <c r="AU172" s="329"/>
      <c r="AV172" s="329"/>
    </row>
    <row r="173" spans="1:48" s="199" customFormat="1" x14ac:dyDescent="0.2">
      <c r="A173" s="330"/>
      <c r="AA173" s="200"/>
      <c r="AB173" s="423"/>
      <c r="AC173" s="423"/>
      <c r="AD173" s="423"/>
      <c r="AE173" s="423"/>
      <c r="AF173" s="423"/>
      <c r="AG173" s="423"/>
      <c r="AH173" s="423"/>
      <c r="AI173" s="423"/>
      <c r="AJ173" s="423"/>
      <c r="AK173" s="423"/>
      <c r="AL173" s="329"/>
      <c r="AM173" s="329"/>
      <c r="AN173" s="329"/>
      <c r="AO173" s="329"/>
      <c r="AP173" s="329"/>
      <c r="AQ173" s="329"/>
      <c r="AR173" s="329"/>
      <c r="AS173" s="329"/>
      <c r="AT173" s="329"/>
      <c r="AU173" s="329"/>
      <c r="AV173" s="329"/>
    </row>
    <row r="174" spans="1:48" s="199" customFormat="1" x14ac:dyDescent="0.2">
      <c r="A174" s="330"/>
      <c r="AA174" s="200"/>
      <c r="AB174" s="423"/>
      <c r="AC174" s="423"/>
      <c r="AD174" s="423"/>
      <c r="AE174" s="423"/>
      <c r="AF174" s="423"/>
      <c r="AG174" s="423"/>
      <c r="AH174" s="423"/>
      <c r="AI174" s="423"/>
      <c r="AJ174" s="423"/>
      <c r="AK174" s="423"/>
      <c r="AL174" s="329"/>
      <c r="AM174" s="329"/>
      <c r="AN174" s="329"/>
      <c r="AO174" s="329"/>
      <c r="AP174" s="329"/>
      <c r="AQ174" s="329"/>
      <c r="AR174" s="329"/>
      <c r="AS174" s="329"/>
      <c r="AT174" s="329"/>
      <c r="AU174" s="329"/>
      <c r="AV174" s="329"/>
    </row>
    <row r="175" spans="1:48" s="199" customFormat="1" x14ac:dyDescent="0.2">
      <c r="A175" s="330"/>
      <c r="AA175" s="200"/>
      <c r="AB175" s="423"/>
      <c r="AC175" s="423"/>
      <c r="AD175" s="423"/>
      <c r="AE175" s="423"/>
      <c r="AF175" s="423"/>
      <c r="AG175" s="423"/>
      <c r="AH175" s="423"/>
      <c r="AI175" s="423"/>
      <c r="AJ175" s="423"/>
      <c r="AK175" s="423"/>
      <c r="AL175" s="329"/>
      <c r="AM175" s="329"/>
      <c r="AN175" s="329"/>
      <c r="AO175" s="329"/>
      <c r="AP175" s="329"/>
      <c r="AQ175" s="329"/>
      <c r="AR175" s="329"/>
      <c r="AS175" s="329"/>
      <c r="AT175" s="329"/>
      <c r="AU175" s="329"/>
      <c r="AV175" s="329"/>
    </row>
    <row r="176" spans="1:48" s="199" customFormat="1" x14ac:dyDescent="0.2">
      <c r="A176" s="330"/>
      <c r="AA176" s="200"/>
      <c r="AB176" s="423"/>
      <c r="AC176" s="423"/>
      <c r="AD176" s="423"/>
      <c r="AE176" s="423"/>
      <c r="AF176" s="423"/>
      <c r="AG176" s="423"/>
      <c r="AH176" s="423"/>
      <c r="AI176" s="423"/>
      <c r="AJ176" s="423"/>
      <c r="AK176" s="423"/>
      <c r="AL176" s="329"/>
      <c r="AM176" s="329"/>
      <c r="AN176" s="329"/>
      <c r="AO176" s="329"/>
      <c r="AP176" s="329"/>
      <c r="AQ176" s="329"/>
      <c r="AR176" s="329"/>
      <c r="AS176" s="329"/>
      <c r="AT176" s="329"/>
      <c r="AU176" s="329"/>
      <c r="AV176" s="329"/>
    </row>
    <row r="177" spans="1:48" s="199" customFormat="1" x14ac:dyDescent="0.2">
      <c r="A177" s="330"/>
      <c r="AA177" s="200"/>
      <c r="AB177" s="423"/>
      <c r="AC177" s="423"/>
      <c r="AD177" s="423"/>
      <c r="AE177" s="423"/>
      <c r="AF177" s="423"/>
      <c r="AG177" s="423"/>
      <c r="AH177" s="423"/>
      <c r="AI177" s="423"/>
      <c r="AJ177" s="423"/>
      <c r="AK177" s="423"/>
      <c r="AL177" s="329"/>
      <c r="AM177" s="329"/>
      <c r="AN177" s="329"/>
      <c r="AO177" s="329"/>
      <c r="AP177" s="329"/>
      <c r="AQ177" s="329"/>
      <c r="AR177" s="329"/>
      <c r="AS177" s="329"/>
      <c r="AT177" s="329"/>
      <c r="AU177" s="329"/>
      <c r="AV177" s="329"/>
    </row>
    <row r="178" spans="1:48" s="199" customFormat="1" x14ac:dyDescent="0.2">
      <c r="A178" s="330"/>
      <c r="AA178" s="200"/>
      <c r="AB178" s="423"/>
      <c r="AC178" s="423"/>
      <c r="AD178" s="423"/>
      <c r="AE178" s="423"/>
      <c r="AF178" s="423"/>
      <c r="AG178" s="423"/>
      <c r="AH178" s="423"/>
      <c r="AI178" s="423"/>
      <c r="AJ178" s="423"/>
      <c r="AK178" s="423"/>
      <c r="AL178" s="329"/>
      <c r="AM178" s="329"/>
      <c r="AN178" s="329"/>
      <c r="AO178" s="329"/>
      <c r="AP178" s="329"/>
      <c r="AQ178" s="329"/>
      <c r="AR178" s="329"/>
      <c r="AS178" s="329"/>
      <c r="AT178" s="329"/>
      <c r="AU178" s="329"/>
      <c r="AV178" s="329"/>
    </row>
    <row r="179" spans="1:48" s="199" customFormat="1" x14ac:dyDescent="0.2">
      <c r="A179" s="330"/>
      <c r="AA179" s="200"/>
      <c r="AB179" s="423"/>
      <c r="AC179" s="423"/>
      <c r="AD179" s="423"/>
      <c r="AE179" s="423"/>
      <c r="AF179" s="423"/>
      <c r="AG179" s="423"/>
      <c r="AH179" s="423"/>
      <c r="AI179" s="423"/>
      <c r="AJ179" s="423"/>
      <c r="AK179" s="423"/>
      <c r="AL179" s="329"/>
      <c r="AM179" s="329"/>
      <c r="AN179" s="329"/>
      <c r="AO179" s="329"/>
      <c r="AP179" s="329"/>
      <c r="AQ179" s="329"/>
      <c r="AR179" s="329"/>
      <c r="AS179" s="329"/>
      <c r="AT179" s="329"/>
      <c r="AU179" s="329"/>
      <c r="AV179" s="329"/>
    </row>
    <row r="180" spans="1:48" s="199" customFormat="1" x14ac:dyDescent="0.2">
      <c r="A180" s="330"/>
      <c r="AA180" s="200"/>
      <c r="AB180" s="423"/>
      <c r="AC180" s="423"/>
      <c r="AD180" s="423"/>
      <c r="AE180" s="423"/>
      <c r="AF180" s="423"/>
      <c r="AG180" s="423"/>
      <c r="AH180" s="423"/>
      <c r="AI180" s="423"/>
      <c r="AJ180" s="423"/>
      <c r="AK180" s="423"/>
      <c r="AL180" s="329"/>
      <c r="AM180" s="329"/>
      <c r="AN180" s="329"/>
      <c r="AO180" s="329"/>
      <c r="AP180" s="329"/>
      <c r="AQ180" s="329"/>
      <c r="AR180" s="329"/>
      <c r="AS180" s="329"/>
      <c r="AT180" s="329"/>
      <c r="AU180" s="329"/>
      <c r="AV180" s="329"/>
    </row>
    <row r="181" spans="1:48" s="199" customFormat="1" x14ac:dyDescent="0.2">
      <c r="A181" s="330"/>
      <c r="AA181" s="200"/>
      <c r="AB181" s="423"/>
      <c r="AC181" s="423"/>
      <c r="AD181" s="423"/>
      <c r="AE181" s="423"/>
      <c r="AF181" s="423"/>
      <c r="AG181" s="423"/>
      <c r="AH181" s="423"/>
      <c r="AI181" s="423"/>
      <c r="AJ181" s="423"/>
      <c r="AK181" s="423"/>
      <c r="AL181" s="329"/>
      <c r="AM181" s="329"/>
      <c r="AN181" s="329"/>
      <c r="AO181" s="329"/>
      <c r="AP181" s="329"/>
      <c r="AQ181" s="329"/>
      <c r="AR181" s="329"/>
      <c r="AS181" s="329"/>
      <c r="AT181" s="329"/>
      <c r="AU181" s="329"/>
      <c r="AV181" s="329"/>
    </row>
    <row r="182" spans="1:48" s="199" customFormat="1" x14ac:dyDescent="0.2">
      <c r="A182" s="330"/>
      <c r="AA182" s="200"/>
      <c r="AB182" s="423"/>
      <c r="AC182" s="423"/>
      <c r="AD182" s="423"/>
      <c r="AE182" s="423"/>
      <c r="AF182" s="423"/>
      <c r="AG182" s="423"/>
      <c r="AH182" s="423"/>
      <c r="AI182" s="423"/>
      <c r="AJ182" s="423"/>
      <c r="AK182" s="423"/>
      <c r="AL182" s="329"/>
      <c r="AM182" s="329"/>
      <c r="AN182" s="329"/>
      <c r="AO182" s="329"/>
      <c r="AP182" s="329"/>
      <c r="AQ182" s="329"/>
      <c r="AR182" s="329"/>
      <c r="AS182" s="329"/>
      <c r="AT182" s="329"/>
      <c r="AU182" s="329"/>
      <c r="AV182" s="329"/>
    </row>
    <row r="183" spans="1:48" s="199" customFormat="1" x14ac:dyDescent="0.2">
      <c r="A183" s="330"/>
      <c r="AA183" s="200"/>
      <c r="AB183" s="423"/>
      <c r="AC183" s="423"/>
      <c r="AD183" s="423"/>
      <c r="AE183" s="423"/>
      <c r="AF183" s="423"/>
      <c r="AG183" s="423"/>
      <c r="AH183" s="423"/>
      <c r="AI183" s="423"/>
      <c r="AJ183" s="423"/>
      <c r="AK183" s="423"/>
      <c r="AL183" s="329"/>
      <c r="AM183" s="329"/>
      <c r="AN183" s="329"/>
      <c r="AO183" s="329"/>
      <c r="AP183" s="329"/>
      <c r="AQ183" s="329"/>
      <c r="AR183" s="329"/>
      <c r="AS183" s="329"/>
      <c r="AT183" s="329"/>
      <c r="AU183" s="329"/>
      <c r="AV183" s="329"/>
    </row>
    <row r="184" spans="1:48" s="199" customFormat="1" x14ac:dyDescent="0.2">
      <c r="A184" s="330"/>
      <c r="AA184" s="200"/>
      <c r="AB184" s="423"/>
      <c r="AC184" s="423"/>
      <c r="AD184" s="423"/>
      <c r="AE184" s="423"/>
      <c r="AF184" s="423"/>
      <c r="AG184" s="423"/>
      <c r="AH184" s="423"/>
      <c r="AI184" s="423"/>
      <c r="AJ184" s="423"/>
      <c r="AK184" s="423"/>
      <c r="AL184" s="329"/>
      <c r="AM184" s="329"/>
      <c r="AN184" s="329"/>
      <c r="AO184" s="329"/>
      <c r="AP184" s="329"/>
      <c r="AQ184" s="329"/>
      <c r="AR184" s="329"/>
      <c r="AS184" s="329"/>
      <c r="AT184" s="329"/>
      <c r="AU184" s="329"/>
      <c r="AV184" s="329"/>
    </row>
    <row r="185" spans="1:48" s="199" customFormat="1" x14ac:dyDescent="0.2">
      <c r="A185" s="330"/>
      <c r="AA185" s="200"/>
      <c r="AB185" s="423"/>
      <c r="AC185" s="423"/>
      <c r="AD185" s="423"/>
      <c r="AE185" s="423"/>
      <c r="AF185" s="423"/>
      <c r="AG185" s="423"/>
      <c r="AH185" s="423"/>
      <c r="AI185" s="423"/>
      <c r="AJ185" s="423"/>
      <c r="AK185" s="423"/>
      <c r="AL185" s="329"/>
      <c r="AM185" s="329"/>
      <c r="AN185" s="329"/>
      <c r="AO185" s="329"/>
      <c r="AP185" s="329"/>
      <c r="AQ185" s="329"/>
      <c r="AR185" s="329"/>
      <c r="AS185" s="329"/>
      <c r="AT185" s="329"/>
      <c r="AU185" s="329"/>
      <c r="AV185" s="329"/>
    </row>
    <row r="186" spans="1:48" s="199" customFormat="1" x14ac:dyDescent="0.2">
      <c r="A186" s="330"/>
      <c r="AA186" s="200"/>
      <c r="AB186" s="423"/>
      <c r="AC186" s="423"/>
      <c r="AD186" s="423"/>
      <c r="AE186" s="423"/>
      <c r="AF186" s="423"/>
      <c r="AG186" s="423"/>
      <c r="AH186" s="423"/>
      <c r="AI186" s="423"/>
      <c r="AJ186" s="423"/>
      <c r="AK186" s="423"/>
      <c r="AL186" s="329"/>
      <c r="AM186" s="329"/>
      <c r="AN186" s="329"/>
      <c r="AO186" s="329"/>
      <c r="AP186" s="329"/>
      <c r="AQ186" s="329"/>
      <c r="AR186" s="329"/>
      <c r="AS186" s="329"/>
      <c r="AT186" s="329"/>
      <c r="AU186" s="329"/>
      <c r="AV186" s="329"/>
    </row>
    <row r="187" spans="1:48" s="199" customFormat="1" x14ac:dyDescent="0.2">
      <c r="A187" s="330"/>
      <c r="AA187" s="200"/>
      <c r="AB187" s="423"/>
      <c r="AC187" s="423"/>
      <c r="AD187" s="423"/>
      <c r="AE187" s="423"/>
      <c r="AF187" s="423"/>
      <c r="AG187" s="423"/>
      <c r="AH187" s="423"/>
      <c r="AI187" s="423"/>
      <c r="AJ187" s="423"/>
      <c r="AK187" s="423"/>
      <c r="AL187" s="329"/>
      <c r="AM187" s="329"/>
      <c r="AN187" s="329"/>
      <c r="AO187" s="329"/>
      <c r="AP187" s="329"/>
      <c r="AQ187" s="329"/>
      <c r="AR187" s="329"/>
      <c r="AS187" s="329"/>
      <c r="AT187" s="329"/>
      <c r="AU187" s="329"/>
      <c r="AV187" s="329"/>
    </row>
    <row r="188" spans="1:48" s="199" customFormat="1" x14ac:dyDescent="0.2">
      <c r="A188" s="330"/>
      <c r="AA188" s="200"/>
      <c r="AB188" s="423"/>
      <c r="AC188" s="423"/>
      <c r="AD188" s="423"/>
      <c r="AE188" s="423"/>
      <c r="AF188" s="423"/>
      <c r="AG188" s="423"/>
      <c r="AH188" s="423"/>
      <c r="AI188" s="423"/>
      <c r="AJ188" s="423"/>
      <c r="AK188" s="423"/>
      <c r="AL188" s="329"/>
      <c r="AM188" s="329"/>
      <c r="AN188" s="329"/>
      <c r="AO188" s="329"/>
      <c r="AP188" s="329"/>
      <c r="AQ188" s="329"/>
      <c r="AR188" s="329"/>
      <c r="AS188" s="329"/>
      <c r="AT188" s="329"/>
      <c r="AU188" s="329"/>
      <c r="AV188" s="329"/>
    </row>
    <row r="189" spans="1:48" s="199" customFormat="1" x14ac:dyDescent="0.2">
      <c r="A189" s="330"/>
      <c r="AA189" s="200"/>
      <c r="AB189" s="423"/>
      <c r="AC189" s="423"/>
      <c r="AD189" s="423"/>
      <c r="AE189" s="423"/>
      <c r="AF189" s="423"/>
      <c r="AG189" s="423"/>
      <c r="AH189" s="423"/>
      <c r="AI189" s="423"/>
      <c r="AJ189" s="423"/>
      <c r="AK189" s="423"/>
      <c r="AL189" s="329"/>
      <c r="AM189" s="329"/>
      <c r="AN189" s="329"/>
      <c r="AO189" s="329"/>
      <c r="AP189" s="329"/>
      <c r="AQ189" s="329"/>
      <c r="AR189" s="329"/>
      <c r="AS189" s="329"/>
      <c r="AT189" s="329"/>
      <c r="AU189" s="329"/>
      <c r="AV189" s="329"/>
    </row>
    <row r="190" spans="1:48" s="199" customFormat="1" x14ac:dyDescent="0.2">
      <c r="A190" s="330"/>
      <c r="AA190" s="200"/>
      <c r="AB190" s="423"/>
      <c r="AC190" s="423"/>
      <c r="AD190" s="423"/>
      <c r="AE190" s="423"/>
      <c r="AF190" s="423"/>
      <c r="AG190" s="423"/>
      <c r="AH190" s="423"/>
      <c r="AI190" s="423"/>
      <c r="AJ190" s="423"/>
      <c r="AK190" s="423"/>
      <c r="AL190" s="329"/>
      <c r="AM190" s="329"/>
      <c r="AN190" s="329"/>
      <c r="AO190" s="329"/>
      <c r="AP190" s="329"/>
      <c r="AQ190" s="329"/>
      <c r="AR190" s="329"/>
      <c r="AS190" s="329"/>
      <c r="AT190" s="329"/>
      <c r="AU190" s="329"/>
      <c r="AV190" s="329"/>
    </row>
    <row r="191" spans="1:48" s="199" customFormat="1" x14ac:dyDescent="0.2">
      <c r="A191" s="330"/>
      <c r="AA191" s="200"/>
      <c r="AB191" s="423"/>
      <c r="AC191" s="423"/>
      <c r="AD191" s="423"/>
      <c r="AE191" s="423"/>
      <c r="AF191" s="423"/>
      <c r="AG191" s="423"/>
      <c r="AH191" s="423"/>
      <c r="AI191" s="423"/>
      <c r="AJ191" s="423"/>
      <c r="AK191" s="423"/>
      <c r="AL191" s="329"/>
      <c r="AM191" s="329"/>
      <c r="AN191" s="329"/>
      <c r="AO191" s="329"/>
      <c r="AP191" s="329"/>
      <c r="AQ191" s="329"/>
      <c r="AR191" s="329"/>
      <c r="AS191" s="329"/>
      <c r="AT191" s="329"/>
      <c r="AU191" s="329"/>
      <c r="AV191" s="329"/>
    </row>
    <row r="192" spans="1:48" s="199" customFormat="1" x14ac:dyDescent="0.2">
      <c r="A192" s="330"/>
      <c r="AA192" s="200"/>
      <c r="AB192" s="423"/>
      <c r="AC192" s="423"/>
      <c r="AD192" s="423"/>
      <c r="AE192" s="423"/>
      <c r="AF192" s="423"/>
      <c r="AG192" s="423"/>
      <c r="AH192" s="423"/>
      <c r="AI192" s="423"/>
      <c r="AJ192" s="423"/>
      <c r="AK192" s="423"/>
      <c r="AL192" s="329"/>
      <c r="AM192" s="329"/>
      <c r="AN192" s="329"/>
      <c r="AO192" s="329"/>
      <c r="AP192" s="329"/>
      <c r="AQ192" s="329"/>
      <c r="AR192" s="329"/>
      <c r="AS192" s="329"/>
      <c r="AT192" s="329"/>
      <c r="AU192" s="329"/>
      <c r="AV192" s="329"/>
    </row>
    <row r="193" spans="1:48" s="199" customFormat="1" x14ac:dyDescent="0.2">
      <c r="A193" s="330"/>
      <c r="AA193" s="200"/>
      <c r="AB193" s="423"/>
      <c r="AC193" s="423"/>
      <c r="AD193" s="423"/>
      <c r="AE193" s="423"/>
      <c r="AF193" s="423"/>
      <c r="AG193" s="423"/>
      <c r="AH193" s="423"/>
      <c r="AI193" s="423"/>
      <c r="AJ193" s="423"/>
      <c r="AK193" s="423"/>
      <c r="AL193" s="329"/>
      <c r="AM193" s="329"/>
      <c r="AN193" s="329"/>
      <c r="AO193" s="329"/>
      <c r="AP193" s="329"/>
      <c r="AQ193" s="329"/>
      <c r="AR193" s="329"/>
      <c r="AS193" s="329"/>
      <c r="AT193" s="329"/>
      <c r="AU193" s="329"/>
      <c r="AV193" s="329"/>
    </row>
    <row r="194" spans="1:48" s="199" customFormat="1" x14ac:dyDescent="0.2">
      <c r="A194" s="330"/>
      <c r="AA194" s="200"/>
      <c r="AB194" s="423"/>
      <c r="AC194" s="423"/>
      <c r="AD194" s="423"/>
      <c r="AE194" s="423"/>
      <c r="AF194" s="423"/>
      <c r="AG194" s="423"/>
      <c r="AH194" s="423"/>
      <c r="AI194" s="423"/>
      <c r="AJ194" s="423"/>
      <c r="AK194" s="423"/>
      <c r="AL194" s="329"/>
      <c r="AM194" s="329"/>
      <c r="AN194" s="329"/>
      <c r="AO194" s="329"/>
      <c r="AP194" s="329"/>
      <c r="AQ194" s="329"/>
      <c r="AR194" s="329"/>
      <c r="AS194" s="329"/>
      <c r="AT194" s="329"/>
      <c r="AU194" s="329"/>
      <c r="AV194" s="329"/>
    </row>
    <row r="195" spans="1:48" s="199" customFormat="1" x14ac:dyDescent="0.2">
      <c r="A195" s="330"/>
      <c r="AA195" s="200"/>
      <c r="AB195" s="423"/>
      <c r="AC195" s="423"/>
      <c r="AD195" s="423"/>
      <c r="AE195" s="423"/>
      <c r="AF195" s="423"/>
      <c r="AG195" s="423"/>
      <c r="AH195" s="423"/>
      <c r="AI195" s="423"/>
      <c r="AJ195" s="423"/>
      <c r="AK195" s="423"/>
      <c r="AL195" s="329"/>
      <c r="AM195" s="329"/>
      <c r="AN195" s="329"/>
      <c r="AO195" s="329"/>
      <c r="AP195" s="329"/>
      <c r="AQ195" s="329"/>
      <c r="AR195" s="329"/>
      <c r="AS195" s="329"/>
      <c r="AT195" s="329"/>
      <c r="AU195" s="329"/>
      <c r="AV195" s="329"/>
    </row>
    <row r="196" spans="1:48" s="199" customFormat="1" x14ac:dyDescent="0.2">
      <c r="A196" s="330"/>
      <c r="AA196" s="200"/>
      <c r="AB196" s="423"/>
      <c r="AC196" s="423"/>
      <c r="AD196" s="423"/>
      <c r="AE196" s="423"/>
      <c r="AF196" s="423"/>
      <c r="AG196" s="423"/>
      <c r="AH196" s="423"/>
      <c r="AI196" s="423"/>
      <c r="AJ196" s="423"/>
      <c r="AK196" s="423"/>
      <c r="AL196" s="329"/>
      <c r="AM196" s="329"/>
      <c r="AN196" s="329"/>
      <c r="AO196" s="329"/>
      <c r="AP196" s="329"/>
      <c r="AQ196" s="329"/>
      <c r="AR196" s="329"/>
      <c r="AS196" s="329"/>
      <c r="AT196" s="329"/>
      <c r="AU196" s="329"/>
      <c r="AV196" s="329"/>
    </row>
    <row r="197" spans="1:48" s="199" customFormat="1" x14ac:dyDescent="0.2">
      <c r="A197" s="330"/>
      <c r="AA197" s="200"/>
      <c r="AB197" s="423"/>
      <c r="AC197" s="423"/>
      <c r="AD197" s="423"/>
      <c r="AE197" s="423"/>
      <c r="AF197" s="423"/>
      <c r="AG197" s="423"/>
      <c r="AH197" s="423"/>
      <c r="AI197" s="423"/>
      <c r="AJ197" s="423"/>
      <c r="AK197" s="423"/>
      <c r="AL197" s="329"/>
      <c r="AM197" s="329"/>
      <c r="AN197" s="329"/>
      <c r="AO197" s="329"/>
      <c r="AP197" s="329"/>
      <c r="AQ197" s="329"/>
      <c r="AR197" s="329"/>
      <c r="AS197" s="329"/>
      <c r="AT197" s="329"/>
      <c r="AU197" s="329"/>
      <c r="AV197" s="329"/>
    </row>
    <row r="198" spans="1:48" s="199" customFormat="1" x14ac:dyDescent="0.2">
      <c r="A198" s="330"/>
      <c r="AA198" s="200"/>
      <c r="AB198" s="423"/>
      <c r="AC198" s="423"/>
      <c r="AD198" s="423"/>
      <c r="AE198" s="423"/>
      <c r="AF198" s="423"/>
      <c r="AG198" s="423"/>
      <c r="AH198" s="423"/>
      <c r="AI198" s="423"/>
      <c r="AJ198" s="423"/>
      <c r="AK198" s="423"/>
      <c r="AL198" s="329"/>
      <c r="AM198" s="329"/>
      <c r="AN198" s="329"/>
      <c r="AO198" s="329"/>
      <c r="AP198" s="329"/>
      <c r="AQ198" s="329"/>
      <c r="AR198" s="329"/>
      <c r="AS198" s="329"/>
      <c r="AT198" s="329"/>
      <c r="AU198" s="329"/>
      <c r="AV198" s="329"/>
    </row>
    <row r="199" spans="1:48" s="199" customFormat="1" x14ac:dyDescent="0.2">
      <c r="A199" s="330"/>
      <c r="AA199" s="200"/>
      <c r="AB199" s="423"/>
      <c r="AC199" s="423"/>
      <c r="AD199" s="423"/>
      <c r="AE199" s="423"/>
      <c r="AF199" s="423"/>
      <c r="AG199" s="423"/>
      <c r="AH199" s="423"/>
      <c r="AI199" s="423"/>
      <c r="AJ199" s="423"/>
      <c r="AK199" s="423"/>
      <c r="AL199" s="329"/>
      <c r="AM199" s="329"/>
      <c r="AN199" s="329"/>
      <c r="AO199" s="329"/>
      <c r="AP199" s="329"/>
      <c r="AQ199" s="329"/>
      <c r="AR199" s="329"/>
      <c r="AS199" s="329"/>
      <c r="AT199" s="329"/>
      <c r="AU199" s="329"/>
      <c r="AV199" s="329"/>
    </row>
    <row r="200" spans="1:48" s="199" customFormat="1" x14ac:dyDescent="0.2">
      <c r="A200" s="330"/>
      <c r="AA200" s="200"/>
      <c r="AB200" s="423"/>
      <c r="AC200" s="423"/>
      <c r="AD200" s="423"/>
      <c r="AE200" s="423"/>
      <c r="AF200" s="423"/>
      <c r="AG200" s="423"/>
      <c r="AH200" s="423"/>
      <c r="AI200" s="423"/>
      <c r="AJ200" s="423"/>
      <c r="AK200" s="423"/>
      <c r="AL200" s="329"/>
      <c r="AM200" s="329"/>
      <c r="AN200" s="329"/>
      <c r="AO200" s="329"/>
      <c r="AP200" s="329"/>
      <c r="AQ200" s="329"/>
      <c r="AR200" s="329"/>
      <c r="AS200" s="329"/>
      <c r="AT200" s="329"/>
      <c r="AU200" s="329"/>
      <c r="AV200" s="329"/>
    </row>
    <row r="201" spans="1:48" s="199" customFormat="1" x14ac:dyDescent="0.2">
      <c r="A201" s="330"/>
      <c r="AA201" s="200"/>
      <c r="AB201" s="423"/>
      <c r="AC201" s="423"/>
      <c r="AD201" s="423"/>
      <c r="AE201" s="423"/>
      <c r="AF201" s="423"/>
      <c r="AG201" s="423"/>
      <c r="AH201" s="423"/>
      <c r="AI201" s="423"/>
      <c r="AJ201" s="423"/>
      <c r="AK201" s="423"/>
      <c r="AL201" s="329"/>
      <c r="AM201" s="329"/>
      <c r="AN201" s="329"/>
      <c r="AO201" s="329"/>
      <c r="AP201" s="329"/>
      <c r="AQ201" s="329"/>
      <c r="AR201" s="329"/>
      <c r="AS201" s="329"/>
      <c r="AT201" s="329"/>
      <c r="AU201" s="329"/>
      <c r="AV201" s="329"/>
    </row>
    <row r="202" spans="1:48" s="199" customFormat="1" x14ac:dyDescent="0.2">
      <c r="A202" s="330"/>
      <c r="AA202" s="200"/>
      <c r="AB202" s="423"/>
      <c r="AC202" s="423"/>
      <c r="AD202" s="423"/>
      <c r="AE202" s="423"/>
      <c r="AF202" s="423"/>
      <c r="AG202" s="423"/>
      <c r="AH202" s="423"/>
      <c r="AI202" s="423"/>
      <c r="AJ202" s="423"/>
      <c r="AK202" s="423"/>
      <c r="AL202" s="329"/>
      <c r="AM202" s="329"/>
      <c r="AN202" s="329"/>
      <c r="AO202" s="329"/>
      <c r="AP202" s="329"/>
      <c r="AQ202" s="329"/>
      <c r="AR202" s="329"/>
      <c r="AS202" s="329"/>
      <c r="AT202" s="329"/>
      <c r="AU202" s="329"/>
      <c r="AV202" s="329"/>
    </row>
    <row r="203" spans="1:48" s="199" customFormat="1" x14ac:dyDescent="0.2">
      <c r="A203" s="330"/>
      <c r="AA203" s="200"/>
      <c r="AB203" s="423"/>
      <c r="AC203" s="423"/>
      <c r="AD203" s="423"/>
      <c r="AE203" s="423"/>
      <c r="AF203" s="423"/>
      <c r="AG203" s="423"/>
      <c r="AH203" s="423"/>
      <c r="AI203" s="423"/>
      <c r="AJ203" s="423"/>
      <c r="AK203" s="423"/>
      <c r="AL203" s="329"/>
      <c r="AM203" s="329"/>
      <c r="AN203" s="329"/>
      <c r="AO203" s="329"/>
      <c r="AP203" s="329"/>
      <c r="AQ203" s="329"/>
      <c r="AR203" s="329"/>
      <c r="AS203" s="329"/>
      <c r="AT203" s="329"/>
      <c r="AU203" s="329"/>
      <c r="AV203" s="329"/>
    </row>
    <row r="204" spans="1:48" s="199" customFormat="1" x14ac:dyDescent="0.2">
      <c r="A204" s="330"/>
      <c r="AA204" s="200"/>
      <c r="AB204" s="423"/>
      <c r="AC204" s="423"/>
      <c r="AD204" s="423"/>
      <c r="AE204" s="423"/>
      <c r="AF204" s="423"/>
      <c r="AG204" s="423"/>
      <c r="AH204" s="423"/>
      <c r="AI204" s="423"/>
      <c r="AJ204" s="423"/>
      <c r="AK204" s="423"/>
      <c r="AL204" s="329"/>
      <c r="AM204" s="329"/>
      <c r="AN204" s="329"/>
      <c r="AO204" s="329"/>
      <c r="AP204" s="329"/>
      <c r="AQ204" s="329"/>
      <c r="AR204" s="329"/>
      <c r="AS204" s="329"/>
      <c r="AT204" s="329"/>
      <c r="AU204" s="329"/>
      <c r="AV204" s="329"/>
    </row>
    <row r="205" spans="1:48" s="199" customFormat="1" x14ac:dyDescent="0.2">
      <c r="A205" s="330"/>
      <c r="AA205" s="200"/>
      <c r="AB205" s="423"/>
      <c r="AC205" s="423"/>
      <c r="AD205" s="423"/>
      <c r="AE205" s="423"/>
      <c r="AF205" s="423"/>
      <c r="AG205" s="423"/>
      <c r="AH205" s="423"/>
      <c r="AI205" s="423"/>
      <c r="AJ205" s="423"/>
      <c r="AK205" s="423"/>
      <c r="AL205" s="329"/>
      <c r="AM205" s="329"/>
      <c r="AN205" s="329"/>
      <c r="AO205" s="329"/>
      <c r="AP205" s="329"/>
      <c r="AQ205" s="329"/>
      <c r="AR205" s="329"/>
      <c r="AS205" s="329"/>
      <c r="AT205" s="329"/>
      <c r="AU205" s="329"/>
      <c r="AV205" s="329"/>
    </row>
  </sheetData>
  <dataConsolidate/>
  <mergeCells count="165">
    <mergeCell ref="T113:U113"/>
    <mergeCell ref="W113:X113"/>
    <mergeCell ref="C101:X102"/>
    <mergeCell ref="N103:O103"/>
    <mergeCell ref="Q103:R103"/>
    <mergeCell ref="W116:X116"/>
    <mergeCell ref="W131:X131"/>
    <mergeCell ref="N116:O116"/>
    <mergeCell ref="Q116:R116"/>
    <mergeCell ref="T116:U116"/>
    <mergeCell ref="N122:O122"/>
    <mergeCell ref="Q122:R122"/>
    <mergeCell ref="T122:U122"/>
    <mergeCell ref="W122:X122"/>
    <mergeCell ref="W125:X125"/>
    <mergeCell ref="N119:O119"/>
    <mergeCell ref="Q119:R119"/>
    <mergeCell ref="T119:U119"/>
    <mergeCell ref="W119:X119"/>
    <mergeCell ref="N125:O125"/>
    <mergeCell ref="Q125:R125"/>
    <mergeCell ref="T125:U125"/>
    <mergeCell ref="T103:U103"/>
    <mergeCell ref="W111:X111"/>
    <mergeCell ref="N132:O132"/>
    <mergeCell ref="Q132:R132"/>
    <mergeCell ref="T132:U132"/>
    <mergeCell ref="W132:X132"/>
    <mergeCell ref="N131:O131"/>
    <mergeCell ref="Q131:R131"/>
    <mergeCell ref="T131:U131"/>
    <mergeCell ref="N128:O128"/>
    <mergeCell ref="W128:X128"/>
    <mergeCell ref="Q128:R128"/>
    <mergeCell ref="T128:U128"/>
    <mergeCell ref="N111:O111"/>
    <mergeCell ref="Q111:R111"/>
    <mergeCell ref="T111:U111"/>
    <mergeCell ref="Q104:R106"/>
    <mergeCell ref="N104:O106"/>
    <mergeCell ref="N107:O107"/>
    <mergeCell ref="Q107:R107"/>
    <mergeCell ref="T107:U107"/>
    <mergeCell ref="W104:X104"/>
    <mergeCell ref="W108:X108"/>
    <mergeCell ref="N108:O108"/>
    <mergeCell ref="Q108:R108"/>
    <mergeCell ref="T108:U108"/>
    <mergeCell ref="T104:U106"/>
    <mergeCell ref="C11:G11"/>
    <mergeCell ref="K86:L86"/>
    <mergeCell ref="N86:O86"/>
    <mergeCell ref="K42:W42"/>
    <mergeCell ref="N113:O113"/>
    <mergeCell ref="Q113:R113"/>
    <mergeCell ref="W103:X103"/>
    <mergeCell ref="W107:X107"/>
    <mergeCell ref="C97:I97"/>
    <mergeCell ref="W55:X55"/>
    <mergeCell ref="K55:L55"/>
    <mergeCell ref="K56:L58"/>
    <mergeCell ref="K94:L94"/>
    <mergeCell ref="K90:L90"/>
    <mergeCell ref="K93:L93"/>
    <mergeCell ref="T60:U60"/>
    <mergeCell ref="T64:U64"/>
    <mergeCell ref="T59:U59"/>
    <mergeCell ref="N60:O60"/>
    <mergeCell ref="W72:X72"/>
    <mergeCell ref="Q64:R64"/>
    <mergeCell ref="W56:X56"/>
    <mergeCell ref="Q76:R76"/>
    <mergeCell ref="N76:O76"/>
    <mergeCell ref="D64:I65"/>
    <mergeCell ref="C36:I37"/>
    <mergeCell ref="K31:L31"/>
    <mergeCell ref="K34:L34"/>
    <mergeCell ref="K36:L36"/>
    <mergeCell ref="W94:X94"/>
    <mergeCell ref="W93:X93"/>
    <mergeCell ref="T94:U94"/>
    <mergeCell ref="R1:S1"/>
    <mergeCell ref="K24:L24"/>
    <mergeCell ref="K21:L21"/>
    <mergeCell ref="K13:L13"/>
    <mergeCell ref="N44:O44"/>
    <mergeCell ref="T55:U55"/>
    <mergeCell ref="N55:O55"/>
    <mergeCell ref="Q55:R55"/>
    <mergeCell ref="A2:Z2"/>
    <mergeCell ref="A3:Z3"/>
    <mergeCell ref="Q35:W35"/>
    <mergeCell ref="K19:L19"/>
    <mergeCell ref="E6:J6"/>
    <mergeCell ref="A4:Z4"/>
    <mergeCell ref="C13:I16"/>
    <mergeCell ref="C18:I18"/>
    <mergeCell ref="N72:O72"/>
    <mergeCell ref="W59:X59"/>
    <mergeCell ref="W60:X60"/>
    <mergeCell ref="Q67:R67"/>
    <mergeCell ref="W80:X80"/>
    <mergeCell ref="K12:L12"/>
    <mergeCell ref="T67:U67"/>
    <mergeCell ref="K59:L59"/>
    <mergeCell ref="W78:X78"/>
    <mergeCell ref="Q56:R58"/>
    <mergeCell ref="T56:U58"/>
    <mergeCell ref="Q59:R59"/>
    <mergeCell ref="Q60:R60"/>
    <mergeCell ref="W76:X76"/>
    <mergeCell ref="T69:U69"/>
    <mergeCell ref="W64:X64"/>
    <mergeCell ref="W74:X74"/>
    <mergeCell ref="W67:X67"/>
    <mergeCell ref="W69:X69"/>
    <mergeCell ref="P44:R44"/>
    <mergeCell ref="K67:L67"/>
    <mergeCell ref="K26:L26"/>
    <mergeCell ref="K28:L28"/>
    <mergeCell ref="N80:O80"/>
    <mergeCell ref="W86:X86"/>
    <mergeCell ref="W87:X87"/>
    <mergeCell ref="W90:X90"/>
    <mergeCell ref="W84:X84"/>
    <mergeCell ref="C34:I35"/>
    <mergeCell ref="K44:L44"/>
    <mergeCell ref="K69:L69"/>
    <mergeCell ref="K60:L60"/>
    <mergeCell ref="D60:I61"/>
    <mergeCell ref="K64:L64"/>
    <mergeCell ref="N84:O84"/>
    <mergeCell ref="Q84:R84"/>
    <mergeCell ref="Q69:R69"/>
    <mergeCell ref="N67:O67"/>
    <mergeCell ref="N69:O69"/>
    <mergeCell ref="N56:O58"/>
    <mergeCell ref="N64:O64"/>
    <mergeCell ref="N59:O59"/>
    <mergeCell ref="K39:L39"/>
    <mergeCell ref="K41:L41"/>
    <mergeCell ref="D87:I88"/>
    <mergeCell ref="K87:L87"/>
    <mergeCell ref="N90:O90"/>
    <mergeCell ref="W82:X82"/>
    <mergeCell ref="Q94:R94"/>
    <mergeCell ref="N74:O74"/>
    <mergeCell ref="Q90:R90"/>
    <mergeCell ref="Q78:R78"/>
    <mergeCell ref="T78:U78"/>
    <mergeCell ref="T90:U90"/>
    <mergeCell ref="T93:U93"/>
    <mergeCell ref="Q86:R86"/>
    <mergeCell ref="T86:U86"/>
    <mergeCell ref="T84:U84"/>
    <mergeCell ref="N87:O87"/>
    <mergeCell ref="N78:O78"/>
    <mergeCell ref="Q93:R93"/>
    <mergeCell ref="Q87:R87"/>
    <mergeCell ref="T87:U87"/>
    <mergeCell ref="N94:O94"/>
    <mergeCell ref="T82:U82"/>
    <mergeCell ref="N93:O93"/>
    <mergeCell ref="N82:O82"/>
    <mergeCell ref="Q82:R82"/>
  </mergeCells>
  <phoneticPr fontId="5" type="noConversion"/>
  <printOptions horizontalCentered="1"/>
  <pageMargins left="0.39370078740157483" right="0.39370078740157483" top="0.59055118110236227" bottom="0.59055118110236227" header="0.51181102362204722" footer="0.51181102362204722"/>
  <pageSetup paperSize="9" scale="50" fitToHeight="2" orientation="portrait" r:id="rId1"/>
  <headerFooter alignWithMargins="0"/>
  <rowBreaks count="2" manualBreakCount="2">
    <brk id="45" max="25" man="1"/>
    <brk id="97"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2053" r:id="rId4" name="List Box 5">
              <controlPr locked="0" defaultSize="0" autoFill="0" autoLine="0" autoPict="0">
                <anchor moveWithCells="1">
                  <from>
                    <xdr:col>10</xdr:col>
                    <xdr:colOff>561975</xdr:colOff>
                    <xdr:row>4</xdr:row>
                    <xdr:rowOff>85725</xdr:rowOff>
                  </from>
                  <to>
                    <xdr:col>14</xdr:col>
                    <xdr:colOff>438150</xdr:colOff>
                    <xdr:row>8</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O187"/>
  <sheetViews>
    <sheetView showGridLines="0" workbookViewId="0"/>
  </sheetViews>
  <sheetFormatPr defaultRowHeight="12.75" x14ac:dyDescent="0.2"/>
  <cols>
    <col min="1" max="2" width="1.7109375" customWidth="1"/>
    <col min="5" max="5" width="9.140625" customWidth="1"/>
    <col min="6" max="6" width="8.5703125" customWidth="1"/>
    <col min="7" max="7" width="14.28515625" customWidth="1"/>
    <col min="8" max="9" width="3.85546875" customWidth="1"/>
    <col min="10" max="11" width="11.42578125" customWidth="1"/>
    <col min="12" max="13" width="2.7109375" customWidth="1"/>
    <col min="14" max="15" width="11.42578125" customWidth="1"/>
    <col min="16" max="17" width="2.7109375" customWidth="1"/>
    <col min="18" max="19" width="11.42578125" customWidth="1"/>
    <col min="20" max="21" width="1.7109375" customWidth="1"/>
    <col min="23" max="36" width="6.85546875" style="197" hidden="1" customWidth="1"/>
    <col min="37" max="41" width="6.85546875" style="197" customWidth="1"/>
    <col min="42" max="43" width="6.85546875" customWidth="1"/>
  </cols>
  <sheetData>
    <row r="1" spans="1:41" ht="15" x14ac:dyDescent="0.2">
      <c r="A1" s="72"/>
      <c r="B1" s="73"/>
      <c r="C1" s="73"/>
      <c r="D1" s="73"/>
      <c r="E1" s="73"/>
      <c r="F1" s="73"/>
      <c r="G1" s="73"/>
      <c r="H1" s="73"/>
      <c r="I1" s="73"/>
      <c r="J1" s="73"/>
      <c r="K1" s="73"/>
      <c r="L1" s="73"/>
      <c r="M1" s="73"/>
      <c r="N1" s="73"/>
      <c r="O1" s="73"/>
      <c r="P1" s="73"/>
      <c r="Q1" s="73"/>
      <c r="R1" s="73"/>
      <c r="S1" s="73"/>
      <c r="T1" s="73"/>
      <c r="U1" s="74"/>
    </row>
    <row r="2" spans="1:41" ht="15.75" x14ac:dyDescent="0.25">
      <c r="A2" s="710" t="s">
        <v>35</v>
      </c>
      <c r="B2" s="711"/>
      <c r="C2" s="711"/>
      <c r="D2" s="711"/>
      <c r="E2" s="711"/>
      <c r="F2" s="711"/>
      <c r="G2" s="711"/>
      <c r="H2" s="711"/>
      <c r="I2" s="711"/>
      <c r="J2" s="711"/>
      <c r="K2" s="711"/>
      <c r="L2" s="711"/>
      <c r="M2" s="711"/>
      <c r="N2" s="711"/>
      <c r="O2" s="711"/>
      <c r="P2" s="711"/>
      <c r="Q2" s="711"/>
      <c r="R2" s="711"/>
      <c r="S2" s="711"/>
      <c r="T2" s="711"/>
      <c r="U2" s="712"/>
    </row>
    <row r="3" spans="1:41" ht="15.75" x14ac:dyDescent="0.25">
      <c r="A3" s="663" t="s">
        <v>789</v>
      </c>
      <c r="B3" s="713"/>
      <c r="C3" s="713"/>
      <c r="D3" s="713"/>
      <c r="E3" s="713"/>
      <c r="F3" s="713"/>
      <c r="G3" s="713"/>
      <c r="H3" s="713"/>
      <c r="I3" s="713"/>
      <c r="J3" s="713"/>
      <c r="K3" s="713"/>
      <c r="L3" s="713"/>
      <c r="M3" s="713"/>
      <c r="N3" s="713"/>
      <c r="O3" s="713"/>
      <c r="P3" s="713"/>
      <c r="Q3" s="713"/>
      <c r="R3" s="713"/>
      <c r="S3" s="713"/>
      <c r="T3" s="713"/>
      <c r="U3" s="714"/>
    </row>
    <row r="4" spans="1:41" ht="15" x14ac:dyDescent="0.2">
      <c r="A4" s="680"/>
      <c r="B4" s="681"/>
      <c r="C4" s="681"/>
      <c r="D4" s="681"/>
      <c r="E4" s="681"/>
      <c r="F4" s="681"/>
      <c r="G4" s="681"/>
      <c r="H4" s="681"/>
      <c r="I4" s="681"/>
      <c r="J4" s="681"/>
      <c r="K4" s="681"/>
      <c r="L4" s="681"/>
      <c r="M4" s="681"/>
      <c r="N4" s="681"/>
      <c r="O4" s="681"/>
      <c r="P4" s="681"/>
      <c r="Q4" s="681"/>
      <c r="R4" s="681"/>
      <c r="S4" s="681"/>
      <c r="T4" s="681"/>
      <c r="U4" s="682"/>
    </row>
    <row r="5" spans="1:41" ht="15.75" thickBot="1" x14ac:dyDescent="0.25">
      <c r="A5" s="75"/>
      <c r="B5" s="76"/>
      <c r="C5" s="76"/>
      <c r="D5" s="76"/>
      <c r="E5" s="76"/>
      <c r="F5" s="76"/>
      <c r="G5" s="76"/>
      <c r="H5" s="76"/>
      <c r="I5" s="76"/>
      <c r="J5" s="76"/>
      <c r="K5" s="76"/>
      <c r="L5" s="76"/>
      <c r="M5" s="76"/>
      <c r="N5" s="76"/>
      <c r="O5" s="76"/>
      <c r="P5" s="76"/>
      <c r="Q5" s="76"/>
      <c r="R5" s="224"/>
      <c r="S5" s="225"/>
      <c r="T5" s="76"/>
      <c r="U5" s="77"/>
    </row>
    <row r="6" spans="1:41" x14ac:dyDescent="0.2">
      <c r="A6" s="53"/>
      <c r="B6" s="54"/>
      <c r="C6" s="715"/>
      <c r="D6" s="715"/>
      <c r="E6" s="715"/>
      <c r="F6" s="715"/>
      <c r="G6" s="715"/>
      <c r="H6" s="715"/>
      <c r="I6" s="54"/>
      <c r="J6" s="54"/>
      <c r="K6" s="54"/>
      <c r="L6" s="54"/>
      <c r="M6" s="54"/>
      <c r="N6" s="54"/>
      <c r="O6" s="54"/>
      <c r="P6" s="54"/>
      <c r="Q6" s="54"/>
      <c r="R6" s="54"/>
      <c r="S6" s="54"/>
      <c r="T6" s="54"/>
      <c r="U6" s="55"/>
    </row>
    <row r="7" spans="1:41" s="35" customFormat="1" ht="18" customHeight="1" x14ac:dyDescent="0.25">
      <c r="A7" s="43"/>
      <c r="B7" s="26"/>
      <c r="C7" s="78"/>
      <c r="D7" s="78"/>
      <c r="E7" s="78"/>
      <c r="F7" s="380"/>
      <c r="G7" s="380"/>
      <c r="H7" s="380"/>
      <c r="I7" s="26"/>
      <c r="J7" s="26"/>
      <c r="K7" s="26"/>
      <c r="L7" s="26"/>
      <c r="M7" s="26"/>
      <c r="N7" s="26"/>
      <c r="O7" s="26"/>
      <c r="P7" s="26"/>
      <c r="Q7" s="26"/>
      <c r="R7" s="26"/>
      <c r="S7" s="26"/>
      <c r="T7" s="26"/>
      <c r="U7" s="27"/>
      <c r="V7"/>
      <c r="W7" s="153"/>
      <c r="X7" s="153"/>
      <c r="Y7" s="153"/>
      <c r="Z7" s="153"/>
      <c r="AA7" s="153"/>
      <c r="AB7" s="153"/>
      <c r="AC7" s="153"/>
      <c r="AD7" s="153"/>
      <c r="AE7" s="153"/>
      <c r="AF7" s="153"/>
      <c r="AG7" s="153"/>
      <c r="AH7" s="153"/>
      <c r="AI7" s="153"/>
      <c r="AJ7" s="153"/>
      <c r="AK7" s="153"/>
      <c r="AL7" s="153"/>
      <c r="AM7" s="153"/>
      <c r="AN7" s="153"/>
      <c r="AO7" s="153"/>
    </row>
    <row r="8" spans="1:41" ht="15.75" x14ac:dyDescent="0.25">
      <c r="A8" s="22"/>
      <c r="B8" s="2"/>
      <c r="C8" s="689" t="s">
        <v>261</v>
      </c>
      <c r="D8" s="689"/>
      <c r="E8" s="689"/>
      <c r="F8" s="689"/>
      <c r="G8" s="689"/>
      <c r="H8" s="689"/>
      <c r="I8" s="26"/>
      <c r="J8" s="688"/>
      <c r="K8" s="688"/>
      <c r="L8" s="379"/>
      <c r="M8" s="26"/>
      <c r="N8" s="688"/>
      <c r="O8" s="688"/>
      <c r="P8" s="26"/>
      <c r="Q8" s="26"/>
      <c r="R8" s="688"/>
      <c r="S8" s="688"/>
      <c r="T8" s="1"/>
      <c r="U8" s="56"/>
    </row>
    <row r="9" spans="1:41" ht="15.75" customHeight="1" x14ac:dyDescent="0.2">
      <c r="A9" s="22"/>
      <c r="B9" s="2"/>
      <c r="C9" s="685"/>
      <c r="D9" s="685"/>
      <c r="E9" s="685"/>
      <c r="F9" s="685"/>
      <c r="G9" s="685"/>
      <c r="H9" s="685"/>
      <c r="I9" s="26"/>
      <c r="J9" s="688" t="s">
        <v>586</v>
      </c>
      <c r="K9" s="688"/>
      <c r="L9" s="379"/>
      <c r="M9" s="26"/>
      <c r="N9" s="688" t="s">
        <v>587</v>
      </c>
      <c r="O9" s="688"/>
      <c r="P9" s="26"/>
      <c r="Q9" s="26"/>
      <c r="R9" s="688" t="s">
        <v>588</v>
      </c>
      <c r="S9" s="688"/>
      <c r="T9" s="3"/>
      <c r="U9" s="56"/>
    </row>
    <row r="10" spans="1:41" ht="15.75" x14ac:dyDescent="0.25">
      <c r="A10" s="22"/>
      <c r="B10" s="2"/>
      <c r="C10" s="684"/>
      <c r="D10" s="684"/>
      <c r="E10" s="26"/>
      <c r="F10" s="26"/>
      <c r="G10" s="26"/>
      <c r="H10" s="26"/>
      <c r="I10" s="26"/>
      <c r="J10" s="719" t="s">
        <v>746</v>
      </c>
      <c r="K10" s="720"/>
      <c r="L10" s="386"/>
      <c r="M10" s="26"/>
      <c r="N10" s="719" t="s">
        <v>747</v>
      </c>
      <c r="O10" s="720"/>
      <c r="P10" s="26"/>
      <c r="Q10" s="26"/>
      <c r="R10" s="719" t="s">
        <v>34</v>
      </c>
      <c r="S10" s="720"/>
      <c r="T10" s="2"/>
      <c r="U10" s="56"/>
      <c r="Y10" s="717"/>
      <c r="Z10" s="718"/>
      <c r="AA10" s="718"/>
    </row>
    <row r="11" spans="1:41" ht="15.75" x14ac:dyDescent="0.25">
      <c r="A11" s="22"/>
      <c r="B11" s="2"/>
      <c r="C11" s="26"/>
      <c r="D11" s="26"/>
      <c r="E11" s="26"/>
      <c r="F11" s="26"/>
      <c r="G11" s="26"/>
      <c r="H11" s="26"/>
      <c r="I11" s="26"/>
      <c r="J11" s="720"/>
      <c r="K11" s="720"/>
      <c r="L11" s="386"/>
      <c r="M11" s="26"/>
      <c r="N11" s="720"/>
      <c r="O11" s="720"/>
      <c r="P11" s="26"/>
      <c r="Q11" s="26"/>
      <c r="R11" s="720"/>
      <c r="S11" s="720"/>
      <c r="T11" s="2"/>
      <c r="U11" s="56"/>
      <c r="Y11" s="718"/>
      <c r="Z11" s="718"/>
      <c r="AA11" s="718"/>
    </row>
    <row r="12" spans="1:41" ht="30" customHeight="1" x14ac:dyDescent="0.25">
      <c r="A12" s="22"/>
      <c r="B12" s="2"/>
      <c r="C12" s="687" t="s">
        <v>764</v>
      </c>
      <c r="D12" s="687"/>
      <c r="E12" s="687"/>
      <c r="F12" s="687"/>
      <c r="G12" s="687"/>
      <c r="H12" s="687"/>
      <c r="I12" s="26"/>
      <c r="J12" s="721"/>
      <c r="K12" s="721"/>
      <c r="L12" s="386"/>
      <c r="M12" s="26"/>
      <c r="N12" s="684"/>
      <c r="O12" s="684"/>
      <c r="P12" s="26"/>
      <c r="Q12" s="26"/>
      <c r="R12" s="684"/>
      <c r="S12" s="684"/>
      <c r="T12" s="2"/>
      <c r="U12" s="56"/>
      <c r="X12" s="387"/>
    </row>
    <row r="13" spans="1:41" ht="16.5" customHeight="1" thickBot="1" x14ac:dyDescent="0.3">
      <c r="A13" s="22"/>
      <c r="B13" s="2"/>
      <c r="C13" s="687"/>
      <c r="D13" s="687"/>
      <c r="E13" s="687"/>
      <c r="F13" s="687"/>
      <c r="G13" s="687"/>
      <c r="H13" s="687"/>
      <c r="I13" s="26"/>
      <c r="J13" s="686" t="s">
        <v>583</v>
      </c>
      <c r="K13" s="686"/>
      <c r="L13" s="26"/>
      <c r="M13" s="26"/>
      <c r="N13" s="686" t="s">
        <v>583</v>
      </c>
      <c r="O13" s="686"/>
      <c r="P13" s="26"/>
      <c r="Q13" s="221"/>
      <c r="R13" s="716" t="s">
        <v>583</v>
      </c>
      <c r="S13" s="716"/>
      <c r="T13" s="222"/>
      <c r="U13" s="56"/>
    </row>
    <row r="14" spans="1:41" ht="16.5" thickBot="1" x14ac:dyDescent="0.25">
      <c r="A14" s="22"/>
      <c r="B14" s="2"/>
      <c r="C14" s="26" t="s">
        <v>614</v>
      </c>
      <c r="D14" s="26"/>
      <c r="E14" s="26"/>
      <c r="F14" s="690" t="s">
        <v>926</v>
      </c>
      <c r="G14" s="691"/>
      <c r="H14" s="26"/>
      <c r="I14" s="26"/>
      <c r="J14" s="642">
        <f>VLOOKUP('Part 1'!$F$1,Datasheet2!$A$8:$DS$334,AA14,0)</f>
        <v>62769505977</v>
      </c>
      <c r="K14" s="643"/>
      <c r="L14" s="63"/>
      <c r="M14" s="26"/>
      <c r="N14" s="642">
        <f>VLOOKUP('Part 1'!$F$1,Datasheet2!$A$8:$DS$334,AE14,0)</f>
        <v>461415714</v>
      </c>
      <c r="O14" s="643"/>
      <c r="P14" s="26"/>
      <c r="Q14" s="525"/>
      <c r="R14" s="642">
        <f>VLOOKUP('Part 1'!$F$1,Datasheet2!$A$8:$DS$334,AI14,0)</f>
        <v>63230921691</v>
      </c>
      <c r="S14" s="643"/>
      <c r="T14" s="222"/>
      <c r="U14" s="56"/>
      <c r="W14" s="197">
        <v>6</v>
      </c>
      <c r="Y14" s="151"/>
      <c r="AA14" s="197">
        <v>7</v>
      </c>
      <c r="AE14" s="197">
        <v>8</v>
      </c>
      <c r="AI14" s="197">
        <v>9</v>
      </c>
    </row>
    <row r="15" spans="1:41" ht="15.75" thickBot="1" x14ac:dyDescent="0.25">
      <c r="A15" s="22"/>
      <c r="B15" s="2"/>
      <c r="C15" s="26"/>
      <c r="D15" s="26"/>
      <c r="E15" s="26"/>
      <c r="F15" s="379"/>
      <c r="G15" s="26"/>
      <c r="H15" s="26"/>
      <c r="I15" s="379"/>
      <c r="J15" s="63"/>
      <c r="K15" s="63"/>
      <c r="L15" s="63"/>
      <c r="M15" s="26"/>
      <c r="N15" s="63"/>
      <c r="O15" s="63"/>
      <c r="P15" s="26"/>
      <c r="Q15" s="525"/>
      <c r="R15" s="525"/>
      <c r="S15" s="525"/>
      <c r="T15" s="222"/>
      <c r="U15" s="56"/>
    </row>
    <row r="16" spans="1:41" ht="16.5" thickBot="1" x14ac:dyDescent="0.3">
      <c r="A16" s="22"/>
      <c r="B16" s="2"/>
      <c r="C16" s="650" t="s">
        <v>790</v>
      </c>
      <c r="D16" s="683"/>
      <c r="E16" s="683"/>
      <c r="F16" s="683"/>
      <c r="G16" s="226">
        <f>VLOOKUP('Part 1'!$F$1,Datasheet2!$A$8:$DS$334,W16,0)</f>
        <v>46.6</v>
      </c>
      <c r="H16" s="130"/>
      <c r="I16" s="26"/>
      <c r="J16" s="63"/>
      <c r="K16" s="63"/>
      <c r="L16" s="63"/>
      <c r="M16" s="26"/>
      <c r="N16" s="63"/>
      <c r="O16" s="63"/>
      <c r="P16" s="26"/>
      <c r="Q16" s="525"/>
      <c r="R16" s="525"/>
      <c r="S16" s="525"/>
      <c r="T16" s="222"/>
      <c r="U16" s="56"/>
      <c r="W16" s="197">
        <v>10</v>
      </c>
    </row>
    <row r="17" spans="1:35" ht="15.75" thickBot="1" x14ac:dyDescent="0.25">
      <c r="A17" s="22"/>
      <c r="B17" s="2"/>
      <c r="C17" s="683"/>
      <c r="D17" s="683"/>
      <c r="E17" s="683"/>
      <c r="F17" s="683"/>
      <c r="G17" s="10"/>
      <c r="H17" s="26"/>
      <c r="I17" s="26"/>
      <c r="J17" s="63"/>
      <c r="K17" s="63"/>
      <c r="L17" s="63"/>
      <c r="M17" s="63"/>
      <c r="N17" s="63"/>
      <c r="O17" s="63"/>
      <c r="P17" s="63"/>
      <c r="Q17" s="525"/>
      <c r="R17" s="525"/>
      <c r="S17" s="525"/>
      <c r="T17" s="222"/>
      <c r="U17" s="56"/>
    </row>
    <row r="18" spans="1:35" ht="15.75" thickBot="1" x14ac:dyDescent="0.25">
      <c r="A18" s="22"/>
      <c r="B18" s="2"/>
      <c r="C18" s="10"/>
      <c r="D18" s="10"/>
      <c r="E18" s="10"/>
      <c r="F18" s="10"/>
      <c r="G18" s="10"/>
      <c r="H18" s="26"/>
      <c r="I18" s="131"/>
      <c r="J18" s="132"/>
      <c r="K18" s="132"/>
      <c r="L18" s="133"/>
      <c r="M18" s="132"/>
      <c r="N18" s="132"/>
      <c r="O18" s="132"/>
      <c r="P18" s="133"/>
      <c r="Q18" s="526"/>
      <c r="R18" s="526"/>
      <c r="S18" s="526"/>
      <c r="T18" s="527"/>
      <c r="U18" s="56"/>
    </row>
    <row r="19" spans="1:35" ht="16.5" thickBot="1" x14ac:dyDescent="0.25">
      <c r="A19" s="22"/>
      <c r="B19" s="2"/>
      <c r="C19" s="10" t="s">
        <v>791</v>
      </c>
      <c r="D19" s="10"/>
      <c r="E19" s="10"/>
      <c r="F19" s="10"/>
      <c r="G19" s="10"/>
      <c r="H19" s="26"/>
      <c r="I19" s="134"/>
      <c r="J19" s="642">
        <f>VLOOKUP('Part 1'!$F$1,Datasheet2!$A$8:$DS$334,AA19,0)</f>
        <v>29250589786</v>
      </c>
      <c r="K19" s="643"/>
      <c r="L19" s="65"/>
      <c r="M19" s="26"/>
      <c r="N19" s="642">
        <f>VLOOKUP('Part 1'!$F$1,Datasheet2!$A$8:$DS$334,AE19,0)</f>
        <v>215019726</v>
      </c>
      <c r="O19" s="643"/>
      <c r="P19" s="65"/>
      <c r="Q19" s="525"/>
      <c r="R19" s="525"/>
      <c r="S19" s="525"/>
      <c r="T19" s="528"/>
      <c r="U19" s="56"/>
      <c r="Y19" s="151"/>
      <c r="AA19" s="197">
        <v>11</v>
      </c>
      <c r="AE19" s="197">
        <v>12</v>
      </c>
    </row>
    <row r="20" spans="1:35" ht="16.5" thickBot="1" x14ac:dyDescent="0.25">
      <c r="A20" s="22"/>
      <c r="B20" s="2"/>
      <c r="C20" s="10"/>
      <c r="D20" s="10"/>
      <c r="E20" s="10"/>
      <c r="F20" s="10"/>
      <c r="G20" s="10"/>
      <c r="H20" s="26"/>
      <c r="I20" s="134"/>
      <c r="J20" s="64"/>
      <c r="K20" s="63"/>
      <c r="L20" s="65"/>
      <c r="M20" s="26"/>
      <c r="N20" s="64"/>
      <c r="O20" s="63"/>
      <c r="P20" s="65"/>
      <c r="Q20" s="525"/>
      <c r="R20" s="525"/>
      <c r="S20" s="525"/>
      <c r="T20" s="528"/>
      <c r="U20" s="56"/>
    </row>
    <row r="21" spans="1:35" ht="16.5" thickBot="1" x14ac:dyDescent="0.25">
      <c r="A21" s="22"/>
      <c r="B21" s="2"/>
      <c r="C21" s="10" t="s">
        <v>606</v>
      </c>
      <c r="D21" s="10"/>
      <c r="E21" s="10"/>
      <c r="F21" s="10"/>
      <c r="G21" s="10"/>
      <c r="H21" s="26"/>
      <c r="I21" s="134"/>
      <c r="J21" s="642">
        <f>VLOOKUP('Part 1'!$F$1,Datasheet2!$A$8:$DS$334,AA21,0)</f>
        <v>16931714</v>
      </c>
      <c r="K21" s="643"/>
      <c r="L21" s="65"/>
      <c r="M21" s="26"/>
      <c r="N21" s="642">
        <f>VLOOKUP('Part 1'!$F$1,Datasheet2!$A$8:$DS$334,AE21,0)</f>
        <v>5456416</v>
      </c>
      <c r="O21" s="643"/>
      <c r="P21" s="65"/>
      <c r="Q21" s="525"/>
      <c r="R21" s="525"/>
      <c r="S21" s="525"/>
      <c r="T21" s="528"/>
      <c r="U21" s="56"/>
      <c r="Y21" s="151"/>
      <c r="AA21" s="197">
        <v>13</v>
      </c>
      <c r="AE21" s="197">
        <v>14</v>
      </c>
    </row>
    <row r="22" spans="1:35" ht="15.75" x14ac:dyDescent="0.2">
      <c r="A22" s="22"/>
      <c r="B22" s="2"/>
      <c r="C22" s="10" t="s">
        <v>751</v>
      </c>
      <c r="D22" s="10"/>
      <c r="E22" s="10"/>
      <c r="F22" s="10"/>
      <c r="G22" s="10"/>
      <c r="H22" s="26"/>
      <c r="I22" s="134"/>
      <c r="J22" s="64"/>
      <c r="K22" s="63"/>
      <c r="L22" s="65"/>
      <c r="M22" s="26"/>
      <c r="N22" s="64"/>
      <c r="O22" s="63"/>
      <c r="P22" s="65"/>
      <c r="Q22" s="525"/>
      <c r="R22" s="529"/>
      <c r="S22" s="525"/>
      <c r="T22" s="528"/>
      <c r="U22" s="56"/>
    </row>
    <row r="23" spans="1:35" ht="16.5" thickBot="1" x14ac:dyDescent="0.25">
      <c r="A23" s="22"/>
      <c r="B23" s="2"/>
      <c r="C23" s="10"/>
      <c r="D23" s="10"/>
      <c r="E23" s="10"/>
      <c r="F23" s="10"/>
      <c r="G23" s="10"/>
      <c r="H23" s="26"/>
      <c r="I23" s="134"/>
      <c r="J23" s="64"/>
      <c r="K23" s="63"/>
      <c r="L23" s="65"/>
      <c r="M23" s="26"/>
      <c r="N23" s="64"/>
      <c r="O23" s="63"/>
      <c r="P23" s="65"/>
      <c r="Q23" s="525"/>
      <c r="R23" s="529"/>
      <c r="S23" s="525"/>
      <c r="T23" s="528"/>
      <c r="U23" s="56"/>
    </row>
    <row r="24" spans="1:35" ht="16.5" thickBot="1" x14ac:dyDescent="0.25">
      <c r="A24" s="22"/>
      <c r="B24" s="2"/>
      <c r="C24" s="10" t="s">
        <v>792</v>
      </c>
      <c r="D24" s="10"/>
      <c r="E24" s="10"/>
      <c r="F24" s="10"/>
      <c r="G24" s="10"/>
      <c r="H24" s="26"/>
      <c r="I24" s="134"/>
      <c r="J24" s="642">
        <f>VLOOKUP('Part 1'!$F$1,Datasheet2!$A$8:$DS$334,AA24,0)</f>
        <v>29267521500</v>
      </c>
      <c r="K24" s="643"/>
      <c r="L24" s="65"/>
      <c r="M24" s="26"/>
      <c r="N24" s="642">
        <f>VLOOKUP('Part 1'!$F$1,Datasheet2!$A$8:$DS$334,AE24,0)</f>
        <v>220476142</v>
      </c>
      <c r="O24" s="643"/>
      <c r="P24" s="65"/>
      <c r="Q24" s="525"/>
      <c r="R24" s="642">
        <f>VLOOKUP('Part 1'!$F$1,Datasheet2!$A$8:$DS$334,AI24,0)</f>
        <v>29487997642</v>
      </c>
      <c r="S24" s="643"/>
      <c r="T24" s="528"/>
      <c r="U24" s="56"/>
      <c r="Y24" s="151"/>
      <c r="AA24" s="197">
        <v>15</v>
      </c>
      <c r="AE24" s="197">
        <v>16</v>
      </c>
      <c r="AI24" s="197">
        <v>17</v>
      </c>
    </row>
    <row r="25" spans="1:35" ht="16.5" thickBot="1" x14ac:dyDescent="0.25">
      <c r="A25" s="22"/>
      <c r="B25" s="6"/>
      <c r="C25" s="26"/>
      <c r="D25" s="26"/>
      <c r="E25" s="26"/>
      <c r="F25" s="26"/>
      <c r="G25" s="26"/>
      <c r="H25" s="26"/>
      <c r="I25" s="135"/>
      <c r="J25" s="136"/>
      <c r="K25" s="137"/>
      <c r="L25" s="138"/>
      <c r="M25" s="136"/>
      <c r="N25" s="136"/>
      <c r="O25" s="137"/>
      <c r="P25" s="138"/>
      <c r="Q25" s="530"/>
      <c r="R25" s="531"/>
      <c r="S25" s="530"/>
      <c r="T25" s="532"/>
      <c r="U25" s="56"/>
    </row>
    <row r="26" spans="1:35" ht="15.75" x14ac:dyDescent="0.2">
      <c r="A26" s="22"/>
      <c r="B26" s="239"/>
      <c r="C26" s="239"/>
      <c r="D26" s="239"/>
      <c r="E26" s="239"/>
      <c r="F26" s="239"/>
      <c r="G26" s="239"/>
      <c r="H26" s="239"/>
      <c r="I26" s="239"/>
      <c r="J26" s="239"/>
      <c r="K26" s="239"/>
      <c r="L26" s="239"/>
      <c r="M26" s="239"/>
      <c r="N26" s="239"/>
      <c r="O26" s="239"/>
      <c r="P26" s="239"/>
      <c r="Q26" s="243"/>
      <c r="R26" s="242"/>
      <c r="S26" s="243"/>
      <c r="T26" s="222"/>
      <c r="U26" s="56"/>
      <c r="Y26" s="517"/>
      <c r="Z26" s="517"/>
      <c r="AA26" s="517"/>
      <c r="AB26" s="517"/>
      <c r="AC26" s="517"/>
      <c r="AD26" s="517"/>
      <c r="AE26" s="517"/>
      <c r="AF26" s="517"/>
    </row>
    <row r="27" spans="1:35" ht="16.5" customHeight="1" thickBot="1" x14ac:dyDescent="0.3">
      <c r="A27" s="22"/>
      <c r="B27" s="239"/>
      <c r="C27" s="240" t="s">
        <v>793</v>
      </c>
      <c r="D27" s="241"/>
      <c r="E27" s="241"/>
      <c r="F27" s="241"/>
      <c r="G27" s="241"/>
      <c r="H27" s="241"/>
      <c r="I27" s="241"/>
      <c r="J27" s="241"/>
      <c r="K27" s="241"/>
      <c r="L27" s="241"/>
      <c r="M27" s="241"/>
      <c r="N27" s="242"/>
      <c r="O27" s="243"/>
      <c r="P27" s="241"/>
      <c r="Q27" s="243"/>
      <c r="R27" s="242"/>
      <c r="S27" s="243"/>
      <c r="T27" s="222"/>
      <c r="U27" s="56"/>
      <c r="Y27" s="181"/>
      <c r="Z27" s="517"/>
      <c r="AA27" s="517"/>
      <c r="AB27" s="517"/>
      <c r="AC27" s="517"/>
      <c r="AD27" s="517"/>
      <c r="AE27" s="517"/>
      <c r="AF27" s="517"/>
    </row>
    <row r="28" spans="1:35" ht="16.5" thickBot="1" x14ac:dyDescent="0.25">
      <c r="A28" s="22"/>
      <c r="B28" s="239"/>
      <c r="C28" s="693" t="s">
        <v>752</v>
      </c>
      <c r="D28" s="693"/>
      <c r="E28" s="693"/>
      <c r="F28" s="693"/>
      <c r="G28" s="693"/>
      <c r="H28" s="241"/>
      <c r="I28" s="241"/>
      <c r="J28" s="642">
        <f>VLOOKUP('Part 1'!$F$1,Datasheet2!$A$8:$DS$334,AA28,0)</f>
        <v>-1293945309.26</v>
      </c>
      <c r="K28" s="643"/>
      <c r="L28" s="243"/>
      <c r="M28" s="241"/>
      <c r="N28" s="642">
        <f>VLOOKUP('Part 1'!$F$1,Datasheet2!$A$8:$DS$334,AE28,0)</f>
        <v>-4039556.19</v>
      </c>
      <c r="O28" s="643"/>
      <c r="P28" s="241"/>
      <c r="Q28" s="243"/>
      <c r="R28" s="642">
        <f>VLOOKUP('Part 1'!$F$1,Datasheet2!$A$8:$DS$334,AI28,0)</f>
        <v>-1297984865.45</v>
      </c>
      <c r="S28" s="643"/>
      <c r="T28" s="222"/>
      <c r="U28" s="56"/>
      <c r="Y28" s="181"/>
      <c r="Z28" s="517"/>
      <c r="AA28" s="517">
        <v>18</v>
      </c>
      <c r="AB28" s="517"/>
      <c r="AC28" s="517"/>
      <c r="AD28" s="517"/>
      <c r="AE28" s="517">
        <v>19</v>
      </c>
      <c r="AF28" s="517"/>
      <c r="AI28" s="197">
        <v>20</v>
      </c>
    </row>
    <row r="29" spans="1:35" ht="15.75" customHeight="1" x14ac:dyDescent="0.2">
      <c r="A29" s="22"/>
      <c r="B29" s="239"/>
      <c r="C29" s="694"/>
      <c r="D29" s="694"/>
      <c r="E29" s="694"/>
      <c r="F29" s="694"/>
      <c r="G29" s="694"/>
      <c r="H29" s="241"/>
      <c r="I29" s="241"/>
      <c r="J29" s="241"/>
      <c r="K29" s="241"/>
      <c r="L29" s="241"/>
      <c r="M29" s="241"/>
      <c r="N29" s="241"/>
      <c r="O29" s="241"/>
      <c r="P29" s="241"/>
      <c r="Q29" s="243"/>
      <c r="R29" s="242"/>
      <c r="S29" s="243"/>
      <c r="T29" s="222"/>
      <c r="U29" s="56"/>
      <c r="Y29" s="181"/>
      <c r="Z29" s="517"/>
      <c r="AA29" s="517"/>
      <c r="AB29" s="517"/>
      <c r="AC29" s="517"/>
      <c r="AD29" s="517"/>
      <c r="AE29" s="517"/>
      <c r="AF29" s="517"/>
    </row>
    <row r="30" spans="1:35" ht="16.5" customHeight="1" thickBot="1" x14ac:dyDescent="0.25">
      <c r="A30" s="22"/>
      <c r="B30" s="239"/>
      <c r="C30" s="241"/>
      <c r="D30" s="241"/>
      <c r="E30" s="241"/>
      <c r="F30" s="241"/>
      <c r="G30" s="241"/>
      <c r="H30" s="241"/>
      <c r="I30" s="241"/>
      <c r="J30" s="241"/>
      <c r="K30" s="241"/>
      <c r="L30" s="241"/>
      <c r="M30" s="241"/>
      <c r="N30" s="241"/>
      <c r="O30" s="241"/>
      <c r="P30" s="241"/>
      <c r="Q30" s="243"/>
      <c r="R30" s="242"/>
      <c r="S30" s="243"/>
      <c r="T30" s="222"/>
      <c r="U30" s="56"/>
      <c r="Y30" s="181"/>
      <c r="Z30" s="517"/>
      <c r="AA30" s="517"/>
      <c r="AB30" s="517"/>
      <c r="AC30" s="517"/>
      <c r="AD30" s="517"/>
      <c r="AE30" s="517"/>
      <c r="AF30" s="517"/>
    </row>
    <row r="31" spans="1:35" ht="16.5" customHeight="1" thickBot="1" x14ac:dyDescent="0.25">
      <c r="A31" s="22"/>
      <c r="B31" s="239"/>
      <c r="C31" s="697" t="s">
        <v>759</v>
      </c>
      <c r="D31" s="698"/>
      <c r="E31" s="698"/>
      <c r="F31" s="698"/>
      <c r="G31" s="698"/>
      <c r="H31" s="241"/>
      <c r="I31" s="241"/>
      <c r="J31" s="642">
        <f>VLOOKUP('Part 1'!$F$1,Datasheet2!$A$8:$DS$334,AA31,0)</f>
        <v>1165041568.53</v>
      </c>
      <c r="K31" s="643"/>
      <c r="L31" s="243"/>
      <c r="M31" s="241"/>
      <c r="N31" s="642">
        <f>VLOOKUP('Part 1'!$F$1,Datasheet2!$A$8:$DS$334,AE31,0)</f>
        <v>9596269</v>
      </c>
      <c r="O31" s="643"/>
      <c r="P31" s="241"/>
      <c r="Q31" s="243"/>
      <c r="R31" s="642">
        <f>VLOOKUP('Part 1'!$F$1,Datasheet2!$A$8:$DS$334,AI31,0)</f>
        <v>1174637837.53</v>
      </c>
      <c r="S31" s="643"/>
      <c r="T31" s="222"/>
      <c r="U31" s="56"/>
      <c r="Y31" s="181"/>
      <c r="Z31" s="517"/>
      <c r="AA31" s="517">
        <v>21</v>
      </c>
      <c r="AB31" s="517"/>
      <c r="AC31" s="517"/>
      <c r="AD31" s="517"/>
      <c r="AE31" s="517">
        <v>22</v>
      </c>
      <c r="AF31" s="517"/>
      <c r="AI31" s="197">
        <v>23</v>
      </c>
    </row>
    <row r="32" spans="1:35" ht="15.75" customHeight="1" x14ac:dyDescent="0.2">
      <c r="A32" s="22"/>
      <c r="B32" s="239"/>
      <c r="C32" s="698"/>
      <c r="D32" s="698"/>
      <c r="E32" s="698"/>
      <c r="F32" s="698"/>
      <c r="G32" s="698"/>
      <c r="H32" s="241"/>
      <c r="I32" s="241"/>
      <c r="J32" s="243"/>
      <c r="K32" s="243"/>
      <c r="L32" s="243"/>
      <c r="M32" s="243"/>
      <c r="N32" s="243"/>
      <c r="O32" s="243"/>
      <c r="P32" s="243"/>
      <c r="Q32" s="243"/>
      <c r="R32" s="243"/>
      <c r="S32" s="243"/>
      <c r="T32" s="222"/>
      <c r="U32" s="56"/>
      <c r="Y32" s="181"/>
      <c r="Z32" s="517"/>
      <c r="AA32" s="517"/>
      <c r="AB32" s="517"/>
      <c r="AC32" s="517"/>
      <c r="AD32" s="517"/>
      <c r="AE32" s="517"/>
      <c r="AF32" s="517"/>
    </row>
    <row r="33" spans="1:35" ht="15.75" customHeight="1" thickBot="1" x14ac:dyDescent="0.25">
      <c r="A33" s="22"/>
      <c r="B33" s="239"/>
      <c r="C33" s="698"/>
      <c r="D33" s="698"/>
      <c r="E33" s="698"/>
      <c r="F33" s="698"/>
      <c r="G33" s="698"/>
      <c r="H33" s="241"/>
      <c r="I33" s="244"/>
      <c r="J33" s="245"/>
      <c r="K33" s="245"/>
      <c r="L33" s="245"/>
      <c r="M33" s="245"/>
      <c r="N33" s="245"/>
      <c r="O33" s="245"/>
      <c r="P33" s="245"/>
      <c r="Q33" s="245"/>
      <c r="R33" s="245"/>
      <c r="S33" s="245"/>
      <c r="T33" s="533"/>
      <c r="U33" s="56"/>
      <c r="Y33" s="517"/>
      <c r="Z33" s="499"/>
      <c r="AA33" s="499"/>
      <c r="AB33" s="499"/>
      <c r="AC33" s="499"/>
      <c r="AD33" s="499"/>
      <c r="AE33" s="499"/>
      <c r="AF33" s="499"/>
    </row>
    <row r="34" spans="1:35" ht="15.75" customHeight="1" thickBot="1" x14ac:dyDescent="0.25">
      <c r="A34" s="22"/>
      <c r="B34" s="239"/>
      <c r="C34" s="246"/>
      <c r="D34" s="246"/>
      <c r="E34" s="246"/>
      <c r="F34" s="246"/>
      <c r="G34" s="246"/>
      <c r="H34" s="241"/>
      <c r="I34" s="247"/>
      <c r="J34" s="243"/>
      <c r="K34" s="243"/>
      <c r="L34" s="248"/>
      <c r="M34" s="243"/>
      <c r="N34" s="243"/>
      <c r="O34" s="243"/>
      <c r="P34" s="248"/>
      <c r="Q34" s="243"/>
      <c r="R34" s="243"/>
      <c r="S34" s="243"/>
      <c r="T34" s="534"/>
      <c r="U34" s="56"/>
      <c r="Y34" s="517"/>
      <c r="Z34" s="499"/>
      <c r="AA34" s="499"/>
      <c r="AB34" s="499"/>
      <c r="AC34" s="499"/>
      <c r="AD34" s="499"/>
      <c r="AE34" s="499"/>
      <c r="AF34" s="499"/>
    </row>
    <row r="35" spans="1:35" ht="16.5" thickBot="1" x14ac:dyDescent="0.25">
      <c r="A35" s="22"/>
      <c r="B35" s="239"/>
      <c r="C35" s="246" t="s">
        <v>622</v>
      </c>
      <c r="D35" s="246"/>
      <c r="E35" s="246"/>
      <c r="F35" s="246"/>
      <c r="G35" s="246"/>
      <c r="H35" s="241"/>
      <c r="I35" s="247"/>
      <c r="J35" s="642">
        <f>VLOOKUP('Part 1'!$F$1,Datasheet2!$A$8:$DS$334,AA35,0)</f>
        <v>-128903740.73000002</v>
      </c>
      <c r="K35" s="643"/>
      <c r="L35" s="248"/>
      <c r="M35" s="241"/>
      <c r="N35" s="642">
        <f>VLOOKUP('Part 1'!$F$1,Datasheet2!$A$8:$DS$334,AE35,0)</f>
        <v>5556712.8100000005</v>
      </c>
      <c r="O35" s="643"/>
      <c r="P35" s="248"/>
      <c r="Q35" s="243"/>
      <c r="R35" s="243"/>
      <c r="S35" s="243"/>
      <c r="T35" s="534"/>
      <c r="U35" s="56"/>
      <c r="Y35" s="181"/>
      <c r="Z35" s="517"/>
      <c r="AA35" s="517">
        <v>24</v>
      </c>
      <c r="AB35" s="517"/>
      <c r="AC35" s="517"/>
      <c r="AD35" s="517"/>
      <c r="AE35" s="517">
        <v>25</v>
      </c>
      <c r="AF35" s="517"/>
    </row>
    <row r="36" spans="1:35" ht="16.5" customHeight="1" thickBot="1" x14ac:dyDescent="0.25">
      <c r="A36" s="22"/>
      <c r="B36" s="239"/>
      <c r="C36" s="246"/>
      <c r="D36" s="246"/>
      <c r="E36" s="246"/>
      <c r="F36" s="246"/>
      <c r="G36" s="246"/>
      <c r="H36" s="241"/>
      <c r="I36" s="247"/>
      <c r="J36" s="242"/>
      <c r="K36" s="243"/>
      <c r="L36" s="248"/>
      <c r="M36" s="241"/>
      <c r="N36" s="242"/>
      <c r="O36" s="243"/>
      <c r="P36" s="248"/>
      <c r="Q36" s="243"/>
      <c r="R36" s="243"/>
      <c r="S36" s="243"/>
      <c r="T36" s="534"/>
      <c r="U36" s="56"/>
      <c r="Y36" s="517"/>
      <c r="Z36" s="517"/>
      <c r="AA36" s="517"/>
      <c r="AB36" s="517"/>
      <c r="AC36" s="517"/>
      <c r="AD36" s="517"/>
      <c r="AE36" s="517"/>
      <c r="AF36" s="517"/>
    </row>
    <row r="37" spans="1:35" ht="16.5" thickBot="1" x14ac:dyDescent="0.25">
      <c r="A37" s="22"/>
      <c r="B37" s="239"/>
      <c r="C37" s="699" t="s">
        <v>762</v>
      </c>
      <c r="D37" s="693"/>
      <c r="E37" s="693"/>
      <c r="F37" s="693"/>
      <c r="G37" s="693"/>
      <c r="H37" s="241"/>
      <c r="I37" s="247"/>
      <c r="J37" s="642">
        <f>VLOOKUP('Part 1'!$F$1,Datasheet2!$A$8:$DS$334,AA37,0)</f>
        <v>4001971</v>
      </c>
      <c r="K37" s="643"/>
      <c r="L37" s="248"/>
      <c r="M37" s="241"/>
      <c r="N37" s="642">
        <f>VLOOKUP('Part 1'!$F$1,Datasheet2!$A$8:$DS$334,AE37,0)</f>
        <v>0</v>
      </c>
      <c r="O37" s="643"/>
      <c r="P37" s="248"/>
      <c r="Q37" s="243"/>
      <c r="R37" s="243"/>
      <c r="S37" s="243"/>
      <c r="T37" s="534"/>
      <c r="U37" s="56"/>
      <c r="Y37" s="181"/>
      <c r="Z37" s="517"/>
      <c r="AA37" s="517">
        <v>26</v>
      </c>
      <c r="AB37" s="517"/>
      <c r="AC37" s="517"/>
      <c r="AD37" s="517"/>
      <c r="AE37" s="517">
        <v>27</v>
      </c>
      <c r="AF37" s="517"/>
    </row>
    <row r="38" spans="1:35" ht="15.75" customHeight="1" x14ac:dyDescent="0.2">
      <c r="A38" s="22"/>
      <c r="B38" s="239"/>
      <c r="C38" s="693"/>
      <c r="D38" s="693"/>
      <c r="E38" s="693"/>
      <c r="F38" s="693"/>
      <c r="G38" s="693"/>
      <c r="H38" s="241"/>
      <c r="I38" s="247"/>
      <c r="J38" s="242"/>
      <c r="K38" s="243"/>
      <c r="L38" s="248"/>
      <c r="M38" s="241"/>
      <c r="N38" s="242"/>
      <c r="O38" s="243"/>
      <c r="P38" s="248"/>
      <c r="Q38" s="243"/>
      <c r="R38" s="242"/>
      <c r="S38" s="243"/>
      <c r="T38" s="534"/>
      <c r="U38" s="56"/>
      <c r="Y38" s="517"/>
      <c r="Z38" s="517"/>
      <c r="AA38" s="517"/>
      <c r="AB38" s="517"/>
      <c r="AC38" s="517"/>
      <c r="AD38" s="517"/>
      <c r="AE38" s="517"/>
      <c r="AF38" s="517"/>
    </row>
    <row r="39" spans="1:35" ht="15.75" customHeight="1" x14ac:dyDescent="0.2">
      <c r="A39" s="22"/>
      <c r="B39" s="239"/>
      <c r="C39" s="694"/>
      <c r="D39" s="694"/>
      <c r="E39" s="694"/>
      <c r="F39" s="694"/>
      <c r="G39" s="694"/>
      <c r="H39" s="241"/>
      <c r="I39" s="247"/>
      <c r="J39" s="242"/>
      <c r="K39" s="243"/>
      <c r="L39" s="248"/>
      <c r="M39" s="241"/>
      <c r="N39" s="242"/>
      <c r="O39" s="243"/>
      <c r="P39" s="248"/>
      <c r="Q39" s="243"/>
      <c r="R39" s="242"/>
      <c r="S39" s="243"/>
      <c r="T39" s="534"/>
      <c r="U39" s="56"/>
      <c r="Y39" s="517"/>
      <c r="Z39" s="517"/>
      <c r="AA39" s="517"/>
      <c r="AB39" s="517"/>
      <c r="AC39" s="517"/>
      <c r="AD39" s="517"/>
      <c r="AE39" s="517"/>
      <c r="AF39" s="517"/>
    </row>
    <row r="40" spans="1:35" ht="16.5" thickBot="1" x14ac:dyDescent="0.25">
      <c r="A40" s="22"/>
      <c r="B40" s="239"/>
      <c r="C40" s="381"/>
      <c r="D40" s="381"/>
      <c r="E40" s="381"/>
      <c r="F40" s="381"/>
      <c r="G40" s="381"/>
      <c r="H40" s="241"/>
      <c r="I40" s="247"/>
      <c r="J40" s="242"/>
      <c r="K40" s="243"/>
      <c r="L40" s="248"/>
      <c r="M40" s="241"/>
      <c r="N40" s="242"/>
      <c r="O40" s="243"/>
      <c r="P40" s="248"/>
      <c r="Q40" s="243"/>
      <c r="R40" s="242"/>
      <c r="S40" s="243"/>
      <c r="T40" s="534"/>
      <c r="U40" s="56"/>
      <c r="Y40" s="517"/>
      <c r="Z40" s="517"/>
      <c r="AA40" s="517"/>
      <c r="AB40" s="517"/>
      <c r="AC40" s="517"/>
      <c r="AD40" s="517"/>
      <c r="AE40" s="517"/>
      <c r="AF40" s="517"/>
    </row>
    <row r="41" spans="1:35" ht="16.5" thickBot="1" x14ac:dyDescent="0.25">
      <c r="A41" s="22"/>
      <c r="B41" s="239"/>
      <c r="C41" s="246" t="s">
        <v>623</v>
      </c>
      <c r="D41" s="246"/>
      <c r="E41" s="246"/>
      <c r="F41" s="246"/>
      <c r="G41" s="246"/>
      <c r="H41" s="241"/>
      <c r="I41" s="247"/>
      <c r="J41" s="642">
        <f>VLOOKUP('Part 1'!$F$1,Datasheet2!$A$8:$DS$334,AA41,0)</f>
        <v>-124901769.73000002</v>
      </c>
      <c r="K41" s="643"/>
      <c r="L41" s="248"/>
      <c r="M41" s="241"/>
      <c r="N41" s="642">
        <f>VLOOKUP('Part 1'!$F$1,Datasheet2!$A$8:$DS$334,AE41,0)</f>
        <v>5556712.8100000005</v>
      </c>
      <c r="O41" s="643"/>
      <c r="P41" s="248"/>
      <c r="Q41" s="243"/>
      <c r="R41" s="642">
        <f>VLOOKUP('Part 1'!$F$1,Datasheet2!$A$8:$DS$334,AI41,0)</f>
        <v>-119345056.92000002</v>
      </c>
      <c r="S41" s="643"/>
      <c r="T41" s="534"/>
      <c r="U41" s="56"/>
      <c r="Y41" s="181"/>
      <c r="Z41" s="517"/>
      <c r="AA41" s="517">
        <v>28</v>
      </c>
      <c r="AB41" s="517"/>
      <c r="AC41" s="517"/>
      <c r="AD41" s="517"/>
      <c r="AE41" s="517">
        <v>29</v>
      </c>
      <c r="AF41" s="517"/>
      <c r="AI41" s="197">
        <v>30</v>
      </c>
    </row>
    <row r="42" spans="1:35" ht="16.5" thickBot="1" x14ac:dyDescent="0.25">
      <c r="A42" s="22"/>
      <c r="B42" s="239"/>
      <c r="C42" s="239"/>
      <c r="D42" s="239"/>
      <c r="E42" s="239"/>
      <c r="F42" s="239"/>
      <c r="G42" s="239"/>
      <c r="H42" s="241"/>
      <c r="I42" s="249"/>
      <c r="J42" s="250"/>
      <c r="K42" s="245"/>
      <c r="L42" s="251"/>
      <c r="M42" s="250"/>
      <c r="N42" s="250"/>
      <c r="O42" s="245"/>
      <c r="P42" s="252"/>
      <c r="Q42" s="245"/>
      <c r="R42" s="250"/>
      <c r="S42" s="245"/>
      <c r="T42" s="535"/>
      <c r="U42" s="56"/>
      <c r="Y42" s="517"/>
      <c r="Z42" s="517"/>
      <c r="AA42" s="517"/>
      <c r="AB42" s="517"/>
      <c r="AC42" s="517"/>
      <c r="AD42" s="517"/>
      <c r="AE42" s="517"/>
      <c r="AF42" s="517"/>
    </row>
    <row r="43" spans="1:35" ht="16.5" thickBot="1" x14ac:dyDescent="0.25">
      <c r="A43" s="22"/>
      <c r="B43" s="239"/>
      <c r="C43" s="241"/>
      <c r="D43" s="241"/>
      <c r="E43" s="241"/>
      <c r="F43" s="241"/>
      <c r="G43" s="241"/>
      <c r="H43" s="241"/>
      <c r="I43" s="241"/>
      <c r="J43" s="242"/>
      <c r="K43" s="243"/>
      <c r="L43" s="243"/>
      <c r="M43" s="243"/>
      <c r="N43" s="243"/>
      <c r="O43" s="243"/>
      <c r="P43" s="243"/>
      <c r="Q43" s="243"/>
      <c r="R43" s="242"/>
      <c r="S43" s="243"/>
      <c r="T43" s="222"/>
      <c r="U43" s="56"/>
      <c r="Y43" s="517"/>
      <c r="Z43" s="517"/>
      <c r="AA43" s="517"/>
      <c r="AB43" s="517"/>
      <c r="AC43" s="517"/>
      <c r="AD43" s="517"/>
      <c r="AE43" s="517"/>
      <c r="AF43" s="517"/>
    </row>
    <row r="44" spans="1:35" ht="15.75" x14ac:dyDescent="0.2">
      <c r="A44" s="22"/>
      <c r="B44" s="500"/>
      <c r="C44" s="501"/>
      <c r="D44" s="501"/>
      <c r="E44" s="501"/>
      <c r="F44" s="501"/>
      <c r="G44" s="501"/>
      <c r="H44" s="501"/>
      <c r="I44" s="501"/>
      <c r="J44" s="502"/>
      <c r="K44" s="503"/>
      <c r="L44" s="503"/>
      <c r="M44" s="503"/>
      <c r="N44" s="503"/>
      <c r="O44" s="503"/>
      <c r="P44" s="503"/>
      <c r="Q44" s="503"/>
      <c r="R44" s="502"/>
      <c r="S44" s="503"/>
      <c r="T44" s="536"/>
      <c r="U44" s="56"/>
      <c r="Y44" s="517"/>
      <c r="Z44" s="517"/>
      <c r="AA44" s="517"/>
      <c r="AB44" s="517"/>
      <c r="AC44" s="517"/>
      <c r="AD44" s="517"/>
      <c r="AE44" s="517"/>
      <c r="AF44" s="517"/>
    </row>
    <row r="45" spans="1:35" ht="16.5" thickBot="1" x14ac:dyDescent="0.3">
      <c r="A45" s="22"/>
      <c r="B45" s="253"/>
      <c r="C45" s="240" t="s">
        <v>794</v>
      </c>
      <c r="D45" s="254"/>
      <c r="E45" s="254"/>
      <c r="F45" s="254"/>
      <c r="G45" s="254"/>
      <c r="H45" s="241"/>
      <c r="I45" s="241"/>
      <c r="J45" s="242"/>
      <c r="K45" s="243"/>
      <c r="L45" s="243"/>
      <c r="M45" s="243"/>
      <c r="N45" s="243"/>
      <c r="O45" s="243"/>
      <c r="P45" s="243"/>
      <c r="Q45" s="243"/>
      <c r="R45" s="242"/>
      <c r="S45" s="243"/>
      <c r="T45" s="537"/>
      <c r="U45" s="56"/>
    </row>
    <row r="46" spans="1:35" ht="16.5" thickBot="1" x14ac:dyDescent="0.25">
      <c r="A46" s="22"/>
      <c r="B46" s="253"/>
      <c r="C46" s="255" t="s">
        <v>624</v>
      </c>
      <c r="D46" s="254"/>
      <c r="E46" s="254"/>
      <c r="F46" s="254"/>
      <c r="G46" s="254"/>
      <c r="H46" s="241"/>
      <c r="I46" s="241"/>
      <c r="J46" s="642">
        <f>VLOOKUP('Part 1'!$F$1,Datasheet2!$A$8:$DS$334,AA46,0)</f>
        <v>124901769.73000002</v>
      </c>
      <c r="K46" s="643"/>
      <c r="L46" s="243"/>
      <c r="M46" s="243"/>
      <c r="N46" s="642">
        <f>VLOOKUP('Part 1'!$F$1,Datasheet2!$A$8:$DS$334,AE46,0)</f>
        <v>-5556712.8100000005</v>
      </c>
      <c r="O46" s="643"/>
      <c r="P46" s="243"/>
      <c r="Q46" s="243"/>
      <c r="R46" s="642">
        <f>VLOOKUP('Part 1'!$F$1,Datasheet2!$A$8:$DS$334,AI46,0)</f>
        <v>119345056.92000002</v>
      </c>
      <c r="S46" s="643"/>
      <c r="T46" s="537"/>
      <c r="U46" s="56"/>
      <c r="Y46" s="151"/>
      <c r="AA46" s="197">
        <v>31</v>
      </c>
      <c r="AE46" s="197">
        <v>32</v>
      </c>
      <c r="AI46" s="197">
        <v>33</v>
      </c>
    </row>
    <row r="47" spans="1:35" ht="16.5" thickBot="1" x14ac:dyDescent="0.3">
      <c r="A47" s="22"/>
      <c r="B47" s="256"/>
      <c r="C47" s="257"/>
      <c r="D47" s="258"/>
      <c r="E47" s="258"/>
      <c r="F47" s="258"/>
      <c r="G47" s="258"/>
      <c r="H47" s="258"/>
      <c r="I47" s="258"/>
      <c r="J47" s="259"/>
      <c r="K47" s="260"/>
      <c r="L47" s="260"/>
      <c r="M47" s="260"/>
      <c r="N47" s="260"/>
      <c r="O47" s="260"/>
      <c r="P47" s="260"/>
      <c r="Q47" s="260"/>
      <c r="R47" s="259"/>
      <c r="S47" s="260"/>
      <c r="T47" s="538"/>
      <c r="U47" s="56"/>
    </row>
    <row r="48" spans="1:35" ht="15" x14ac:dyDescent="0.2">
      <c r="A48" s="22"/>
      <c r="B48" s="2"/>
      <c r="C48" s="2"/>
      <c r="D48" s="2"/>
      <c r="E48" s="2"/>
      <c r="F48" s="2"/>
      <c r="G48" s="2"/>
      <c r="H48" s="2"/>
      <c r="I48" s="2"/>
      <c r="J48" s="2"/>
      <c r="K48" s="2"/>
      <c r="L48" s="2"/>
      <c r="M48" s="26"/>
      <c r="N48" s="2"/>
      <c r="O48" s="2"/>
      <c r="P48" s="2"/>
      <c r="Q48" s="222"/>
      <c r="R48" s="222"/>
      <c r="S48" s="222"/>
      <c r="T48" s="222"/>
      <c r="U48" s="56"/>
    </row>
    <row r="49" spans="1:35" ht="15.75" customHeight="1" x14ac:dyDescent="0.25">
      <c r="A49" s="79"/>
      <c r="B49" s="63"/>
      <c r="C49" s="15" t="s">
        <v>763</v>
      </c>
      <c r="D49" s="15"/>
      <c r="E49" s="15"/>
      <c r="F49" s="15"/>
      <c r="G49" s="15"/>
      <c r="H49" s="15"/>
      <c r="I49" s="63"/>
      <c r="J49" s="63"/>
      <c r="K49" s="63"/>
      <c r="L49" s="63"/>
      <c r="M49" s="26"/>
      <c r="N49" s="63"/>
      <c r="O49" s="63"/>
      <c r="P49" s="63"/>
      <c r="Q49" s="525"/>
      <c r="R49" s="525"/>
      <c r="S49" s="525"/>
      <c r="T49" s="222"/>
      <c r="U49" s="56"/>
    </row>
    <row r="50" spans="1:35" ht="15" x14ac:dyDescent="0.2">
      <c r="A50" s="22"/>
      <c r="B50" s="2"/>
      <c r="C50" s="10"/>
      <c r="D50" s="26"/>
      <c r="E50" s="26"/>
      <c r="F50" s="26"/>
      <c r="G50" s="26"/>
      <c r="H50" s="26"/>
      <c r="I50" s="26"/>
      <c r="J50" s="63"/>
      <c r="K50" s="63"/>
      <c r="L50" s="63"/>
      <c r="M50" s="26"/>
      <c r="N50" s="63"/>
      <c r="O50" s="63"/>
      <c r="P50" s="63"/>
      <c r="Q50" s="525"/>
      <c r="R50" s="525"/>
      <c r="S50" s="525"/>
      <c r="T50" s="222"/>
      <c r="U50" s="56"/>
    </row>
    <row r="51" spans="1:35" ht="16.5" thickBot="1" x14ac:dyDescent="0.3">
      <c r="A51" s="22"/>
      <c r="B51" s="2"/>
      <c r="C51" s="12" t="s">
        <v>590</v>
      </c>
      <c r="D51" s="10"/>
      <c r="E51" s="10"/>
      <c r="F51" s="10"/>
      <c r="G51" s="10"/>
      <c r="H51" s="26"/>
      <c r="I51" s="26"/>
      <c r="J51" s="63"/>
      <c r="K51" s="63"/>
      <c r="L51" s="63"/>
      <c r="M51" s="26"/>
      <c r="N51" s="63"/>
      <c r="O51" s="63"/>
      <c r="P51" s="63"/>
      <c r="Q51" s="525"/>
      <c r="R51" s="525"/>
      <c r="S51" s="525"/>
      <c r="T51" s="222"/>
      <c r="U51" s="56"/>
    </row>
    <row r="52" spans="1:35" ht="16.5" thickBot="1" x14ac:dyDescent="0.25">
      <c r="A52" s="22"/>
      <c r="B52" s="2"/>
      <c r="C52" s="10" t="s">
        <v>795</v>
      </c>
      <c r="D52" s="10"/>
      <c r="E52" s="10"/>
      <c r="F52" s="10"/>
      <c r="G52" s="10"/>
      <c r="H52" s="26"/>
      <c r="I52" s="26"/>
      <c r="J52" s="642">
        <f>VLOOKUP('Part 1'!$F$1,Datasheet2!$A$8:$DS$334,AA52,0)</f>
        <v>-1532326568.47</v>
      </c>
      <c r="K52" s="643"/>
      <c r="L52" s="63"/>
      <c r="M52" s="26"/>
      <c r="N52" s="642">
        <f>VLOOKUP('Part 1'!$F$1,Datasheet2!$A$8:$DS$334,AE52,0)</f>
        <v>-4647902</v>
      </c>
      <c r="O52" s="643"/>
      <c r="P52" s="63"/>
      <c r="Q52" s="525"/>
      <c r="R52" s="642">
        <f>VLOOKUP('Part 1'!$F$1,Datasheet2!$A$8:$DS$334,AI52,0)</f>
        <v>-1536974470.47</v>
      </c>
      <c r="S52" s="643"/>
      <c r="T52" s="222"/>
      <c r="U52" s="56"/>
      <c r="Y52" s="151"/>
      <c r="AA52" s="197">
        <v>34</v>
      </c>
      <c r="AE52" s="197">
        <v>35</v>
      </c>
      <c r="AI52" s="197">
        <v>36</v>
      </c>
    </row>
    <row r="53" spans="1:35" ht="16.5" thickBot="1" x14ac:dyDescent="0.3">
      <c r="A53" s="22"/>
      <c r="B53" s="2"/>
      <c r="C53" s="10"/>
      <c r="D53" s="10"/>
      <c r="E53" s="10"/>
      <c r="F53" s="10"/>
      <c r="G53" s="10"/>
      <c r="H53" s="26"/>
      <c r="I53" s="26"/>
      <c r="J53" s="192">
        <f>+IF(OR(J54&lt;J52,N54&lt;N52),1,0)</f>
        <v>0</v>
      </c>
      <c r="K53" s="189"/>
      <c r="L53" s="189"/>
      <c r="M53" s="130"/>
      <c r="N53" s="192">
        <f>+IF(OR(N54&lt;N52,R54&lt;R52),1,0)</f>
        <v>0</v>
      </c>
      <c r="O53" s="189"/>
      <c r="P53" s="189" t="s">
        <v>771</v>
      </c>
      <c r="Q53" s="539"/>
      <c r="R53" s="539"/>
      <c r="S53" s="539"/>
      <c r="T53" s="222"/>
      <c r="U53" s="56"/>
    </row>
    <row r="54" spans="1:35" ht="16.5" thickBot="1" x14ac:dyDescent="0.25">
      <c r="A54" s="22"/>
      <c r="B54" s="2"/>
      <c r="C54" s="650" t="s">
        <v>613</v>
      </c>
      <c r="D54" s="650"/>
      <c r="E54" s="650"/>
      <c r="F54" s="650"/>
      <c r="G54" s="650"/>
      <c r="H54" s="26"/>
      <c r="I54" s="26"/>
      <c r="J54" s="642">
        <f>VLOOKUP('Part 1'!$F$1,Datasheet2!$A$8:$DS$334,AA54,0)</f>
        <v>-2793219.52</v>
      </c>
      <c r="K54" s="643"/>
      <c r="L54" s="63"/>
      <c r="M54" s="26"/>
      <c r="N54" s="642">
        <f>VLOOKUP('Part 1'!$F$1,Datasheet2!$A$8:$DS$334,AE54,0)</f>
        <v>-33615</v>
      </c>
      <c r="O54" s="643"/>
      <c r="P54" s="63"/>
      <c r="Q54" s="525"/>
      <c r="R54" s="642">
        <f>VLOOKUP('Part 1'!$F$1,Datasheet2!$A$8:$DS$334,AI54,0)</f>
        <v>-2826834.52</v>
      </c>
      <c r="S54" s="643"/>
      <c r="T54" s="222"/>
      <c r="U54" s="56"/>
      <c r="Y54" s="151"/>
      <c r="AA54" s="197">
        <v>37</v>
      </c>
      <c r="AE54" s="197">
        <v>38</v>
      </c>
      <c r="AI54" s="197">
        <v>39</v>
      </c>
    </row>
    <row r="55" spans="1:35" ht="15.75" x14ac:dyDescent="0.2">
      <c r="A55" s="22"/>
      <c r="B55" s="2"/>
      <c r="C55" s="650"/>
      <c r="D55" s="650"/>
      <c r="E55" s="650"/>
      <c r="F55" s="650"/>
      <c r="G55" s="650"/>
      <c r="H55" s="26"/>
      <c r="I55" s="26"/>
      <c r="J55" s="191" t="str">
        <f>+IF(J53+N53&gt;0,"Line 13 must be less than Line 12. Check your data","")</f>
        <v/>
      </c>
      <c r="K55" s="190"/>
      <c r="L55" s="190"/>
      <c r="M55" s="190"/>
      <c r="N55" s="191"/>
      <c r="O55" s="190"/>
      <c r="P55" s="63"/>
      <c r="Q55" s="525"/>
      <c r="R55" s="529"/>
      <c r="S55" s="525"/>
      <c r="T55" s="222"/>
      <c r="U55" s="56"/>
    </row>
    <row r="56" spans="1:35" ht="16.5" thickBot="1" x14ac:dyDescent="0.25">
      <c r="A56" s="22"/>
      <c r="B56" s="2"/>
      <c r="C56" s="10"/>
      <c r="D56" s="10"/>
      <c r="E56" s="10"/>
      <c r="F56" s="10"/>
      <c r="G56" s="10"/>
      <c r="H56" s="26"/>
      <c r="I56" s="26"/>
      <c r="J56" s="64"/>
      <c r="K56" s="63"/>
      <c r="L56" s="63"/>
      <c r="M56" s="26"/>
      <c r="N56" s="64"/>
      <c r="O56" s="63"/>
      <c r="P56" s="63"/>
      <c r="Q56" s="525"/>
      <c r="R56" s="529"/>
      <c r="S56" s="525"/>
      <c r="T56" s="222"/>
      <c r="U56" s="56"/>
    </row>
    <row r="57" spans="1:35" ht="16.5" thickBot="1" x14ac:dyDescent="0.25">
      <c r="A57" s="22"/>
      <c r="B57" s="2"/>
      <c r="C57" s="650" t="s">
        <v>754</v>
      </c>
      <c r="D57" s="650"/>
      <c r="E57" s="650"/>
      <c r="F57" s="650"/>
      <c r="G57" s="650"/>
      <c r="H57" s="26"/>
      <c r="I57" s="26"/>
      <c r="J57" s="642">
        <f>VLOOKUP('Part 1'!$F$1,Datasheet2!$A$8:$DS$334,AA57,0)</f>
        <v>624209744.0999999</v>
      </c>
      <c r="K57" s="643"/>
      <c r="L57" s="63"/>
      <c r="M57" s="26"/>
      <c r="N57" s="642">
        <f>VLOOKUP('Part 1'!$F$1,Datasheet2!$A$8:$DS$334,AE57,0)</f>
        <v>4660007.18</v>
      </c>
      <c r="O57" s="643"/>
      <c r="P57" s="63"/>
      <c r="Q57" s="525"/>
      <c r="R57" s="642">
        <f>VLOOKUP('Part 1'!$F$1,Datasheet2!$A$8:$DS$334,AI57,0)</f>
        <v>628869751.27999997</v>
      </c>
      <c r="S57" s="643"/>
      <c r="T57" s="222"/>
      <c r="U57" s="56"/>
      <c r="Y57" s="151"/>
      <c r="AA57" s="197">
        <v>40</v>
      </c>
      <c r="AE57" s="197">
        <v>41</v>
      </c>
      <c r="AI57" s="197">
        <v>42</v>
      </c>
    </row>
    <row r="58" spans="1:35" ht="15.75" customHeight="1" x14ac:dyDescent="0.2">
      <c r="A58" s="22"/>
      <c r="B58" s="2"/>
      <c r="C58" s="683"/>
      <c r="D58" s="683"/>
      <c r="E58" s="683"/>
      <c r="F58" s="683"/>
      <c r="G58" s="683"/>
      <c r="H58" s="26"/>
      <c r="I58" s="26"/>
      <c r="J58" s="64"/>
      <c r="K58" s="63"/>
      <c r="L58" s="63"/>
      <c r="M58" s="26"/>
      <c r="N58" s="64"/>
      <c r="O58" s="63"/>
      <c r="P58" s="63"/>
      <c r="Q58" s="525"/>
      <c r="R58" s="529"/>
      <c r="S58" s="525"/>
      <c r="T58" s="222"/>
      <c r="U58" s="56"/>
    </row>
    <row r="59" spans="1:35" ht="16.5" thickBot="1" x14ac:dyDescent="0.25">
      <c r="A59" s="22"/>
      <c r="B59" s="2"/>
      <c r="C59" s="378"/>
      <c r="D59" s="378"/>
      <c r="E59" s="378"/>
      <c r="F59" s="378"/>
      <c r="G59" s="378"/>
      <c r="H59" s="26"/>
      <c r="I59" s="26"/>
      <c r="J59" s="64"/>
      <c r="K59" s="63"/>
      <c r="L59" s="63"/>
      <c r="M59" s="26"/>
      <c r="N59" s="64"/>
      <c r="O59" s="63"/>
      <c r="P59" s="63"/>
      <c r="Q59" s="525"/>
      <c r="R59" s="529"/>
      <c r="S59" s="525"/>
      <c r="T59" s="222"/>
      <c r="U59" s="56"/>
    </row>
    <row r="60" spans="1:35" ht="16.5" thickBot="1" x14ac:dyDescent="0.25">
      <c r="A60" s="22"/>
      <c r="B60" s="2"/>
      <c r="C60" s="10" t="s">
        <v>785</v>
      </c>
      <c r="D60" s="10"/>
      <c r="E60" s="10"/>
      <c r="F60" s="10"/>
      <c r="G60" s="10"/>
      <c r="H60" s="26"/>
      <c r="I60" s="26"/>
      <c r="J60" s="642">
        <f>VLOOKUP('Part 1'!$F$1,Datasheet2!$A$8:$DS$334,AA60,0)</f>
        <v>-908116824.37</v>
      </c>
      <c r="K60" s="643"/>
      <c r="L60" s="63"/>
      <c r="M60" s="26"/>
      <c r="N60" s="642">
        <f>VLOOKUP('Part 1'!$F$1,Datasheet2!$A$8:$DS$334,AE60,0)</f>
        <v>12105.179999999993</v>
      </c>
      <c r="O60" s="643"/>
      <c r="P60" s="63"/>
      <c r="Q60" s="525"/>
      <c r="R60" s="642">
        <f>VLOOKUP('Part 1'!$F$1,Datasheet2!$A$8:$DS$334,AI60,0)</f>
        <v>-908104719.19000006</v>
      </c>
      <c r="S60" s="643"/>
      <c r="T60" s="222"/>
      <c r="U60" s="56"/>
      <c r="Y60" s="151"/>
      <c r="AA60" s="197">
        <v>43</v>
      </c>
      <c r="AE60" s="197">
        <v>44</v>
      </c>
      <c r="AI60" s="197">
        <v>45</v>
      </c>
    </row>
    <row r="61" spans="1:35" ht="15" x14ac:dyDescent="0.2">
      <c r="A61" s="22"/>
      <c r="B61" s="2"/>
      <c r="C61" s="10"/>
      <c r="D61" s="10"/>
      <c r="E61" s="10"/>
      <c r="F61" s="10"/>
      <c r="G61" s="10"/>
      <c r="H61" s="26"/>
      <c r="I61" s="26"/>
      <c r="J61" s="63"/>
      <c r="K61" s="63"/>
      <c r="L61" s="63"/>
      <c r="M61" s="26"/>
      <c r="N61" s="63"/>
      <c r="O61" s="63"/>
      <c r="P61" s="63"/>
      <c r="Q61" s="525"/>
      <c r="R61" s="525"/>
      <c r="S61" s="525"/>
      <c r="T61" s="222"/>
      <c r="U61" s="56"/>
    </row>
    <row r="62" spans="1:35" ht="16.5" thickBot="1" x14ac:dyDescent="0.3">
      <c r="A62" s="22"/>
      <c r="B62" s="2"/>
      <c r="C62" s="12" t="s">
        <v>607</v>
      </c>
      <c r="D62" s="10"/>
      <c r="E62" s="10"/>
      <c r="F62" s="10"/>
      <c r="G62" s="10"/>
      <c r="H62" s="26"/>
      <c r="I62" s="26"/>
      <c r="J62" s="63"/>
      <c r="K62" s="63"/>
      <c r="L62" s="63"/>
      <c r="M62" s="26"/>
      <c r="N62" s="63"/>
      <c r="O62" s="63"/>
      <c r="P62" s="63"/>
      <c r="Q62" s="525"/>
      <c r="R62" s="525"/>
      <c r="S62" s="525"/>
      <c r="T62" s="222"/>
      <c r="U62" s="56"/>
    </row>
    <row r="63" spans="1:35" ht="16.5" thickBot="1" x14ac:dyDescent="0.25">
      <c r="A63" s="22"/>
      <c r="B63" s="2"/>
      <c r="C63" s="10" t="s">
        <v>796</v>
      </c>
      <c r="D63" s="10"/>
      <c r="E63" s="10"/>
      <c r="F63" s="10"/>
      <c r="G63" s="10"/>
      <c r="H63" s="26"/>
      <c r="I63" s="26"/>
      <c r="J63" s="642">
        <f>VLOOKUP('Part 1'!$F$1,Datasheet2!$A$8:$DS$334,AA63,0)</f>
        <v>-1767040354.4300001</v>
      </c>
      <c r="K63" s="643"/>
      <c r="L63" s="63"/>
      <c r="M63" s="26"/>
      <c r="N63" s="642">
        <f>VLOOKUP('Part 1'!$F$1,Datasheet2!$A$8:$DS$334,AE63,0)</f>
        <v>-8319870</v>
      </c>
      <c r="O63" s="643"/>
      <c r="P63" s="63"/>
      <c r="Q63" s="525"/>
      <c r="R63" s="642">
        <f>VLOOKUP('Part 1'!$F$1,Datasheet2!$A$8:$DS$334,AI63,0)</f>
        <v>-1775360224.4300001</v>
      </c>
      <c r="S63" s="643"/>
      <c r="T63" s="222"/>
      <c r="U63" s="56"/>
      <c r="Y63" s="151"/>
      <c r="AA63" s="197">
        <v>46</v>
      </c>
      <c r="AE63" s="197">
        <v>47</v>
      </c>
      <c r="AI63" s="197">
        <v>48</v>
      </c>
    </row>
    <row r="64" spans="1:35" ht="15" x14ac:dyDescent="0.2">
      <c r="A64" s="22"/>
      <c r="B64" s="2"/>
      <c r="C64" s="10"/>
      <c r="D64" s="10"/>
      <c r="E64" s="10"/>
      <c r="F64" s="10"/>
      <c r="G64" s="10"/>
      <c r="H64" s="26"/>
      <c r="I64" s="26"/>
      <c r="J64" s="63"/>
      <c r="K64" s="63"/>
      <c r="L64" s="63"/>
      <c r="M64" s="26"/>
      <c r="N64" s="63"/>
      <c r="O64" s="63"/>
      <c r="P64" s="63"/>
      <c r="Q64" s="525"/>
      <c r="R64" s="525"/>
      <c r="S64" s="525"/>
      <c r="T64" s="222"/>
      <c r="U64" s="56"/>
    </row>
    <row r="65" spans="1:35" ht="16.5" thickBot="1" x14ac:dyDescent="0.3">
      <c r="A65" s="22"/>
      <c r="B65" s="2"/>
      <c r="C65" s="12" t="s">
        <v>591</v>
      </c>
      <c r="D65" s="10"/>
      <c r="E65" s="10"/>
      <c r="F65" s="10"/>
      <c r="G65" s="10"/>
      <c r="H65" s="26"/>
      <c r="I65" s="26"/>
      <c r="J65" s="63"/>
      <c r="K65" s="63"/>
      <c r="L65" s="63"/>
      <c r="M65" s="26"/>
      <c r="N65" s="63"/>
      <c r="O65" s="63"/>
      <c r="P65" s="63"/>
      <c r="Q65" s="525"/>
      <c r="R65" s="525"/>
      <c r="S65" s="525"/>
      <c r="T65" s="222"/>
      <c r="U65" s="56"/>
    </row>
    <row r="66" spans="1:35" ht="16.5" thickBot="1" x14ac:dyDescent="0.25">
      <c r="A66" s="22"/>
      <c r="B66" s="2"/>
      <c r="C66" s="10" t="s">
        <v>797</v>
      </c>
      <c r="D66" s="10"/>
      <c r="E66" s="10"/>
      <c r="F66" s="10"/>
      <c r="G66" s="10"/>
      <c r="H66" s="26"/>
      <c r="I66" s="26"/>
      <c r="J66" s="642">
        <f>VLOOKUP('Part 1'!$F$1,Datasheet2!$A$8:$DS$334,AA66,0)</f>
        <v>-18863967.490000002</v>
      </c>
      <c r="K66" s="643"/>
      <c r="L66" s="63"/>
      <c r="M66" s="26"/>
      <c r="N66" s="642">
        <f>VLOOKUP('Part 1'!$F$1,Datasheet2!$A$8:$DS$334,AE66,0)</f>
        <v>0</v>
      </c>
      <c r="O66" s="643"/>
      <c r="P66" s="63"/>
      <c r="Q66" s="525"/>
      <c r="R66" s="642">
        <f>VLOOKUP('Part 1'!$F$1,Datasheet2!$A$8:$DS$334,AI66,0)</f>
        <v>-18863967.490000002</v>
      </c>
      <c r="S66" s="643"/>
      <c r="T66" s="222"/>
      <c r="U66" s="56"/>
      <c r="Y66" s="151"/>
      <c r="AA66" s="197">
        <v>49</v>
      </c>
      <c r="AE66" s="197">
        <v>50</v>
      </c>
      <c r="AI66" s="197">
        <v>51</v>
      </c>
    </row>
    <row r="67" spans="1:35" ht="15.75" x14ac:dyDescent="0.2">
      <c r="A67" s="22"/>
      <c r="B67" s="2"/>
      <c r="C67" s="26"/>
      <c r="D67" s="26"/>
      <c r="E67" s="26"/>
      <c r="F67" s="26"/>
      <c r="G67" s="26"/>
      <c r="H67" s="26"/>
      <c r="I67" s="26"/>
      <c r="J67" s="64"/>
      <c r="K67" s="63"/>
      <c r="L67" s="63"/>
      <c r="M67" s="26"/>
      <c r="N67" s="64"/>
      <c r="O67" s="63"/>
      <c r="P67" s="63"/>
      <c r="Q67" s="525"/>
      <c r="R67" s="529"/>
      <c r="S67" s="525"/>
      <c r="T67" s="222"/>
      <c r="U67" s="56"/>
    </row>
    <row r="68" spans="1:35" ht="16.5" thickBot="1" x14ac:dyDescent="0.3">
      <c r="A68" s="22"/>
      <c r="B68" s="2"/>
      <c r="C68" s="25" t="s">
        <v>609</v>
      </c>
      <c r="D68" s="26"/>
      <c r="E68" s="26"/>
      <c r="F68" s="26"/>
      <c r="G68" s="26"/>
      <c r="H68" s="26"/>
      <c r="I68" s="26"/>
      <c r="J68" s="63"/>
      <c r="K68" s="63"/>
      <c r="L68" s="63"/>
      <c r="M68" s="26"/>
      <c r="N68" s="63"/>
      <c r="O68" s="63"/>
      <c r="P68" s="63"/>
      <c r="Q68" s="525"/>
      <c r="R68" s="525"/>
      <c r="S68" s="525"/>
      <c r="T68" s="222"/>
      <c r="U68" s="56"/>
    </row>
    <row r="69" spans="1:35" ht="16.5" thickBot="1" x14ac:dyDescent="0.25">
      <c r="A69" s="22"/>
      <c r="B69" s="2"/>
      <c r="C69" s="10" t="s">
        <v>798</v>
      </c>
      <c r="D69" s="26"/>
      <c r="E69" s="26"/>
      <c r="F69" s="26"/>
      <c r="G69" s="26"/>
      <c r="H69" s="26"/>
      <c r="I69" s="26"/>
      <c r="J69" s="642">
        <f>VLOOKUP('Part 1'!$F$1,Datasheet2!$A$8:$DS$334,AA69,0)</f>
        <v>-5309864.620000001</v>
      </c>
      <c r="K69" s="643"/>
      <c r="L69" s="63"/>
      <c r="M69" s="26"/>
      <c r="N69" s="642">
        <f>VLOOKUP('Part 1'!$F$1,Datasheet2!$A$8:$DS$334,AE69,0)</f>
        <v>0</v>
      </c>
      <c r="O69" s="643"/>
      <c r="P69" s="63"/>
      <c r="Q69" s="525"/>
      <c r="R69" s="642">
        <f>VLOOKUP('Part 1'!$F$1,Datasheet2!$A$8:$DS$334,AI69,0)</f>
        <v>-5309864.620000001</v>
      </c>
      <c r="S69" s="643"/>
      <c r="T69" s="222"/>
      <c r="U69" s="56"/>
      <c r="Y69" s="151"/>
      <c r="AA69" s="197">
        <v>52</v>
      </c>
      <c r="AE69" s="197">
        <v>53</v>
      </c>
      <c r="AI69" s="197">
        <v>54</v>
      </c>
    </row>
    <row r="70" spans="1:35" ht="16.5" thickBot="1" x14ac:dyDescent="0.25">
      <c r="A70" s="23"/>
      <c r="B70" s="24"/>
      <c r="C70" s="87"/>
      <c r="D70" s="87"/>
      <c r="E70" s="87"/>
      <c r="F70" s="87"/>
      <c r="G70" s="87"/>
      <c r="H70" s="87"/>
      <c r="I70" s="87"/>
      <c r="J70" s="88"/>
      <c r="K70" s="89"/>
      <c r="L70" s="89"/>
      <c r="M70" s="89"/>
      <c r="N70" s="88"/>
      <c r="O70" s="89"/>
      <c r="P70" s="89"/>
      <c r="Q70" s="540"/>
      <c r="R70" s="541"/>
      <c r="S70" s="540"/>
      <c r="T70" s="542"/>
      <c r="U70" s="57"/>
    </row>
    <row r="71" spans="1:35" ht="16.5" thickBot="1" x14ac:dyDescent="0.25">
      <c r="A71" s="22"/>
      <c r="B71" s="2"/>
      <c r="C71" s="26"/>
      <c r="D71" s="26"/>
      <c r="E71" s="26"/>
      <c r="F71" s="26"/>
      <c r="G71" s="26"/>
      <c r="H71" s="26"/>
      <c r="I71" s="26"/>
      <c r="J71" s="64"/>
      <c r="K71" s="63"/>
      <c r="L71" s="63"/>
      <c r="M71" s="63"/>
      <c r="N71" s="64"/>
      <c r="O71" s="63"/>
      <c r="P71" s="63"/>
      <c r="Q71" s="525"/>
      <c r="R71" s="529"/>
      <c r="S71" s="525"/>
      <c r="T71" s="222"/>
      <c r="U71" s="56"/>
    </row>
    <row r="72" spans="1:35" ht="16.5" thickBot="1" x14ac:dyDescent="0.25">
      <c r="A72" s="22"/>
      <c r="B72" s="4"/>
      <c r="C72" s="58"/>
      <c r="D72" s="58"/>
      <c r="E72" s="58"/>
      <c r="F72" s="58"/>
      <c r="G72" s="58"/>
      <c r="H72" s="58"/>
      <c r="I72" s="58"/>
      <c r="J72" s="66"/>
      <c r="K72" s="67"/>
      <c r="L72" s="67"/>
      <c r="M72" s="67"/>
      <c r="N72" s="66"/>
      <c r="O72" s="67"/>
      <c r="P72" s="67"/>
      <c r="Q72" s="543"/>
      <c r="R72" s="544"/>
      <c r="S72" s="543"/>
      <c r="T72" s="545"/>
      <c r="U72" s="56"/>
    </row>
    <row r="73" spans="1:35" ht="16.5" thickBot="1" x14ac:dyDescent="0.25">
      <c r="A73" s="22"/>
      <c r="B73" s="5"/>
      <c r="C73" s="26"/>
      <c r="D73" s="26"/>
      <c r="E73" s="26"/>
      <c r="F73" s="26"/>
      <c r="G73" s="26"/>
      <c r="H73" s="26"/>
      <c r="I73" s="139"/>
      <c r="J73" s="147"/>
      <c r="K73" s="140"/>
      <c r="L73" s="141"/>
      <c r="M73" s="140"/>
      <c r="N73" s="147"/>
      <c r="O73" s="140"/>
      <c r="P73" s="141"/>
      <c r="Q73" s="546"/>
      <c r="R73" s="547"/>
      <c r="S73" s="546"/>
      <c r="T73" s="548"/>
      <c r="U73" s="56"/>
    </row>
    <row r="74" spans="1:35" ht="16.5" thickBot="1" x14ac:dyDescent="0.25">
      <c r="A74" s="22"/>
      <c r="B74" s="5"/>
      <c r="C74" s="650" t="s">
        <v>799</v>
      </c>
      <c r="D74" s="650"/>
      <c r="E74" s="650"/>
      <c r="F74" s="650"/>
      <c r="G74" s="650"/>
      <c r="H74" s="26"/>
      <c r="I74" s="142"/>
      <c r="J74" s="642">
        <f>VLOOKUP('Part 1'!$F$1,Datasheet2!$A$8:$DS$334,AA74,0)</f>
        <v>-2699331010.9100003</v>
      </c>
      <c r="K74" s="643"/>
      <c r="L74" s="65"/>
      <c r="M74" s="26"/>
      <c r="N74" s="642">
        <f>VLOOKUP('Part 1'!$F$1,Datasheet2!$A$8:$DS$334,AE74,0)</f>
        <v>-8307764.8200000003</v>
      </c>
      <c r="O74" s="643"/>
      <c r="P74" s="65"/>
      <c r="Q74" s="525"/>
      <c r="R74" s="525"/>
      <c r="S74" s="525"/>
      <c r="T74" s="534"/>
      <c r="U74" s="56"/>
      <c r="Y74" s="151"/>
      <c r="AA74" s="197">
        <v>55</v>
      </c>
      <c r="AE74" s="197">
        <v>56</v>
      </c>
    </row>
    <row r="75" spans="1:35" ht="15.75" x14ac:dyDescent="0.2">
      <c r="A75" s="22"/>
      <c r="B75" s="5"/>
      <c r="C75" s="650"/>
      <c r="D75" s="650"/>
      <c r="E75" s="650"/>
      <c r="F75" s="650"/>
      <c r="G75" s="650"/>
      <c r="H75" s="26"/>
      <c r="I75" s="142"/>
      <c r="J75" s="64"/>
      <c r="K75" s="63"/>
      <c r="L75" s="65"/>
      <c r="M75" s="26"/>
      <c r="N75" s="64"/>
      <c r="O75" s="63"/>
      <c r="P75" s="65"/>
      <c r="Q75" s="525"/>
      <c r="R75" s="525"/>
      <c r="S75" s="525"/>
      <c r="T75" s="534"/>
      <c r="U75" s="56"/>
    </row>
    <row r="76" spans="1:35" ht="16.5" thickBot="1" x14ac:dyDescent="0.25">
      <c r="A76" s="22"/>
      <c r="B76" s="5"/>
      <c r="C76" s="26"/>
      <c r="D76" s="26"/>
      <c r="E76" s="26"/>
      <c r="F76" s="26"/>
      <c r="G76" s="26"/>
      <c r="H76" s="26"/>
      <c r="I76" s="142"/>
      <c r="J76" s="64"/>
      <c r="K76" s="63"/>
      <c r="L76" s="65"/>
      <c r="M76" s="26"/>
      <c r="N76" s="64"/>
      <c r="O76" s="63"/>
      <c r="P76" s="65"/>
      <c r="Q76" s="525"/>
      <c r="R76" s="525"/>
      <c r="S76" s="525"/>
      <c r="T76" s="534"/>
      <c r="U76" s="56"/>
    </row>
    <row r="77" spans="1:35" ht="16.5" customHeight="1" thickBot="1" x14ac:dyDescent="0.25">
      <c r="A77" s="22"/>
      <c r="B77" s="5"/>
      <c r="C77" s="649" t="s">
        <v>760</v>
      </c>
      <c r="D77" s="692"/>
      <c r="E77" s="692"/>
      <c r="F77" s="692"/>
      <c r="G77" s="692"/>
      <c r="H77" s="26"/>
      <c r="I77" s="142"/>
      <c r="J77" s="642">
        <f>VLOOKUP('Part 1'!$F$1,Datasheet2!$A$8:$DS$334,AA77,0)</f>
        <v>-41551298</v>
      </c>
      <c r="K77" s="643"/>
      <c r="L77" s="65"/>
      <c r="M77" s="26"/>
      <c r="N77" s="642">
        <f>VLOOKUP('Part 1'!$F$1,Datasheet2!$A$8:$DS$334,AE77,0)</f>
        <v>-429875</v>
      </c>
      <c r="O77" s="643"/>
      <c r="P77" s="65"/>
      <c r="Q77" s="525"/>
      <c r="R77" s="525"/>
      <c r="S77" s="525"/>
      <c r="T77" s="534"/>
      <c r="U77" s="56"/>
      <c r="Y77" s="151"/>
      <c r="AA77" s="197">
        <v>57</v>
      </c>
      <c r="AE77" s="197">
        <v>58</v>
      </c>
    </row>
    <row r="78" spans="1:35" ht="15.75" customHeight="1" x14ac:dyDescent="0.2">
      <c r="A78" s="22"/>
      <c r="B78" s="5"/>
      <c r="C78" s="692"/>
      <c r="D78" s="692"/>
      <c r="E78" s="692"/>
      <c r="F78" s="692"/>
      <c r="G78" s="692"/>
      <c r="H78" s="26"/>
      <c r="I78" s="142"/>
      <c r="J78" s="64"/>
      <c r="K78" s="63"/>
      <c r="L78" s="65"/>
      <c r="M78" s="26"/>
      <c r="N78" s="64"/>
      <c r="O78" s="63"/>
      <c r="P78" s="65"/>
      <c r="Q78" s="525"/>
      <c r="R78" s="529"/>
      <c r="S78" s="525"/>
      <c r="T78" s="534"/>
      <c r="U78" s="56"/>
    </row>
    <row r="79" spans="1:35" ht="15.75" customHeight="1" x14ac:dyDescent="0.2">
      <c r="A79" s="22"/>
      <c r="B79" s="5"/>
      <c r="C79" s="692"/>
      <c r="D79" s="692"/>
      <c r="E79" s="692"/>
      <c r="F79" s="692"/>
      <c r="G79" s="692"/>
      <c r="H79" s="26"/>
      <c r="I79" s="142"/>
      <c r="J79" s="64"/>
      <c r="K79" s="63"/>
      <c r="L79" s="65"/>
      <c r="M79" s="26"/>
      <c r="N79" s="64"/>
      <c r="O79" s="63"/>
      <c r="P79" s="65"/>
      <c r="Q79" s="525"/>
      <c r="R79" s="529"/>
      <c r="S79" s="525"/>
      <c r="T79" s="534"/>
      <c r="U79" s="56"/>
    </row>
    <row r="80" spans="1:35" ht="16.5" thickBot="1" x14ac:dyDescent="0.25">
      <c r="A80" s="22"/>
      <c r="B80" s="5"/>
      <c r="C80" s="385"/>
      <c r="D80" s="385"/>
      <c r="E80" s="385"/>
      <c r="F80" s="385"/>
      <c r="G80" s="385"/>
      <c r="H80" s="26"/>
      <c r="I80" s="142"/>
      <c r="J80" s="64"/>
      <c r="K80" s="63"/>
      <c r="L80" s="65"/>
      <c r="M80" s="26"/>
      <c r="N80" s="64"/>
      <c r="O80" s="63"/>
      <c r="P80" s="65"/>
      <c r="Q80" s="525"/>
      <c r="R80" s="529"/>
      <c r="S80" s="525"/>
      <c r="T80" s="534"/>
      <c r="U80" s="56"/>
    </row>
    <row r="81" spans="1:35" ht="16.5" thickBot="1" x14ac:dyDescent="0.25">
      <c r="A81" s="22"/>
      <c r="B81" s="5"/>
      <c r="C81" s="695" t="s">
        <v>800</v>
      </c>
      <c r="D81" s="683"/>
      <c r="E81" s="683"/>
      <c r="F81" s="683"/>
      <c r="G81" s="683"/>
      <c r="H81" s="26"/>
      <c r="I81" s="142"/>
      <c r="J81" s="642">
        <f>VLOOKUP('Part 1'!$F$1,Datasheet2!$A$8:$DS$334,AA81,0)</f>
        <v>-2740882308.9100003</v>
      </c>
      <c r="K81" s="643"/>
      <c r="L81" s="65"/>
      <c r="M81" s="26"/>
      <c r="N81" s="642">
        <f>VLOOKUP('Part 1'!$F$1,Datasheet2!$A$8:$DS$334,AE81,0)</f>
        <v>-8737639.8200000003</v>
      </c>
      <c r="O81" s="643"/>
      <c r="P81" s="65"/>
      <c r="Q81" s="525"/>
      <c r="R81" s="642">
        <f>VLOOKUP('Part 1'!$F$1,Datasheet2!$A$8:$DS$334,AI81,0)</f>
        <v>-2749619948.73</v>
      </c>
      <c r="S81" s="643"/>
      <c r="T81" s="534"/>
      <c r="U81" s="56"/>
      <c r="Y81" s="151"/>
      <c r="AA81" s="197">
        <v>59</v>
      </c>
      <c r="AE81" s="197">
        <v>60</v>
      </c>
      <c r="AI81" s="197">
        <v>61</v>
      </c>
    </row>
    <row r="82" spans="1:35" ht="16.5" thickBot="1" x14ac:dyDescent="0.25">
      <c r="A82" s="22"/>
      <c r="B82" s="5"/>
      <c r="C82" s="683"/>
      <c r="D82" s="683"/>
      <c r="E82" s="683"/>
      <c r="F82" s="683"/>
      <c r="G82" s="683"/>
      <c r="H82" s="26"/>
      <c r="I82" s="143"/>
      <c r="J82" s="144"/>
      <c r="K82" s="145"/>
      <c r="L82" s="146"/>
      <c r="M82" s="144"/>
      <c r="N82" s="144"/>
      <c r="O82" s="145"/>
      <c r="P82" s="146"/>
      <c r="Q82" s="549"/>
      <c r="R82" s="550"/>
      <c r="S82" s="549"/>
      <c r="T82" s="535"/>
      <c r="U82" s="56"/>
    </row>
    <row r="83" spans="1:35" ht="16.5" thickBot="1" x14ac:dyDescent="0.25">
      <c r="A83" s="22"/>
      <c r="B83" s="7"/>
      <c r="C83" s="59"/>
      <c r="D83" s="59"/>
      <c r="E83" s="59"/>
      <c r="F83" s="59"/>
      <c r="G83" s="59"/>
      <c r="H83" s="59"/>
      <c r="I83" s="59"/>
      <c r="J83" s="68"/>
      <c r="K83" s="69"/>
      <c r="L83" s="69"/>
      <c r="M83" s="69"/>
      <c r="N83" s="68"/>
      <c r="O83" s="69"/>
      <c r="P83" s="69"/>
      <c r="Q83" s="551"/>
      <c r="R83" s="552"/>
      <c r="S83" s="552"/>
      <c r="T83" s="553"/>
      <c r="U83" s="56"/>
    </row>
    <row r="84" spans="1:35" ht="16.5" thickBot="1" x14ac:dyDescent="0.25">
      <c r="A84" s="23"/>
      <c r="B84" s="24"/>
      <c r="C84" s="87"/>
      <c r="D84" s="87"/>
      <c r="E84" s="87"/>
      <c r="F84" s="87"/>
      <c r="G84" s="87"/>
      <c r="H84" s="87"/>
      <c r="I84" s="87"/>
      <c r="J84" s="88"/>
      <c r="K84" s="89"/>
      <c r="L84" s="89"/>
      <c r="M84" s="89"/>
      <c r="N84" s="88"/>
      <c r="O84" s="89"/>
      <c r="P84" s="89"/>
      <c r="Q84" s="540"/>
      <c r="R84" s="541"/>
      <c r="S84" s="540"/>
      <c r="T84" s="542"/>
      <c r="U84" s="57"/>
    </row>
    <row r="85" spans="1:35" ht="15.75" hidden="1" customHeight="1" x14ac:dyDescent="0.2">
      <c r="A85" s="22"/>
      <c r="B85" s="2"/>
      <c r="C85" s="26"/>
      <c r="D85" s="26"/>
      <c r="E85" s="26"/>
      <c r="F85" s="26"/>
      <c r="G85" s="26"/>
      <c r="H85" s="26"/>
      <c r="I85" s="26"/>
      <c r="J85" s="64"/>
      <c r="K85" s="63"/>
      <c r="L85" s="63"/>
      <c r="M85" s="26"/>
      <c r="N85" s="64"/>
      <c r="O85" s="63"/>
      <c r="P85" s="63"/>
      <c r="Q85" s="525"/>
      <c r="R85" s="529"/>
      <c r="S85" s="525"/>
      <c r="T85" s="222"/>
      <c r="U85" s="56"/>
    </row>
    <row r="86" spans="1:35" ht="15.75" x14ac:dyDescent="0.25">
      <c r="A86" s="22"/>
      <c r="B86" s="2"/>
      <c r="C86" s="12" t="s">
        <v>765</v>
      </c>
      <c r="D86" s="26"/>
      <c r="E86" s="26"/>
      <c r="F86" s="26"/>
      <c r="G86" s="26"/>
      <c r="H86" s="26"/>
      <c r="I86" s="26"/>
      <c r="J86" s="63"/>
      <c r="K86" s="63"/>
      <c r="L86" s="63"/>
      <c r="M86" s="26"/>
      <c r="N86" s="63"/>
      <c r="O86" s="63"/>
      <c r="P86" s="63"/>
      <c r="Q86" s="525"/>
      <c r="R86" s="525"/>
      <c r="S86" s="525"/>
      <c r="T86" s="222"/>
      <c r="U86" s="56"/>
    </row>
    <row r="87" spans="1:35" ht="15" x14ac:dyDescent="0.2">
      <c r="A87" s="22"/>
      <c r="B87" s="2"/>
      <c r="C87" s="26"/>
      <c r="D87" s="26"/>
      <c r="E87" s="26"/>
      <c r="F87" s="26"/>
      <c r="G87" s="26"/>
      <c r="H87" s="26"/>
      <c r="I87" s="26"/>
      <c r="J87" s="63"/>
      <c r="K87" s="63"/>
      <c r="L87" s="63"/>
      <c r="M87" s="26"/>
      <c r="N87" s="63"/>
      <c r="O87" s="63"/>
      <c r="P87" s="63"/>
      <c r="Q87" s="525"/>
      <c r="R87" s="525"/>
      <c r="S87" s="525"/>
      <c r="T87" s="222"/>
      <c r="U87" s="56"/>
    </row>
    <row r="88" spans="1:35" ht="16.5" thickBot="1" x14ac:dyDescent="0.3">
      <c r="A88" s="22"/>
      <c r="B88" s="2"/>
      <c r="C88" s="12" t="s">
        <v>523</v>
      </c>
      <c r="D88" s="10"/>
      <c r="E88" s="10"/>
      <c r="F88" s="10"/>
      <c r="G88" s="10"/>
      <c r="H88" s="26"/>
      <c r="I88" s="26"/>
      <c r="J88" s="63"/>
      <c r="K88" s="63"/>
      <c r="L88" s="63"/>
      <c r="M88" s="26"/>
      <c r="N88" s="63"/>
      <c r="O88" s="63"/>
      <c r="P88" s="63"/>
      <c r="Q88" s="525"/>
      <c r="R88" s="525"/>
      <c r="S88" s="525"/>
      <c r="T88" s="222"/>
      <c r="U88" s="56"/>
    </row>
    <row r="89" spans="1:35" ht="16.5" thickBot="1" x14ac:dyDescent="0.25">
      <c r="A89" s="22"/>
      <c r="B89" s="2"/>
      <c r="C89" s="10" t="s">
        <v>801</v>
      </c>
      <c r="D89" s="10"/>
      <c r="E89" s="10"/>
      <c r="F89" s="10"/>
      <c r="G89" s="10"/>
      <c r="H89" s="26"/>
      <c r="I89" s="26"/>
      <c r="J89" s="642">
        <f>VLOOKUP('Part 1'!$F$1,Datasheet2!$A$8:$DS$334,AA89,0)</f>
        <v>-21040854</v>
      </c>
      <c r="K89" s="643"/>
      <c r="L89" s="63"/>
      <c r="M89" s="26"/>
      <c r="N89" s="642">
        <f>VLOOKUP('Part 1'!$F$1,Datasheet2!$A$8:$DS$334,AE89,0)</f>
        <v>-80000</v>
      </c>
      <c r="O89" s="643"/>
      <c r="P89" s="63"/>
      <c r="Q89" s="525"/>
      <c r="R89" s="642">
        <f>VLOOKUP('Part 1'!$F$1,Datasheet2!$A$8:$DS$334,AI89,0)</f>
        <v>-21120854</v>
      </c>
      <c r="S89" s="643"/>
      <c r="T89" s="222"/>
      <c r="U89" s="56"/>
      <c r="Y89" s="151"/>
      <c r="AA89" s="197">
        <v>62</v>
      </c>
      <c r="AE89" s="197">
        <v>63</v>
      </c>
      <c r="AI89" s="197">
        <v>64</v>
      </c>
    </row>
    <row r="90" spans="1:35" ht="15" customHeight="1" x14ac:dyDescent="0.2">
      <c r="A90" s="22"/>
      <c r="B90" s="2"/>
      <c r="C90" s="10"/>
      <c r="D90" s="10"/>
      <c r="E90" s="10"/>
      <c r="F90" s="10"/>
      <c r="G90" s="10"/>
      <c r="H90" s="26"/>
      <c r="I90" s="26"/>
      <c r="J90" s="63"/>
      <c r="K90" s="63"/>
      <c r="L90" s="63"/>
      <c r="M90" s="63"/>
      <c r="N90" s="63"/>
      <c r="O90" s="63"/>
      <c r="P90" s="63"/>
      <c r="Q90" s="525"/>
      <c r="R90" s="525"/>
      <c r="S90" s="525"/>
      <c r="T90" s="222"/>
      <c r="U90" s="56"/>
    </row>
    <row r="91" spans="1:35" ht="16.5" thickBot="1" x14ac:dyDescent="0.3">
      <c r="A91" s="22"/>
      <c r="B91" s="2"/>
      <c r="C91" s="12" t="s">
        <v>524</v>
      </c>
      <c r="D91" s="10"/>
      <c r="E91" s="10"/>
      <c r="F91" s="10"/>
      <c r="G91" s="10"/>
      <c r="H91" s="26"/>
      <c r="I91" s="26"/>
      <c r="J91" s="63"/>
      <c r="K91" s="63"/>
      <c r="L91" s="63"/>
      <c r="M91" s="63"/>
      <c r="N91" s="63"/>
      <c r="O91" s="63"/>
      <c r="P91" s="63"/>
      <c r="Q91" s="525"/>
      <c r="R91" s="525"/>
      <c r="S91" s="525"/>
      <c r="T91" s="222"/>
      <c r="U91" s="56"/>
    </row>
    <row r="92" spans="1:35" ht="16.5" customHeight="1" thickBot="1" x14ac:dyDescent="0.25">
      <c r="A92" s="22"/>
      <c r="B92" s="2"/>
      <c r="C92" s="10" t="s">
        <v>802</v>
      </c>
      <c r="D92" s="10"/>
      <c r="E92" s="10"/>
      <c r="F92" s="10"/>
      <c r="G92" s="10"/>
      <c r="H92" s="26"/>
      <c r="I92" s="26"/>
      <c r="J92" s="642">
        <f>VLOOKUP('Part 1'!$F$1,Datasheet2!$A$8:$DS$334,AA92,0)</f>
        <v>-817042832.82999992</v>
      </c>
      <c r="K92" s="643"/>
      <c r="L92" s="63"/>
      <c r="M92" s="26"/>
      <c r="N92" s="642">
        <f>VLOOKUP('Part 1'!$F$1,Datasheet2!$A$8:$DS$334,AE92,0)</f>
        <v>-14644443.17</v>
      </c>
      <c r="O92" s="643"/>
      <c r="P92" s="63"/>
      <c r="Q92" s="525"/>
      <c r="R92" s="642">
        <f>VLOOKUP('Part 1'!$F$1,Datasheet2!$A$8:$DS$334,AI92,0)</f>
        <v>-831687276</v>
      </c>
      <c r="S92" s="643"/>
      <c r="T92" s="222"/>
      <c r="U92" s="56"/>
      <c r="Y92" s="151"/>
      <c r="AA92" s="197">
        <v>65</v>
      </c>
      <c r="AE92" s="197">
        <v>66</v>
      </c>
      <c r="AI92" s="197">
        <v>67</v>
      </c>
    </row>
    <row r="93" spans="1:35" ht="15" customHeight="1" x14ac:dyDescent="0.2">
      <c r="A93" s="22"/>
      <c r="B93" s="2"/>
      <c r="C93" s="10"/>
      <c r="D93" s="10"/>
      <c r="E93" s="10"/>
      <c r="F93" s="10"/>
      <c r="G93" s="10"/>
      <c r="H93" s="26"/>
      <c r="I93" s="379"/>
      <c r="J93" s="63"/>
      <c r="K93" s="63"/>
      <c r="L93" s="63"/>
      <c r="M93" s="63"/>
      <c r="N93" s="63"/>
      <c r="O93" s="63"/>
      <c r="P93" s="63"/>
      <c r="Q93" s="525"/>
      <c r="R93" s="525"/>
      <c r="S93" s="525"/>
      <c r="T93" s="222"/>
      <c r="U93" s="56"/>
    </row>
    <row r="94" spans="1:35" ht="16.5" thickBot="1" x14ac:dyDescent="0.25">
      <c r="A94" s="22"/>
      <c r="B94" s="2"/>
      <c r="C94" s="10"/>
      <c r="D94" s="10"/>
      <c r="E94" s="10"/>
      <c r="F94" s="10"/>
      <c r="G94" s="10"/>
      <c r="H94" s="26"/>
      <c r="I94" s="26"/>
      <c r="J94" s="64"/>
      <c r="K94" s="64"/>
      <c r="L94" s="64"/>
      <c r="M94" s="64"/>
      <c r="N94" s="64"/>
      <c r="O94" s="64"/>
      <c r="P94" s="64"/>
      <c r="Q94" s="525"/>
      <c r="R94" s="529"/>
      <c r="S94" s="525"/>
      <c r="T94" s="222"/>
      <c r="U94" s="56"/>
    </row>
    <row r="95" spans="1:35" ht="16.5" thickBot="1" x14ac:dyDescent="0.25">
      <c r="A95" s="22"/>
      <c r="B95" s="4"/>
      <c r="C95" s="187"/>
      <c r="D95" s="187"/>
      <c r="E95" s="187"/>
      <c r="F95" s="187"/>
      <c r="G95" s="187"/>
      <c r="H95" s="58"/>
      <c r="I95" s="58"/>
      <c r="J95" s="66"/>
      <c r="K95" s="66"/>
      <c r="L95" s="66"/>
      <c r="M95" s="66"/>
      <c r="N95" s="66"/>
      <c r="O95" s="66"/>
      <c r="P95" s="66"/>
      <c r="Q95" s="543"/>
      <c r="R95" s="544"/>
      <c r="S95" s="543"/>
      <c r="T95" s="545"/>
      <c r="U95" s="56"/>
    </row>
    <row r="96" spans="1:35" ht="16.5" thickBot="1" x14ac:dyDescent="0.25">
      <c r="A96" s="22"/>
      <c r="B96" s="5"/>
      <c r="C96" s="650" t="s">
        <v>803</v>
      </c>
      <c r="D96" s="650"/>
      <c r="E96" s="650"/>
      <c r="F96" s="650"/>
      <c r="G96" s="650"/>
      <c r="H96" s="26"/>
      <c r="I96" s="26"/>
      <c r="J96" s="642">
        <f>VLOOKUP('Part 1'!$F$1,Datasheet2!$A$8:$DS$334,AA96,0)</f>
        <v>-838083686.82999992</v>
      </c>
      <c r="K96" s="643"/>
      <c r="L96" s="63"/>
      <c r="M96" s="26"/>
      <c r="N96" s="642">
        <f>VLOOKUP('Part 1'!$F$1,Datasheet2!$A$8:$DS$334,AE96,0)</f>
        <v>-14724443.17</v>
      </c>
      <c r="O96" s="643"/>
      <c r="P96" s="63"/>
      <c r="Q96" s="525"/>
      <c r="R96" s="525"/>
      <c r="S96" s="525"/>
      <c r="T96" s="554"/>
      <c r="U96" s="56"/>
      <c r="AA96" s="197">
        <v>68</v>
      </c>
      <c r="AE96" s="197">
        <v>69</v>
      </c>
    </row>
    <row r="97" spans="1:35" ht="15.75" x14ac:dyDescent="0.2">
      <c r="A97" s="22"/>
      <c r="B97" s="5"/>
      <c r="C97" s="650"/>
      <c r="D97" s="650"/>
      <c r="E97" s="650"/>
      <c r="F97" s="650"/>
      <c r="G97" s="650"/>
      <c r="H97" s="26"/>
      <c r="I97" s="26"/>
      <c r="J97" s="64"/>
      <c r="K97" s="63"/>
      <c r="L97" s="63"/>
      <c r="M97" s="63"/>
      <c r="N97" s="64"/>
      <c r="O97" s="63"/>
      <c r="P97" s="63"/>
      <c r="Q97" s="525"/>
      <c r="R97" s="525"/>
      <c r="S97" s="525"/>
      <c r="T97" s="554"/>
      <c r="U97" s="56"/>
    </row>
    <row r="98" spans="1:35" ht="16.5" thickBot="1" x14ac:dyDescent="0.25">
      <c r="A98" s="22"/>
      <c r="B98" s="5"/>
      <c r="C98" s="378"/>
      <c r="D98" s="378"/>
      <c r="E98" s="378"/>
      <c r="F98" s="378"/>
      <c r="G98" s="378"/>
      <c r="H98" s="26"/>
      <c r="I98" s="26"/>
      <c r="J98" s="64"/>
      <c r="K98" s="63"/>
      <c r="L98" s="63"/>
      <c r="M98" s="63"/>
      <c r="N98" s="64"/>
      <c r="O98" s="63"/>
      <c r="P98" s="63"/>
      <c r="Q98" s="525"/>
      <c r="R98" s="525"/>
      <c r="S98" s="525"/>
      <c r="T98" s="554"/>
      <c r="U98" s="56"/>
      <c r="Y98" s="151"/>
    </row>
    <row r="99" spans="1:35" ht="15.75" customHeight="1" thickBot="1" x14ac:dyDescent="0.25">
      <c r="A99" s="22"/>
      <c r="B99" s="5"/>
      <c r="C99" s="696" t="s">
        <v>753</v>
      </c>
      <c r="D99" s="696"/>
      <c r="E99" s="696"/>
      <c r="F99" s="696"/>
      <c r="G99" s="696"/>
      <c r="H99" s="26"/>
      <c r="I99" s="26"/>
      <c r="J99" s="642">
        <f>VLOOKUP('Part 1'!$F$1,Datasheet2!$A$8:$DS$334,AA99,0)</f>
        <v>-49649655</v>
      </c>
      <c r="K99" s="643"/>
      <c r="L99" s="63"/>
      <c r="M99" s="26"/>
      <c r="N99" s="642">
        <f>VLOOKUP('Part 1'!$F$1,Datasheet2!$A$8:$DS$334,AE99,0)</f>
        <v>-195986</v>
      </c>
      <c r="O99" s="643"/>
      <c r="P99" s="63"/>
      <c r="Q99" s="525"/>
      <c r="R99" s="525"/>
      <c r="S99" s="525"/>
      <c r="T99" s="554"/>
      <c r="U99" s="56"/>
      <c r="Y99" s="151"/>
      <c r="AA99" s="197">
        <v>70</v>
      </c>
      <c r="AE99" s="197">
        <v>71</v>
      </c>
    </row>
    <row r="100" spans="1:35" ht="15.75" customHeight="1" x14ac:dyDescent="0.2">
      <c r="A100" s="22"/>
      <c r="B100" s="5"/>
      <c r="C100" s="696"/>
      <c r="D100" s="696"/>
      <c r="E100" s="696"/>
      <c r="F100" s="696"/>
      <c r="G100" s="696"/>
      <c r="H100" s="26"/>
      <c r="I100" s="26"/>
      <c r="J100" s="64"/>
      <c r="K100" s="63"/>
      <c r="L100" s="63"/>
      <c r="M100" s="26"/>
      <c r="N100" s="64"/>
      <c r="O100" s="63"/>
      <c r="P100" s="63"/>
      <c r="Q100" s="525"/>
      <c r="R100" s="529"/>
      <c r="S100" s="525"/>
      <c r="T100" s="554"/>
      <c r="U100" s="56"/>
    </row>
    <row r="101" spans="1:35" ht="15.75" customHeight="1" x14ac:dyDescent="0.2">
      <c r="A101" s="22"/>
      <c r="B101" s="5"/>
      <c r="C101" s="696"/>
      <c r="D101" s="696"/>
      <c r="E101" s="696"/>
      <c r="F101" s="696"/>
      <c r="G101" s="696"/>
      <c r="H101" s="26"/>
      <c r="I101" s="26"/>
      <c r="J101" s="64"/>
      <c r="K101" s="63"/>
      <c r="L101" s="63"/>
      <c r="M101" s="26"/>
      <c r="N101" s="64"/>
      <c r="O101" s="63"/>
      <c r="P101" s="63"/>
      <c r="Q101" s="525"/>
      <c r="R101" s="529"/>
      <c r="S101" s="525"/>
      <c r="T101" s="554"/>
      <c r="U101" s="56"/>
    </row>
    <row r="102" spans="1:35" ht="16.5" thickBot="1" x14ac:dyDescent="0.25">
      <c r="A102" s="22"/>
      <c r="B102" s="5"/>
      <c r="C102" s="378"/>
      <c r="D102" s="378"/>
      <c r="E102" s="378"/>
      <c r="F102" s="378"/>
      <c r="G102" s="378"/>
      <c r="H102" s="26"/>
      <c r="I102" s="26"/>
      <c r="J102" s="64"/>
      <c r="K102" s="63"/>
      <c r="L102" s="63"/>
      <c r="M102" s="26"/>
      <c r="N102" s="64"/>
      <c r="O102" s="63"/>
      <c r="P102" s="63"/>
      <c r="Q102" s="525"/>
      <c r="R102" s="529"/>
      <c r="S102" s="525"/>
      <c r="T102" s="554"/>
      <c r="U102" s="56"/>
    </row>
    <row r="103" spans="1:35" ht="16.5" thickBot="1" x14ac:dyDescent="0.25">
      <c r="A103" s="22"/>
      <c r="B103" s="5"/>
      <c r="C103" s="695" t="s">
        <v>804</v>
      </c>
      <c r="D103" s="683"/>
      <c r="E103" s="683"/>
      <c r="F103" s="683"/>
      <c r="G103" s="683"/>
      <c r="H103" s="26"/>
      <c r="I103" s="26"/>
      <c r="J103" s="642">
        <f>VLOOKUP('Part 1'!$F$1,Datasheet2!$A$8:$DS$334,AA103,0)</f>
        <v>-887733341.82999992</v>
      </c>
      <c r="K103" s="643"/>
      <c r="L103" s="63"/>
      <c r="M103" s="26"/>
      <c r="N103" s="642">
        <f>VLOOKUP('Part 1'!$F$1,Datasheet2!$A$8:$DS$334,AE103,0)</f>
        <v>-14920429.17</v>
      </c>
      <c r="O103" s="643"/>
      <c r="P103" s="63"/>
      <c r="Q103" s="525"/>
      <c r="R103" s="642">
        <f>VLOOKUP('Part 1'!$F$1,Datasheet2!$A$8:$DS$334,AI103,0)</f>
        <v>-902653771</v>
      </c>
      <c r="S103" s="643"/>
      <c r="T103" s="554"/>
      <c r="U103" s="56"/>
      <c r="Y103" s="151"/>
      <c r="AA103" s="197">
        <v>72</v>
      </c>
      <c r="AE103" s="197">
        <v>73</v>
      </c>
      <c r="AI103" s="197">
        <v>74</v>
      </c>
    </row>
    <row r="104" spans="1:35" ht="15" x14ac:dyDescent="0.2">
      <c r="A104" s="22"/>
      <c r="B104" s="5"/>
      <c r="C104" s="683"/>
      <c r="D104" s="683"/>
      <c r="E104" s="683"/>
      <c r="F104" s="683"/>
      <c r="G104" s="683"/>
      <c r="H104" s="26"/>
      <c r="I104" s="26"/>
      <c r="J104" s="26"/>
      <c r="K104" s="26"/>
      <c r="L104" s="26"/>
      <c r="M104" s="26"/>
      <c r="N104" s="26"/>
      <c r="O104" s="26"/>
      <c r="P104" s="63"/>
      <c r="Q104" s="221"/>
      <c r="R104" s="221"/>
      <c r="S104" s="221"/>
      <c r="T104" s="554"/>
      <c r="U104" s="56"/>
    </row>
    <row r="105" spans="1:35" ht="16.5" thickBot="1" x14ac:dyDescent="0.25">
      <c r="A105" s="22"/>
      <c r="B105" s="7"/>
      <c r="C105" s="59"/>
      <c r="D105" s="59"/>
      <c r="E105" s="59"/>
      <c r="F105" s="59"/>
      <c r="G105" s="59"/>
      <c r="H105" s="59"/>
      <c r="I105" s="59"/>
      <c r="J105" s="68"/>
      <c r="K105" s="69"/>
      <c r="L105" s="69"/>
      <c r="M105" s="69"/>
      <c r="N105" s="69"/>
      <c r="O105" s="69"/>
      <c r="P105" s="69"/>
      <c r="Q105" s="551"/>
      <c r="R105" s="552"/>
      <c r="S105" s="551"/>
      <c r="T105" s="553"/>
      <c r="U105" s="56"/>
    </row>
    <row r="106" spans="1:35" ht="15" x14ac:dyDescent="0.2">
      <c r="A106" s="22"/>
      <c r="B106" s="2"/>
      <c r="C106" s="26"/>
      <c r="D106" s="26"/>
      <c r="E106" s="26"/>
      <c r="F106" s="26"/>
      <c r="G106" s="26"/>
      <c r="H106" s="26"/>
      <c r="I106" s="26"/>
      <c r="J106" s="63"/>
      <c r="K106" s="63"/>
      <c r="L106" s="63"/>
      <c r="M106" s="63"/>
      <c r="N106" s="63"/>
      <c r="O106" s="63"/>
      <c r="P106" s="63"/>
      <c r="Q106" s="525"/>
      <c r="R106" s="525"/>
      <c r="S106" s="525"/>
      <c r="T106" s="222"/>
      <c r="U106" s="56"/>
    </row>
    <row r="107" spans="1:35" ht="15.75" x14ac:dyDescent="0.25">
      <c r="A107" s="22"/>
      <c r="B107" s="2"/>
      <c r="C107" s="12" t="s">
        <v>766</v>
      </c>
      <c r="D107" s="26"/>
      <c r="E107" s="26"/>
      <c r="F107" s="26"/>
      <c r="G107" s="26"/>
      <c r="H107" s="26"/>
      <c r="I107" s="26"/>
      <c r="J107" s="63"/>
      <c r="K107" s="63"/>
      <c r="L107" s="63"/>
      <c r="M107" s="26"/>
      <c r="N107" s="63"/>
      <c r="O107" s="63"/>
      <c r="P107" s="63"/>
      <c r="Q107" s="525"/>
      <c r="R107" s="525"/>
      <c r="S107" s="525"/>
      <c r="T107" s="222"/>
      <c r="U107" s="56"/>
    </row>
    <row r="108" spans="1:35" ht="16.5" thickBot="1" x14ac:dyDescent="0.3">
      <c r="A108" s="22"/>
      <c r="B108" s="2"/>
      <c r="C108" s="12" t="s">
        <v>607</v>
      </c>
      <c r="D108" s="26"/>
      <c r="E108" s="26"/>
      <c r="F108" s="26"/>
      <c r="G108" s="26"/>
      <c r="H108" s="26"/>
      <c r="I108" s="26"/>
      <c r="J108" s="63"/>
      <c r="K108" s="63"/>
      <c r="L108" s="63"/>
      <c r="M108" s="26"/>
      <c r="N108" s="63"/>
      <c r="O108" s="63"/>
      <c r="P108" s="63"/>
      <c r="Q108" s="525"/>
      <c r="R108" s="525"/>
      <c r="S108" s="525"/>
      <c r="T108" s="222"/>
      <c r="U108" s="56"/>
    </row>
    <row r="109" spans="1:35" ht="16.5" thickBot="1" x14ac:dyDescent="0.25">
      <c r="A109" s="22"/>
      <c r="B109" s="2"/>
      <c r="C109" s="10" t="s">
        <v>805</v>
      </c>
      <c r="D109" s="26"/>
      <c r="E109" s="26"/>
      <c r="F109" s="26"/>
      <c r="G109" s="26"/>
      <c r="H109" s="26"/>
      <c r="I109" s="26"/>
      <c r="J109" s="642">
        <f>VLOOKUP('Part 1'!$F$1,Datasheet2!$A$8:$DS$334,AA109,0)</f>
        <v>-51021838.560000002</v>
      </c>
      <c r="K109" s="643"/>
      <c r="L109" s="63"/>
      <c r="M109" s="26"/>
      <c r="N109" s="642">
        <f>VLOOKUP('Part 1'!$F$1,Datasheet2!$A$8:$DS$334,AE109,0)</f>
        <v>-122126</v>
      </c>
      <c r="O109" s="643"/>
      <c r="P109" s="63"/>
      <c r="Q109" s="525"/>
      <c r="R109" s="642">
        <f>VLOOKUP('Part 1'!$F$1,Datasheet2!$A$8:$DS$334,AI109,0)</f>
        <v>-51143964.560000002</v>
      </c>
      <c r="S109" s="643"/>
      <c r="T109" s="222"/>
      <c r="U109" s="56"/>
      <c r="Y109" s="151"/>
      <c r="AA109" s="197">
        <v>75</v>
      </c>
      <c r="AE109" s="197">
        <v>76</v>
      </c>
      <c r="AI109" s="197">
        <v>77</v>
      </c>
    </row>
    <row r="110" spans="1:35" ht="15.75" x14ac:dyDescent="0.25">
      <c r="A110" s="22"/>
      <c r="B110" s="2"/>
      <c r="C110" s="12"/>
      <c r="D110" s="26"/>
      <c r="E110" s="26"/>
      <c r="F110" s="26"/>
      <c r="G110" s="26"/>
      <c r="H110" s="26"/>
      <c r="I110" s="26"/>
      <c r="J110" s="63"/>
      <c r="K110" s="63"/>
      <c r="L110" s="63"/>
      <c r="M110" s="63"/>
      <c r="N110" s="63"/>
      <c r="O110" s="63"/>
      <c r="P110" s="63"/>
      <c r="Q110" s="525"/>
      <c r="R110" s="525"/>
      <c r="S110" s="525"/>
      <c r="T110" s="222"/>
      <c r="U110" s="56"/>
    </row>
    <row r="111" spans="1:35" ht="16.5" thickBot="1" x14ac:dyDescent="0.3">
      <c r="A111" s="22"/>
      <c r="B111" s="2"/>
      <c r="C111" s="12" t="s">
        <v>592</v>
      </c>
      <c r="D111" s="26"/>
      <c r="E111" s="26"/>
      <c r="F111" s="26"/>
      <c r="G111" s="26"/>
      <c r="H111" s="26"/>
      <c r="I111" s="26"/>
      <c r="J111" s="63"/>
      <c r="K111" s="63"/>
      <c r="L111" s="63"/>
      <c r="M111" s="63"/>
      <c r="N111" s="63"/>
      <c r="O111" s="63"/>
      <c r="P111" s="63"/>
      <c r="Q111" s="525"/>
      <c r="R111" s="525"/>
      <c r="S111" s="525"/>
      <c r="T111" s="222"/>
      <c r="U111" s="56"/>
    </row>
    <row r="112" spans="1:35" ht="16.5" thickBot="1" x14ac:dyDescent="0.25">
      <c r="A112" s="22"/>
      <c r="B112" s="2"/>
      <c r="C112" s="10" t="s">
        <v>806</v>
      </c>
      <c r="D112" s="26"/>
      <c r="E112" s="26"/>
      <c r="F112" s="26"/>
      <c r="G112" s="26"/>
      <c r="H112" s="26"/>
      <c r="I112" s="26"/>
      <c r="J112" s="642">
        <f>VLOOKUP('Part 1'!$F$1,Datasheet2!$A$8:$DS$334,AA112,0)</f>
        <v>-34327367.329999998</v>
      </c>
      <c r="K112" s="643"/>
      <c r="L112" s="63"/>
      <c r="M112" s="26"/>
      <c r="N112" s="642">
        <f>VLOOKUP('Part 1'!$F$1,Datasheet2!$A$8:$DS$334,AE112,0)</f>
        <v>-401958</v>
      </c>
      <c r="O112" s="643"/>
      <c r="P112" s="63"/>
      <c r="Q112" s="525"/>
      <c r="R112" s="642">
        <f>VLOOKUP('Part 1'!$F$1,Datasheet2!$A$8:$DS$334,AI112,0)</f>
        <v>-34729325.329999998</v>
      </c>
      <c r="S112" s="643"/>
      <c r="T112" s="222"/>
      <c r="U112" s="56"/>
      <c r="Y112" s="151"/>
      <c r="AA112" s="197">
        <v>78</v>
      </c>
      <c r="AE112" s="197">
        <v>79</v>
      </c>
      <c r="AI112" s="197">
        <v>80</v>
      </c>
    </row>
    <row r="113" spans="1:35" ht="15" x14ac:dyDescent="0.2">
      <c r="A113" s="22"/>
      <c r="B113" s="2"/>
      <c r="C113" s="10"/>
      <c r="D113" s="26"/>
      <c r="E113" s="26"/>
      <c r="F113" s="26"/>
      <c r="G113" s="26"/>
      <c r="H113" s="26"/>
      <c r="I113" s="26"/>
      <c r="J113" s="63"/>
      <c r="K113" s="63"/>
      <c r="L113" s="63"/>
      <c r="M113" s="26"/>
      <c r="N113" s="63"/>
      <c r="O113" s="63"/>
      <c r="P113" s="63"/>
      <c r="Q113" s="525"/>
      <c r="R113" s="525"/>
      <c r="S113" s="525"/>
      <c r="T113" s="222"/>
      <c r="U113" s="56"/>
    </row>
    <row r="114" spans="1:35" ht="16.5" thickBot="1" x14ac:dyDescent="0.3">
      <c r="A114" s="22"/>
      <c r="B114" s="2"/>
      <c r="C114" s="12" t="s">
        <v>591</v>
      </c>
      <c r="D114" s="26"/>
      <c r="E114" s="26"/>
      <c r="F114" s="26"/>
      <c r="G114" s="26"/>
      <c r="H114" s="26"/>
      <c r="I114" s="26"/>
      <c r="J114" s="63"/>
      <c r="K114" s="63"/>
      <c r="L114" s="63"/>
      <c r="M114" s="26"/>
      <c r="N114" s="63"/>
      <c r="O114" s="63"/>
      <c r="P114" s="63"/>
      <c r="Q114" s="525"/>
      <c r="R114" s="525"/>
      <c r="S114" s="525"/>
      <c r="T114" s="222"/>
      <c r="U114" s="56"/>
    </row>
    <row r="115" spans="1:35" ht="16.5" thickBot="1" x14ac:dyDescent="0.25">
      <c r="A115" s="22"/>
      <c r="B115" s="2"/>
      <c r="C115" s="10" t="s">
        <v>807</v>
      </c>
      <c r="D115" s="26"/>
      <c r="E115" s="26"/>
      <c r="F115" s="26"/>
      <c r="G115" s="26"/>
      <c r="H115" s="26"/>
      <c r="I115" s="26"/>
      <c r="J115" s="642">
        <f>VLOOKUP('Part 1'!$F$1,Datasheet2!$A$8:$DS$334,AA115,0)</f>
        <v>-1269926.7900000003</v>
      </c>
      <c r="K115" s="643"/>
      <c r="L115" s="63"/>
      <c r="M115" s="26"/>
      <c r="N115" s="642">
        <f>VLOOKUP('Part 1'!$F$1,Datasheet2!$A$8:$DS$334,AE115,0)</f>
        <v>0</v>
      </c>
      <c r="O115" s="643"/>
      <c r="P115" s="63"/>
      <c r="Q115" s="525"/>
      <c r="R115" s="642">
        <f>VLOOKUP('Part 1'!$F$1,Datasheet2!$A$8:$DS$334,AI115,0)</f>
        <v>-1269926.7900000003</v>
      </c>
      <c r="S115" s="643"/>
      <c r="T115" s="222"/>
      <c r="U115" s="56"/>
      <c r="Y115" s="151"/>
      <c r="AA115" s="197">
        <v>81</v>
      </c>
      <c r="AE115" s="197">
        <v>82</v>
      </c>
      <c r="AI115" s="197">
        <v>83</v>
      </c>
    </row>
    <row r="116" spans="1:35" ht="15" x14ac:dyDescent="0.2">
      <c r="A116" s="22"/>
      <c r="B116" s="2"/>
      <c r="C116" s="10"/>
      <c r="D116" s="26"/>
      <c r="E116" s="26"/>
      <c r="F116" s="26"/>
      <c r="G116" s="26"/>
      <c r="H116" s="26"/>
      <c r="I116" s="26"/>
      <c r="J116" s="63"/>
      <c r="K116" s="63"/>
      <c r="L116" s="63"/>
      <c r="M116" s="63"/>
      <c r="N116" s="63"/>
      <c r="O116" s="63"/>
      <c r="P116" s="63"/>
      <c r="Q116" s="525"/>
      <c r="R116" s="525"/>
      <c r="S116" s="525"/>
      <c r="T116" s="222"/>
      <c r="U116" s="56"/>
    </row>
    <row r="117" spans="1:35" ht="16.5" thickBot="1" x14ac:dyDescent="0.3">
      <c r="A117" s="22"/>
      <c r="B117" s="2"/>
      <c r="C117" s="12" t="s">
        <v>608</v>
      </c>
      <c r="D117" s="26"/>
      <c r="E117" s="26"/>
      <c r="F117" s="26"/>
      <c r="G117" s="26"/>
      <c r="H117" s="26"/>
      <c r="I117" s="26"/>
      <c r="J117" s="63"/>
      <c r="K117" s="63"/>
      <c r="L117" s="63"/>
      <c r="M117" s="63"/>
      <c r="N117" s="63"/>
      <c r="O117" s="63"/>
      <c r="P117" s="63"/>
      <c r="Q117" s="525"/>
      <c r="R117" s="525"/>
      <c r="S117" s="525"/>
      <c r="T117" s="222"/>
      <c r="U117" s="56"/>
    </row>
    <row r="118" spans="1:35" ht="16.5" thickBot="1" x14ac:dyDescent="0.25">
      <c r="A118" s="22"/>
      <c r="B118" s="2"/>
      <c r="C118" s="10" t="s">
        <v>808</v>
      </c>
      <c r="D118" s="26"/>
      <c r="E118" s="26"/>
      <c r="F118" s="26"/>
      <c r="G118" s="26"/>
      <c r="H118" s="26"/>
      <c r="I118" s="26"/>
      <c r="J118" s="642">
        <f>VLOOKUP('Part 1'!$F$1,Datasheet2!$A$8:$DS$334,AA118,0)</f>
        <v>-643227.19000000006</v>
      </c>
      <c r="K118" s="643"/>
      <c r="L118" s="63"/>
      <c r="M118" s="26"/>
      <c r="N118" s="642">
        <f>VLOOKUP('Part 1'!$F$1,Datasheet2!$A$8:$DS$334,AE118,0)</f>
        <v>0</v>
      </c>
      <c r="O118" s="643"/>
      <c r="P118" s="63"/>
      <c r="Q118" s="525"/>
      <c r="R118" s="642">
        <f>VLOOKUP('Part 1'!$F$1,Datasheet2!$A$8:$DS$334,AI118,0)</f>
        <v>-643227.19000000006</v>
      </c>
      <c r="S118" s="643"/>
      <c r="T118" s="222"/>
      <c r="U118" s="56"/>
      <c r="Y118" s="151"/>
      <c r="AA118" s="197">
        <v>84</v>
      </c>
      <c r="AE118" s="197">
        <v>85</v>
      </c>
      <c r="AI118" s="197">
        <v>86</v>
      </c>
    </row>
    <row r="119" spans="1:35" ht="15" x14ac:dyDescent="0.2">
      <c r="A119" s="22"/>
      <c r="B119" s="2"/>
      <c r="C119" s="10"/>
      <c r="D119" s="26"/>
      <c r="E119" s="26"/>
      <c r="F119" s="26"/>
      <c r="G119" s="26"/>
      <c r="H119" s="26"/>
      <c r="I119" s="26"/>
      <c r="J119" s="91"/>
      <c r="K119" s="91"/>
      <c r="L119" s="91"/>
      <c r="M119" s="26"/>
      <c r="N119" s="91"/>
      <c r="O119" s="91"/>
      <c r="P119" s="63"/>
      <c r="Q119" s="525"/>
      <c r="R119" s="525"/>
      <c r="S119" s="525"/>
      <c r="T119" s="222"/>
      <c r="U119" s="56"/>
    </row>
    <row r="120" spans="1:35" ht="16.5" thickBot="1" x14ac:dyDescent="0.3">
      <c r="A120" s="22"/>
      <c r="B120" s="2"/>
      <c r="C120" s="12" t="s">
        <v>593</v>
      </c>
      <c r="D120" s="26"/>
      <c r="E120" s="26"/>
      <c r="F120" s="26"/>
      <c r="G120" s="26"/>
      <c r="H120" s="26"/>
      <c r="I120" s="26"/>
      <c r="J120" s="91"/>
      <c r="K120" s="91"/>
      <c r="L120" s="91"/>
      <c r="M120" s="26"/>
      <c r="N120" s="91"/>
      <c r="O120" s="91"/>
      <c r="P120" s="63"/>
      <c r="Q120" s="525"/>
      <c r="R120" s="525"/>
      <c r="S120" s="525"/>
      <c r="T120" s="222"/>
      <c r="U120" s="56"/>
    </row>
    <row r="121" spans="1:35" ht="16.5" thickBot="1" x14ac:dyDescent="0.25">
      <c r="A121" s="22"/>
      <c r="B121" s="2"/>
      <c r="C121" s="10" t="s">
        <v>809</v>
      </c>
      <c r="D121" s="26"/>
      <c r="E121" s="26"/>
      <c r="F121" s="26"/>
      <c r="G121" s="26"/>
      <c r="H121" s="26"/>
      <c r="I121" s="26"/>
      <c r="J121" s="642">
        <f>VLOOKUP('Part 1'!$F$1,Datasheet2!$A$8:$DS$334,AA121,0)</f>
        <v>-1071119</v>
      </c>
      <c r="K121" s="643"/>
      <c r="L121" s="63"/>
      <c r="M121" s="26"/>
      <c r="N121" s="642">
        <f>VLOOKUP('Part 1'!$F$1,Datasheet2!$A$8:$DS$334,AE121,0)</f>
        <v>0</v>
      </c>
      <c r="O121" s="643"/>
      <c r="P121" s="63"/>
      <c r="Q121" s="525"/>
      <c r="R121" s="642">
        <f>VLOOKUP('Part 1'!$F$1,Datasheet2!$A$8:$DS$334,AI121,0)</f>
        <v>-1071119</v>
      </c>
      <c r="S121" s="643"/>
      <c r="T121" s="222"/>
      <c r="U121" s="56"/>
      <c r="Y121" s="151"/>
      <c r="AA121" s="197">
        <v>87</v>
      </c>
      <c r="AE121" s="197">
        <v>88</v>
      </c>
      <c r="AI121" s="197">
        <v>89</v>
      </c>
    </row>
    <row r="122" spans="1:35" ht="15" x14ac:dyDescent="0.2">
      <c r="A122" s="22"/>
      <c r="B122" s="2"/>
      <c r="C122" s="10"/>
      <c r="D122" s="26"/>
      <c r="E122" s="26"/>
      <c r="F122" s="26"/>
      <c r="G122" s="26"/>
      <c r="H122" s="26"/>
      <c r="I122" s="26"/>
      <c r="J122" s="63"/>
      <c r="K122" s="63"/>
      <c r="L122" s="63"/>
      <c r="M122" s="63"/>
      <c r="N122" s="63"/>
      <c r="O122" s="63"/>
      <c r="P122" s="63"/>
      <c r="Q122" s="525"/>
      <c r="R122" s="525"/>
      <c r="S122" s="525"/>
      <c r="T122" s="222"/>
      <c r="U122" s="56"/>
    </row>
    <row r="123" spans="1:35" ht="16.5" thickBot="1" x14ac:dyDescent="0.3">
      <c r="A123" s="22"/>
      <c r="B123" s="2"/>
      <c r="C123" s="12" t="s">
        <v>610</v>
      </c>
      <c r="D123" s="26"/>
      <c r="E123" s="26"/>
      <c r="F123" s="26"/>
      <c r="G123" s="26"/>
      <c r="H123" s="26"/>
      <c r="I123" s="26"/>
      <c r="J123" s="63"/>
      <c r="K123" s="63"/>
      <c r="L123" s="63"/>
      <c r="M123" s="63"/>
      <c r="N123" s="63"/>
      <c r="O123" s="63"/>
      <c r="P123" s="63"/>
      <c r="Q123" s="525"/>
      <c r="R123" s="525"/>
      <c r="S123" s="525"/>
      <c r="T123" s="222"/>
      <c r="U123" s="56"/>
    </row>
    <row r="124" spans="1:35" ht="16.5" thickBot="1" x14ac:dyDescent="0.25">
      <c r="A124" s="22"/>
      <c r="B124" s="2"/>
      <c r="C124" s="10" t="s">
        <v>810</v>
      </c>
      <c r="D124" s="26"/>
      <c r="E124" s="26"/>
      <c r="F124" s="26"/>
      <c r="G124" s="26"/>
      <c r="H124" s="26"/>
      <c r="I124" s="26"/>
      <c r="J124" s="642">
        <f>VLOOKUP('Part 1'!$F$1,Datasheet2!$A$8:$DS$334,AA124,0)</f>
        <v>-8746449</v>
      </c>
      <c r="K124" s="643"/>
      <c r="L124" s="63"/>
      <c r="M124" s="26"/>
      <c r="N124" s="642">
        <f>VLOOKUP('Part 1'!$F$1,Datasheet2!$A$8:$DS$334,AE124,0)</f>
        <v>-11872452</v>
      </c>
      <c r="O124" s="643"/>
      <c r="P124" s="63"/>
      <c r="Q124" s="525"/>
      <c r="R124" s="642">
        <f>VLOOKUP('Part 1'!$F$1,Datasheet2!$A$8:$DS$334,AI124,0)</f>
        <v>-20618901</v>
      </c>
      <c r="S124" s="643"/>
      <c r="T124" s="222"/>
      <c r="U124" s="56"/>
      <c r="Y124" s="151"/>
      <c r="AA124" s="197">
        <v>90</v>
      </c>
      <c r="AE124" s="197">
        <v>91</v>
      </c>
      <c r="AI124" s="197">
        <v>92</v>
      </c>
    </row>
    <row r="125" spans="1:35" ht="15.75" x14ac:dyDescent="0.25">
      <c r="A125" s="22"/>
      <c r="B125" s="2"/>
      <c r="C125" s="130" t="str">
        <f>+IF($N$124&gt;$N$127,"Relief given to Case A hereditaments cannot be greater than line 32. Please check","")</f>
        <v/>
      </c>
      <c r="D125" s="26"/>
      <c r="E125" s="26"/>
      <c r="F125" s="26"/>
      <c r="G125" s="26"/>
      <c r="H125" s="26"/>
      <c r="I125" s="26"/>
      <c r="J125" s="26"/>
      <c r="K125" s="26"/>
      <c r="L125" s="26"/>
      <c r="M125" s="26"/>
      <c r="N125" s="26"/>
      <c r="O125" s="26"/>
      <c r="P125" s="63"/>
      <c r="Q125" s="525"/>
      <c r="R125" s="529"/>
      <c r="S125" s="525"/>
      <c r="T125" s="222"/>
      <c r="U125" s="56"/>
      <c r="Y125" s="151"/>
    </row>
    <row r="126" spans="1:35" ht="16.5" thickBot="1" x14ac:dyDescent="0.3">
      <c r="A126" s="22"/>
      <c r="B126" s="2"/>
      <c r="C126" s="25"/>
      <c r="D126" s="26"/>
      <c r="E126" s="26"/>
      <c r="F126" s="26"/>
      <c r="G126" s="26"/>
      <c r="H126" s="26"/>
      <c r="I126" s="26"/>
      <c r="J126" s="154" t="s">
        <v>612</v>
      </c>
      <c r="K126" s="63"/>
      <c r="L126" s="63"/>
      <c r="M126" s="26"/>
      <c r="N126" s="154" t="s">
        <v>612</v>
      </c>
      <c r="O126" s="63"/>
      <c r="P126" s="63"/>
      <c r="Q126" s="525"/>
      <c r="R126" s="529"/>
      <c r="S126" s="525"/>
      <c r="T126" s="222"/>
      <c r="U126" s="56"/>
    </row>
    <row r="127" spans="1:35" ht="16.5" thickBot="1" x14ac:dyDescent="0.25">
      <c r="A127" s="22"/>
      <c r="B127" s="2"/>
      <c r="C127" s="60" t="s">
        <v>755</v>
      </c>
      <c r="D127" s="26"/>
      <c r="E127" s="26"/>
      <c r="F127" s="26"/>
      <c r="G127" s="26"/>
      <c r="H127" s="26"/>
      <c r="I127" s="26"/>
      <c r="J127" s="91"/>
      <c r="K127" s="91"/>
      <c r="L127" s="91"/>
      <c r="M127" s="26"/>
      <c r="N127" s="642">
        <f>VLOOKUP('Part 1'!$F$1,Datasheet2!$A$8:$DS$334,AE127,0)</f>
        <v>-11704539</v>
      </c>
      <c r="O127" s="643"/>
      <c r="P127" s="63"/>
      <c r="Q127" s="525"/>
      <c r="R127" s="525"/>
      <c r="S127" s="525"/>
      <c r="T127" s="222"/>
      <c r="U127" s="56"/>
      <c r="Y127" s="151"/>
      <c r="AE127" s="197">
        <v>93</v>
      </c>
    </row>
    <row r="128" spans="1:35" ht="16.5" thickBot="1" x14ac:dyDescent="0.25">
      <c r="A128" s="22"/>
      <c r="B128" s="2"/>
      <c r="C128" s="60" t="s">
        <v>756</v>
      </c>
      <c r="D128" s="26"/>
      <c r="E128" s="26"/>
      <c r="F128" s="26"/>
      <c r="G128" s="26"/>
      <c r="H128" s="26"/>
      <c r="I128" s="26"/>
      <c r="J128" s="642">
        <f>VLOOKUP('Part 1'!$F$1,Datasheet2!$A$8:$DS$334,AA128,0)</f>
        <v>-3124185</v>
      </c>
      <c r="K128" s="643"/>
      <c r="L128" s="91"/>
      <c r="M128" s="26"/>
      <c r="N128" s="63"/>
      <c r="O128" s="63"/>
      <c r="P128" s="63"/>
      <c r="Q128" s="525"/>
      <c r="R128" s="525"/>
      <c r="S128" s="525"/>
      <c r="T128" s="222"/>
      <c r="U128" s="56"/>
      <c r="Y128" s="151"/>
      <c r="AA128" s="197">
        <v>94</v>
      </c>
    </row>
    <row r="129" spans="1:35" ht="16.5" thickBot="1" x14ac:dyDescent="0.3">
      <c r="A129" s="23"/>
      <c r="B129" s="24"/>
      <c r="C129" s="130"/>
      <c r="D129" s="87"/>
      <c r="E129" s="87"/>
      <c r="F129" s="87"/>
      <c r="G129" s="87"/>
      <c r="H129" s="87"/>
      <c r="I129" s="87"/>
      <c r="J129" s="89"/>
      <c r="K129" s="89"/>
      <c r="L129" s="89"/>
      <c r="M129" s="89"/>
      <c r="N129" s="89"/>
      <c r="O129" s="89"/>
      <c r="P129" s="89"/>
      <c r="Q129" s="540"/>
      <c r="R129" s="540"/>
      <c r="S129" s="540"/>
      <c r="T129" s="542"/>
      <c r="U129" s="57"/>
    </row>
    <row r="130" spans="1:35" ht="15.75" thickBot="1" x14ac:dyDescent="0.25">
      <c r="A130" s="168"/>
      <c r="B130" s="504"/>
      <c r="C130" s="505"/>
      <c r="D130" s="505"/>
      <c r="E130" s="505"/>
      <c r="F130" s="505"/>
      <c r="G130" s="505"/>
      <c r="H130" s="505"/>
      <c r="I130" s="505"/>
      <c r="J130" s="506"/>
      <c r="K130" s="506"/>
      <c r="L130" s="506"/>
      <c r="M130" s="506"/>
      <c r="N130" s="506"/>
      <c r="O130" s="506"/>
      <c r="P130" s="506"/>
      <c r="Q130" s="555"/>
      <c r="R130" s="555"/>
      <c r="S130" s="555"/>
      <c r="T130" s="556"/>
      <c r="U130" s="169"/>
    </row>
    <row r="131" spans="1:35" ht="15.75" thickBot="1" x14ac:dyDescent="0.25">
      <c r="A131" s="22"/>
      <c r="B131" s="2"/>
      <c r="C131" s="26"/>
      <c r="D131" s="26"/>
      <c r="E131" s="26"/>
      <c r="F131" s="26"/>
      <c r="G131" s="26"/>
      <c r="H131" s="26"/>
      <c r="I131" s="26"/>
      <c r="J131" s="63"/>
      <c r="K131" s="63"/>
      <c r="L131" s="63"/>
      <c r="M131" s="63"/>
      <c r="N131" s="63"/>
      <c r="O131" s="63"/>
      <c r="P131" s="63"/>
      <c r="Q131" s="525"/>
      <c r="R131" s="525"/>
      <c r="S131" s="525"/>
      <c r="T131" s="222"/>
      <c r="U131" s="56"/>
    </row>
    <row r="132" spans="1:35" ht="15.75" thickBot="1" x14ac:dyDescent="0.25">
      <c r="A132" s="22"/>
      <c r="B132" s="4"/>
      <c r="C132" s="58"/>
      <c r="D132" s="58"/>
      <c r="E132" s="58"/>
      <c r="F132" s="58"/>
      <c r="G132" s="58"/>
      <c r="H132" s="58"/>
      <c r="I132" s="58"/>
      <c r="J132" s="67"/>
      <c r="K132" s="67"/>
      <c r="L132" s="67"/>
      <c r="M132" s="67"/>
      <c r="N132" s="67"/>
      <c r="O132" s="67"/>
      <c r="P132" s="67"/>
      <c r="Q132" s="543"/>
      <c r="R132" s="543"/>
      <c r="S132" s="543"/>
      <c r="T132" s="545"/>
      <c r="U132" s="56"/>
    </row>
    <row r="133" spans="1:35" ht="15.75" thickBot="1" x14ac:dyDescent="0.25">
      <c r="A133" s="22"/>
      <c r="B133" s="5"/>
      <c r="C133" s="26"/>
      <c r="D133" s="26"/>
      <c r="E133" s="26"/>
      <c r="F133" s="26"/>
      <c r="G133" s="26"/>
      <c r="H133" s="26"/>
      <c r="I133" s="139"/>
      <c r="J133" s="140"/>
      <c r="K133" s="140"/>
      <c r="L133" s="141"/>
      <c r="M133" s="140"/>
      <c r="N133" s="140"/>
      <c r="O133" s="140"/>
      <c r="P133" s="141"/>
      <c r="Q133" s="546"/>
      <c r="R133" s="546"/>
      <c r="S133" s="546"/>
      <c r="T133" s="548"/>
      <c r="U133" s="56"/>
    </row>
    <row r="134" spans="1:35" ht="16.5" thickBot="1" x14ac:dyDescent="0.25">
      <c r="A134" s="22"/>
      <c r="B134" s="5"/>
      <c r="C134" s="650" t="s">
        <v>811</v>
      </c>
      <c r="D134" s="650"/>
      <c r="E134" s="650"/>
      <c r="F134" s="650"/>
      <c r="G134" s="650"/>
      <c r="H134" s="26"/>
      <c r="I134" s="142"/>
      <c r="J134" s="642">
        <f>VLOOKUP('Part 1'!$F$1,Datasheet2!$A$8:$DS$334,AA134,0)</f>
        <v>-97079927.86999999</v>
      </c>
      <c r="K134" s="643"/>
      <c r="L134" s="65"/>
      <c r="M134" s="26"/>
      <c r="N134" s="642">
        <f>VLOOKUP('Part 1'!$F$1,Datasheet2!$A$8:$DS$334,AE134,0)</f>
        <v>-12396536</v>
      </c>
      <c r="O134" s="643"/>
      <c r="P134" s="65"/>
      <c r="Q134" s="525"/>
      <c r="R134" s="525"/>
      <c r="S134" s="525"/>
      <c r="T134" s="534"/>
      <c r="U134" s="56"/>
      <c r="AA134" s="197">
        <v>95</v>
      </c>
      <c r="AE134" s="197">
        <v>96</v>
      </c>
    </row>
    <row r="135" spans="1:35" ht="15.75" x14ac:dyDescent="0.2">
      <c r="A135" s="22"/>
      <c r="B135" s="5"/>
      <c r="C135" s="650"/>
      <c r="D135" s="650"/>
      <c r="E135" s="650"/>
      <c r="F135" s="650"/>
      <c r="G135" s="650"/>
      <c r="H135" s="26"/>
      <c r="I135" s="142"/>
      <c r="J135" s="64"/>
      <c r="K135" s="63"/>
      <c r="L135" s="65"/>
      <c r="M135" s="26"/>
      <c r="N135" s="64"/>
      <c r="O135" s="63"/>
      <c r="P135" s="65"/>
      <c r="Q135" s="525"/>
      <c r="R135" s="525"/>
      <c r="S135" s="525"/>
      <c r="T135" s="534"/>
      <c r="U135" s="56"/>
    </row>
    <row r="136" spans="1:35" ht="16.5" customHeight="1" thickBot="1" x14ac:dyDescent="0.25">
      <c r="A136" s="22"/>
      <c r="B136" s="5"/>
      <c r="C136" s="378"/>
      <c r="D136" s="378"/>
      <c r="E136" s="378"/>
      <c r="F136" s="378"/>
      <c r="G136" s="378"/>
      <c r="H136" s="26"/>
      <c r="I136" s="142"/>
      <c r="J136" s="64"/>
      <c r="K136" s="63"/>
      <c r="L136" s="65"/>
      <c r="M136" s="26"/>
      <c r="N136" s="64"/>
      <c r="O136" s="63"/>
      <c r="P136" s="65"/>
      <c r="Q136" s="525"/>
      <c r="R136" s="525"/>
      <c r="S136" s="525"/>
      <c r="T136" s="534"/>
      <c r="U136" s="56"/>
    </row>
    <row r="137" spans="1:35" ht="16.5" customHeight="1" thickBot="1" x14ac:dyDescent="0.25">
      <c r="A137" s="22"/>
      <c r="B137" s="5"/>
      <c r="C137" s="696" t="s">
        <v>757</v>
      </c>
      <c r="D137" s="696"/>
      <c r="E137" s="696"/>
      <c r="F137" s="696"/>
      <c r="G137" s="696"/>
      <c r="H137" s="26"/>
      <c r="I137" s="142"/>
      <c r="J137" s="642">
        <f>VLOOKUP('Part 1'!$F$1,Datasheet2!$A$8:$DS$334,AA137,0)</f>
        <v>-2527446</v>
      </c>
      <c r="K137" s="643"/>
      <c r="L137" s="63"/>
      <c r="M137" s="26"/>
      <c r="N137" s="642">
        <f>VLOOKUP('Part 1'!$F$1,Datasheet2!$A$8:$DS$334,AE137,0)</f>
        <v>-338447</v>
      </c>
      <c r="O137" s="643"/>
      <c r="P137" s="92"/>
      <c r="Q137" s="525"/>
      <c r="R137" s="525"/>
      <c r="S137" s="525"/>
      <c r="T137" s="534"/>
      <c r="U137" s="56"/>
      <c r="Y137" s="151"/>
      <c r="AA137" s="197">
        <v>97</v>
      </c>
      <c r="AE137" s="197">
        <v>98</v>
      </c>
    </row>
    <row r="138" spans="1:35" ht="15.75" customHeight="1" x14ac:dyDescent="0.2">
      <c r="A138" s="22"/>
      <c r="B138" s="5"/>
      <c r="C138" s="696"/>
      <c r="D138" s="696"/>
      <c r="E138" s="696"/>
      <c r="F138" s="696"/>
      <c r="G138" s="696"/>
      <c r="H138" s="26"/>
      <c r="I138" s="142"/>
      <c r="J138" s="64"/>
      <c r="K138" s="63"/>
      <c r="L138" s="65"/>
      <c r="M138" s="26"/>
      <c r="N138" s="64"/>
      <c r="O138" s="63"/>
      <c r="P138" s="65"/>
      <c r="Q138" s="525"/>
      <c r="R138" s="529"/>
      <c r="S138" s="525"/>
      <c r="T138" s="534"/>
      <c r="U138" s="56"/>
    </row>
    <row r="139" spans="1:35" ht="15.75" customHeight="1" x14ac:dyDescent="0.2">
      <c r="A139" s="22"/>
      <c r="B139" s="5"/>
      <c r="C139" s="696"/>
      <c r="D139" s="696"/>
      <c r="E139" s="696"/>
      <c r="F139" s="696"/>
      <c r="G139" s="696"/>
      <c r="H139" s="26"/>
      <c r="I139" s="142"/>
      <c r="J139" s="64"/>
      <c r="K139" s="63"/>
      <c r="L139" s="65"/>
      <c r="M139" s="26"/>
      <c r="N139" s="64"/>
      <c r="O139" s="63"/>
      <c r="P139" s="65"/>
      <c r="Q139" s="525"/>
      <c r="R139" s="529"/>
      <c r="S139" s="525"/>
      <c r="T139" s="534"/>
      <c r="U139" s="56"/>
    </row>
    <row r="140" spans="1:35" ht="16.5" thickBot="1" x14ac:dyDescent="0.25">
      <c r="A140" s="22"/>
      <c r="B140" s="5"/>
      <c r="C140" s="378"/>
      <c r="D140" s="378"/>
      <c r="E140" s="378"/>
      <c r="F140" s="378"/>
      <c r="G140" s="378"/>
      <c r="H140" s="26"/>
      <c r="I140" s="142"/>
      <c r="J140" s="64"/>
      <c r="K140" s="63"/>
      <c r="L140" s="65"/>
      <c r="M140" s="26"/>
      <c r="N140" s="64"/>
      <c r="O140" s="63"/>
      <c r="P140" s="65"/>
      <c r="Q140" s="525"/>
      <c r="R140" s="529"/>
      <c r="S140" s="525"/>
      <c r="T140" s="534"/>
      <c r="U140" s="56"/>
    </row>
    <row r="141" spans="1:35" ht="16.5" thickBot="1" x14ac:dyDescent="0.25">
      <c r="A141" s="22"/>
      <c r="B141" s="5"/>
      <c r="C141" s="695" t="s">
        <v>812</v>
      </c>
      <c r="D141" s="683"/>
      <c r="E141" s="683"/>
      <c r="F141" s="683"/>
      <c r="G141" s="683"/>
      <c r="H141" s="26"/>
      <c r="I141" s="142"/>
      <c r="J141" s="642">
        <f>VLOOKUP('Part 1'!$F$1,Datasheet2!$A$8:$DS$334,AA141,0)</f>
        <v>-99607373.86999999</v>
      </c>
      <c r="K141" s="643"/>
      <c r="L141" s="65"/>
      <c r="M141" s="26"/>
      <c r="N141" s="642">
        <f>VLOOKUP('Part 1'!$F$1,Datasheet2!$A$8:$DS$334,AE141,0)</f>
        <v>-12734983</v>
      </c>
      <c r="O141" s="643"/>
      <c r="P141" s="65"/>
      <c r="Q141" s="525"/>
      <c r="R141" s="642">
        <f>VLOOKUP('Part 1'!$F$1,Datasheet2!$A$8:$DS$334,AI141,0)</f>
        <v>-112342356.86999999</v>
      </c>
      <c r="S141" s="643"/>
      <c r="T141" s="534"/>
      <c r="U141" s="56"/>
      <c r="AA141" s="197">
        <v>99</v>
      </c>
      <c r="AE141" s="197">
        <v>100</v>
      </c>
      <c r="AI141" s="197">
        <v>101</v>
      </c>
    </row>
    <row r="142" spans="1:35" ht="15.75" x14ac:dyDescent="0.2">
      <c r="A142" s="22"/>
      <c r="B142" s="5"/>
      <c r="C142" s="683"/>
      <c r="D142" s="683"/>
      <c r="E142" s="683"/>
      <c r="F142" s="683"/>
      <c r="G142" s="683"/>
      <c r="H142" s="26"/>
      <c r="I142" s="142"/>
      <c r="J142" s="64"/>
      <c r="K142" s="63"/>
      <c r="L142" s="65"/>
      <c r="M142" s="26"/>
      <c r="N142" s="64"/>
      <c r="O142" s="63"/>
      <c r="P142" s="65"/>
      <c r="Q142" s="525"/>
      <c r="R142" s="529"/>
      <c r="S142" s="525"/>
      <c r="T142" s="534"/>
      <c r="U142" s="56"/>
    </row>
    <row r="143" spans="1:35" ht="16.5" thickBot="1" x14ac:dyDescent="0.3">
      <c r="A143" s="22"/>
      <c r="B143" s="5"/>
      <c r="C143" s="25"/>
      <c r="D143" s="26"/>
      <c r="E143" s="26"/>
      <c r="F143" s="26"/>
      <c r="G143" s="26"/>
      <c r="H143" s="26"/>
      <c r="I143" s="143"/>
      <c r="J143" s="144"/>
      <c r="K143" s="145"/>
      <c r="L143" s="146"/>
      <c r="M143" s="144"/>
      <c r="N143" s="144"/>
      <c r="O143" s="144"/>
      <c r="P143" s="146"/>
      <c r="Q143" s="549"/>
      <c r="R143" s="550"/>
      <c r="S143" s="549"/>
      <c r="T143" s="535"/>
      <c r="U143" s="56"/>
    </row>
    <row r="144" spans="1:35" ht="15.75" thickBot="1" x14ac:dyDescent="0.25">
      <c r="A144" s="22"/>
      <c r="B144" s="7"/>
      <c r="C144" s="59"/>
      <c r="D144" s="59"/>
      <c r="E144" s="59"/>
      <c r="F144" s="59"/>
      <c r="G144" s="59"/>
      <c r="H144" s="59"/>
      <c r="I144" s="59"/>
      <c r="J144" s="69"/>
      <c r="K144" s="69"/>
      <c r="L144" s="69"/>
      <c r="M144" s="69"/>
      <c r="N144" s="69"/>
      <c r="O144" s="69"/>
      <c r="P144" s="69"/>
      <c r="Q144" s="551"/>
      <c r="R144" s="551"/>
      <c r="S144" s="551"/>
      <c r="T144" s="553"/>
      <c r="U144" s="56"/>
    </row>
    <row r="145" spans="1:35" ht="15.75" thickBot="1" x14ac:dyDescent="0.25">
      <c r="A145" s="23"/>
      <c r="B145" s="24"/>
      <c r="C145" s="87"/>
      <c r="D145" s="87"/>
      <c r="E145" s="87"/>
      <c r="F145" s="87"/>
      <c r="G145" s="87"/>
      <c r="H145" s="87"/>
      <c r="I145" s="87"/>
      <c r="J145" s="89"/>
      <c r="K145" s="89"/>
      <c r="L145" s="89"/>
      <c r="M145" s="89"/>
      <c r="N145" s="89"/>
      <c r="O145" s="89"/>
      <c r="P145" s="89"/>
      <c r="Q145" s="540"/>
      <c r="R145" s="540"/>
      <c r="S145" s="540"/>
      <c r="T145" s="542"/>
      <c r="U145" s="57"/>
    </row>
    <row r="146" spans="1:35" ht="15.75" customHeight="1" x14ac:dyDescent="0.25">
      <c r="A146" s="53"/>
      <c r="B146" s="54"/>
      <c r="C146" s="705" t="s">
        <v>767</v>
      </c>
      <c r="D146" s="705"/>
      <c r="E146" s="705"/>
      <c r="F146" s="705"/>
      <c r="G146" s="705"/>
      <c r="H146" s="705"/>
      <c r="I146" s="705"/>
      <c r="J146" s="705"/>
      <c r="K146" s="705"/>
      <c r="L146" s="705"/>
      <c r="M146" s="178"/>
      <c r="N146" s="178"/>
      <c r="O146" s="178"/>
      <c r="P146" s="178"/>
      <c r="Q146" s="557"/>
      <c r="R146" s="557"/>
      <c r="S146" s="557"/>
      <c r="T146" s="558"/>
      <c r="U146" s="55"/>
    </row>
    <row r="147" spans="1:35" ht="15.75" customHeight="1" x14ac:dyDescent="0.25">
      <c r="A147" s="22"/>
      <c r="B147" s="2"/>
      <c r="C147" s="687"/>
      <c r="D147" s="687"/>
      <c r="E147" s="687"/>
      <c r="F147" s="687"/>
      <c r="G147" s="687"/>
      <c r="H147" s="687"/>
      <c r="I147" s="687"/>
      <c r="J147" s="687"/>
      <c r="K147" s="687"/>
      <c r="L147" s="687"/>
      <c r="M147" s="382"/>
      <c r="N147" s="382"/>
      <c r="O147" s="382"/>
      <c r="P147" s="382"/>
      <c r="Q147" s="559"/>
      <c r="R147" s="559"/>
      <c r="S147" s="559"/>
      <c r="T147" s="222"/>
      <c r="U147" s="56"/>
    </row>
    <row r="148" spans="1:35" ht="16.5" thickBot="1" x14ac:dyDescent="0.3">
      <c r="A148" s="22"/>
      <c r="B148" s="2"/>
      <c r="C148" s="12" t="s">
        <v>525</v>
      </c>
      <c r="D148" s="10"/>
      <c r="E148" s="10"/>
      <c r="F148" s="10"/>
      <c r="G148" s="10"/>
      <c r="H148" s="26"/>
      <c r="I148" s="26"/>
      <c r="J148" s="63"/>
      <c r="K148" s="63"/>
      <c r="L148" s="63"/>
      <c r="M148" s="26"/>
      <c r="N148" s="63"/>
      <c r="O148" s="63"/>
      <c r="P148" s="63"/>
      <c r="Q148" s="525"/>
      <c r="R148" s="525"/>
      <c r="S148" s="525"/>
      <c r="T148" s="222"/>
      <c r="U148" s="56"/>
    </row>
    <row r="149" spans="1:35" ht="16.5" thickBot="1" x14ac:dyDescent="0.25">
      <c r="A149" s="22"/>
      <c r="B149" s="2"/>
      <c r="C149" s="10" t="s">
        <v>813</v>
      </c>
      <c r="D149" s="10"/>
      <c r="E149" s="10"/>
      <c r="F149" s="10"/>
      <c r="G149" s="10"/>
      <c r="H149" s="26"/>
      <c r="I149" s="26"/>
      <c r="J149" s="642">
        <f>VLOOKUP('Part 1'!$F$1,Datasheet2!$A$8:$DS$334,AA149,0)</f>
        <v>-5817867</v>
      </c>
      <c r="K149" s="643"/>
      <c r="L149" s="63"/>
      <c r="M149" s="26"/>
      <c r="N149" s="642">
        <f>VLOOKUP('Part 1'!$F$1,Datasheet2!$A$8:$DS$334,AE149,0)</f>
        <v>-2275</v>
      </c>
      <c r="O149" s="643"/>
      <c r="P149" s="63"/>
      <c r="Q149" s="525"/>
      <c r="R149" s="642">
        <f>VLOOKUP('Part 1'!$F$1,Datasheet2!$A$8:$DS$334,AI149,0)</f>
        <v>-5820142</v>
      </c>
      <c r="S149" s="643"/>
      <c r="T149" s="222"/>
      <c r="U149" s="56"/>
      <c r="Y149" s="151"/>
      <c r="AA149" s="197">
        <v>102</v>
      </c>
      <c r="AE149" s="197">
        <v>103</v>
      </c>
      <c r="AI149" s="197">
        <v>104</v>
      </c>
    </row>
    <row r="150" spans="1:35" ht="15.75" x14ac:dyDescent="0.25">
      <c r="A150" s="22"/>
      <c r="B150" s="2"/>
      <c r="C150" s="12"/>
      <c r="D150" s="10"/>
      <c r="E150" s="10"/>
      <c r="F150" s="10"/>
      <c r="G150" s="10"/>
      <c r="H150" s="26"/>
      <c r="I150" s="26"/>
      <c r="J150" s="80"/>
      <c r="K150" s="80"/>
      <c r="L150" s="63"/>
      <c r="M150" s="26"/>
      <c r="N150" s="63"/>
      <c r="O150" s="63"/>
      <c r="P150" s="63"/>
      <c r="Q150" s="525"/>
      <c r="R150" s="525"/>
      <c r="S150" s="525"/>
      <c r="T150" s="222"/>
      <c r="U150" s="56"/>
    </row>
    <row r="151" spans="1:35" ht="16.5" thickBot="1" x14ac:dyDescent="0.3">
      <c r="A151" s="22"/>
      <c r="B151" s="2"/>
      <c r="C151" s="12" t="s">
        <v>526</v>
      </c>
      <c r="D151" s="10"/>
      <c r="E151" s="10"/>
      <c r="F151" s="10"/>
      <c r="G151" s="10"/>
      <c r="H151" s="26"/>
      <c r="I151" s="26"/>
      <c r="J151" s="80"/>
      <c r="K151" s="80"/>
      <c r="L151" s="63"/>
      <c r="M151" s="26"/>
      <c r="N151" s="63"/>
      <c r="O151" s="63"/>
      <c r="P151" s="63"/>
      <c r="Q151" s="525"/>
      <c r="R151" s="525"/>
      <c r="S151" s="525"/>
      <c r="T151" s="222"/>
      <c r="U151" s="56"/>
    </row>
    <row r="152" spans="1:35" ht="16.5" thickBot="1" x14ac:dyDescent="0.25">
      <c r="A152" s="22"/>
      <c r="B152" s="2"/>
      <c r="C152" s="10" t="s">
        <v>814</v>
      </c>
      <c r="D152" s="10"/>
      <c r="E152" s="10"/>
      <c r="F152" s="10"/>
      <c r="G152" s="10"/>
      <c r="H152" s="26"/>
      <c r="I152" s="26"/>
      <c r="J152" s="642">
        <f>VLOOKUP('Part 1'!$F$1,Datasheet2!$A$8:$DS$334,AA152,0)</f>
        <v>-4116682</v>
      </c>
      <c r="K152" s="643"/>
      <c r="L152" s="63"/>
      <c r="M152" s="26"/>
      <c r="N152" s="642">
        <f>VLOOKUP('Part 1'!$F$1,Datasheet2!$A$8:$DS$334,AE152,0)</f>
        <v>-18567</v>
      </c>
      <c r="O152" s="643"/>
      <c r="P152" s="63"/>
      <c r="Q152" s="525"/>
      <c r="R152" s="642">
        <f>VLOOKUP('Part 1'!$F$1,Datasheet2!$A$8:$DS$334,AI152,0)</f>
        <v>-4135249</v>
      </c>
      <c r="S152" s="643"/>
      <c r="T152" s="222"/>
      <c r="U152" s="56"/>
      <c r="Y152" s="151"/>
      <c r="AA152" s="197">
        <v>105</v>
      </c>
      <c r="AE152" s="197">
        <v>106</v>
      </c>
      <c r="AI152" s="197">
        <v>107</v>
      </c>
    </row>
    <row r="153" spans="1:35" ht="15" x14ac:dyDescent="0.2">
      <c r="A153" s="22"/>
      <c r="B153" s="2"/>
      <c r="C153" s="26"/>
      <c r="D153" s="26"/>
      <c r="E153" s="26"/>
      <c r="F153" s="26"/>
      <c r="G153" s="26"/>
      <c r="H153" s="26"/>
      <c r="I153" s="26"/>
      <c r="J153" s="80"/>
      <c r="K153" s="80"/>
      <c r="L153" s="63"/>
      <c r="M153" s="26"/>
      <c r="N153" s="63"/>
      <c r="O153" s="63"/>
      <c r="P153" s="63"/>
      <c r="Q153" s="525"/>
      <c r="R153" s="525"/>
      <c r="S153" s="525"/>
      <c r="T153" s="222"/>
      <c r="U153" s="56"/>
    </row>
    <row r="154" spans="1:35" ht="16.5" thickBot="1" x14ac:dyDescent="0.3">
      <c r="A154" s="22"/>
      <c r="B154" s="2"/>
      <c r="C154" s="12" t="s">
        <v>868</v>
      </c>
      <c r="D154" s="10"/>
      <c r="E154" s="10"/>
      <c r="F154" s="10"/>
      <c r="G154" s="10"/>
      <c r="H154" s="26"/>
      <c r="I154" s="26"/>
      <c r="J154" s="10"/>
      <c r="K154" s="10"/>
      <c r="L154" s="26"/>
      <c r="M154" s="26"/>
      <c r="N154" s="26"/>
      <c r="O154" s="26"/>
      <c r="P154" s="26"/>
      <c r="Q154" s="525"/>
      <c r="R154" s="525"/>
      <c r="S154" s="525"/>
      <c r="T154" s="222"/>
      <c r="U154" s="56"/>
    </row>
    <row r="155" spans="1:35" ht="16.5" customHeight="1" thickBot="1" x14ac:dyDescent="0.25">
      <c r="A155" s="22"/>
      <c r="B155" s="2"/>
      <c r="C155" s="649" t="s">
        <v>879</v>
      </c>
      <c r="D155" s="700"/>
      <c r="E155" s="700"/>
      <c r="F155" s="700"/>
      <c r="G155" s="700"/>
      <c r="H155" s="377"/>
      <c r="I155" s="26"/>
      <c r="J155" s="642">
        <f>VLOOKUP('Part 1'!$F$1,Datasheet2!$A$8:$DS$334,AA155,0)</f>
        <v>-4638963</v>
      </c>
      <c r="K155" s="643"/>
      <c r="L155" s="63"/>
      <c r="M155" s="26"/>
      <c r="N155" s="642">
        <f>VLOOKUP('Part 1'!$F$1,Datasheet2!$A$8:$DS$334,AE155,0)</f>
        <v>0</v>
      </c>
      <c r="O155" s="643"/>
      <c r="P155" s="10"/>
      <c r="Q155" s="525"/>
      <c r="R155" s="642">
        <f>VLOOKUP('Part 1'!$F$1,Datasheet2!$A$8:$DS$334,AI155,0)</f>
        <v>-4638963</v>
      </c>
      <c r="S155" s="643"/>
      <c r="T155" s="222"/>
      <c r="U155" s="56"/>
      <c r="Y155" s="151"/>
      <c r="AA155" s="197">
        <v>108</v>
      </c>
      <c r="AE155" s="197">
        <v>109</v>
      </c>
      <c r="AI155" s="197">
        <v>110</v>
      </c>
    </row>
    <row r="156" spans="1:35" ht="16.5" customHeight="1" x14ac:dyDescent="0.2">
      <c r="A156" s="22"/>
      <c r="B156" s="2"/>
      <c r="C156" s="377"/>
      <c r="D156" s="377"/>
      <c r="E156" s="377"/>
      <c r="F156" s="377"/>
      <c r="G156" s="377"/>
      <c r="H156" s="377"/>
      <c r="I156" s="377"/>
      <c r="J156" s="377"/>
      <c r="K156" s="377"/>
      <c r="L156" s="63"/>
      <c r="M156" s="26"/>
      <c r="N156" s="26"/>
      <c r="O156" s="26"/>
      <c r="P156" s="10"/>
      <c r="Q156" s="525"/>
      <c r="R156" s="529"/>
      <c r="S156" s="525"/>
      <c r="T156" s="222"/>
      <c r="U156" s="56"/>
      <c r="Y156" s="151"/>
    </row>
    <row r="157" spans="1:35" ht="16.5" thickBot="1" x14ac:dyDescent="0.3">
      <c r="A157" s="22"/>
      <c r="B157" s="2"/>
      <c r="C157" s="12" t="s">
        <v>884</v>
      </c>
      <c r="D157" s="10"/>
      <c r="E157" s="10"/>
      <c r="F157" s="10"/>
      <c r="G157" s="10"/>
      <c r="H157" s="26"/>
      <c r="I157" s="26"/>
      <c r="J157" s="10"/>
      <c r="K157" s="10"/>
      <c r="L157" s="26"/>
      <c r="M157" s="26"/>
      <c r="N157" s="26"/>
      <c r="O157" s="26"/>
      <c r="P157" s="26"/>
      <c r="Q157" s="525"/>
      <c r="R157" s="525"/>
      <c r="S157" s="525"/>
      <c r="T157" s="222"/>
      <c r="U157" s="56"/>
    </row>
    <row r="158" spans="1:35" ht="16.5" customHeight="1" thickBot="1" x14ac:dyDescent="0.25">
      <c r="A158" s="22"/>
      <c r="B158" s="2"/>
      <c r="C158" s="649" t="s">
        <v>883</v>
      </c>
      <c r="D158" s="700"/>
      <c r="E158" s="700"/>
      <c r="F158" s="700"/>
      <c r="G158" s="700"/>
      <c r="H158" s="377"/>
      <c r="I158" s="26"/>
      <c r="J158" s="642">
        <f>VLOOKUP('Part 1'!$F$1,Datasheet2!$A$8:$DS$334,AA158,0)</f>
        <v>-331224</v>
      </c>
      <c r="K158" s="643"/>
      <c r="L158" s="63"/>
      <c r="M158" s="26"/>
      <c r="N158" s="642">
        <f>VLOOKUP('Part 1'!$F$1,Datasheet2!$A$8:$DS$334,AE158,0)</f>
        <v>0</v>
      </c>
      <c r="O158" s="643"/>
      <c r="P158" s="10"/>
      <c r="Q158" s="525"/>
      <c r="R158" s="642">
        <f>VLOOKUP('Part 1'!$F$1,Datasheet2!$A$8:$DS$334,AI158,0)</f>
        <v>-331224</v>
      </c>
      <c r="S158" s="643"/>
      <c r="T158" s="222"/>
      <c r="U158" s="56"/>
      <c r="Y158" s="151"/>
      <c r="AA158" s="197">
        <v>111</v>
      </c>
      <c r="AE158" s="197">
        <v>112</v>
      </c>
      <c r="AI158" s="197">
        <v>113</v>
      </c>
    </row>
    <row r="159" spans="1:35" ht="15.75" thickBot="1" x14ac:dyDescent="0.25">
      <c r="A159" s="22"/>
      <c r="B159" s="2"/>
      <c r="C159" s="26"/>
      <c r="D159" s="26"/>
      <c r="E159" s="26"/>
      <c r="F159" s="26"/>
      <c r="G159" s="26"/>
      <c r="H159" s="26"/>
      <c r="I159" s="26"/>
      <c r="J159" s="63"/>
      <c r="K159" s="63"/>
      <c r="L159" s="63"/>
      <c r="M159" s="63"/>
      <c r="N159" s="63"/>
      <c r="O159" s="63"/>
      <c r="P159" s="63"/>
      <c r="Q159" s="525"/>
      <c r="R159" s="525"/>
      <c r="S159" s="525"/>
      <c r="T159" s="222"/>
      <c r="U159" s="56"/>
    </row>
    <row r="160" spans="1:35" ht="16.5" thickBot="1" x14ac:dyDescent="0.25">
      <c r="A160" s="22"/>
      <c r="B160" s="4"/>
      <c r="C160" s="58"/>
      <c r="D160" s="58"/>
      <c r="E160" s="58"/>
      <c r="F160" s="58"/>
      <c r="G160" s="58"/>
      <c r="H160" s="58"/>
      <c r="I160" s="58"/>
      <c r="J160" s="66"/>
      <c r="K160" s="67"/>
      <c r="L160" s="67"/>
      <c r="M160" s="67"/>
      <c r="N160" s="67"/>
      <c r="O160" s="67"/>
      <c r="P160" s="67"/>
      <c r="Q160" s="543"/>
      <c r="R160" s="544"/>
      <c r="S160" s="543"/>
      <c r="T160" s="545"/>
      <c r="U160" s="56"/>
    </row>
    <row r="161" spans="1:35" ht="16.5" thickBot="1" x14ac:dyDescent="0.25">
      <c r="A161" s="22"/>
      <c r="B161" s="5"/>
      <c r="C161" s="650" t="s">
        <v>886</v>
      </c>
      <c r="D161" s="650"/>
      <c r="E161" s="650"/>
      <c r="F161" s="650"/>
      <c r="G161" s="650"/>
      <c r="H161" s="26"/>
      <c r="I161" s="26"/>
      <c r="J161" s="642">
        <f>VLOOKUP('Part 1'!$F$1,Datasheet2!$A$8:$DS$334,AA161,0)</f>
        <v>-14904736</v>
      </c>
      <c r="K161" s="643"/>
      <c r="L161" s="63"/>
      <c r="M161" s="26"/>
      <c r="N161" s="642">
        <f>VLOOKUP('Part 1'!$F$1,Datasheet2!$A$8:$DS$334,AE161,0)</f>
        <v>-20842</v>
      </c>
      <c r="O161" s="643"/>
      <c r="P161" s="63"/>
      <c r="Q161" s="525"/>
      <c r="R161" s="525"/>
      <c r="S161" s="525"/>
      <c r="T161" s="554"/>
      <c r="U161" s="56"/>
      <c r="AA161" s="197">
        <v>114</v>
      </c>
      <c r="AE161" s="197">
        <v>115</v>
      </c>
    </row>
    <row r="162" spans="1:35" ht="15.75" x14ac:dyDescent="0.2">
      <c r="A162" s="22"/>
      <c r="B162" s="5"/>
      <c r="C162" s="650"/>
      <c r="D162" s="650"/>
      <c r="E162" s="650"/>
      <c r="F162" s="650"/>
      <c r="G162" s="650"/>
      <c r="H162" s="26"/>
      <c r="I162" s="26"/>
      <c r="J162" s="64"/>
      <c r="K162" s="63"/>
      <c r="L162" s="63"/>
      <c r="M162" s="26"/>
      <c r="N162" s="64"/>
      <c r="O162" s="63"/>
      <c r="P162" s="63"/>
      <c r="Q162" s="525"/>
      <c r="R162" s="525"/>
      <c r="S162" s="525"/>
      <c r="T162" s="554"/>
      <c r="U162" s="56"/>
    </row>
    <row r="163" spans="1:35" ht="15.75" x14ac:dyDescent="0.2">
      <c r="A163" s="22"/>
      <c r="B163" s="5"/>
      <c r="C163" s="683"/>
      <c r="D163" s="683"/>
      <c r="E163" s="683"/>
      <c r="F163" s="683"/>
      <c r="G163" s="683"/>
      <c r="H163" s="26"/>
      <c r="I163" s="26"/>
      <c r="J163" s="64"/>
      <c r="K163" s="63"/>
      <c r="L163" s="63"/>
      <c r="M163" s="26"/>
      <c r="N163" s="64"/>
      <c r="O163" s="63"/>
      <c r="P163" s="63"/>
      <c r="Q163" s="525"/>
      <c r="R163" s="525"/>
      <c r="S163" s="525"/>
      <c r="T163" s="554"/>
      <c r="U163" s="56"/>
    </row>
    <row r="164" spans="1:35" ht="16.5" thickBot="1" x14ac:dyDescent="0.25">
      <c r="A164" s="22"/>
      <c r="B164" s="5"/>
      <c r="C164" s="378"/>
      <c r="D164" s="378"/>
      <c r="E164" s="378"/>
      <c r="F164" s="378"/>
      <c r="G164" s="378"/>
      <c r="H164" s="26"/>
      <c r="I164" s="26"/>
      <c r="J164" s="64"/>
      <c r="K164" s="63"/>
      <c r="L164" s="63"/>
      <c r="M164" s="26"/>
      <c r="N164" s="64"/>
      <c r="O164" s="63"/>
      <c r="P164" s="63"/>
      <c r="Q164" s="525"/>
      <c r="R164" s="525"/>
      <c r="S164" s="525"/>
      <c r="T164" s="554"/>
      <c r="U164" s="56"/>
    </row>
    <row r="165" spans="1:35" ht="16.5" customHeight="1" thickBot="1" x14ac:dyDescent="0.25">
      <c r="A165" s="22"/>
      <c r="B165" s="5"/>
      <c r="C165" s="696" t="s">
        <v>880</v>
      </c>
      <c r="D165" s="696"/>
      <c r="E165" s="696"/>
      <c r="F165" s="696"/>
      <c r="G165" s="696"/>
      <c r="H165" s="26"/>
      <c r="I165" s="26"/>
      <c r="J165" s="642">
        <f>VLOOKUP('Part 1'!$F$1,Datasheet2!$A$8:$DS$334,AA165,0)</f>
        <v>-400564</v>
      </c>
      <c r="K165" s="643"/>
      <c r="L165" s="63"/>
      <c r="M165" s="26"/>
      <c r="N165" s="642">
        <f>VLOOKUP('Part 1'!$F$1,Datasheet2!$A$8:$DS$334,AE165,0)</f>
        <v>-116910</v>
      </c>
      <c r="O165" s="643"/>
      <c r="P165" s="63"/>
      <c r="Q165" s="525"/>
      <c r="R165" s="525"/>
      <c r="S165" s="525"/>
      <c r="T165" s="554"/>
      <c r="U165" s="56"/>
      <c r="Y165" s="151"/>
      <c r="AA165" s="197">
        <v>116</v>
      </c>
      <c r="AE165" s="197">
        <v>117</v>
      </c>
    </row>
    <row r="166" spans="1:35" ht="15.75" x14ac:dyDescent="0.2">
      <c r="A166" s="22"/>
      <c r="B166" s="5"/>
      <c r="C166" s="696"/>
      <c r="D166" s="696"/>
      <c r="E166" s="696"/>
      <c r="F166" s="696"/>
      <c r="G166" s="696"/>
      <c r="H166" s="26"/>
      <c r="I166" s="26"/>
      <c r="J166" s="64"/>
      <c r="K166" s="63"/>
      <c r="L166" s="63"/>
      <c r="M166" s="26"/>
      <c r="N166" s="64"/>
      <c r="O166" s="63"/>
      <c r="P166" s="63"/>
      <c r="Q166" s="525"/>
      <c r="R166" s="529"/>
      <c r="S166" s="525"/>
      <c r="T166" s="554"/>
      <c r="U166" s="56"/>
    </row>
    <row r="167" spans="1:35" ht="15.75" x14ac:dyDescent="0.2">
      <c r="A167" s="22"/>
      <c r="B167" s="5"/>
      <c r="C167" s="696"/>
      <c r="D167" s="696"/>
      <c r="E167" s="696"/>
      <c r="F167" s="696"/>
      <c r="G167" s="696"/>
      <c r="H167" s="26"/>
      <c r="I167" s="26"/>
      <c r="J167" s="64"/>
      <c r="K167" s="63"/>
      <c r="L167" s="63"/>
      <c r="M167" s="26"/>
      <c r="N167" s="64"/>
      <c r="O167" s="63"/>
      <c r="P167" s="63"/>
      <c r="Q167" s="525"/>
      <c r="R167" s="529"/>
      <c r="S167" s="525"/>
      <c r="T167" s="554"/>
      <c r="U167" s="56"/>
    </row>
    <row r="168" spans="1:35" ht="16.5" thickBot="1" x14ac:dyDescent="0.25">
      <c r="A168" s="22"/>
      <c r="B168" s="5"/>
      <c r="C168" s="378"/>
      <c r="D168" s="378"/>
      <c r="E168" s="378"/>
      <c r="F168" s="378"/>
      <c r="G168" s="378"/>
      <c r="H168" s="26"/>
      <c r="I168" s="26"/>
      <c r="J168" s="64"/>
      <c r="K168" s="63"/>
      <c r="L168" s="63"/>
      <c r="M168" s="26"/>
      <c r="N168" s="64"/>
      <c r="O168" s="63"/>
      <c r="P168" s="63"/>
      <c r="Q168" s="525"/>
      <c r="R168" s="529"/>
      <c r="S168" s="525"/>
      <c r="T168" s="554"/>
      <c r="U168" s="56"/>
    </row>
    <row r="169" spans="1:35" ht="16.5" customHeight="1" thickBot="1" x14ac:dyDescent="0.25">
      <c r="A169" s="22"/>
      <c r="B169" s="5"/>
      <c r="C169" s="701" t="s">
        <v>881</v>
      </c>
      <c r="D169" s="701"/>
      <c r="E169" s="701"/>
      <c r="F169" s="701"/>
      <c r="G169" s="701"/>
      <c r="H169" s="26"/>
      <c r="I169" s="26"/>
      <c r="J169" s="642">
        <f>VLOOKUP('Part 1'!$F$1,Datasheet2!$A$8:$DS$334,AA169,0)</f>
        <v>-15305300</v>
      </c>
      <c r="K169" s="643"/>
      <c r="L169" s="63"/>
      <c r="M169" s="26"/>
      <c r="N169" s="642">
        <f>VLOOKUP('Part 1'!$F$1,Datasheet2!$A$8:$DS$334,AE169,0)</f>
        <v>-137752</v>
      </c>
      <c r="O169" s="643"/>
      <c r="P169" s="63"/>
      <c r="Q169" s="525"/>
      <c r="R169" s="642">
        <f>VLOOKUP('Part 1'!$F$1,Datasheet2!$A$8:$DS$334,AI169,0)</f>
        <v>-15443052</v>
      </c>
      <c r="S169" s="643"/>
      <c r="T169" s="554"/>
      <c r="U169" s="56"/>
      <c r="AA169" s="197">
        <v>118</v>
      </c>
      <c r="AE169" s="197">
        <v>119</v>
      </c>
      <c r="AI169" s="197">
        <v>120</v>
      </c>
    </row>
    <row r="170" spans="1:35" ht="15" x14ac:dyDescent="0.2">
      <c r="A170" s="22"/>
      <c r="B170" s="5"/>
      <c r="C170" s="702"/>
      <c r="D170" s="702"/>
      <c r="E170" s="702"/>
      <c r="F170" s="702"/>
      <c r="G170" s="702"/>
      <c r="H170" s="26"/>
      <c r="I170" s="26"/>
      <c r="J170" s="26"/>
      <c r="K170" s="26"/>
      <c r="L170" s="26"/>
      <c r="M170" s="26"/>
      <c r="N170" s="26"/>
      <c r="O170" s="26"/>
      <c r="P170" s="63"/>
      <c r="Q170" s="221"/>
      <c r="R170" s="221"/>
      <c r="S170" s="221"/>
      <c r="T170" s="554"/>
      <c r="U170" s="56"/>
    </row>
    <row r="171" spans="1:35" ht="15" x14ac:dyDescent="0.2">
      <c r="A171" s="22"/>
      <c r="B171" s="5"/>
      <c r="C171" s="703"/>
      <c r="D171" s="703"/>
      <c r="E171" s="703"/>
      <c r="F171" s="703"/>
      <c r="G171" s="703"/>
      <c r="H171" s="26"/>
      <c r="I171" s="26"/>
      <c r="J171" s="26"/>
      <c r="K171" s="26"/>
      <c r="L171" s="26"/>
      <c r="M171" s="26"/>
      <c r="N171" s="26"/>
      <c r="O171" s="26"/>
      <c r="P171" s="63"/>
      <c r="Q171" s="221"/>
      <c r="R171" s="221"/>
      <c r="S171" s="221"/>
      <c r="T171" s="554"/>
      <c r="U171" s="56"/>
    </row>
    <row r="172" spans="1:35" ht="16.5" thickBot="1" x14ac:dyDescent="0.25">
      <c r="A172" s="22"/>
      <c r="B172" s="7"/>
      <c r="C172" s="59"/>
      <c r="D172" s="59"/>
      <c r="E172" s="59"/>
      <c r="F172" s="59"/>
      <c r="G172" s="59"/>
      <c r="H172" s="59"/>
      <c r="I172" s="59"/>
      <c r="J172" s="68"/>
      <c r="K172" s="69"/>
      <c r="L172" s="69"/>
      <c r="M172" s="69"/>
      <c r="N172" s="68"/>
      <c r="O172" s="68"/>
      <c r="P172" s="68"/>
      <c r="Q172" s="551"/>
      <c r="R172" s="552"/>
      <c r="S172" s="551"/>
      <c r="T172" s="553"/>
      <c r="U172" s="56"/>
    </row>
    <row r="173" spans="1:35" ht="15.75" thickBot="1" x14ac:dyDescent="0.25">
      <c r="A173" s="22"/>
      <c r="B173" s="2"/>
      <c r="C173" s="26"/>
      <c r="D173" s="26"/>
      <c r="E173" s="26"/>
      <c r="F173" s="26"/>
      <c r="G173" s="26"/>
      <c r="H173" s="26"/>
      <c r="I173" s="26"/>
      <c r="J173" s="63"/>
      <c r="K173" s="63"/>
      <c r="L173" s="63"/>
      <c r="M173" s="63"/>
      <c r="N173" s="63"/>
      <c r="O173" s="63"/>
      <c r="P173" s="63"/>
      <c r="Q173" s="525"/>
      <c r="R173" s="525"/>
      <c r="S173" s="525"/>
      <c r="T173" s="222"/>
      <c r="U173" s="56"/>
    </row>
    <row r="174" spans="1:35" ht="15" x14ac:dyDescent="0.2">
      <c r="A174" s="22"/>
      <c r="B174" s="507"/>
      <c r="C174" s="508"/>
      <c r="D174" s="508"/>
      <c r="E174" s="508"/>
      <c r="F174" s="508"/>
      <c r="G174" s="508"/>
      <c r="H174" s="508"/>
      <c r="I174" s="508"/>
      <c r="J174" s="316"/>
      <c r="K174" s="316"/>
      <c r="L174" s="316"/>
      <c r="M174" s="316"/>
      <c r="N174" s="316"/>
      <c r="O174" s="316"/>
      <c r="P174" s="316"/>
      <c r="Q174" s="560"/>
      <c r="R174" s="560"/>
      <c r="S174" s="560"/>
      <c r="T174" s="561"/>
      <c r="U174" s="56"/>
    </row>
    <row r="175" spans="1:35" ht="15.75" x14ac:dyDescent="0.25">
      <c r="A175" s="22"/>
      <c r="B175" s="30"/>
      <c r="C175" s="31" t="s">
        <v>600</v>
      </c>
      <c r="D175" s="32"/>
      <c r="E175" s="32"/>
      <c r="F175" s="32"/>
      <c r="G175" s="32"/>
      <c r="H175" s="32"/>
      <c r="I175" s="32"/>
      <c r="J175" s="71"/>
      <c r="K175" s="71"/>
      <c r="L175" s="71"/>
      <c r="M175" s="71"/>
      <c r="N175" s="71"/>
      <c r="O175" s="71"/>
      <c r="P175" s="71"/>
      <c r="Q175" s="562"/>
      <c r="R175" s="562"/>
      <c r="S175" s="562"/>
      <c r="T175" s="563"/>
      <c r="U175" s="56"/>
    </row>
    <row r="176" spans="1:35" ht="16.5" thickBot="1" x14ac:dyDescent="0.25">
      <c r="A176" s="22"/>
      <c r="B176" s="30"/>
      <c r="C176" s="32"/>
      <c r="D176" s="32"/>
      <c r="E176" s="32"/>
      <c r="F176" s="32"/>
      <c r="G176" s="32"/>
      <c r="H176" s="32"/>
      <c r="I176" s="32"/>
      <c r="J176" s="708" t="s">
        <v>583</v>
      </c>
      <c r="K176" s="708"/>
      <c r="L176" s="71"/>
      <c r="M176" s="71"/>
      <c r="N176" s="708" t="s">
        <v>583</v>
      </c>
      <c r="O176" s="708"/>
      <c r="P176" s="71"/>
      <c r="Q176" s="562"/>
      <c r="R176" s="709" t="s">
        <v>583</v>
      </c>
      <c r="S176" s="709"/>
      <c r="T176" s="563"/>
      <c r="U176" s="56"/>
    </row>
    <row r="177" spans="1:35" ht="16.5" thickBot="1" x14ac:dyDescent="0.25">
      <c r="A177" s="22"/>
      <c r="B177" s="30"/>
      <c r="C177" s="704" t="s">
        <v>882</v>
      </c>
      <c r="D177" s="704"/>
      <c r="E177" s="704"/>
      <c r="F177" s="704"/>
      <c r="G177" s="704"/>
      <c r="H177" s="703"/>
      <c r="I177" s="32"/>
      <c r="J177" s="642">
        <f>VLOOKUP('Part 1'!$F$1,Datasheet2!$A$8:$DS$334,AA177,0)</f>
        <v>25399091405.659996</v>
      </c>
      <c r="K177" s="643"/>
      <c r="L177" s="71"/>
      <c r="M177" s="71"/>
      <c r="N177" s="642">
        <f>VLOOKUP('Part 1'!$F$1,Datasheet2!$A$8:$DS$334,AE177,0)</f>
        <v>189502050.81999999</v>
      </c>
      <c r="O177" s="643"/>
      <c r="P177" s="71"/>
      <c r="Q177" s="562"/>
      <c r="R177" s="642">
        <f>VLOOKUP('Part 1'!$F$1,Datasheet2!$A$8:$DS$334,AI177,0)</f>
        <v>25588593456.479996</v>
      </c>
      <c r="S177" s="643"/>
      <c r="T177" s="563"/>
      <c r="U177" s="56"/>
      <c r="AA177" s="197">
        <v>121</v>
      </c>
      <c r="AE177" s="197">
        <v>122</v>
      </c>
      <c r="AI177" s="197">
        <v>123</v>
      </c>
    </row>
    <row r="178" spans="1:35" ht="15.75" customHeight="1" x14ac:dyDescent="0.2">
      <c r="A178" s="22"/>
      <c r="B178" s="30"/>
      <c r="C178" s="704"/>
      <c r="D178" s="704"/>
      <c r="E178" s="704"/>
      <c r="F178" s="704"/>
      <c r="G178" s="704"/>
      <c r="H178" s="703"/>
      <c r="I178" s="32"/>
      <c r="J178" s="384"/>
      <c r="K178" s="71"/>
      <c r="L178" s="71"/>
      <c r="M178" s="71"/>
      <c r="N178" s="71"/>
      <c r="O178" s="71"/>
      <c r="P178" s="71"/>
      <c r="Q178" s="562"/>
      <c r="R178" s="564"/>
      <c r="S178" s="562"/>
      <c r="T178" s="563"/>
      <c r="U178" s="56"/>
    </row>
    <row r="179" spans="1:35" ht="15.75" x14ac:dyDescent="0.25">
      <c r="A179" s="22"/>
      <c r="B179" s="30"/>
      <c r="C179" s="703"/>
      <c r="D179" s="703"/>
      <c r="E179" s="703"/>
      <c r="F179" s="703"/>
      <c r="G179" s="703"/>
      <c r="H179" s="703"/>
      <c r="I179" s="32"/>
      <c r="J179" s="706"/>
      <c r="K179" s="707"/>
      <c r="L179" s="28"/>
      <c r="M179" s="28"/>
      <c r="N179" s="383"/>
      <c r="O179" s="28"/>
      <c r="P179" s="28"/>
      <c r="Q179" s="152"/>
      <c r="R179" s="565"/>
      <c r="S179" s="566"/>
      <c r="T179" s="563"/>
      <c r="U179" s="56"/>
    </row>
    <row r="180" spans="1:35" ht="15.75" thickBot="1" x14ac:dyDescent="0.25">
      <c r="A180" s="22"/>
      <c r="B180" s="33"/>
      <c r="C180" s="61"/>
      <c r="D180" s="61"/>
      <c r="E180" s="61"/>
      <c r="F180" s="61"/>
      <c r="G180" s="61"/>
      <c r="H180" s="61"/>
      <c r="I180" s="34"/>
      <c r="J180" s="34"/>
      <c r="K180" s="34"/>
      <c r="L180" s="34"/>
      <c r="M180" s="34"/>
      <c r="N180" s="34"/>
      <c r="O180" s="34"/>
      <c r="P180" s="34"/>
      <c r="Q180" s="567"/>
      <c r="R180" s="567"/>
      <c r="S180" s="567"/>
      <c r="T180" s="568"/>
      <c r="U180" s="56"/>
    </row>
    <row r="181" spans="1:35" ht="13.5" thickBot="1" x14ac:dyDescent="0.25">
      <c r="A181" s="23"/>
      <c r="B181" s="24"/>
      <c r="C181" s="24"/>
      <c r="D181" s="24"/>
      <c r="E181" s="24"/>
      <c r="F181" s="24"/>
      <c r="G181" s="24"/>
      <c r="H181" s="24"/>
      <c r="I181" s="24"/>
      <c r="J181" s="24"/>
      <c r="K181" s="24"/>
      <c r="L181" s="24"/>
      <c r="M181" s="24"/>
      <c r="N181" s="24"/>
      <c r="O181" s="24"/>
      <c r="P181" s="24"/>
      <c r="Q181" s="24"/>
      <c r="R181" s="24"/>
      <c r="S181" s="24"/>
      <c r="T181" s="24"/>
      <c r="U181" s="57"/>
    </row>
    <row r="183" spans="1:35" x14ac:dyDescent="0.2">
      <c r="A183" s="201"/>
      <c r="B183" s="201"/>
      <c r="C183" s="201" t="s">
        <v>770</v>
      </c>
      <c r="D183" s="201"/>
      <c r="E183" s="197"/>
      <c r="F183" s="197"/>
      <c r="G183" s="197"/>
      <c r="H183" s="197"/>
      <c r="I183" s="197"/>
      <c r="J183" s="197"/>
      <c r="K183" s="197"/>
      <c r="L183" s="197"/>
      <c r="M183" s="197"/>
      <c r="N183" s="197"/>
      <c r="O183" s="197"/>
      <c r="P183" s="197"/>
      <c r="Q183" s="197"/>
      <c r="R183" s="197"/>
      <c r="S183" s="197"/>
      <c r="T183" s="197"/>
      <c r="U183" s="197"/>
    </row>
    <row r="184" spans="1:35" x14ac:dyDescent="0.2">
      <c r="A184" s="201"/>
      <c r="B184" s="201"/>
      <c r="C184" s="201"/>
      <c r="D184" s="201"/>
      <c r="E184" s="197"/>
      <c r="F184" s="197"/>
      <c r="G184" s="197"/>
      <c r="H184" s="197"/>
      <c r="I184" s="197"/>
      <c r="J184" s="197"/>
      <c r="K184" s="197"/>
      <c r="L184" s="197"/>
      <c r="M184" s="197"/>
      <c r="N184" s="197"/>
      <c r="O184" s="197"/>
      <c r="P184" s="197"/>
      <c r="Q184" s="197"/>
      <c r="R184" s="197"/>
      <c r="S184" s="197"/>
      <c r="T184" s="197"/>
      <c r="U184" s="197"/>
    </row>
    <row r="185" spans="1:35" x14ac:dyDescent="0.2">
      <c r="B185" s="197"/>
      <c r="C185" s="197"/>
      <c r="D185" s="197"/>
      <c r="E185" s="197"/>
      <c r="F185" s="197"/>
      <c r="G185" s="197"/>
      <c r="H185" s="197"/>
      <c r="I185" s="197"/>
      <c r="J185" s="197"/>
      <c r="K185" s="197"/>
      <c r="L185" s="197"/>
      <c r="M185" s="197"/>
      <c r="N185" s="197"/>
      <c r="O185" s="197"/>
      <c r="P185" s="197"/>
      <c r="Q185" s="197"/>
      <c r="R185" s="197"/>
      <c r="S185" s="197"/>
      <c r="T185" s="197"/>
      <c r="U185" s="197"/>
    </row>
    <row r="186" spans="1:35" x14ac:dyDescent="0.2">
      <c r="B186" s="197"/>
      <c r="C186" s="197"/>
      <c r="D186" s="197"/>
      <c r="E186" s="197"/>
      <c r="F186" s="197"/>
      <c r="G186" s="197"/>
      <c r="H186" s="197"/>
      <c r="I186" s="197"/>
      <c r="J186" s="197"/>
      <c r="K186" s="197"/>
      <c r="L186" s="197"/>
      <c r="M186" s="197"/>
      <c r="N186" s="197"/>
      <c r="O186" s="197"/>
      <c r="P186" s="197"/>
      <c r="Q186" s="197"/>
      <c r="R186" s="197"/>
      <c r="S186" s="197"/>
      <c r="T186" s="197"/>
      <c r="U186" s="197"/>
    </row>
    <row r="187" spans="1:35" x14ac:dyDescent="0.2">
      <c r="B187" s="197"/>
      <c r="C187" s="197"/>
      <c r="D187" s="197"/>
      <c r="E187" s="197"/>
      <c r="F187" s="197"/>
      <c r="G187" s="197"/>
      <c r="H187" s="197"/>
      <c r="I187" s="197"/>
      <c r="J187" s="197"/>
      <c r="K187" s="197"/>
      <c r="L187" s="197"/>
      <c r="M187" s="197"/>
      <c r="N187" s="197"/>
      <c r="O187" s="197"/>
      <c r="P187" s="197"/>
      <c r="Q187" s="197"/>
      <c r="R187" s="197"/>
      <c r="S187" s="197"/>
      <c r="T187" s="197"/>
      <c r="U187" s="197"/>
    </row>
  </sheetData>
  <dataConsolidate/>
  <mergeCells count="167">
    <mergeCell ref="R8:S8"/>
    <mergeCell ref="R28:S28"/>
    <mergeCell ref="J8:K8"/>
    <mergeCell ref="N8:O8"/>
    <mergeCell ref="R13:S13"/>
    <mergeCell ref="Y10:AA11"/>
    <mergeCell ref="R31:S31"/>
    <mergeCell ref="R66:S66"/>
    <mergeCell ref="R46:S46"/>
    <mergeCell ref="R52:S52"/>
    <mergeCell ref="J52:K52"/>
    <mergeCell ref="J66:K66"/>
    <mergeCell ref="J63:K63"/>
    <mergeCell ref="J57:K57"/>
    <mergeCell ref="N28:O28"/>
    <mergeCell ref="J10:K11"/>
    <mergeCell ref="J12:K12"/>
    <mergeCell ref="N12:O12"/>
    <mergeCell ref="R12:S12"/>
    <mergeCell ref="N10:O11"/>
    <mergeCell ref="R10:S11"/>
    <mergeCell ref="N60:O60"/>
    <mergeCell ref="N24:O24"/>
    <mergeCell ref="N9:O9"/>
    <mergeCell ref="A2:U2"/>
    <mergeCell ref="A3:U3"/>
    <mergeCell ref="C57:G58"/>
    <mergeCell ref="J149:K149"/>
    <mergeCell ref="N149:O149"/>
    <mergeCell ref="J115:K115"/>
    <mergeCell ref="R41:S41"/>
    <mergeCell ref="J31:K31"/>
    <mergeCell ref="N31:O31"/>
    <mergeCell ref="N46:O46"/>
    <mergeCell ref="J60:K60"/>
    <mergeCell ref="J54:K54"/>
    <mergeCell ref="N37:O37"/>
    <mergeCell ref="N54:O54"/>
    <mergeCell ref="R54:S54"/>
    <mergeCell ref="R57:S57"/>
    <mergeCell ref="R60:S60"/>
    <mergeCell ref="J46:K46"/>
    <mergeCell ref="J41:K41"/>
    <mergeCell ref="J124:K124"/>
    <mergeCell ref="J99:K99"/>
    <mergeCell ref="N109:O109"/>
    <mergeCell ref="C6:H6"/>
    <mergeCell ref="R14:S14"/>
    <mergeCell ref="J179:K179"/>
    <mergeCell ref="J176:K176"/>
    <mergeCell ref="N176:O176"/>
    <mergeCell ref="J109:K109"/>
    <mergeCell ref="N165:O165"/>
    <mergeCell ref="R103:S103"/>
    <mergeCell ref="N121:O121"/>
    <mergeCell ref="N99:O99"/>
    <mergeCell ref="N96:O96"/>
    <mergeCell ref="R124:S124"/>
    <mergeCell ref="R118:S118"/>
    <mergeCell ref="R152:S152"/>
    <mergeCell ref="J155:K155"/>
    <mergeCell ref="J141:K141"/>
    <mergeCell ref="R176:S176"/>
    <mergeCell ref="J161:K161"/>
    <mergeCell ref="R177:S177"/>
    <mergeCell ref="J177:K177"/>
    <mergeCell ref="R169:S169"/>
    <mergeCell ref="N169:O169"/>
    <mergeCell ref="N177:O177"/>
    <mergeCell ref="R155:S155"/>
    <mergeCell ref="J169:K169"/>
    <mergeCell ref="J165:K165"/>
    <mergeCell ref="C161:G163"/>
    <mergeCell ref="C155:G155"/>
    <mergeCell ref="C158:G158"/>
    <mergeCell ref="J158:K158"/>
    <mergeCell ref="N158:O158"/>
    <mergeCell ref="R158:S158"/>
    <mergeCell ref="C169:G171"/>
    <mergeCell ref="C177:H179"/>
    <mergeCell ref="J134:K134"/>
    <mergeCell ref="J137:K137"/>
    <mergeCell ref="R149:S149"/>
    <mergeCell ref="N152:O152"/>
    <mergeCell ref="J152:K152"/>
    <mergeCell ref="C165:G167"/>
    <mergeCell ref="C137:G139"/>
    <mergeCell ref="R141:S141"/>
    <mergeCell ref="N161:O161"/>
    <mergeCell ref="C141:G142"/>
    <mergeCell ref="C134:G135"/>
    <mergeCell ref="N137:O137"/>
    <mergeCell ref="N141:O141"/>
    <mergeCell ref="N155:O155"/>
    <mergeCell ref="N134:O134"/>
    <mergeCell ref="C146:L147"/>
    <mergeCell ref="J37:K37"/>
    <mergeCell ref="N89:O89"/>
    <mergeCell ref="N41:O41"/>
    <mergeCell ref="N63:O63"/>
    <mergeCell ref="J24:K24"/>
    <mergeCell ref="J35:K35"/>
    <mergeCell ref="C37:G39"/>
    <mergeCell ref="N52:O52"/>
    <mergeCell ref="N57:O57"/>
    <mergeCell ref="N35:O35"/>
    <mergeCell ref="N103:O103"/>
    <mergeCell ref="N127:O127"/>
    <mergeCell ref="J96:K96"/>
    <mergeCell ref="N92:O92"/>
    <mergeCell ref="N81:O81"/>
    <mergeCell ref="N118:O118"/>
    <mergeCell ref="N115:O115"/>
    <mergeCell ref="J74:K74"/>
    <mergeCell ref="C54:G55"/>
    <mergeCell ref="C74:G75"/>
    <mergeCell ref="N69:O69"/>
    <mergeCell ref="C96:G97"/>
    <mergeCell ref="C103:G104"/>
    <mergeCell ref="C8:H8"/>
    <mergeCell ref="R9:S9"/>
    <mergeCell ref="F14:G14"/>
    <mergeCell ref="J14:K14"/>
    <mergeCell ref="N21:O21"/>
    <mergeCell ref="N14:O14"/>
    <mergeCell ref="J128:K128"/>
    <mergeCell ref="C77:G79"/>
    <mergeCell ref="N66:O66"/>
    <mergeCell ref="C28:G29"/>
    <mergeCell ref="R24:S24"/>
    <mergeCell ref="J89:K89"/>
    <mergeCell ref="J77:K77"/>
    <mergeCell ref="N77:O77"/>
    <mergeCell ref="J69:K69"/>
    <mergeCell ref="R89:S89"/>
    <mergeCell ref="N124:O124"/>
    <mergeCell ref="J81:K81"/>
    <mergeCell ref="J92:K92"/>
    <mergeCell ref="C81:G82"/>
    <mergeCell ref="C99:G101"/>
    <mergeCell ref="C31:G33"/>
    <mergeCell ref="J103:K103"/>
    <mergeCell ref="N112:O112"/>
    <mergeCell ref="A4:U4"/>
    <mergeCell ref="J121:K121"/>
    <mergeCell ref="J118:K118"/>
    <mergeCell ref="J112:K112"/>
    <mergeCell ref="R112:S112"/>
    <mergeCell ref="R115:S115"/>
    <mergeCell ref="R121:S121"/>
    <mergeCell ref="R109:S109"/>
    <mergeCell ref="R69:S69"/>
    <mergeCell ref="R92:S92"/>
    <mergeCell ref="R63:S63"/>
    <mergeCell ref="R81:S81"/>
    <mergeCell ref="C16:F17"/>
    <mergeCell ref="J19:K19"/>
    <mergeCell ref="J28:K28"/>
    <mergeCell ref="N74:O74"/>
    <mergeCell ref="C10:D10"/>
    <mergeCell ref="C9:H9"/>
    <mergeCell ref="J13:K13"/>
    <mergeCell ref="N13:O13"/>
    <mergeCell ref="J21:K21"/>
    <mergeCell ref="N19:O19"/>
    <mergeCell ref="C12:H13"/>
    <mergeCell ref="J9:K9"/>
  </mergeCells>
  <phoneticPr fontId="5" type="noConversion"/>
  <printOptions horizontalCentered="1"/>
  <pageMargins left="0.39370078740157483" right="0.39370078740157483" top="0.39370078740157483" bottom="0.39370078740157483" header="0.31496062992125984" footer="0.31496062992125984"/>
  <pageSetup paperSize="9" scale="67" fitToHeight="0" orientation="portrait" r:id="rId1"/>
  <headerFooter alignWithMargins="0"/>
  <rowBreaks count="2" manualBreakCount="2">
    <brk id="70" max="20" man="1"/>
    <brk id="129"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B76"/>
  <sheetViews>
    <sheetView showGridLines="0" workbookViewId="0"/>
  </sheetViews>
  <sheetFormatPr defaultColWidth="9.140625" defaultRowHeight="15" x14ac:dyDescent="0.2"/>
  <cols>
    <col min="1" max="2" width="1.7109375" style="35" customWidth="1"/>
    <col min="3" max="3" width="21.42578125" style="35" customWidth="1"/>
    <col min="4" max="4" width="11" style="35" customWidth="1"/>
    <col min="5" max="5" width="22.85546875" style="35" customWidth="1"/>
    <col min="6" max="6" width="5.7109375" style="35" customWidth="1"/>
    <col min="7" max="8" width="11.42578125" style="35" customWidth="1"/>
    <col min="9" max="10" width="2.7109375" style="35" customWidth="1"/>
    <col min="11" max="12" width="11.42578125" style="35" customWidth="1"/>
    <col min="13" max="14" width="2.7109375" style="35" customWidth="1"/>
    <col min="15" max="16" width="11.42578125" style="35" customWidth="1"/>
    <col min="17" max="18" width="1.7109375" style="35" customWidth="1"/>
    <col min="19" max="19" width="9.140625" style="35"/>
    <col min="20" max="20" width="10.85546875" style="153" hidden="1" customWidth="1"/>
    <col min="21" max="21" width="9.140625" style="153" hidden="1" customWidth="1"/>
    <col min="22" max="23" width="0" style="153" hidden="1" customWidth="1"/>
    <col min="24" max="24" width="6.42578125" style="35" hidden="1" customWidth="1"/>
    <col min="25" max="28" width="0" style="35" hidden="1" customWidth="1"/>
    <col min="29" max="16384" width="9.140625" style="35"/>
  </cols>
  <sheetData>
    <row r="1" spans="1:28" x14ac:dyDescent="0.2">
      <c r="A1" s="72"/>
      <c r="B1" s="73"/>
      <c r="C1" s="73"/>
      <c r="D1" s="73"/>
      <c r="E1" s="73"/>
      <c r="F1" s="73"/>
      <c r="G1" s="73"/>
      <c r="H1" s="73"/>
      <c r="I1" s="73"/>
      <c r="J1" s="73"/>
      <c r="K1" s="73"/>
      <c r="L1" s="73"/>
      <c r="M1" s="73"/>
      <c r="N1" s="73"/>
      <c r="O1" s="73"/>
      <c r="P1" s="208"/>
      <c r="Q1" s="208"/>
      <c r="R1" s="74"/>
    </row>
    <row r="2" spans="1:28" ht="15.75" x14ac:dyDescent="0.25">
      <c r="A2" s="710" t="s">
        <v>35</v>
      </c>
      <c r="B2" s="711"/>
      <c r="C2" s="711"/>
      <c r="D2" s="711"/>
      <c r="E2" s="711"/>
      <c r="F2" s="711"/>
      <c r="G2" s="711"/>
      <c r="H2" s="711"/>
      <c r="I2" s="711"/>
      <c r="J2" s="711"/>
      <c r="K2" s="711"/>
      <c r="L2" s="711"/>
      <c r="M2" s="711"/>
      <c r="N2" s="711"/>
      <c r="O2" s="711"/>
      <c r="P2" s="711"/>
      <c r="Q2" s="711"/>
      <c r="R2" s="712"/>
    </row>
    <row r="3" spans="1:28" ht="15.75" x14ac:dyDescent="0.25">
      <c r="A3" s="663" t="s">
        <v>789</v>
      </c>
      <c r="B3" s="713"/>
      <c r="C3" s="713"/>
      <c r="D3" s="713"/>
      <c r="E3" s="713"/>
      <c r="F3" s="713"/>
      <c r="G3" s="713"/>
      <c r="H3" s="713"/>
      <c r="I3" s="713"/>
      <c r="J3" s="713"/>
      <c r="K3" s="713"/>
      <c r="L3" s="713"/>
      <c r="M3" s="713"/>
      <c r="N3" s="713"/>
      <c r="O3" s="713"/>
      <c r="P3" s="713"/>
      <c r="Q3" s="713"/>
      <c r="R3" s="714"/>
    </row>
    <row r="4" spans="1:28" ht="15.75" x14ac:dyDescent="0.25">
      <c r="A4" s="202"/>
      <c r="B4" s="204"/>
      <c r="C4" s="204"/>
      <c r="D4" s="204"/>
      <c r="E4" s="204"/>
      <c r="F4" s="204"/>
      <c r="G4" s="204"/>
      <c r="H4" s="204"/>
      <c r="I4" s="204"/>
      <c r="J4" s="204"/>
      <c r="K4" s="204"/>
      <c r="L4" s="204"/>
      <c r="M4" s="204"/>
      <c r="N4" s="204"/>
      <c r="O4" s="204"/>
      <c r="P4" s="204"/>
      <c r="Q4" s="204"/>
      <c r="R4" s="205"/>
    </row>
    <row r="5" spans="1:28" ht="15.75" thickBot="1" x14ac:dyDescent="0.25">
      <c r="A5" s="75"/>
      <c r="B5" s="76"/>
      <c r="C5" s="76"/>
      <c r="D5" s="76"/>
      <c r="E5" s="76"/>
      <c r="F5" s="76"/>
      <c r="G5" s="76"/>
      <c r="H5" s="76"/>
      <c r="I5" s="76"/>
      <c r="J5" s="76"/>
      <c r="K5" s="76"/>
      <c r="L5" s="76"/>
      <c r="M5" s="76"/>
      <c r="N5" s="76"/>
      <c r="O5" s="224"/>
      <c r="P5" s="225"/>
      <c r="Q5" s="209"/>
      <c r="R5" s="77"/>
    </row>
    <row r="6" spans="1:28" x14ac:dyDescent="0.2">
      <c r="A6" s="22"/>
      <c r="B6" s="2"/>
      <c r="C6" s="731"/>
      <c r="D6" s="731"/>
      <c r="E6" s="731"/>
      <c r="F6" s="731"/>
      <c r="G6" s="731"/>
      <c r="H6" s="2"/>
      <c r="I6" s="2"/>
      <c r="J6" s="2"/>
      <c r="K6" s="2"/>
      <c r="L6" s="2"/>
      <c r="M6" s="2"/>
      <c r="N6" s="2"/>
      <c r="O6" s="2"/>
      <c r="P6" s="2"/>
      <c r="Q6" s="2"/>
      <c r="R6" s="56"/>
    </row>
    <row r="7" spans="1:28" ht="15.75" x14ac:dyDescent="0.25">
      <c r="A7" s="39"/>
      <c r="B7" s="210"/>
      <c r="C7" s="206" t="s">
        <v>761</v>
      </c>
      <c r="D7" s="210"/>
      <c r="E7" s="40"/>
      <c r="F7" s="42"/>
      <c r="G7" s="42"/>
      <c r="H7" s="42"/>
      <c r="I7" s="42"/>
      <c r="J7" s="26"/>
      <c r="K7" s="732"/>
      <c r="L7" s="732"/>
      <c r="M7" s="732"/>
      <c r="N7" s="26"/>
      <c r="O7" s="26"/>
      <c r="P7" s="26"/>
      <c r="Q7" s="26"/>
      <c r="R7" s="27"/>
    </row>
    <row r="8" spans="1:28" ht="15.75" customHeight="1" x14ac:dyDescent="0.25">
      <c r="A8" s="41"/>
      <c r="B8" s="40"/>
      <c r="C8" s="685"/>
      <c r="D8" s="685"/>
      <c r="E8" s="685"/>
      <c r="F8" s="212"/>
      <c r="G8" s="688" t="s">
        <v>586</v>
      </c>
      <c r="H8" s="688"/>
      <c r="I8" s="42"/>
      <c r="J8" s="262"/>
      <c r="K8" s="688" t="s">
        <v>587</v>
      </c>
      <c r="L8" s="688"/>
      <c r="M8" s="331"/>
      <c r="N8" s="211"/>
      <c r="O8" s="736" t="s">
        <v>588</v>
      </c>
      <c r="P8" s="688"/>
      <c r="Q8" s="211"/>
      <c r="R8" s="27"/>
    </row>
    <row r="9" spans="1:28" ht="15.75" customHeight="1" x14ac:dyDescent="0.25">
      <c r="A9" s="41"/>
      <c r="B9" s="40"/>
      <c r="C9" s="40"/>
      <c r="D9" s="40"/>
      <c r="E9" s="40"/>
      <c r="F9" s="40"/>
      <c r="G9" s="733" t="s">
        <v>746</v>
      </c>
      <c r="H9" s="720"/>
      <c r="I9" s="42"/>
      <c r="J9" s="263"/>
      <c r="K9" s="734" t="s">
        <v>856</v>
      </c>
      <c r="L9" s="735"/>
      <c r="M9" s="215"/>
      <c r="N9" s="216"/>
      <c r="O9" s="719" t="s">
        <v>34</v>
      </c>
      <c r="P9" s="720"/>
      <c r="Q9" s="216"/>
      <c r="R9" s="27"/>
    </row>
    <row r="10" spans="1:28" ht="34.5" customHeight="1" x14ac:dyDescent="0.25">
      <c r="A10" s="41"/>
      <c r="B10" s="40"/>
      <c r="C10" s="40"/>
      <c r="D10" s="40"/>
      <c r="E10" s="40"/>
      <c r="F10" s="40"/>
      <c r="G10" s="720"/>
      <c r="H10" s="720"/>
      <c r="I10" s="42"/>
      <c r="J10" s="263"/>
      <c r="K10" s="735"/>
      <c r="L10" s="735"/>
      <c r="M10" s="215"/>
      <c r="N10" s="216"/>
      <c r="O10" s="720"/>
      <c r="P10" s="720"/>
      <c r="Q10" s="26"/>
      <c r="R10" s="27"/>
    </row>
    <row r="11" spans="1:28" ht="30" customHeight="1" x14ac:dyDescent="0.25">
      <c r="A11" s="41"/>
      <c r="B11" s="40"/>
      <c r="C11" s="40"/>
      <c r="D11" s="40"/>
      <c r="E11" s="40"/>
      <c r="F11" s="40"/>
      <c r="G11" s="721"/>
      <c r="H11" s="721"/>
      <c r="I11" s="42"/>
      <c r="J11" s="148"/>
      <c r="K11" s="684"/>
      <c r="L11" s="684"/>
      <c r="M11" s="215"/>
      <c r="N11" s="148"/>
      <c r="O11" s="684"/>
      <c r="P11" s="684"/>
      <c r="Q11" s="26"/>
      <c r="R11" s="27"/>
    </row>
    <row r="12" spans="1:28" ht="16.5" thickBot="1" x14ac:dyDescent="0.3">
      <c r="A12" s="41"/>
      <c r="B12" s="210"/>
      <c r="C12" s="210" t="s">
        <v>600</v>
      </c>
      <c r="D12" s="210"/>
      <c r="E12" s="40"/>
      <c r="F12" s="40"/>
      <c r="G12" s="722" t="s">
        <v>583</v>
      </c>
      <c r="H12" s="722"/>
      <c r="I12" s="42"/>
      <c r="J12" s="26"/>
      <c r="K12" s="722" t="s">
        <v>583</v>
      </c>
      <c r="L12" s="722"/>
      <c r="M12" s="215"/>
      <c r="N12" s="221"/>
      <c r="O12" s="723" t="s">
        <v>583</v>
      </c>
      <c r="P12" s="723"/>
      <c r="Q12" s="221"/>
      <c r="R12" s="27"/>
    </row>
    <row r="13" spans="1:28" ht="16.5" thickBot="1" x14ac:dyDescent="0.3">
      <c r="A13" s="41"/>
      <c r="B13" s="40"/>
      <c r="C13" s="659" t="s">
        <v>627</v>
      </c>
      <c r="D13" s="724"/>
      <c r="E13" s="724"/>
      <c r="F13" s="40"/>
      <c r="G13" s="642">
        <f>VLOOKUP('Part 1'!$F$1,Datasheet3!$A$8:$AO$334,T13,0)</f>
        <v>25399091405.659996</v>
      </c>
      <c r="H13" s="643"/>
      <c r="I13" s="42"/>
      <c r="J13" s="63"/>
      <c r="K13" s="642">
        <f>VLOOKUP('Part 1'!$F$1,Datasheet3!$A$8:$AO$334,X13,0)</f>
        <v>189502050.81999999</v>
      </c>
      <c r="L13" s="643"/>
      <c r="M13" s="236"/>
      <c r="N13" s="525"/>
      <c r="O13" s="642">
        <f>VLOOKUP('Part 1'!$F$1,Datasheet3!$A$8:$AO$334,AB13,0)</f>
        <v>25588593456.479996</v>
      </c>
      <c r="P13" s="643"/>
      <c r="Q13" s="569"/>
      <c r="R13" s="56"/>
      <c r="T13" s="153">
        <v>6</v>
      </c>
      <c r="X13" s="153">
        <v>7</v>
      </c>
      <c r="Z13" s="9"/>
      <c r="AB13" s="509">
        <v>8</v>
      </c>
    </row>
    <row r="14" spans="1:28" ht="15.75" x14ac:dyDescent="0.25">
      <c r="A14" s="41"/>
      <c r="B14" s="40"/>
      <c r="C14" s="724"/>
      <c r="D14" s="724"/>
      <c r="E14" s="724"/>
      <c r="F14" s="40"/>
      <c r="G14" s="63"/>
      <c r="H14" s="63"/>
      <c r="I14" s="42"/>
      <c r="J14" s="195"/>
      <c r="K14" s="195"/>
      <c r="L14" s="195"/>
      <c r="M14" s="195"/>
      <c r="N14" s="525"/>
      <c r="O14" s="525"/>
      <c r="P14" s="525"/>
      <c r="Q14" s="221"/>
      <c r="R14" s="27"/>
      <c r="X14" s="153"/>
      <c r="AB14" s="153"/>
    </row>
    <row r="15" spans="1:28" ht="15.75" customHeight="1" x14ac:dyDescent="0.25">
      <c r="A15" s="41"/>
      <c r="B15" s="40"/>
      <c r="C15" s="725"/>
      <c r="D15" s="725"/>
      <c r="E15" s="725"/>
      <c r="F15" s="40"/>
      <c r="G15" s="194"/>
      <c r="H15" s="194"/>
      <c r="I15" s="194"/>
      <c r="J15" s="195"/>
      <c r="K15" s="195"/>
      <c r="L15" s="195"/>
      <c r="M15" s="195"/>
      <c r="N15" s="525"/>
      <c r="O15" s="525"/>
      <c r="P15" s="525"/>
      <c r="Q15" s="221"/>
      <c r="R15" s="27"/>
      <c r="X15" s="153"/>
      <c r="AB15" s="153"/>
    </row>
    <row r="16" spans="1:28" ht="15.75" x14ac:dyDescent="0.25">
      <c r="A16" s="41"/>
      <c r="B16" s="40"/>
      <c r="C16" s="164"/>
      <c r="D16" s="40"/>
      <c r="E16" s="40"/>
      <c r="F16" s="40"/>
      <c r="G16" s="193"/>
      <c r="H16" s="193"/>
      <c r="I16" s="42"/>
      <c r="J16" s="195"/>
      <c r="K16" s="195"/>
      <c r="L16" s="195"/>
      <c r="M16" s="195"/>
      <c r="N16" s="525"/>
      <c r="O16" s="525"/>
      <c r="P16" s="525"/>
      <c r="Q16" s="221"/>
      <c r="R16" s="27"/>
      <c r="X16" s="153"/>
      <c r="AB16" s="153"/>
    </row>
    <row r="17" spans="1:28" ht="16.5" thickBot="1" x14ac:dyDescent="0.3">
      <c r="A17" s="41"/>
      <c r="B17" s="42"/>
      <c r="C17" s="42" t="s">
        <v>615</v>
      </c>
      <c r="D17" s="40"/>
      <c r="E17" s="40"/>
      <c r="F17" s="40"/>
      <c r="G17" s="63"/>
      <c r="H17" s="63"/>
      <c r="I17" s="42"/>
      <c r="J17" s="63"/>
      <c r="K17" s="63"/>
      <c r="L17" s="63"/>
      <c r="M17" s="215"/>
      <c r="N17" s="525"/>
      <c r="O17" s="525"/>
      <c r="P17" s="525"/>
      <c r="Q17" s="221"/>
      <c r="R17" s="27"/>
      <c r="X17" s="153"/>
      <c r="AB17" s="153"/>
    </row>
    <row r="18" spans="1:28" ht="16.5" thickBot="1" x14ac:dyDescent="0.3">
      <c r="A18" s="41"/>
      <c r="B18" s="40"/>
      <c r="C18" s="659" t="s">
        <v>817</v>
      </c>
      <c r="D18" s="659"/>
      <c r="E18" s="659"/>
      <c r="F18" s="40"/>
      <c r="G18" s="642">
        <f>VLOOKUP('Part 1'!$F$1,Datasheet3!$A$8:$AO$334,T18,0)</f>
        <v>-300172038</v>
      </c>
      <c r="H18" s="643"/>
      <c r="I18" s="42"/>
      <c r="J18" s="63"/>
      <c r="K18" s="642">
        <f>VLOOKUP('Part 1'!$F$1,Datasheet3!$A$8:$AO$334,X18,0)</f>
        <v>-2716059</v>
      </c>
      <c r="L18" s="643"/>
      <c r="M18" s="215"/>
      <c r="N18" s="525"/>
      <c r="O18" s="642">
        <f>VLOOKUP('Part 1'!$F$1,Datasheet3!$A$8:$AO$334,AB18,0)</f>
        <v>-302888097</v>
      </c>
      <c r="P18" s="643"/>
      <c r="Q18" s="569"/>
      <c r="R18" s="56"/>
      <c r="T18" s="509">
        <v>9</v>
      </c>
      <c r="W18" s="151"/>
      <c r="X18" s="509">
        <v>10</v>
      </c>
      <c r="AB18" s="509">
        <v>11</v>
      </c>
    </row>
    <row r="19" spans="1:28" ht="15.75" x14ac:dyDescent="0.25">
      <c r="A19" s="41"/>
      <c r="B19" s="40"/>
      <c r="C19" s="659"/>
      <c r="D19" s="659"/>
      <c r="E19" s="659"/>
      <c r="F19" s="40"/>
      <c r="G19" s="63"/>
      <c r="H19" s="63"/>
      <c r="I19" s="42"/>
      <c r="J19" s="63"/>
      <c r="K19" s="63"/>
      <c r="L19" s="63"/>
      <c r="M19" s="215"/>
      <c r="N19" s="525"/>
      <c r="O19" s="525"/>
      <c r="P19" s="525"/>
      <c r="Q19" s="221"/>
      <c r="R19" s="27"/>
      <c r="X19" s="153"/>
      <c r="AB19" s="153"/>
    </row>
    <row r="20" spans="1:28" ht="16.5" thickBot="1" x14ac:dyDescent="0.3">
      <c r="A20" s="41"/>
      <c r="B20" s="40"/>
      <c r="C20" s="207"/>
      <c r="D20" s="207"/>
      <c r="E20" s="207"/>
      <c r="F20" s="40"/>
      <c r="G20" s="63"/>
      <c r="H20" s="63"/>
      <c r="I20" s="42"/>
      <c r="J20" s="63"/>
      <c r="K20" s="63"/>
      <c r="L20" s="63"/>
      <c r="M20" s="215"/>
      <c r="N20" s="525"/>
      <c r="O20" s="525"/>
      <c r="P20" s="525"/>
      <c r="Q20" s="221"/>
      <c r="R20" s="27"/>
      <c r="X20" s="153"/>
      <c r="AB20" s="153"/>
    </row>
    <row r="21" spans="1:28" ht="16.5" customHeight="1" thickBot="1" x14ac:dyDescent="0.3">
      <c r="A21" s="41"/>
      <c r="B21" s="40"/>
      <c r="C21" s="659" t="s">
        <v>818</v>
      </c>
      <c r="D21" s="659"/>
      <c r="E21" s="659"/>
      <c r="F21" s="40"/>
      <c r="G21" s="642">
        <f>VLOOKUP('Part 1'!$F$1,Datasheet3!$A$8:$AO$334,T21,0)</f>
        <v>-1310727667</v>
      </c>
      <c r="H21" s="643"/>
      <c r="I21" s="42"/>
      <c r="J21" s="63"/>
      <c r="K21" s="642">
        <f>VLOOKUP('Part 1'!$F$1,Datasheet3!$A$8:$AO$334,X21,0)</f>
        <v>-7488807</v>
      </c>
      <c r="L21" s="643"/>
      <c r="M21" s="215"/>
      <c r="N21" s="525"/>
      <c r="O21" s="642">
        <f>VLOOKUP('Part 1'!$F$1,Datasheet3!$A$8:$AO$334,AB21,0)</f>
        <v>-1318216474</v>
      </c>
      <c r="P21" s="643"/>
      <c r="Q21" s="569"/>
      <c r="R21" s="56"/>
      <c r="T21" s="509">
        <v>12</v>
      </c>
      <c r="W21" s="151"/>
      <c r="X21" s="509">
        <v>13</v>
      </c>
      <c r="AB21" s="509">
        <v>14</v>
      </c>
    </row>
    <row r="22" spans="1:28" ht="15.75" x14ac:dyDescent="0.25">
      <c r="A22" s="41"/>
      <c r="B22" s="40"/>
      <c r="C22" s="659"/>
      <c r="D22" s="659"/>
      <c r="E22" s="659"/>
      <c r="F22" s="40"/>
      <c r="G22" s="64"/>
      <c r="H22" s="64"/>
      <c r="I22" s="42"/>
      <c r="J22" s="63"/>
      <c r="K22" s="64"/>
      <c r="L22" s="64"/>
      <c r="M22" s="215"/>
      <c r="N22" s="525"/>
      <c r="O22" s="529"/>
      <c r="P22" s="525"/>
      <c r="Q22" s="569"/>
      <c r="R22" s="27"/>
      <c r="X22" s="153"/>
      <c r="AB22" s="153"/>
    </row>
    <row r="23" spans="1:28" ht="16.5" thickBot="1" x14ac:dyDescent="0.25">
      <c r="A23" s="41"/>
      <c r="B23" s="40"/>
      <c r="C23" s="203"/>
      <c r="D23" s="203"/>
      <c r="E23" s="203"/>
      <c r="F23" s="40"/>
      <c r="G23" s="64"/>
      <c r="H23" s="64"/>
      <c r="I23" s="314"/>
      <c r="J23" s="314"/>
      <c r="K23" s="64"/>
      <c r="L23" s="64"/>
      <c r="M23" s="64"/>
      <c r="N23" s="525"/>
      <c r="O23" s="529"/>
      <c r="P23" s="525"/>
      <c r="Q23" s="569"/>
      <c r="R23" s="27"/>
      <c r="X23" s="153"/>
      <c r="AB23" s="153"/>
    </row>
    <row r="24" spans="1:28" ht="15.75" x14ac:dyDescent="0.2">
      <c r="A24" s="41"/>
      <c r="B24" s="121"/>
      <c r="C24" s="122"/>
      <c r="D24" s="122"/>
      <c r="E24" s="122"/>
      <c r="F24" s="123"/>
      <c r="G24" s="124"/>
      <c r="H24" s="124"/>
      <c r="I24" s="315"/>
      <c r="J24" s="175"/>
      <c r="K24" s="124"/>
      <c r="L24" s="124"/>
      <c r="M24" s="124"/>
      <c r="N24" s="570"/>
      <c r="O24" s="571"/>
      <c r="P24" s="572"/>
      <c r="Q24" s="573"/>
      <c r="R24" s="27"/>
      <c r="X24" s="153"/>
      <c r="AB24" s="153"/>
    </row>
    <row r="25" spans="1:28" ht="16.5" thickBot="1" x14ac:dyDescent="0.3">
      <c r="A25" s="41"/>
      <c r="B25" s="125"/>
      <c r="C25" s="42" t="s">
        <v>549</v>
      </c>
      <c r="D25" s="40"/>
      <c r="E25" s="40"/>
      <c r="F25" s="40"/>
      <c r="G25" s="63"/>
      <c r="H25" s="63"/>
      <c r="I25" s="42"/>
      <c r="J25" s="321"/>
      <c r="K25" s="63"/>
      <c r="L25" s="63"/>
      <c r="M25" s="215"/>
      <c r="N25" s="574"/>
      <c r="O25" s="525"/>
      <c r="P25" s="525"/>
      <c r="Q25" s="575"/>
      <c r="R25" s="27"/>
      <c r="X25" s="153"/>
      <c r="AB25" s="153"/>
    </row>
    <row r="26" spans="1:28" ht="16.5" thickBot="1" x14ac:dyDescent="0.3">
      <c r="A26" s="41"/>
      <c r="B26" s="126"/>
      <c r="C26" s="184" t="s">
        <v>621</v>
      </c>
      <c r="D26" s="40"/>
      <c r="E26" s="40"/>
      <c r="F26" s="40"/>
      <c r="G26" s="642">
        <f>VLOOKUP('Part 1'!$F$1,Datasheet3!$A$8:$AO$334,T26,0)</f>
        <v>23788191700.659996</v>
      </c>
      <c r="H26" s="643"/>
      <c r="I26" s="42"/>
      <c r="J26" s="321"/>
      <c r="K26" s="642">
        <f>VLOOKUP('Part 1'!$F$1,Datasheet3!$A$8:$AO$334,X26,0)</f>
        <v>179297184.81999999</v>
      </c>
      <c r="L26" s="643"/>
      <c r="M26" s="215"/>
      <c r="N26" s="574"/>
      <c r="O26" s="642">
        <f>VLOOKUP('Part 1'!$F$1,Datasheet3!$A$8:$AO$334,AB26,0)</f>
        <v>23967488885.479996</v>
      </c>
      <c r="P26" s="643"/>
      <c r="Q26" s="575"/>
      <c r="R26" s="27"/>
      <c r="T26" s="509">
        <v>15</v>
      </c>
      <c r="X26" s="509">
        <v>16</v>
      </c>
      <c r="AB26" s="509">
        <v>17</v>
      </c>
    </row>
    <row r="27" spans="1:28" ht="16.5" thickBot="1" x14ac:dyDescent="0.25">
      <c r="A27" s="41"/>
      <c r="B27" s="127"/>
      <c r="C27" s="128"/>
      <c r="D27" s="128"/>
      <c r="E27" s="128"/>
      <c r="F27" s="128"/>
      <c r="G27" s="129"/>
      <c r="H27" s="129"/>
      <c r="I27" s="314"/>
      <c r="J27" s="174"/>
      <c r="K27" s="129"/>
      <c r="L27" s="129"/>
      <c r="M27" s="129"/>
      <c r="N27" s="576"/>
      <c r="O27" s="577"/>
      <c r="P27" s="577"/>
      <c r="Q27" s="578"/>
      <c r="R27" s="27"/>
      <c r="X27" s="153"/>
      <c r="AB27" s="153"/>
    </row>
    <row r="28" spans="1:28" ht="15.75" x14ac:dyDescent="0.25">
      <c r="A28" s="41"/>
      <c r="B28" s="40"/>
      <c r="C28" s="40"/>
      <c r="D28" s="40"/>
      <c r="E28" s="40"/>
      <c r="F28" s="40"/>
      <c r="G28" s="63"/>
      <c r="H28" s="63"/>
      <c r="I28" s="315"/>
      <c r="J28" s="315"/>
      <c r="K28" s="63"/>
      <c r="L28" s="63"/>
      <c r="M28" s="215"/>
      <c r="N28" s="525"/>
      <c r="O28" s="525"/>
      <c r="P28" s="525"/>
      <c r="Q28" s="221"/>
      <c r="R28" s="27"/>
      <c r="X28" s="153"/>
      <c r="AB28" s="153"/>
    </row>
    <row r="29" spans="1:28" ht="15" customHeight="1" x14ac:dyDescent="0.25">
      <c r="A29" s="41"/>
      <c r="B29" s="40"/>
      <c r="C29" s="42"/>
      <c r="D29" s="40"/>
      <c r="E29" s="719"/>
      <c r="F29" s="40"/>
      <c r="G29" s="63"/>
      <c r="H29" s="63"/>
      <c r="I29" s="42"/>
      <c r="J29" s="63"/>
      <c r="K29" s="63"/>
      <c r="L29" s="63"/>
      <c r="M29" s="215"/>
      <c r="N29" s="579"/>
      <c r="O29" s="580"/>
      <c r="P29" s="580"/>
      <c r="Q29" s="221"/>
      <c r="R29" s="27"/>
      <c r="X29" s="153"/>
      <c r="Z29" s="149"/>
      <c r="AB29" s="153"/>
    </row>
    <row r="30" spans="1:28" ht="15" customHeight="1" thickBot="1" x14ac:dyDescent="0.3">
      <c r="A30" s="41"/>
      <c r="B30" s="40"/>
      <c r="C30" s="15" t="s">
        <v>828</v>
      </c>
      <c r="D30" s="40"/>
      <c r="E30" s="720"/>
      <c r="F30" s="40"/>
      <c r="G30" s="63"/>
      <c r="H30" s="63"/>
      <c r="I30" s="42"/>
      <c r="J30" s="63"/>
      <c r="K30" s="63"/>
      <c r="L30" s="63"/>
      <c r="M30" s="215"/>
      <c r="N30" s="525"/>
      <c r="O30" s="726"/>
      <c r="P30" s="726"/>
      <c r="Q30" s="221"/>
      <c r="R30" s="27"/>
      <c r="X30" s="153"/>
      <c r="Z30" s="149"/>
      <c r="AB30" s="153"/>
    </row>
    <row r="31" spans="1:28" ht="16.5" thickBot="1" x14ac:dyDescent="0.3">
      <c r="A31" s="41"/>
      <c r="B31" s="26"/>
      <c r="C31" s="10" t="s">
        <v>256</v>
      </c>
      <c r="D31" s="26"/>
      <c r="E31" s="719"/>
      <c r="F31" s="40"/>
      <c r="G31" s="642">
        <f>VLOOKUP('Part 1'!$F$1,Datasheet3!$A$8:$AO$334,T31,0)</f>
        <v>49310173.140000001</v>
      </c>
      <c r="H31" s="643"/>
      <c r="I31" s="42"/>
      <c r="J31" s="63"/>
      <c r="K31" s="642">
        <f>VLOOKUP('Part 1'!$F$1,Datasheet3!$A$8:$AO$334,X31,0)</f>
        <v>297395</v>
      </c>
      <c r="L31" s="643"/>
      <c r="M31" s="215"/>
      <c r="N31" s="525"/>
      <c r="O31" s="642">
        <f>VLOOKUP('Part 1'!$F$1,Datasheet3!$A$8:$AO$334,AB31,0)</f>
        <v>49607568.140000001</v>
      </c>
      <c r="P31" s="643"/>
      <c r="Q31" s="569"/>
      <c r="R31" s="56"/>
      <c r="T31" s="509">
        <v>18</v>
      </c>
      <c r="W31" s="151"/>
      <c r="X31" s="509">
        <v>19</v>
      </c>
      <c r="Z31" s="149"/>
      <c r="AB31" s="509">
        <v>20</v>
      </c>
    </row>
    <row r="32" spans="1:28" ht="16.5" thickBot="1" x14ac:dyDescent="0.3">
      <c r="A32" s="41"/>
      <c r="B32" s="26"/>
      <c r="C32" s="26"/>
      <c r="D32" s="26"/>
      <c r="E32" s="720"/>
      <c r="F32" s="40"/>
      <c r="G32" s="40"/>
      <c r="H32" s="40"/>
      <c r="I32" s="42"/>
      <c r="J32" s="63"/>
      <c r="K32" s="63"/>
      <c r="L32" s="63"/>
      <c r="M32" s="215"/>
      <c r="N32" s="525"/>
      <c r="O32" s="525"/>
      <c r="P32" s="525"/>
      <c r="Q32" s="221"/>
      <c r="R32" s="27"/>
      <c r="X32" s="153"/>
      <c r="Z32" s="149"/>
      <c r="AB32" s="153"/>
    </row>
    <row r="33" spans="1:28" ht="16.5" thickBot="1" x14ac:dyDescent="0.3">
      <c r="A33" s="41"/>
      <c r="B33" s="26"/>
      <c r="C33" s="10" t="s">
        <v>257</v>
      </c>
      <c r="D33" s="26"/>
      <c r="E33" s="40"/>
      <c r="F33" s="26"/>
      <c r="G33" s="40"/>
      <c r="H33" s="40"/>
      <c r="I33" s="42"/>
      <c r="J33" s="63"/>
      <c r="K33" s="642">
        <f>VLOOKUP('Part 1'!$F$1,Datasheet3!$A$8:$AO$334,X33,0)</f>
        <v>-5556712.8100000005</v>
      </c>
      <c r="L33" s="643"/>
      <c r="M33" s="215"/>
      <c r="N33" s="525"/>
      <c r="O33" s="726"/>
      <c r="P33" s="726"/>
      <c r="Q33" s="221"/>
      <c r="R33" s="27"/>
      <c r="T33" s="509"/>
      <c r="X33" s="509">
        <v>21</v>
      </c>
      <c r="Z33" s="149"/>
      <c r="AB33" s="509"/>
    </row>
    <row r="34" spans="1:28" ht="15.75" customHeight="1" thickBot="1" x14ac:dyDescent="0.3">
      <c r="A34" s="41"/>
      <c r="B34" s="26"/>
      <c r="C34" s="164"/>
      <c r="D34" s="164"/>
      <c r="E34" s="213"/>
      <c r="F34" s="164"/>
      <c r="G34" s="40"/>
      <c r="H34" s="40"/>
      <c r="I34" s="42"/>
      <c r="J34" s="164"/>
      <c r="K34" s="164"/>
      <c r="L34" s="164"/>
      <c r="M34" s="215"/>
      <c r="N34" s="525"/>
      <c r="O34" s="525"/>
      <c r="P34" s="525"/>
      <c r="Q34" s="221"/>
      <c r="R34" s="27"/>
      <c r="X34" s="153"/>
      <c r="Z34" s="149"/>
      <c r="AB34" s="153"/>
    </row>
    <row r="35" spans="1:28" ht="16.5" thickBot="1" x14ac:dyDescent="0.3">
      <c r="A35" s="43"/>
      <c r="B35" s="26"/>
      <c r="C35" s="26" t="s">
        <v>258</v>
      </c>
      <c r="D35" s="26"/>
      <c r="E35" s="26"/>
      <c r="F35" s="26"/>
      <c r="G35" s="40"/>
      <c r="H35" s="40"/>
      <c r="I35" s="40"/>
      <c r="J35" s="63"/>
      <c r="K35" s="642">
        <f>VLOOKUP('Part 1'!$F$1,Datasheet3!$A$8:$AO$334,X35,0)</f>
        <v>163744770</v>
      </c>
      <c r="L35" s="643"/>
      <c r="M35" s="215"/>
      <c r="N35" s="525"/>
      <c r="O35" s="525"/>
      <c r="P35" s="525"/>
      <c r="Q35" s="221"/>
      <c r="R35" s="27"/>
      <c r="T35" s="509"/>
      <c r="X35" s="509">
        <v>22</v>
      </c>
      <c r="Z35" s="149"/>
      <c r="AB35" s="509"/>
    </row>
    <row r="36" spans="1:28" ht="16.5" thickBot="1" x14ac:dyDescent="0.25">
      <c r="A36" s="43"/>
      <c r="B36" s="26"/>
      <c r="C36" s="26"/>
      <c r="D36" s="26"/>
      <c r="E36" s="26"/>
      <c r="F36" s="26"/>
      <c r="G36" s="63"/>
      <c r="H36" s="63"/>
      <c r="I36" s="63"/>
      <c r="J36" s="63"/>
      <c r="K36" s="64"/>
      <c r="L36" s="63"/>
      <c r="M36" s="63"/>
      <c r="N36" s="525"/>
      <c r="O36" s="525"/>
      <c r="P36" s="525"/>
      <c r="Q36" s="221"/>
      <c r="R36" s="27"/>
      <c r="X36" s="153"/>
      <c r="Z36" s="149"/>
      <c r="AB36" s="153"/>
    </row>
    <row r="37" spans="1:28" x14ac:dyDescent="0.2">
      <c r="A37" s="43"/>
      <c r="B37" s="36"/>
      <c r="C37" s="29"/>
      <c r="D37" s="29"/>
      <c r="E37" s="29"/>
      <c r="F37" s="29"/>
      <c r="G37" s="70"/>
      <c r="H37" s="70"/>
      <c r="I37" s="316"/>
      <c r="J37" s="320"/>
      <c r="K37" s="70"/>
      <c r="L37" s="70"/>
      <c r="M37" s="70"/>
      <c r="N37" s="582"/>
      <c r="O37" s="727"/>
      <c r="P37" s="728"/>
      <c r="Q37" s="583"/>
      <c r="R37" s="27"/>
      <c r="X37" s="153"/>
      <c r="AB37" s="153"/>
    </row>
    <row r="38" spans="1:28" ht="16.5" thickBot="1" x14ac:dyDescent="0.3">
      <c r="A38" s="43"/>
      <c r="B38" s="37"/>
      <c r="C38" s="31" t="s">
        <v>620</v>
      </c>
      <c r="D38" s="32"/>
      <c r="E38" s="32"/>
      <c r="F38" s="32"/>
      <c r="G38" s="730"/>
      <c r="H38" s="730"/>
      <c r="I38" s="214"/>
      <c r="J38" s="172"/>
      <c r="K38" s="730"/>
      <c r="L38" s="730"/>
      <c r="M38" s="214"/>
      <c r="N38" s="584"/>
      <c r="O38" s="729"/>
      <c r="P38" s="729"/>
      <c r="Q38" s="585"/>
      <c r="R38" s="27"/>
      <c r="X38" s="153"/>
      <c r="AB38" s="153"/>
    </row>
    <row r="39" spans="1:28" ht="16.5" thickBot="1" x14ac:dyDescent="0.25">
      <c r="A39" s="43"/>
      <c r="B39" s="37"/>
      <c r="C39" s="8" t="s">
        <v>262</v>
      </c>
      <c r="D39" s="32"/>
      <c r="E39" s="32"/>
      <c r="F39" s="32"/>
      <c r="G39" s="149"/>
      <c r="H39" s="149"/>
      <c r="I39" s="149"/>
      <c r="J39" s="173"/>
      <c r="K39" s="642">
        <f>VLOOKUP('Part 1'!$F$1,Datasheet3!$A$8:$AO$334,X39,0)</f>
        <v>27136781</v>
      </c>
      <c r="L39" s="643"/>
      <c r="M39" s="71"/>
      <c r="N39" s="562"/>
      <c r="O39" s="642">
        <f>VLOOKUP('Part 1'!$F$1,Datasheet3!$A$8:$AO$334,AB39,0)</f>
        <v>27136781</v>
      </c>
      <c r="P39" s="643"/>
      <c r="Q39" s="585"/>
      <c r="R39" s="56"/>
      <c r="T39" s="509"/>
      <c r="X39" s="509">
        <v>23</v>
      </c>
      <c r="AB39" s="509">
        <v>24</v>
      </c>
    </row>
    <row r="40" spans="1:28" ht="15.75" thickBot="1" x14ac:dyDescent="0.25">
      <c r="A40" s="43"/>
      <c r="B40" s="38"/>
      <c r="C40" s="34"/>
      <c r="D40" s="34"/>
      <c r="E40" s="34"/>
      <c r="F40" s="34"/>
      <c r="G40" s="34"/>
      <c r="H40" s="34"/>
      <c r="I40" s="34"/>
      <c r="J40" s="38"/>
      <c r="K40" s="34"/>
      <c r="L40" s="34"/>
      <c r="M40" s="34"/>
      <c r="N40" s="567"/>
      <c r="O40" s="567"/>
      <c r="P40" s="567"/>
      <c r="Q40" s="586"/>
      <c r="R40" s="27"/>
      <c r="X40" s="153"/>
      <c r="AB40" s="153"/>
    </row>
    <row r="41" spans="1:28" x14ac:dyDescent="0.2">
      <c r="A41" s="43"/>
      <c r="B41" s="221"/>
      <c r="C41" s="221"/>
      <c r="D41" s="221"/>
      <c r="E41" s="221"/>
      <c r="F41" s="221"/>
      <c r="G41" s="221"/>
      <c r="H41" s="221"/>
      <c r="I41" s="317"/>
      <c r="J41" s="221"/>
      <c r="K41" s="221"/>
      <c r="L41" s="221"/>
      <c r="M41" s="221"/>
      <c r="N41" s="317"/>
      <c r="O41" s="221"/>
      <c r="P41" s="221"/>
      <c r="Q41" s="221"/>
      <c r="R41" s="27"/>
      <c r="X41" s="153"/>
      <c r="AB41" s="153"/>
    </row>
    <row r="42" spans="1:28" ht="15.75" x14ac:dyDescent="0.25">
      <c r="A42" s="43"/>
      <c r="B42" s="221"/>
      <c r="C42" s="238" t="s">
        <v>878</v>
      </c>
      <c r="D42" s="221"/>
      <c r="E42" s="221"/>
      <c r="F42" s="221"/>
      <c r="G42" s="221"/>
      <c r="H42" s="221"/>
      <c r="I42" s="221"/>
      <c r="J42" s="221"/>
      <c r="K42" s="221"/>
      <c r="L42" s="221"/>
      <c r="M42" s="221"/>
      <c r="N42" s="221"/>
      <c r="O42" s="221"/>
      <c r="P42" s="221"/>
      <c r="Q42" s="221"/>
      <c r="R42" s="27"/>
      <c r="X42" s="153"/>
      <c r="AB42" s="153"/>
    </row>
    <row r="43" spans="1:28" ht="15.75" thickBot="1" x14ac:dyDescent="0.25">
      <c r="A43" s="43"/>
      <c r="B43" s="221"/>
      <c r="C43" s="221"/>
      <c r="D43" s="221"/>
      <c r="E43" s="221"/>
      <c r="F43" s="221"/>
      <c r="G43" s="221"/>
      <c r="H43" s="221"/>
      <c r="I43" s="221"/>
      <c r="J43" s="221"/>
      <c r="K43" s="221"/>
      <c r="L43" s="221"/>
      <c r="M43" s="221"/>
      <c r="N43" s="221"/>
      <c r="O43" s="221"/>
      <c r="P43" s="221"/>
      <c r="Q43" s="221"/>
      <c r="R43" s="27"/>
      <c r="X43" s="153"/>
      <c r="AB43" s="153"/>
    </row>
    <row r="44" spans="1:28" ht="16.5" thickBot="1" x14ac:dyDescent="0.3">
      <c r="A44" s="43"/>
      <c r="B44" s="221"/>
      <c r="C44" s="10" t="s">
        <v>893</v>
      </c>
      <c r="D44" s="221"/>
      <c r="E44" s="221"/>
      <c r="F44" s="221"/>
      <c r="G44" s="642">
        <f>VLOOKUP('Part 1'!$F$1,Datasheet3!$A$8:$AO$334,T44,0)</f>
        <v>256689</v>
      </c>
      <c r="H44" s="643"/>
      <c r="I44" s="42"/>
      <c r="J44" s="221"/>
      <c r="K44" s="642">
        <f>VLOOKUP('Part 1'!$F$1,Datasheet3!$A$8:$AO$334,X44,0)</f>
        <v>4014641</v>
      </c>
      <c r="L44" s="643"/>
      <c r="M44" s="221"/>
      <c r="N44" s="525"/>
      <c r="O44" s="642">
        <f>VLOOKUP('Part 1'!$F$1,Datasheet3!$A$8:$AO$334,AB44,0)</f>
        <v>4271330</v>
      </c>
      <c r="P44" s="643"/>
      <c r="Q44" s="221"/>
      <c r="R44" s="27"/>
      <c r="T44" s="509">
        <v>25</v>
      </c>
      <c r="X44" s="509">
        <v>26</v>
      </c>
      <c r="AB44" s="509">
        <v>27</v>
      </c>
    </row>
    <row r="45" spans="1:28" ht="15.75" x14ac:dyDescent="0.25">
      <c r="A45" s="43"/>
      <c r="B45" s="221"/>
      <c r="C45" s="130"/>
      <c r="D45" s="221"/>
      <c r="E45" s="221"/>
      <c r="F45" s="221"/>
      <c r="G45" s="221"/>
      <c r="H45" s="221"/>
      <c r="I45" s="42"/>
      <c r="J45" s="221"/>
      <c r="K45" s="221"/>
      <c r="L45" s="221"/>
      <c r="M45" s="221"/>
      <c r="N45" s="525"/>
      <c r="O45" s="529"/>
      <c r="P45" s="529"/>
      <c r="Q45" s="221"/>
      <c r="R45" s="27"/>
      <c r="X45" s="153"/>
      <c r="AB45" s="153"/>
    </row>
    <row r="46" spans="1:28" x14ac:dyDescent="0.2">
      <c r="A46" s="43"/>
      <c r="B46" s="221"/>
      <c r="C46" s="221"/>
      <c r="D46" s="221"/>
      <c r="E46" s="221"/>
      <c r="F46" s="221"/>
      <c r="G46" s="221"/>
      <c r="H46" s="221"/>
      <c r="I46" s="221"/>
      <c r="J46" s="221"/>
      <c r="K46" s="221"/>
      <c r="L46" s="221"/>
      <c r="M46" s="221"/>
      <c r="N46" s="221"/>
      <c r="O46" s="221"/>
      <c r="P46" s="221"/>
      <c r="Q46" s="221"/>
      <c r="R46" s="27"/>
      <c r="X46" s="153"/>
      <c r="AB46" s="153"/>
    </row>
    <row r="47" spans="1:28" ht="15.75" x14ac:dyDescent="0.25">
      <c r="A47" s="43"/>
      <c r="B47" s="221"/>
      <c r="C47" s="238" t="s">
        <v>829</v>
      </c>
      <c r="D47" s="221"/>
      <c r="E47" s="221"/>
      <c r="F47" s="221"/>
      <c r="G47" s="221"/>
      <c r="H47" s="221"/>
      <c r="I47" s="221"/>
      <c r="J47" s="221"/>
      <c r="K47" s="221"/>
      <c r="L47" s="221"/>
      <c r="M47" s="221"/>
      <c r="N47" s="221"/>
      <c r="O47" s="221"/>
      <c r="P47" s="221"/>
      <c r="Q47" s="221"/>
      <c r="R47" s="27"/>
      <c r="X47" s="153"/>
      <c r="AB47" s="153"/>
    </row>
    <row r="48" spans="1:28" ht="16.5" thickBot="1" x14ac:dyDescent="0.3">
      <c r="A48" s="43"/>
      <c r="B48" s="221"/>
      <c r="C48" s="238"/>
      <c r="D48" s="221"/>
      <c r="E48" s="221"/>
      <c r="F48" s="221"/>
      <c r="G48" s="221"/>
      <c r="H48" s="221"/>
      <c r="I48" s="221"/>
      <c r="J48" s="221"/>
      <c r="K48" s="221"/>
      <c r="L48" s="221"/>
      <c r="M48" s="221"/>
      <c r="N48" s="221"/>
      <c r="O48" s="221"/>
      <c r="P48" s="221"/>
      <c r="Q48" s="221"/>
      <c r="R48" s="27"/>
      <c r="X48" s="153"/>
      <c r="AB48" s="153"/>
    </row>
    <row r="49" spans="1:28" ht="16.5" thickBot="1" x14ac:dyDescent="0.25">
      <c r="A49" s="43"/>
      <c r="B49" s="221"/>
      <c r="C49" s="261" t="s">
        <v>1296</v>
      </c>
      <c r="D49" s="221"/>
      <c r="E49" s="221"/>
      <c r="F49" s="221"/>
      <c r="G49" s="642">
        <f>VLOOKUP('Part 1'!$F$1,Datasheet3!$A$8:$AO$334,T49,0)</f>
        <v>1433748</v>
      </c>
      <c r="H49" s="643"/>
      <c r="I49" s="318"/>
      <c r="J49" s="221"/>
      <c r="K49" s="642">
        <f>VLOOKUP('Part 1'!$F$1,Datasheet3!$A$8:$AO$334,X49,0)</f>
        <v>7689898</v>
      </c>
      <c r="L49" s="643"/>
      <c r="M49" s="221"/>
      <c r="N49" s="221"/>
      <c r="O49" s="642">
        <f>VLOOKUP('Part 1'!$F$1,Datasheet3!$A$8:$AO$334,AB49,0)</f>
        <v>9123646</v>
      </c>
      <c r="P49" s="643"/>
      <c r="Q49" s="221"/>
      <c r="R49" s="27"/>
      <c r="T49" s="509">
        <v>28</v>
      </c>
      <c r="X49" s="509">
        <v>29</v>
      </c>
      <c r="AB49" s="509">
        <v>30</v>
      </c>
    </row>
    <row r="50" spans="1:28" x14ac:dyDescent="0.2">
      <c r="A50" s="43"/>
      <c r="B50" s="221"/>
      <c r="C50" s="221"/>
      <c r="D50" s="221"/>
      <c r="E50" s="221"/>
      <c r="F50" s="221"/>
      <c r="G50" s="221"/>
      <c r="H50" s="221"/>
      <c r="I50" s="221"/>
      <c r="J50" s="221"/>
      <c r="K50" s="221"/>
      <c r="L50" s="221"/>
      <c r="M50" s="221"/>
      <c r="N50" s="221"/>
      <c r="O50" s="221"/>
      <c r="P50" s="221"/>
      <c r="Q50" s="221"/>
      <c r="R50" s="27"/>
      <c r="X50" s="153"/>
      <c r="AB50" s="153"/>
    </row>
    <row r="51" spans="1:28" ht="16.5" thickBot="1" x14ac:dyDescent="0.3">
      <c r="A51" s="43"/>
      <c r="B51" s="221"/>
      <c r="C51" s="238" t="s">
        <v>838</v>
      </c>
      <c r="D51" s="221"/>
      <c r="E51" s="221"/>
      <c r="F51" s="221"/>
      <c r="G51" s="221"/>
      <c r="H51" s="221"/>
      <c r="I51" s="221"/>
      <c r="J51" s="221"/>
      <c r="K51" s="221"/>
      <c r="L51" s="221"/>
      <c r="M51" s="221"/>
      <c r="N51" s="221"/>
      <c r="O51" s="221"/>
      <c r="P51" s="221"/>
      <c r="Q51" s="221"/>
      <c r="R51" s="27"/>
      <c r="X51" s="153"/>
      <c r="AB51" s="153"/>
    </row>
    <row r="52" spans="1:28" ht="16.5" thickBot="1" x14ac:dyDescent="0.25">
      <c r="A52" s="43"/>
      <c r="B52" s="221"/>
      <c r="C52" s="659" t="str">
        <f>IF($X$52=1,"11. Net Rates payable for Growth Baseline comparison: Not applicable","11. Net Rates payable for Growth Baseline comparison")</f>
        <v>11. Net Rates payable for Growth Baseline comparison</v>
      </c>
      <c r="D52" s="651"/>
      <c r="E52" s="651"/>
      <c r="F52" s="221"/>
      <c r="G52" s="642">
        <f>VLOOKUP('Part 1'!$F$1,Datasheet3!$A$8:$AO$334,T52,0)</f>
        <v>510356621</v>
      </c>
      <c r="H52" s="643"/>
      <c r="I52" s="221"/>
      <c r="J52" s="221"/>
      <c r="K52" s="221"/>
      <c r="L52" s="221"/>
      <c r="M52" s="221"/>
      <c r="N52" s="221"/>
      <c r="O52" s="642">
        <f>VLOOKUP('Part 1'!$F$1,Datasheet3!$A$8:$AO$334,AB52,0)</f>
        <v>510356621</v>
      </c>
      <c r="P52" s="643"/>
      <c r="Q52" s="221"/>
      <c r="R52" s="27"/>
      <c r="T52" s="509">
        <v>31</v>
      </c>
      <c r="X52" s="509"/>
      <c r="AB52" s="509">
        <v>32</v>
      </c>
    </row>
    <row r="53" spans="1:28" x14ac:dyDescent="0.2">
      <c r="A53" s="43"/>
      <c r="B53" s="221"/>
      <c r="C53" s="738"/>
      <c r="D53" s="651"/>
      <c r="E53" s="651"/>
      <c r="F53" s="221"/>
      <c r="G53" s="221"/>
      <c r="H53" s="221"/>
      <c r="I53" s="221"/>
      <c r="J53" s="221"/>
      <c r="K53" s="221"/>
      <c r="L53" s="221"/>
      <c r="M53" s="221"/>
      <c r="N53" s="221"/>
      <c r="O53" s="221"/>
      <c r="P53" s="221"/>
      <c r="Q53" s="221"/>
      <c r="R53" s="27"/>
      <c r="X53" s="153"/>
      <c r="AB53" s="153"/>
    </row>
    <row r="54" spans="1:28" ht="15.75" thickBot="1" x14ac:dyDescent="0.25">
      <c r="A54" s="43"/>
      <c r="B54" s="221"/>
      <c r="C54" s="221"/>
      <c r="D54" s="221"/>
      <c r="E54" s="221"/>
      <c r="F54" s="221"/>
      <c r="G54" s="221"/>
      <c r="H54" s="221"/>
      <c r="I54" s="221"/>
      <c r="J54" s="221"/>
      <c r="K54" s="221"/>
      <c r="L54" s="221"/>
      <c r="M54" s="221"/>
      <c r="N54" s="221"/>
      <c r="O54" s="221"/>
      <c r="P54" s="221"/>
      <c r="Q54" s="221"/>
      <c r="R54" s="27"/>
      <c r="X54" s="153"/>
      <c r="AB54" s="153"/>
    </row>
    <row r="55" spans="1:28" ht="16.5" thickBot="1" x14ac:dyDescent="0.25">
      <c r="A55" s="43"/>
      <c r="B55" s="221"/>
      <c r="C55" s="261" t="str">
        <f>IF(X52=1,"12. Growth Baseline : Not applicable","12. Growth Baseline")</f>
        <v>12. Growth Baseline</v>
      </c>
      <c r="D55" s="221"/>
      <c r="E55" s="221"/>
      <c r="F55" s="221"/>
      <c r="G55" s="642">
        <f>VLOOKUP('Part 1'!$F$1,Datasheet3!$A$8:$AO$334,T55,0)</f>
        <v>530020877.07961267</v>
      </c>
      <c r="H55" s="643"/>
      <c r="I55" s="221"/>
      <c r="J55" s="221"/>
      <c r="K55" s="221"/>
      <c r="L55" s="221"/>
      <c r="M55" s="221"/>
      <c r="N55" s="221"/>
      <c r="O55" s="642">
        <f>VLOOKUP('Part 1'!$F$1,Datasheet3!$A$8:$AO$334,AB55,0)</f>
        <v>530020877.07961267</v>
      </c>
      <c r="P55" s="643"/>
      <c r="Q55" s="221"/>
      <c r="R55" s="27"/>
      <c r="T55" s="509">
        <v>33</v>
      </c>
      <c r="X55" s="509"/>
      <c r="AB55" s="509">
        <v>34</v>
      </c>
    </row>
    <row r="56" spans="1:28" ht="15.75" thickBot="1" x14ac:dyDescent="0.25">
      <c r="A56" s="43"/>
      <c r="B56" s="221"/>
      <c r="C56" s="221"/>
      <c r="D56" s="221"/>
      <c r="E56" s="221"/>
      <c r="F56" s="221"/>
      <c r="G56" s="221"/>
      <c r="H56" s="221"/>
      <c r="I56" s="221"/>
      <c r="J56" s="221"/>
      <c r="K56" s="221"/>
      <c r="L56" s="221"/>
      <c r="M56" s="221"/>
      <c r="N56" s="221"/>
      <c r="O56" s="221"/>
      <c r="P56" s="221"/>
      <c r="Q56" s="221"/>
      <c r="R56" s="27"/>
      <c r="X56" s="153"/>
      <c r="AB56" s="153"/>
    </row>
    <row r="57" spans="1:28" ht="16.5" thickBot="1" x14ac:dyDescent="0.25">
      <c r="A57" s="43"/>
      <c r="B57" s="221"/>
      <c r="C57" s="659" t="str">
        <f>IF(X52=1,"13. Additional Growth in 'Growth Pilot' Areas: Not Applicable","13. Additional Growth in 'Growth Pilot' Areas")</f>
        <v>13. Additional Growth in 'Growth Pilot' Areas</v>
      </c>
      <c r="D57" s="738"/>
      <c r="E57" s="738"/>
      <c r="F57" s="221"/>
      <c r="G57" s="642">
        <f>VLOOKUP('Part 1'!$F$1,Datasheet3!$A$8:$AO$334,T57,0)</f>
        <v>454860.37712168135</v>
      </c>
      <c r="H57" s="643"/>
      <c r="I57" s="221"/>
      <c r="J57" s="221"/>
      <c r="K57" s="221"/>
      <c r="L57" s="221"/>
      <c r="M57" s="221"/>
      <c r="N57" s="221"/>
      <c r="O57" s="642">
        <f>VLOOKUP('Part 1'!$F$1,Datasheet3!$A$8:$AO$334,AB57,0)</f>
        <v>454860.37712168135</v>
      </c>
      <c r="P57" s="643"/>
      <c r="Q57" s="221"/>
      <c r="R57" s="27"/>
      <c r="T57" s="509">
        <v>35</v>
      </c>
      <c r="X57" s="509"/>
      <c r="AB57" s="509">
        <v>36</v>
      </c>
    </row>
    <row r="58" spans="1:28" x14ac:dyDescent="0.2">
      <c r="A58" s="43"/>
      <c r="B58" s="221"/>
      <c r="C58" s="738"/>
      <c r="D58" s="738"/>
      <c r="E58" s="738"/>
      <c r="F58" s="221"/>
      <c r="G58" s="221"/>
      <c r="H58" s="221"/>
      <c r="I58" s="221"/>
      <c r="J58" s="221"/>
      <c r="K58" s="221"/>
      <c r="L58" s="221"/>
      <c r="M58" s="221"/>
      <c r="N58" s="221"/>
      <c r="O58" s="581"/>
      <c r="P58" s="221"/>
      <c r="Q58" s="221"/>
      <c r="R58" s="27"/>
      <c r="X58" s="153"/>
      <c r="AB58" s="153"/>
    </row>
    <row r="59" spans="1:28" x14ac:dyDescent="0.2">
      <c r="A59" s="43"/>
      <c r="B59" s="221"/>
      <c r="C59" s="221"/>
      <c r="D59" s="221"/>
      <c r="E59" s="221"/>
      <c r="F59" s="221"/>
      <c r="G59" s="221"/>
      <c r="H59" s="221"/>
      <c r="I59" s="221"/>
      <c r="J59" s="221"/>
      <c r="K59" s="221"/>
      <c r="L59" s="221"/>
      <c r="M59" s="221"/>
      <c r="N59" s="221"/>
      <c r="O59" s="221"/>
      <c r="P59" s="221"/>
      <c r="Q59" s="221"/>
      <c r="R59" s="27"/>
      <c r="X59" s="153"/>
      <c r="AB59" s="153"/>
    </row>
    <row r="60" spans="1:28" ht="16.5" thickBot="1" x14ac:dyDescent="0.3">
      <c r="A60" s="43"/>
      <c r="B60" s="221"/>
      <c r="C60" s="238" t="s">
        <v>839</v>
      </c>
      <c r="D60" s="221"/>
      <c r="E60" s="221"/>
      <c r="F60" s="221"/>
      <c r="G60" s="221"/>
      <c r="H60" s="221"/>
      <c r="I60" s="221"/>
      <c r="J60" s="221"/>
      <c r="K60" s="221"/>
      <c r="L60" s="221"/>
      <c r="M60" s="221"/>
      <c r="N60" s="221"/>
      <c r="O60" s="221"/>
      <c r="P60" s="221"/>
      <c r="Q60" s="221"/>
      <c r="R60" s="27"/>
      <c r="X60" s="153"/>
      <c r="AB60" s="153"/>
    </row>
    <row r="61" spans="1:28" ht="16.5" thickBot="1" x14ac:dyDescent="0.25">
      <c r="A61" s="43"/>
      <c r="B61" s="221"/>
      <c r="C61" s="10" t="s">
        <v>928</v>
      </c>
      <c r="D61" s="221"/>
      <c r="E61" s="221"/>
      <c r="F61" s="221"/>
      <c r="G61" s="642">
        <f>VLOOKUP('Part 1'!$F$1,Datasheet3!$A$8:$AO$334,T61,0)</f>
        <v>1601297</v>
      </c>
      <c r="H61" s="643"/>
      <c r="I61" s="221"/>
      <c r="J61" s="221"/>
      <c r="K61" s="221"/>
      <c r="L61" s="221"/>
      <c r="M61" s="221"/>
      <c r="N61" s="221"/>
      <c r="O61" s="642">
        <f>VLOOKUP('Part 1'!$F$1,Datasheet3!$A$8:$AO$334,AB61,0)</f>
        <v>816661.47</v>
      </c>
      <c r="P61" s="643"/>
      <c r="Q61" s="221"/>
      <c r="R61" s="27"/>
      <c r="T61" s="509">
        <v>37</v>
      </c>
      <c r="X61" s="509"/>
      <c r="AB61" s="509">
        <v>38</v>
      </c>
    </row>
    <row r="62" spans="1:28" ht="15.75" thickBot="1" x14ac:dyDescent="0.25">
      <c r="A62" s="43"/>
      <c r="B62" s="221"/>
      <c r="C62" s="221"/>
      <c r="D62" s="221"/>
      <c r="E62" s="221"/>
      <c r="F62" s="221"/>
      <c r="G62" s="221"/>
      <c r="H62" s="221"/>
      <c r="I62" s="221"/>
      <c r="J62" s="319"/>
      <c r="K62" s="221"/>
      <c r="L62" s="221"/>
      <c r="M62" s="221"/>
      <c r="N62" s="221"/>
      <c r="O62" s="221"/>
      <c r="P62" s="221"/>
      <c r="Q62" s="221"/>
      <c r="R62" s="27"/>
      <c r="X62" s="153"/>
      <c r="AB62" s="153"/>
    </row>
    <row r="63" spans="1:28" x14ac:dyDescent="0.2">
      <c r="A63" s="43"/>
      <c r="B63" s="36"/>
      <c r="C63" s="29"/>
      <c r="D63" s="29"/>
      <c r="E63" s="29"/>
      <c r="F63" s="29"/>
      <c r="G63" s="70"/>
      <c r="H63" s="70"/>
      <c r="I63" s="70"/>
      <c r="J63" s="171"/>
      <c r="K63" s="70"/>
      <c r="L63" s="70"/>
      <c r="M63" s="70"/>
      <c r="N63" s="582"/>
      <c r="O63" s="727"/>
      <c r="P63" s="728"/>
      <c r="Q63" s="583"/>
      <c r="R63" s="27"/>
      <c r="X63" s="153"/>
      <c r="AB63" s="153"/>
    </row>
    <row r="64" spans="1:28" ht="16.5" thickBot="1" x14ac:dyDescent="0.3">
      <c r="A64" s="43"/>
      <c r="B64" s="37"/>
      <c r="C64" s="19" t="s">
        <v>829</v>
      </c>
      <c r="D64" s="32"/>
      <c r="E64" s="32"/>
      <c r="F64" s="32"/>
      <c r="G64" s="730"/>
      <c r="H64" s="730"/>
      <c r="I64" s="237"/>
      <c r="J64" s="172"/>
      <c r="K64" s="730"/>
      <c r="L64" s="730"/>
      <c r="M64" s="237"/>
      <c r="N64" s="584"/>
      <c r="O64" s="729"/>
      <c r="P64" s="729"/>
      <c r="Q64" s="585"/>
      <c r="R64" s="27"/>
      <c r="X64" s="153"/>
      <c r="AB64" s="153"/>
    </row>
    <row r="65" spans="1:28" ht="16.5" thickBot="1" x14ac:dyDescent="0.25">
      <c r="A65" s="43"/>
      <c r="B65" s="37"/>
      <c r="C65" s="8" t="s">
        <v>867</v>
      </c>
      <c r="D65" s="32"/>
      <c r="E65" s="32"/>
      <c r="F65" s="32"/>
      <c r="G65" s="642">
        <f>VLOOKUP('Part 1'!$F$1,Datasheet3!$A$8:$AO$334,T65,0)</f>
        <v>2705269.8471216811</v>
      </c>
      <c r="H65" s="643"/>
      <c r="I65" s="149"/>
      <c r="J65" s="173"/>
      <c r="K65" s="642">
        <f>VLOOKUP('Part 1'!$F$1,Datasheet3!$A$8:$AO$334,X65,0)</f>
        <v>7689898</v>
      </c>
      <c r="L65" s="643"/>
      <c r="M65" s="71"/>
      <c r="N65" s="562"/>
      <c r="O65" s="642">
        <f>VLOOKUP('Part 1'!$F$1,Datasheet3!$A$8:$AO$334,AB65,0)</f>
        <v>10395167.847121682</v>
      </c>
      <c r="P65" s="643"/>
      <c r="Q65" s="585"/>
      <c r="R65" s="56"/>
      <c r="T65" s="509">
        <v>39</v>
      </c>
      <c r="X65" s="509">
        <v>40</v>
      </c>
      <c r="AB65" s="509">
        <v>41</v>
      </c>
    </row>
    <row r="66" spans="1:28" ht="15.75" thickBot="1" x14ac:dyDescent="0.25">
      <c r="A66" s="43"/>
      <c r="B66" s="38"/>
      <c r="C66" s="34"/>
      <c r="D66" s="34"/>
      <c r="E66" s="34"/>
      <c r="F66" s="34"/>
      <c r="G66" s="34"/>
      <c r="H66" s="34"/>
      <c r="I66" s="34"/>
      <c r="J66" s="38"/>
      <c r="K66" s="34"/>
      <c r="L66" s="34"/>
      <c r="M66" s="34"/>
      <c r="N66" s="567"/>
      <c r="O66" s="567"/>
      <c r="P66" s="567"/>
      <c r="Q66" s="586"/>
      <c r="R66" s="27"/>
    </row>
    <row r="67" spans="1:28" ht="15.75" thickBot="1" x14ac:dyDescent="0.25">
      <c r="A67" s="115"/>
      <c r="B67" s="87"/>
      <c r="C67" s="87"/>
      <c r="D67" s="87"/>
      <c r="E67" s="87"/>
      <c r="F67" s="87"/>
      <c r="G67" s="87"/>
      <c r="H67" s="87"/>
      <c r="I67" s="87"/>
      <c r="J67" s="87"/>
      <c r="K67" s="87"/>
      <c r="L67" s="87"/>
      <c r="M67" s="87"/>
      <c r="N67" s="87"/>
      <c r="O67" s="87"/>
      <c r="P67" s="87"/>
      <c r="Q67" s="87"/>
      <c r="R67" s="116"/>
    </row>
    <row r="69" spans="1:28" x14ac:dyDescent="0.2">
      <c r="C69" s="153"/>
      <c r="D69" s="153"/>
      <c r="E69" s="153"/>
      <c r="F69" s="153"/>
      <c r="G69" s="153"/>
      <c r="H69" s="153"/>
      <c r="I69" s="153"/>
      <c r="J69" s="153"/>
      <c r="K69" s="153"/>
      <c r="L69" s="153"/>
      <c r="M69" s="153"/>
      <c r="N69" s="153"/>
      <c r="O69" s="153"/>
      <c r="P69" s="153"/>
      <c r="Q69" s="153"/>
      <c r="R69" s="153"/>
      <c r="S69" s="153"/>
    </row>
    <row r="70" spans="1:28" s="153" customFormat="1" x14ac:dyDescent="0.2"/>
    <row r="71" spans="1:28" s="153" customFormat="1" x14ac:dyDescent="0.2">
      <c r="K71" s="223"/>
    </row>
    <row r="72" spans="1:28" s="153" customFormat="1" x14ac:dyDescent="0.2">
      <c r="K72" s="737"/>
      <c r="L72" s="737"/>
    </row>
    <row r="73" spans="1:28" s="153" customFormat="1" x14ac:dyDescent="0.2"/>
    <row r="74" spans="1:28" s="153" customFormat="1" x14ac:dyDescent="0.2"/>
    <row r="75" spans="1:28" s="153" customFormat="1" x14ac:dyDescent="0.2"/>
    <row r="76" spans="1:28" s="153" customFormat="1" x14ac:dyDescent="0.2"/>
  </sheetData>
  <mergeCells count="69">
    <mergeCell ref="O65:P65"/>
    <mergeCell ref="G65:H65"/>
    <mergeCell ref="G61:H61"/>
    <mergeCell ref="O61:P61"/>
    <mergeCell ref="O63:P64"/>
    <mergeCell ref="K72:L72"/>
    <mergeCell ref="K65:L65"/>
    <mergeCell ref="G57:H57"/>
    <mergeCell ref="C52:E53"/>
    <mergeCell ref="C57:E58"/>
    <mergeCell ref="G64:H64"/>
    <mergeCell ref="K64:L64"/>
    <mergeCell ref="G55:H55"/>
    <mergeCell ref="G52:H52"/>
    <mergeCell ref="A2:R2"/>
    <mergeCell ref="A3:R3"/>
    <mergeCell ref="C6:G6"/>
    <mergeCell ref="O57:P57"/>
    <mergeCell ref="O49:P49"/>
    <mergeCell ref="K38:L38"/>
    <mergeCell ref="K33:L33"/>
    <mergeCell ref="O55:P55"/>
    <mergeCell ref="O52:P52"/>
    <mergeCell ref="K7:M7"/>
    <mergeCell ref="G9:H10"/>
    <mergeCell ref="K9:L10"/>
    <mergeCell ref="O9:P10"/>
    <mergeCell ref="C8:E8"/>
    <mergeCell ref="O8:P8"/>
    <mergeCell ref="G8:H8"/>
    <mergeCell ref="K8:L8"/>
    <mergeCell ref="G49:H49"/>
    <mergeCell ref="K49:L49"/>
    <mergeCell ref="K39:L39"/>
    <mergeCell ref="O30:P30"/>
    <mergeCell ref="G26:H26"/>
    <mergeCell ref="K26:L26"/>
    <mergeCell ref="O33:P33"/>
    <mergeCell ref="K35:L35"/>
    <mergeCell ref="O37:P38"/>
    <mergeCell ref="G44:H44"/>
    <mergeCell ref="K44:L44"/>
    <mergeCell ref="O44:P44"/>
    <mergeCell ref="O39:P39"/>
    <mergeCell ref="G38:H38"/>
    <mergeCell ref="G11:H11"/>
    <mergeCell ref="E31:E32"/>
    <mergeCell ref="G31:H31"/>
    <mergeCell ref="K31:L31"/>
    <mergeCell ref="O31:P31"/>
    <mergeCell ref="G12:H12"/>
    <mergeCell ref="K12:L12"/>
    <mergeCell ref="C21:E22"/>
    <mergeCell ref="G21:H21"/>
    <mergeCell ref="K21:L21"/>
    <mergeCell ref="O21:P21"/>
    <mergeCell ref="E29:E30"/>
    <mergeCell ref="O12:P12"/>
    <mergeCell ref="C13:E15"/>
    <mergeCell ref="G13:H13"/>
    <mergeCell ref="K13:L13"/>
    <mergeCell ref="O13:P13"/>
    <mergeCell ref="K11:L11"/>
    <mergeCell ref="O11:P11"/>
    <mergeCell ref="O26:P26"/>
    <mergeCell ref="C18:E19"/>
    <mergeCell ref="G18:H18"/>
    <mergeCell ref="K18:L18"/>
    <mergeCell ref="O18:P18"/>
  </mergeCells>
  <conditionalFormatting sqref="R18 R21 R31 R39 R65">
    <cfRule type="expression" dxfId="1" priority="262">
      <formula>AND(#REF!=0)=FALSE</formula>
    </cfRule>
  </conditionalFormatting>
  <conditionalFormatting sqref="R13">
    <cfRule type="expression" dxfId="0" priority="266">
      <formula>AND(#REF!+#REF!=0)=FALSE</formula>
    </cfRule>
  </conditionalFormatting>
  <printOptions horizontalCentered="1" verticalCentered="1"/>
  <pageMargins left="0.39370078740157483" right="0.39370078740157483" top="0.59055118110236227" bottom="0.59055118110236227" header="0.51181102362204722" footer="0.51181102362204722"/>
  <pageSetup paperSize="9" scale="5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D57"/>
  <sheetViews>
    <sheetView showGridLines="0" zoomScale="55" zoomScaleNormal="55" workbookViewId="0">
      <selection sqref="A1:Y1"/>
    </sheetView>
  </sheetViews>
  <sheetFormatPr defaultColWidth="9.140625" defaultRowHeight="15" x14ac:dyDescent="0.2"/>
  <cols>
    <col min="1" max="1" width="4.7109375" style="265" customWidth="1"/>
    <col min="2" max="2" width="28.28515625" style="265" hidden="1" customWidth="1"/>
    <col min="3" max="3" width="107.140625" style="265" customWidth="1"/>
    <col min="4" max="4" width="3.7109375" style="265" customWidth="1"/>
    <col min="5" max="5" width="32.7109375" style="265" customWidth="1"/>
    <col min="6" max="6" width="3.5703125" style="265" customWidth="1"/>
    <col min="7" max="7" width="20.7109375" style="265" customWidth="1"/>
    <col min="8" max="8" width="3.7109375" style="265" customWidth="1"/>
    <col min="9" max="9" width="20.7109375" style="265" customWidth="1"/>
    <col min="10" max="10" width="3.7109375" style="265" customWidth="1"/>
    <col min="11" max="11" width="25.5703125" style="265" customWidth="1"/>
    <col min="12" max="12" width="3.7109375" style="270" customWidth="1"/>
    <col min="13" max="13" width="26.42578125" style="265" customWidth="1"/>
    <col min="14" max="14" width="3.5703125" style="265" customWidth="1"/>
    <col min="15" max="15" width="29.7109375" style="265" customWidth="1"/>
    <col min="16" max="16" width="3.7109375" style="265" customWidth="1"/>
    <col min="17" max="17" width="23.5703125" style="265" customWidth="1"/>
    <col min="18" max="18" width="3.7109375" style="265" customWidth="1"/>
    <col min="19" max="19" width="20.7109375" style="265" customWidth="1"/>
    <col min="20" max="20" width="3.5703125" style="265" customWidth="1"/>
    <col min="21" max="21" width="25.42578125" style="265" customWidth="1"/>
    <col min="22" max="22" width="3.140625" style="265" customWidth="1"/>
    <col min="23" max="23" width="29.7109375" style="265" customWidth="1"/>
    <col min="24" max="24" width="0.28515625" style="265" customWidth="1"/>
    <col min="25" max="25" width="4.7109375" style="265" customWidth="1"/>
    <col min="26" max="26" width="9.5703125" style="269" customWidth="1"/>
    <col min="27" max="27" width="12.28515625" style="268" customWidth="1"/>
    <col min="28" max="28" width="11" style="267" bestFit="1" customWidth="1"/>
    <col min="29" max="29" width="32.140625" style="266" bestFit="1" customWidth="1"/>
    <col min="30" max="16384" width="9.140625" style="265"/>
  </cols>
  <sheetData>
    <row r="1" spans="1:30" s="270" customFormat="1" ht="23.25" x14ac:dyDescent="0.35">
      <c r="A1" s="746" t="s">
        <v>856</v>
      </c>
      <c r="B1" s="747"/>
      <c r="C1" s="747"/>
      <c r="D1" s="747"/>
      <c r="E1" s="747"/>
      <c r="F1" s="747"/>
      <c r="G1" s="747"/>
      <c r="H1" s="747"/>
      <c r="I1" s="747"/>
      <c r="J1" s="747"/>
      <c r="K1" s="747"/>
      <c r="L1" s="747"/>
      <c r="M1" s="747"/>
      <c r="N1" s="747"/>
      <c r="O1" s="747"/>
      <c r="P1" s="747"/>
      <c r="Q1" s="747"/>
      <c r="R1" s="747"/>
      <c r="S1" s="747"/>
      <c r="T1" s="747"/>
      <c r="U1" s="747"/>
      <c r="V1" s="747"/>
      <c r="W1" s="747"/>
      <c r="X1" s="747"/>
      <c r="Y1" s="748"/>
      <c r="Z1" s="271"/>
      <c r="AA1" s="305"/>
      <c r="AB1" s="304"/>
      <c r="AC1" s="303"/>
    </row>
    <row r="2" spans="1:30" ht="21" customHeight="1" x14ac:dyDescent="0.2">
      <c r="A2" s="264"/>
      <c r="B2" s="302"/>
      <c r="C2" s="291"/>
      <c r="D2" s="291"/>
      <c r="E2" s="291"/>
      <c r="F2" s="291"/>
      <c r="G2" s="301"/>
      <c r="H2" s="298"/>
      <c r="I2" s="297"/>
      <c r="J2" s="289"/>
      <c r="K2" s="296"/>
      <c r="L2" s="292"/>
      <c r="M2" s="291"/>
      <c r="N2" s="291"/>
      <c r="O2" s="301"/>
      <c r="P2" s="298"/>
      <c r="Q2" s="297"/>
      <c r="R2" s="289"/>
      <c r="S2" s="296"/>
      <c r="T2" s="296"/>
      <c r="U2" s="291"/>
      <c r="V2" s="291"/>
      <c r="W2" s="297"/>
      <c r="X2" s="289"/>
      <c r="Y2" s="288"/>
      <c r="Z2" s="300"/>
    </row>
    <row r="3" spans="1:30" ht="23.25" x14ac:dyDescent="0.2">
      <c r="A3" s="264"/>
      <c r="B3" s="302"/>
      <c r="C3" s="323" t="str">
        <f>IF(ISERROR(VLOOKUP($E3,DatasheetDA!$B$4:$D$234,3,FALSE)),'Part 1'!AC8,VLOOKUP($E3,DatasheetDA!$B$4:$D$234,3,FALSE))</f>
        <v>England</v>
      </c>
      <c r="D3" s="299"/>
      <c r="E3" s="297" t="e">
        <f>'Part 1'!AB8</f>
        <v>#N/A</v>
      </c>
      <c r="F3" s="298"/>
      <c r="G3" s="297"/>
      <c r="H3" s="289"/>
      <c r="I3" s="296"/>
      <c r="J3" s="292"/>
      <c r="K3" s="299"/>
      <c r="L3" s="299"/>
      <c r="M3" s="297"/>
      <c r="N3" s="298"/>
      <c r="O3" s="297"/>
      <c r="P3" s="289"/>
      <c r="Q3" s="296"/>
      <c r="R3" s="296"/>
      <c r="S3" s="299"/>
      <c r="T3" s="299"/>
      <c r="U3" s="297"/>
      <c r="V3" s="298"/>
      <c r="W3" s="296"/>
      <c r="X3" s="292"/>
      <c r="Y3" s="288"/>
      <c r="Z3" s="267"/>
      <c r="AA3" s="335"/>
      <c r="AB3" s="265"/>
      <c r="AC3" s="265"/>
    </row>
    <row r="4" spans="1:30" ht="23.25" x14ac:dyDescent="0.2">
      <c r="A4" s="264"/>
      <c r="B4" s="299"/>
      <c r="C4" s="324"/>
      <c r="D4" s="299"/>
      <c r="E4" s="756" t="s">
        <v>863</v>
      </c>
      <c r="F4" s="757"/>
      <c r="G4" s="757"/>
      <c r="H4" s="757"/>
      <c r="I4" s="757"/>
      <c r="J4" s="757"/>
      <c r="K4" s="758"/>
      <c r="L4" s="292"/>
      <c r="M4" s="756" t="s">
        <v>828</v>
      </c>
      <c r="N4" s="757"/>
      <c r="O4" s="757"/>
      <c r="P4" s="757"/>
      <c r="Q4" s="757"/>
      <c r="R4" s="757"/>
      <c r="S4" s="758"/>
      <c r="T4" s="296"/>
      <c r="U4" s="756" t="s">
        <v>888</v>
      </c>
      <c r="V4" s="759"/>
      <c r="W4" s="759"/>
      <c r="X4" s="358"/>
      <c r="Y4" s="288"/>
      <c r="Z4" s="271"/>
      <c r="AC4" s="335"/>
    </row>
    <row r="5" spans="1:30" ht="17.25" thickBot="1" x14ac:dyDescent="0.25">
      <c r="A5" s="264"/>
      <c r="B5" s="272"/>
      <c r="C5" s="272"/>
      <c r="D5" s="295"/>
      <c r="E5" s="349"/>
      <c r="F5" s="293"/>
      <c r="G5" s="293"/>
      <c r="H5" s="293"/>
      <c r="I5" s="293"/>
      <c r="J5" s="293"/>
      <c r="K5" s="350"/>
      <c r="L5" s="292"/>
      <c r="M5" s="349"/>
      <c r="N5" s="293"/>
      <c r="O5" s="293"/>
      <c r="P5" s="293"/>
      <c r="Q5" s="293"/>
      <c r="R5" s="293"/>
      <c r="S5" s="350"/>
      <c r="T5" s="294"/>
      <c r="U5" s="349"/>
      <c r="V5" s="293"/>
      <c r="W5" s="293"/>
      <c r="X5" s="359"/>
      <c r="Y5" s="288"/>
      <c r="Z5" s="271"/>
      <c r="AC5" s="335"/>
    </row>
    <row r="6" spans="1:30" ht="21" thickBot="1" x14ac:dyDescent="0.25">
      <c r="A6" s="264"/>
      <c r="B6" s="272"/>
      <c r="C6" s="322" t="s">
        <v>873</v>
      </c>
      <c r="D6" s="295"/>
      <c r="E6" s="351">
        <f>SUM(E13:E53)</f>
        <v>0</v>
      </c>
      <c r="F6" s="279"/>
      <c r="G6" s="336">
        <f>SUM(G13:G53)</f>
        <v>0</v>
      </c>
      <c r="H6" s="278"/>
      <c r="I6" s="336">
        <f>SUM(I13:I53)</f>
        <v>0</v>
      </c>
      <c r="J6" s="278"/>
      <c r="K6" s="352">
        <f>SUM(K13:K53)</f>
        <v>0</v>
      </c>
      <c r="L6" s="280"/>
      <c r="M6" s="351">
        <f>SUM(M13:M53)</f>
        <v>0</v>
      </c>
      <c r="N6" s="279"/>
      <c r="O6" s="336">
        <f>SUM(O13:O53)</f>
        <v>0</v>
      </c>
      <c r="P6" s="278"/>
      <c r="Q6" s="336">
        <f>SUM(Q13:Q53)</f>
        <v>0</v>
      </c>
      <c r="R6" s="278"/>
      <c r="S6" s="352">
        <f>SUM(S13:S53)</f>
        <v>0</v>
      </c>
      <c r="T6" s="278"/>
      <c r="U6" s="351">
        <f>SUM(U13:U53)</f>
        <v>0</v>
      </c>
      <c r="V6" s="279"/>
      <c r="W6" s="336">
        <f>SUM(W13:W53)</f>
        <v>0</v>
      </c>
      <c r="X6" s="360"/>
      <c r="Y6" s="288"/>
      <c r="Z6" s="271"/>
      <c r="AC6" s="335"/>
    </row>
    <row r="7" spans="1:30" s="376" customFormat="1" ht="21" customHeight="1" x14ac:dyDescent="0.2">
      <c r="A7" s="372"/>
      <c r="B7" s="272"/>
      <c r="C7" s="272"/>
      <c r="D7" s="291"/>
      <c r="E7" s="363"/>
      <c r="F7" s="291"/>
      <c r="G7" s="367"/>
      <c r="H7" s="367"/>
      <c r="I7" s="367"/>
      <c r="J7" s="367"/>
      <c r="K7" s="368"/>
      <c r="L7" s="369"/>
      <c r="M7" s="353"/>
      <c r="N7" s="291"/>
      <c r="O7" s="370"/>
      <c r="P7" s="367"/>
      <c r="Q7" s="367"/>
      <c r="R7" s="367"/>
      <c r="S7" s="368"/>
      <c r="T7" s="371"/>
      <c r="U7" s="760"/>
      <c r="V7" s="291"/>
      <c r="W7" s="751"/>
      <c r="X7" s="752"/>
      <c r="Y7" s="373"/>
      <c r="Z7" s="271"/>
      <c r="AA7" s="374"/>
      <c r="AB7" s="375"/>
      <c r="AC7" s="335"/>
    </row>
    <row r="8" spans="1:30" s="376" customFormat="1" ht="18.75" customHeight="1" x14ac:dyDescent="0.2">
      <c r="A8" s="372"/>
      <c r="B8" s="272"/>
      <c r="C8" s="272"/>
      <c r="D8" s="291"/>
      <c r="E8" s="353"/>
      <c r="F8" s="291"/>
      <c r="G8" s="367"/>
      <c r="H8" s="367"/>
      <c r="I8" s="367"/>
      <c r="J8" s="367"/>
      <c r="K8" s="368"/>
      <c r="L8" s="367"/>
      <c r="M8" s="353"/>
      <c r="N8" s="291"/>
      <c r="O8" s="367"/>
      <c r="P8" s="367"/>
      <c r="Q8" s="367"/>
      <c r="R8" s="367"/>
      <c r="S8" s="368"/>
      <c r="T8" s="367"/>
      <c r="U8" s="761"/>
      <c r="V8" s="367"/>
      <c r="W8" s="367"/>
      <c r="X8" s="368"/>
      <c r="Y8" s="373"/>
      <c r="Z8" s="271"/>
      <c r="AA8" s="374"/>
      <c r="AB8" s="375"/>
      <c r="AC8" s="335"/>
    </row>
    <row r="9" spans="1:30" ht="43.5" customHeight="1" x14ac:dyDescent="0.3">
      <c r="A9" s="264"/>
      <c r="B9" s="272"/>
      <c r="C9" s="343"/>
      <c r="D9" s="291"/>
      <c r="E9" s="355" t="s">
        <v>858</v>
      </c>
      <c r="F9" s="290"/>
      <c r="G9" s="753" t="s">
        <v>860</v>
      </c>
      <c r="H9" s="754"/>
      <c r="I9" s="755"/>
      <c r="J9" s="326"/>
      <c r="K9" s="345"/>
      <c r="L9" s="326"/>
      <c r="M9" s="739" t="s">
        <v>828</v>
      </c>
      <c r="N9" s="740"/>
      <c r="O9" s="740"/>
      <c r="P9" s="740"/>
      <c r="Q9" s="740"/>
      <c r="R9" s="741"/>
      <c r="S9" s="742"/>
      <c r="T9" s="326"/>
      <c r="U9" s="743"/>
      <c r="V9" s="740"/>
      <c r="W9" s="332"/>
      <c r="X9" s="354"/>
      <c r="Y9" s="288"/>
      <c r="Z9" s="271"/>
      <c r="AC9" s="335"/>
    </row>
    <row r="10" spans="1:30" ht="21" customHeight="1" x14ac:dyDescent="0.3">
      <c r="A10" s="264"/>
      <c r="B10" s="272"/>
      <c r="C10" s="272"/>
      <c r="D10" s="291"/>
      <c r="E10" s="355">
        <v>1</v>
      </c>
      <c r="F10" s="325"/>
      <c r="G10" s="344">
        <v>2</v>
      </c>
      <c r="H10" s="333"/>
      <c r="I10" s="345">
        <v>3</v>
      </c>
      <c r="J10" s="333"/>
      <c r="K10" s="345">
        <v>4</v>
      </c>
      <c r="L10" s="333"/>
      <c r="M10" s="355">
        <v>5</v>
      </c>
      <c r="N10" s="325"/>
      <c r="O10" s="333">
        <v>6</v>
      </c>
      <c r="P10" s="333"/>
      <c r="Q10" s="333">
        <v>7</v>
      </c>
      <c r="R10" s="333"/>
      <c r="S10" s="345">
        <v>8</v>
      </c>
      <c r="T10" s="333"/>
      <c r="U10" s="344" t="s">
        <v>891</v>
      </c>
      <c r="V10" s="333"/>
      <c r="W10" s="333" t="s">
        <v>892</v>
      </c>
      <c r="X10" s="354"/>
      <c r="Y10" s="288"/>
      <c r="Z10" s="271"/>
      <c r="AC10" s="335"/>
    </row>
    <row r="11" spans="1:30" ht="151.5" customHeight="1" x14ac:dyDescent="0.2">
      <c r="A11" s="264"/>
      <c r="B11" s="291"/>
      <c r="C11" s="281" t="s">
        <v>872</v>
      </c>
      <c r="D11" s="291"/>
      <c r="E11" s="346" t="s">
        <v>857</v>
      </c>
      <c r="F11" s="347"/>
      <c r="G11" s="346" t="s">
        <v>859</v>
      </c>
      <c r="H11" s="347"/>
      <c r="I11" s="348" t="s">
        <v>861</v>
      </c>
      <c r="J11" s="356"/>
      <c r="K11" s="348" t="s">
        <v>862</v>
      </c>
      <c r="L11" s="292"/>
      <c r="M11" s="346" t="s">
        <v>864</v>
      </c>
      <c r="N11" s="357"/>
      <c r="O11" s="357" t="s">
        <v>890</v>
      </c>
      <c r="P11" s="357"/>
      <c r="Q11" s="357" t="s">
        <v>852</v>
      </c>
      <c r="R11" s="356"/>
      <c r="S11" s="348" t="s">
        <v>865</v>
      </c>
      <c r="T11" s="294"/>
      <c r="U11" s="346" t="s">
        <v>887</v>
      </c>
      <c r="V11" s="347"/>
      <c r="W11" s="361" t="s">
        <v>889</v>
      </c>
      <c r="X11" s="362"/>
      <c r="Y11" s="288"/>
      <c r="Z11" s="271"/>
      <c r="AA11" s="287"/>
      <c r="AB11" s="286"/>
      <c r="AC11" s="335"/>
      <c r="AD11" s="285"/>
    </row>
    <row r="12" spans="1:30" ht="45.75" customHeight="1" thickBot="1" x14ac:dyDescent="0.3">
      <c r="A12" s="264"/>
      <c r="B12" s="749"/>
      <c r="C12" s="750"/>
      <c r="D12" s="291"/>
      <c r="E12" s="511">
        <v>4</v>
      </c>
      <c r="F12" s="512"/>
      <c r="G12" s="513">
        <v>6</v>
      </c>
      <c r="H12" s="513"/>
      <c r="I12" s="513">
        <v>8</v>
      </c>
      <c r="J12" s="513"/>
      <c r="K12" s="511">
        <v>10</v>
      </c>
      <c r="L12" s="514"/>
      <c r="M12" s="511">
        <v>12</v>
      </c>
      <c r="N12" s="512"/>
      <c r="O12" s="511">
        <v>14</v>
      </c>
      <c r="P12" s="515"/>
      <c r="Q12" s="511">
        <v>16</v>
      </c>
      <c r="R12" s="516"/>
      <c r="S12" s="511">
        <v>18</v>
      </c>
      <c r="T12" s="511"/>
      <c r="U12" s="511">
        <v>20</v>
      </c>
      <c r="V12" s="512"/>
      <c r="W12" s="511">
        <v>22</v>
      </c>
      <c r="X12" s="289"/>
      <c r="Y12" s="288"/>
      <c r="Z12" s="271"/>
      <c r="AA12" s="287"/>
      <c r="AB12" s="286"/>
      <c r="AC12" s="335"/>
      <c r="AD12" s="285"/>
    </row>
    <row r="13" spans="1:30" s="273" customFormat="1" ht="21" customHeight="1" thickBot="1" x14ac:dyDescent="0.25">
      <c r="A13" s="334">
        <v>1</v>
      </c>
      <c r="B13" s="272" t="e">
        <f>CONCATENATE($E$3,"EZ",A13)</f>
        <v>#N/A</v>
      </c>
      <c r="C13" s="342" t="str">
        <f>IFERROR(VLOOKUP(B13,DatasheetDA!$C$4:$E$234,3,0),"")</f>
        <v/>
      </c>
      <c r="D13" s="281"/>
      <c r="E13" s="277" t="str">
        <f>IFERROR(VLOOKUP($B13,DatasheetDA!$C$4:$X$234,E$12,0),"")</f>
        <v/>
      </c>
      <c r="F13" s="279"/>
      <c r="G13" s="277" t="str">
        <f>IFERROR(VLOOKUP($B13,DatasheetDA!$C$4:$X$234,G$12,0),"")</f>
        <v/>
      </c>
      <c r="H13" s="278"/>
      <c r="I13" s="277" t="str">
        <f>IFERROR(VLOOKUP($B13,DatasheetDA!$C$4:$X$234,I$12,0),"")</f>
        <v/>
      </c>
      <c r="J13" s="278"/>
      <c r="K13" s="277" t="str">
        <f>IFERROR(VLOOKUP($B13,DatasheetDA!$C$4:$X$234,K$12,0),"")</f>
        <v/>
      </c>
      <c r="L13" s="280"/>
      <c r="M13" s="277" t="str">
        <f>IFERROR(VLOOKUP($B13,DatasheetDA!$C$4:$X$234,M$12,0),"")</f>
        <v/>
      </c>
      <c r="N13" s="279"/>
      <c r="O13" s="277" t="str">
        <f>IFERROR(VLOOKUP($B13,DatasheetDA!$C$4:$X$234,O$12,0),"")</f>
        <v/>
      </c>
      <c r="P13" s="278"/>
      <c r="Q13" s="277" t="str">
        <f>IFERROR(VLOOKUP($B13,DatasheetDA!$C$4:$X$234,Q$12,0),"")</f>
        <v/>
      </c>
      <c r="R13" s="278"/>
      <c r="S13" s="277" t="str">
        <f>IFERROR(VLOOKUP($B13,DatasheetDA!$C$4:$X$234,S$12,0),"")</f>
        <v/>
      </c>
      <c r="T13" s="278"/>
      <c r="U13" s="277" t="str">
        <f>IFERROR(VLOOKUP($B13,DatasheetDA!$C$4:$X$234,U$12,0),"")</f>
        <v/>
      </c>
      <c r="V13" s="279"/>
      <c r="W13" s="277" t="str">
        <f>IFERROR(VLOOKUP($B13,DatasheetDA!$C$4:$X$234,W$12,0),"")</f>
        <v/>
      </c>
      <c r="X13" s="278"/>
      <c r="Y13" s="276"/>
      <c r="Z13" s="275"/>
      <c r="AA13" s="337"/>
      <c r="AB13" s="284"/>
      <c r="AC13" s="335"/>
      <c r="AD13" s="282"/>
    </row>
    <row r="14" spans="1:30" s="273" customFormat="1" ht="21" customHeight="1" thickBot="1" x14ac:dyDescent="0.25">
      <c r="A14" s="334">
        <v>2</v>
      </c>
      <c r="B14" s="272" t="e">
        <f t="shared" ref="B14:B53" si="0">CONCATENATE($E$3,"EZ",A14)</f>
        <v>#N/A</v>
      </c>
      <c r="C14" s="342" t="str">
        <f>IFERROR(VLOOKUP(B14,DatasheetDA!$C$4:$E$234,3,0),"")</f>
        <v/>
      </c>
      <c r="D14" s="281"/>
      <c r="E14" s="277" t="str">
        <f>IFERROR(VLOOKUP($B14,DatasheetDA!$C$4:$X$234,E$12,0),"")</f>
        <v/>
      </c>
      <c r="F14" s="279"/>
      <c r="G14" s="277" t="str">
        <f>IFERROR(VLOOKUP($B14,DatasheetDA!$C$4:$X$234,G$12,0),"")</f>
        <v/>
      </c>
      <c r="H14" s="278"/>
      <c r="I14" s="277" t="str">
        <f>IFERROR(VLOOKUP($B14,DatasheetDA!$C$4:$X$234,I$12,0),"")</f>
        <v/>
      </c>
      <c r="J14" s="278"/>
      <c r="K14" s="277" t="str">
        <f>IFERROR(VLOOKUP($B14,DatasheetDA!$C$4:$X$234,K$12,0),"")</f>
        <v/>
      </c>
      <c r="L14" s="280"/>
      <c r="M14" s="277" t="str">
        <f>IFERROR(VLOOKUP($B14,DatasheetDA!$C$4:$X$234,M$12,0),"")</f>
        <v/>
      </c>
      <c r="N14" s="279"/>
      <c r="O14" s="277" t="str">
        <f>IFERROR(VLOOKUP($B14,DatasheetDA!$C$4:$X$234,O$12,0),"")</f>
        <v/>
      </c>
      <c r="P14" s="278"/>
      <c r="Q14" s="277" t="str">
        <f>IFERROR(VLOOKUP($B14,DatasheetDA!$C$4:$X$234,Q$12,0),"")</f>
        <v/>
      </c>
      <c r="R14" s="278"/>
      <c r="S14" s="277" t="str">
        <f>IFERROR(VLOOKUP($B14,DatasheetDA!$C$4:$X$234,S$12,0),"")</f>
        <v/>
      </c>
      <c r="T14" s="278"/>
      <c r="U14" s="277" t="str">
        <f>IFERROR(VLOOKUP($B14,DatasheetDA!$C$4:$X$234,U$12,0),"")</f>
        <v/>
      </c>
      <c r="V14" s="279"/>
      <c r="W14" s="277" t="str">
        <f>IFERROR(VLOOKUP($B14,DatasheetDA!$C$4:$X$234,W$12,0),"")</f>
        <v/>
      </c>
      <c r="X14" s="278"/>
      <c r="Y14" s="276"/>
      <c r="Z14" s="275"/>
      <c r="AA14" s="337"/>
      <c r="AB14" s="284"/>
      <c r="AC14" s="335"/>
      <c r="AD14" s="282"/>
    </row>
    <row r="15" spans="1:30" s="273" customFormat="1" ht="21" customHeight="1" thickBot="1" x14ac:dyDescent="0.25">
      <c r="A15" s="334">
        <v>3</v>
      </c>
      <c r="B15" s="272" t="e">
        <f t="shared" si="0"/>
        <v>#N/A</v>
      </c>
      <c r="C15" s="342" t="str">
        <f>IFERROR(VLOOKUP(B15,DatasheetDA!$C$4:$E$234,3,0),"")</f>
        <v/>
      </c>
      <c r="D15" s="281"/>
      <c r="E15" s="277" t="str">
        <f>IFERROR(VLOOKUP($B15,DatasheetDA!$C$4:$X$234,E$12,0),"")</f>
        <v/>
      </c>
      <c r="F15" s="279"/>
      <c r="G15" s="277" t="str">
        <f>IFERROR(VLOOKUP($B15,DatasheetDA!$C$4:$X$234,G$12,0),"")</f>
        <v/>
      </c>
      <c r="H15" s="278"/>
      <c r="I15" s="277" t="str">
        <f>IFERROR(VLOOKUP($B15,DatasheetDA!$C$4:$X$234,I$12,0),"")</f>
        <v/>
      </c>
      <c r="J15" s="278"/>
      <c r="K15" s="277" t="str">
        <f>IFERROR(VLOOKUP($B15,DatasheetDA!$C$4:$X$234,K$12,0),"")</f>
        <v/>
      </c>
      <c r="L15" s="280"/>
      <c r="M15" s="277" t="str">
        <f>IFERROR(VLOOKUP($B15,DatasheetDA!$C$4:$X$234,M$12,0),"")</f>
        <v/>
      </c>
      <c r="N15" s="279"/>
      <c r="O15" s="277" t="str">
        <f>IFERROR(VLOOKUP($B15,DatasheetDA!$C$4:$X$234,O$12,0),"")</f>
        <v/>
      </c>
      <c r="P15" s="278"/>
      <c r="Q15" s="277" t="str">
        <f>IFERROR(VLOOKUP($B15,DatasheetDA!$C$4:$X$234,Q$12,0),"")</f>
        <v/>
      </c>
      <c r="R15" s="278"/>
      <c r="S15" s="277" t="str">
        <f>IFERROR(VLOOKUP($B15,DatasheetDA!$C$4:$X$234,S$12,0),"")</f>
        <v/>
      </c>
      <c r="T15" s="278"/>
      <c r="U15" s="277" t="str">
        <f>IFERROR(VLOOKUP($B15,DatasheetDA!$C$4:$X$234,U$12,0),"")</f>
        <v/>
      </c>
      <c r="V15" s="279"/>
      <c r="W15" s="277" t="str">
        <f>IFERROR(VLOOKUP($B15,DatasheetDA!$C$4:$X$234,W$12,0),"")</f>
        <v/>
      </c>
      <c r="X15" s="278"/>
      <c r="Y15" s="276"/>
      <c r="Z15" s="275"/>
      <c r="AA15" s="337"/>
      <c r="AB15" s="284"/>
      <c r="AC15" s="335"/>
      <c r="AD15" s="282"/>
    </row>
    <row r="16" spans="1:30" s="273" customFormat="1" ht="21" customHeight="1" thickBot="1" x14ac:dyDescent="0.25">
      <c r="A16" s="334">
        <v>4</v>
      </c>
      <c r="B16" s="272" t="e">
        <f t="shared" si="0"/>
        <v>#N/A</v>
      </c>
      <c r="C16" s="342" t="str">
        <f>IFERROR(VLOOKUP(B16,DatasheetDA!$C$4:$E$234,3,0),"")</f>
        <v/>
      </c>
      <c r="D16" s="281"/>
      <c r="E16" s="277" t="str">
        <f>IFERROR(VLOOKUP($B16,DatasheetDA!$C$4:$X$234,E$12,0),"")</f>
        <v/>
      </c>
      <c r="F16" s="279"/>
      <c r="G16" s="277" t="str">
        <f>IFERROR(VLOOKUP($B16,DatasheetDA!$C$4:$X$234,G$12,0),"")</f>
        <v/>
      </c>
      <c r="H16" s="278"/>
      <c r="I16" s="277" t="str">
        <f>IFERROR(VLOOKUP($B16,DatasheetDA!$C$4:$X$234,I$12,0),"")</f>
        <v/>
      </c>
      <c r="J16" s="278"/>
      <c r="K16" s="277" t="str">
        <f>IFERROR(VLOOKUP($B16,DatasheetDA!$C$4:$X$234,K$12,0),"")</f>
        <v/>
      </c>
      <c r="L16" s="280"/>
      <c r="M16" s="277" t="str">
        <f>IFERROR(VLOOKUP($B16,DatasheetDA!$C$4:$X$234,M$12,0),"")</f>
        <v/>
      </c>
      <c r="N16" s="279"/>
      <c r="O16" s="277" t="str">
        <f>IFERROR(VLOOKUP($B16,DatasheetDA!$C$4:$X$234,O$12,0),"")</f>
        <v/>
      </c>
      <c r="P16" s="278"/>
      <c r="Q16" s="277" t="str">
        <f>IFERROR(VLOOKUP($B16,DatasheetDA!$C$4:$X$234,Q$12,0),"")</f>
        <v/>
      </c>
      <c r="R16" s="278"/>
      <c r="S16" s="277" t="str">
        <f>IFERROR(VLOOKUP($B16,DatasheetDA!$C$4:$X$234,S$12,0),"")</f>
        <v/>
      </c>
      <c r="T16" s="278"/>
      <c r="U16" s="277" t="str">
        <f>IFERROR(VLOOKUP($B16,DatasheetDA!$C$4:$X$234,U$12,0),"")</f>
        <v/>
      </c>
      <c r="V16" s="279"/>
      <c r="W16" s="277" t="str">
        <f>IFERROR(VLOOKUP($B16,DatasheetDA!$C$4:$X$234,W$12,0),"")</f>
        <v/>
      </c>
      <c r="X16" s="278"/>
      <c r="Y16" s="276"/>
      <c r="Z16" s="275"/>
      <c r="AA16" s="337"/>
      <c r="AB16" s="284"/>
      <c r="AC16" s="335"/>
      <c r="AD16" s="282"/>
    </row>
    <row r="17" spans="1:30" s="273" customFormat="1" ht="21" customHeight="1" thickBot="1" x14ac:dyDescent="0.25">
      <c r="A17" s="334">
        <v>5</v>
      </c>
      <c r="B17" s="272" t="e">
        <f t="shared" si="0"/>
        <v>#N/A</v>
      </c>
      <c r="C17" s="342" t="str">
        <f>IFERROR(VLOOKUP(B17,DatasheetDA!$C$4:$E$234,3,0),"")</f>
        <v/>
      </c>
      <c r="D17" s="281"/>
      <c r="E17" s="277" t="str">
        <f>IFERROR(VLOOKUP($B17,DatasheetDA!$C$4:$X$234,E$12,0),"")</f>
        <v/>
      </c>
      <c r="F17" s="279"/>
      <c r="G17" s="277" t="str">
        <f>IFERROR(VLOOKUP($B17,DatasheetDA!$C$4:$X$234,G$12,0),"")</f>
        <v/>
      </c>
      <c r="H17" s="278"/>
      <c r="I17" s="277" t="str">
        <f>IFERROR(VLOOKUP($B17,DatasheetDA!$C$4:$X$234,I$12,0),"")</f>
        <v/>
      </c>
      <c r="J17" s="278"/>
      <c r="K17" s="277" t="str">
        <f>IFERROR(VLOOKUP($B17,DatasheetDA!$C$4:$X$234,K$12,0),"")</f>
        <v/>
      </c>
      <c r="L17" s="280"/>
      <c r="M17" s="277" t="str">
        <f>IFERROR(VLOOKUP($B17,DatasheetDA!$C$4:$X$234,M$12,0),"")</f>
        <v/>
      </c>
      <c r="N17" s="279"/>
      <c r="O17" s="277" t="str">
        <f>IFERROR(VLOOKUP($B17,DatasheetDA!$C$4:$X$234,O$12,0),"")</f>
        <v/>
      </c>
      <c r="P17" s="278"/>
      <c r="Q17" s="277" t="str">
        <f>IFERROR(VLOOKUP($B17,DatasheetDA!$C$4:$X$234,Q$12,0),"")</f>
        <v/>
      </c>
      <c r="R17" s="278"/>
      <c r="S17" s="277" t="str">
        <f>IFERROR(VLOOKUP($B17,DatasheetDA!$C$4:$X$234,S$12,0),"")</f>
        <v/>
      </c>
      <c r="T17" s="278"/>
      <c r="U17" s="277" t="str">
        <f>IFERROR(VLOOKUP($B17,DatasheetDA!$C$4:$X$234,U$12,0),"")</f>
        <v/>
      </c>
      <c r="V17" s="279"/>
      <c r="W17" s="277" t="str">
        <f>IFERROR(VLOOKUP($B17,DatasheetDA!$C$4:$X$234,W$12,0),"")</f>
        <v/>
      </c>
      <c r="X17" s="278"/>
      <c r="Y17" s="276"/>
      <c r="Z17" s="275"/>
      <c r="AA17" s="337"/>
      <c r="AB17" s="284"/>
      <c r="AC17" s="335"/>
      <c r="AD17" s="282"/>
    </row>
    <row r="18" spans="1:30" s="273" customFormat="1" ht="21" customHeight="1" thickBot="1" x14ac:dyDescent="0.25">
      <c r="A18" s="334">
        <v>6</v>
      </c>
      <c r="B18" s="272" t="e">
        <f t="shared" si="0"/>
        <v>#N/A</v>
      </c>
      <c r="C18" s="342" t="str">
        <f>IFERROR(VLOOKUP(B18,DatasheetDA!$C$4:$E$234,3,0),"")</f>
        <v/>
      </c>
      <c r="D18" s="281"/>
      <c r="E18" s="277" t="str">
        <f>IFERROR(VLOOKUP($B18,DatasheetDA!$C$4:$X$234,E$12,0),"")</f>
        <v/>
      </c>
      <c r="F18" s="279"/>
      <c r="G18" s="277" t="str">
        <f>IFERROR(VLOOKUP($B18,DatasheetDA!$C$4:$X$234,G$12,0),"")</f>
        <v/>
      </c>
      <c r="H18" s="278"/>
      <c r="I18" s="277" t="str">
        <f>IFERROR(VLOOKUP($B18,DatasheetDA!$C$4:$X$234,I$12,0),"")</f>
        <v/>
      </c>
      <c r="J18" s="278"/>
      <c r="K18" s="277" t="str">
        <f>IFERROR(VLOOKUP($B18,DatasheetDA!$C$4:$X$234,K$12,0),"")</f>
        <v/>
      </c>
      <c r="L18" s="280"/>
      <c r="M18" s="277" t="str">
        <f>IFERROR(VLOOKUP($B18,DatasheetDA!$C$4:$X$234,M$12,0),"")</f>
        <v/>
      </c>
      <c r="N18" s="279"/>
      <c r="O18" s="277" t="str">
        <f>IFERROR(VLOOKUP($B18,DatasheetDA!$C$4:$X$234,O$12,0),"")</f>
        <v/>
      </c>
      <c r="P18" s="278"/>
      <c r="Q18" s="277" t="str">
        <f>IFERROR(VLOOKUP($B18,DatasheetDA!$C$4:$X$234,Q$12,0),"")</f>
        <v/>
      </c>
      <c r="R18" s="278"/>
      <c r="S18" s="277" t="str">
        <f>IFERROR(VLOOKUP($B18,DatasheetDA!$C$4:$X$234,S$12,0),"")</f>
        <v/>
      </c>
      <c r="T18" s="278"/>
      <c r="U18" s="277" t="str">
        <f>IFERROR(VLOOKUP($B18,DatasheetDA!$C$4:$X$234,U$12,0),"")</f>
        <v/>
      </c>
      <c r="V18" s="279"/>
      <c r="W18" s="277" t="str">
        <f>IFERROR(VLOOKUP($B18,DatasheetDA!$C$4:$X$234,W$12,0),"")</f>
        <v/>
      </c>
      <c r="X18" s="278"/>
      <c r="Y18" s="276"/>
      <c r="Z18" s="275"/>
      <c r="AA18" s="337"/>
      <c r="AB18" s="284"/>
      <c r="AC18" s="335"/>
      <c r="AD18" s="282"/>
    </row>
    <row r="19" spans="1:30" s="273" customFormat="1" ht="21" customHeight="1" thickBot="1" x14ac:dyDescent="0.25">
      <c r="A19" s="334">
        <v>7</v>
      </c>
      <c r="B19" s="272" t="e">
        <f t="shared" si="0"/>
        <v>#N/A</v>
      </c>
      <c r="C19" s="342" t="str">
        <f>IFERROR(VLOOKUP(B19,DatasheetDA!$C$4:$E$234,3,0),"")</f>
        <v/>
      </c>
      <c r="D19" s="281"/>
      <c r="E19" s="277" t="str">
        <f>IFERROR(VLOOKUP($B19,DatasheetDA!$C$4:$X$234,E$12,0),"")</f>
        <v/>
      </c>
      <c r="F19" s="279"/>
      <c r="G19" s="277" t="str">
        <f>IFERROR(VLOOKUP($B19,DatasheetDA!$C$4:$X$234,G$12,0),"")</f>
        <v/>
      </c>
      <c r="H19" s="278"/>
      <c r="I19" s="277" t="str">
        <f>IFERROR(VLOOKUP($B19,DatasheetDA!$C$4:$X$234,I$12,0),"")</f>
        <v/>
      </c>
      <c r="J19" s="278"/>
      <c r="K19" s="277" t="str">
        <f>IFERROR(VLOOKUP($B19,DatasheetDA!$C$4:$X$234,K$12,0),"")</f>
        <v/>
      </c>
      <c r="L19" s="280"/>
      <c r="M19" s="277" t="str">
        <f>IFERROR(VLOOKUP($B19,DatasheetDA!$C$4:$X$234,M$12,0),"")</f>
        <v/>
      </c>
      <c r="N19" s="279"/>
      <c r="O19" s="277" t="str">
        <f>IFERROR(VLOOKUP($B19,DatasheetDA!$C$4:$X$234,O$12,0),"")</f>
        <v/>
      </c>
      <c r="P19" s="278"/>
      <c r="Q19" s="277" t="str">
        <f>IFERROR(VLOOKUP($B19,DatasheetDA!$C$4:$X$234,Q$12,0),"")</f>
        <v/>
      </c>
      <c r="R19" s="278"/>
      <c r="S19" s="277" t="str">
        <f>IFERROR(VLOOKUP($B19,DatasheetDA!$C$4:$X$234,S$12,0),"")</f>
        <v/>
      </c>
      <c r="T19" s="278"/>
      <c r="U19" s="277" t="str">
        <f>IFERROR(VLOOKUP($B19,DatasheetDA!$C$4:$X$234,U$12,0),"")</f>
        <v/>
      </c>
      <c r="V19" s="279"/>
      <c r="W19" s="277" t="str">
        <f>IFERROR(VLOOKUP($B19,DatasheetDA!$C$4:$X$234,W$12,0),"")</f>
        <v/>
      </c>
      <c r="X19" s="278"/>
      <c r="Y19" s="276"/>
      <c r="Z19" s="275"/>
      <c r="AA19" s="337"/>
      <c r="AB19" s="284"/>
      <c r="AC19" s="335"/>
      <c r="AD19" s="282"/>
    </row>
    <row r="20" spans="1:30" s="273" customFormat="1" ht="21" customHeight="1" thickBot="1" x14ac:dyDescent="0.25">
      <c r="A20" s="334">
        <v>8</v>
      </c>
      <c r="B20" s="272" t="e">
        <f t="shared" si="0"/>
        <v>#N/A</v>
      </c>
      <c r="C20" s="342" t="str">
        <f>IFERROR(VLOOKUP(B20,DatasheetDA!$C$4:$E$234,3,0),"")</f>
        <v/>
      </c>
      <c r="D20" s="281"/>
      <c r="E20" s="277" t="str">
        <f>IFERROR(VLOOKUP($B20,DatasheetDA!$C$4:$X$234,E$12,0),"")</f>
        <v/>
      </c>
      <c r="F20" s="279"/>
      <c r="G20" s="277" t="str">
        <f>IFERROR(VLOOKUP($B20,DatasheetDA!$C$4:$X$234,G$12,0),"")</f>
        <v/>
      </c>
      <c r="H20" s="278"/>
      <c r="I20" s="277" t="str">
        <f>IFERROR(VLOOKUP($B20,DatasheetDA!$C$4:$X$234,I$12,0),"")</f>
        <v/>
      </c>
      <c r="J20" s="278"/>
      <c r="K20" s="277" t="str">
        <f>IFERROR(VLOOKUP($B20,DatasheetDA!$C$4:$X$234,K$12,0),"")</f>
        <v/>
      </c>
      <c r="L20" s="280"/>
      <c r="M20" s="277" t="str">
        <f>IFERROR(VLOOKUP($B20,DatasheetDA!$C$4:$X$234,M$12,0),"")</f>
        <v/>
      </c>
      <c r="N20" s="279"/>
      <c r="O20" s="277" t="str">
        <f>IFERROR(VLOOKUP($B20,DatasheetDA!$C$4:$X$234,O$12,0),"")</f>
        <v/>
      </c>
      <c r="P20" s="278"/>
      <c r="Q20" s="277" t="str">
        <f>IFERROR(VLOOKUP($B20,DatasheetDA!$C$4:$X$234,Q$12,0),"")</f>
        <v/>
      </c>
      <c r="R20" s="278"/>
      <c r="S20" s="277" t="str">
        <f>IFERROR(VLOOKUP($B20,DatasheetDA!$C$4:$X$234,S$12,0),"")</f>
        <v/>
      </c>
      <c r="T20" s="278"/>
      <c r="U20" s="277" t="str">
        <f>IFERROR(VLOOKUP($B20,DatasheetDA!$C$4:$X$234,U$12,0),"")</f>
        <v/>
      </c>
      <c r="V20" s="279"/>
      <c r="W20" s="277" t="str">
        <f>IFERROR(VLOOKUP($B20,DatasheetDA!$C$4:$X$234,W$12,0),"")</f>
        <v/>
      </c>
      <c r="X20" s="278"/>
      <c r="Y20" s="276"/>
      <c r="Z20" s="275"/>
      <c r="AA20" s="337"/>
      <c r="AB20" s="284"/>
      <c r="AC20" s="335"/>
      <c r="AD20" s="282"/>
    </row>
    <row r="21" spans="1:30" s="273" customFormat="1" ht="21" customHeight="1" thickBot="1" x14ac:dyDescent="0.25">
      <c r="A21" s="334">
        <v>9</v>
      </c>
      <c r="B21" s="272" t="e">
        <f t="shared" si="0"/>
        <v>#N/A</v>
      </c>
      <c r="C21" s="342" t="str">
        <f>IFERROR(VLOOKUP(B21,DatasheetDA!$C$4:$E$234,3,0),"")</f>
        <v/>
      </c>
      <c r="D21" s="281"/>
      <c r="E21" s="277" t="str">
        <f>IFERROR(VLOOKUP($B21,DatasheetDA!$C$4:$X$234,E$12,0),"")</f>
        <v/>
      </c>
      <c r="F21" s="279"/>
      <c r="G21" s="277" t="str">
        <f>IFERROR(VLOOKUP($B21,DatasheetDA!$C$4:$X$234,G$12,0),"")</f>
        <v/>
      </c>
      <c r="H21" s="278"/>
      <c r="I21" s="277" t="str">
        <f>IFERROR(VLOOKUP($B21,DatasheetDA!$C$4:$X$234,I$12,0),"")</f>
        <v/>
      </c>
      <c r="J21" s="278"/>
      <c r="K21" s="277" t="str">
        <f>IFERROR(VLOOKUP($B21,DatasheetDA!$C$4:$X$234,K$12,0),"")</f>
        <v/>
      </c>
      <c r="L21" s="280"/>
      <c r="M21" s="277" t="str">
        <f>IFERROR(VLOOKUP($B21,DatasheetDA!$C$4:$X$234,M$12,0),"")</f>
        <v/>
      </c>
      <c r="N21" s="279"/>
      <c r="O21" s="277" t="str">
        <f>IFERROR(VLOOKUP($B21,DatasheetDA!$C$4:$X$234,O$12,0),"")</f>
        <v/>
      </c>
      <c r="P21" s="278"/>
      <c r="Q21" s="277" t="str">
        <f>IFERROR(VLOOKUP($B21,DatasheetDA!$C$4:$X$234,Q$12,0),"")</f>
        <v/>
      </c>
      <c r="R21" s="278"/>
      <c r="S21" s="277" t="str">
        <f>IFERROR(VLOOKUP($B21,DatasheetDA!$C$4:$X$234,S$12,0),"")</f>
        <v/>
      </c>
      <c r="T21" s="278"/>
      <c r="U21" s="277" t="str">
        <f>IFERROR(VLOOKUP($B21,DatasheetDA!$C$4:$X$234,U$12,0),"")</f>
        <v/>
      </c>
      <c r="V21" s="279"/>
      <c r="W21" s="277" t="str">
        <f>IFERROR(VLOOKUP($B21,DatasheetDA!$C$4:$X$234,W$12,0),"")</f>
        <v/>
      </c>
      <c r="X21" s="278"/>
      <c r="Y21" s="276"/>
      <c r="Z21" s="275"/>
      <c r="AA21" s="337"/>
      <c r="AB21" s="284"/>
      <c r="AC21" s="335"/>
      <c r="AD21" s="282"/>
    </row>
    <row r="22" spans="1:30" s="273" customFormat="1" ht="21" customHeight="1" thickBot="1" x14ac:dyDescent="0.25">
      <c r="A22" s="334">
        <v>10</v>
      </c>
      <c r="B22" s="272" t="e">
        <f t="shared" si="0"/>
        <v>#N/A</v>
      </c>
      <c r="C22" s="342" t="str">
        <f>IFERROR(VLOOKUP(B22,DatasheetDA!$C$4:$E$234,3,0),"")</f>
        <v/>
      </c>
      <c r="D22" s="281"/>
      <c r="E22" s="277" t="str">
        <f>IFERROR(VLOOKUP($B22,DatasheetDA!$C$4:$X$234,E$12,0),"")</f>
        <v/>
      </c>
      <c r="F22" s="279"/>
      <c r="G22" s="277" t="str">
        <f>IFERROR(VLOOKUP($B22,DatasheetDA!$C$4:$X$234,G$12,0),"")</f>
        <v/>
      </c>
      <c r="H22" s="278"/>
      <c r="I22" s="277" t="str">
        <f>IFERROR(VLOOKUP($B22,DatasheetDA!$C$4:$X$234,I$12,0),"")</f>
        <v/>
      </c>
      <c r="J22" s="278"/>
      <c r="K22" s="277" t="str">
        <f>IFERROR(VLOOKUP($B22,DatasheetDA!$C$4:$X$234,K$12,0),"")</f>
        <v/>
      </c>
      <c r="L22" s="280"/>
      <c r="M22" s="277" t="str">
        <f>IFERROR(VLOOKUP($B22,DatasheetDA!$C$4:$X$234,M$12,0),"")</f>
        <v/>
      </c>
      <c r="N22" s="279"/>
      <c r="O22" s="277" t="str">
        <f>IFERROR(VLOOKUP($B22,DatasheetDA!$C$4:$X$234,O$12,0),"")</f>
        <v/>
      </c>
      <c r="P22" s="278"/>
      <c r="Q22" s="277" t="str">
        <f>IFERROR(VLOOKUP($B22,DatasheetDA!$C$4:$X$234,Q$12,0),"")</f>
        <v/>
      </c>
      <c r="R22" s="278"/>
      <c r="S22" s="277" t="str">
        <f>IFERROR(VLOOKUP($B22,DatasheetDA!$C$4:$X$234,S$12,0),"")</f>
        <v/>
      </c>
      <c r="T22" s="278"/>
      <c r="U22" s="277" t="str">
        <f>IFERROR(VLOOKUP($B22,DatasheetDA!$C$4:$X$234,U$12,0),"")</f>
        <v/>
      </c>
      <c r="V22" s="279"/>
      <c r="W22" s="277" t="str">
        <f>IFERROR(VLOOKUP($B22,DatasheetDA!$C$4:$X$234,W$12,0),"")</f>
        <v/>
      </c>
      <c r="X22" s="278"/>
      <c r="Y22" s="276"/>
      <c r="Z22" s="275"/>
      <c r="AA22" s="337"/>
      <c r="AB22" s="284"/>
      <c r="AC22" s="335"/>
      <c r="AD22" s="282"/>
    </row>
    <row r="23" spans="1:30" s="273" customFormat="1" ht="21" customHeight="1" thickBot="1" x14ac:dyDescent="0.25">
      <c r="A23" s="334">
        <v>11</v>
      </c>
      <c r="B23" s="272" t="e">
        <f t="shared" si="0"/>
        <v>#N/A</v>
      </c>
      <c r="C23" s="342" t="str">
        <f>IFERROR(VLOOKUP(B23,DatasheetDA!$C$4:$E$234,3,0),"")</f>
        <v/>
      </c>
      <c r="D23" s="281"/>
      <c r="E23" s="277" t="str">
        <f>IFERROR(VLOOKUP($B23,DatasheetDA!$C$4:$X$234,E$12,0),"")</f>
        <v/>
      </c>
      <c r="F23" s="279"/>
      <c r="G23" s="277" t="str">
        <f>IFERROR(VLOOKUP($B23,DatasheetDA!$C$4:$X$234,G$12,0),"")</f>
        <v/>
      </c>
      <c r="H23" s="278"/>
      <c r="I23" s="277" t="str">
        <f>IFERROR(VLOOKUP($B23,DatasheetDA!$C$4:$X$234,I$12,0),"")</f>
        <v/>
      </c>
      <c r="J23" s="278"/>
      <c r="K23" s="277" t="str">
        <f>IFERROR(VLOOKUP($B23,DatasheetDA!$C$4:$X$234,K$12,0),"")</f>
        <v/>
      </c>
      <c r="L23" s="280"/>
      <c r="M23" s="277" t="str">
        <f>IFERROR(VLOOKUP($B23,DatasheetDA!$C$4:$X$234,M$12,0),"")</f>
        <v/>
      </c>
      <c r="N23" s="279"/>
      <c r="O23" s="277" t="str">
        <f>IFERROR(VLOOKUP($B23,DatasheetDA!$C$4:$X$234,O$12,0),"")</f>
        <v/>
      </c>
      <c r="P23" s="278"/>
      <c r="Q23" s="277" t="str">
        <f>IFERROR(VLOOKUP($B23,DatasheetDA!$C$4:$X$234,Q$12,0),"")</f>
        <v/>
      </c>
      <c r="R23" s="278"/>
      <c r="S23" s="277" t="str">
        <f>IFERROR(VLOOKUP($B23,DatasheetDA!$C$4:$X$234,S$12,0),"")</f>
        <v/>
      </c>
      <c r="T23" s="278"/>
      <c r="U23" s="277" t="str">
        <f>IFERROR(VLOOKUP($B23,DatasheetDA!$C$4:$X$234,U$12,0),"")</f>
        <v/>
      </c>
      <c r="V23" s="279"/>
      <c r="W23" s="277" t="str">
        <f>IFERROR(VLOOKUP($B23,DatasheetDA!$C$4:$X$234,W$12,0),"")</f>
        <v/>
      </c>
      <c r="X23" s="278"/>
      <c r="Y23" s="276"/>
      <c r="Z23" s="275"/>
      <c r="AA23" s="337"/>
      <c r="AB23" s="284"/>
      <c r="AC23" s="335"/>
      <c r="AD23" s="282"/>
    </row>
    <row r="24" spans="1:30" s="273" customFormat="1" ht="21" customHeight="1" thickBot="1" x14ac:dyDescent="0.25">
      <c r="A24" s="334">
        <v>12</v>
      </c>
      <c r="B24" s="272" t="e">
        <f t="shared" si="0"/>
        <v>#N/A</v>
      </c>
      <c r="C24" s="342" t="str">
        <f>IFERROR(VLOOKUP(B24,DatasheetDA!$C$4:$E$234,3,0),"")</f>
        <v/>
      </c>
      <c r="D24" s="281"/>
      <c r="E24" s="277" t="str">
        <f>IFERROR(VLOOKUP($B24,DatasheetDA!$C$4:$X$234,E$12,0),"")</f>
        <v/>
      </c>
      <c r="F24" s="279"/>
      <c r="G24" s="277" t="str">
        <f>IFERROR(VLOOKUP($B24,DatasheetDA!$C$4:$X$234,G$12,0),"")</f>
        <v/>
      </c>
      <c r="H24" s="278"/>
      <c r="I24" s="277" t="str">
        <f>IFERROR(VLOOKUP($B24,DatasheetDA!$C$4:$X$234,I$12,0),"")</f>
        <v/>
      </c>
      <c r="J24" s="278"/>
      <c r="K24" s="277" t="str">
        <f>IFERROR(VLOOKUP($B24,DatasheetDA!$C$4:$X$234,K$12,0),"")</f>
        <v/>
      </c>
      <c r="L24" s="280"/>
      <c r="M24" s="277" t="str">
        <f>IFERROR(VLOOKUP($B24,DatasheetDA!$C$4:$X$234,M$12,0),"")</f>
        <v/>
      </c>
      <c r="N24" s="279"/>
      <c r="O24" s="277" t="str">
        <f>IFERROR(VLOOKUP($B24,DatasheetDA!$C$4:$X$234,O$12,0),"")</f>
        <v/>
      </c>
      <c r="P24" s="278"/>
      <c r="Q24" s="277" t="str">
        <f>IFERROR(VLOOKUP($B24,DatasheetDA!$C$4:$X$234,Q$12,0),"")</f>
        <v/>
      </c>
      <c r="R24" s="278"/>
      <c r="S24" s="277" t="str">
        <f>IFERROR(VLOOKUP($B24,DatasheetDA!$C$4:$X$234,S$12,0),"")</f>
        <v/>
      </c>
      <c r="T24" s="278"/>
      <c r="U24" s="277" t="str">
        <f>IFERROR(VLOOKUP($B24,DatasheetDA!$C$4:$X$234,U$12,0),"")</f>
        <v/>
      </c>
      <c r="V24" s="279"/>
      <c r="W24" s="277" t="str">
        <f>IFERROR(VLOOKUP($B24,DatasheetDA!$C$4:$X$234,W$12,0),"")</f>
        <v/>
      </c>
      <c r="X24" s="278"/>
      <c r="Y24" s="276"/>
      <c r="Z24" s="275"/>
      <c r="AA24" s="337"/>
      <c r="AB24" s="284"/>
      <c r="AC24" s="335"/>
      <c r="AD24" s="282"/>
    </row>
    <row r="25" spans="1:30" s="273" customFormat="1" ht="21" customHeight="1" thickBot="1" x14ac:dyDescent="0.25">
      <c r="A25" s="334">
        <v>13</v>
      </c>
      <c r="B25" s="272" t="e">
        <f t="shared" si="0"/>
        <v>#N/A</v>
      </c>
      <c r="C25" s="342" t="str">
        <f>IFERROR(VLOOKUP(B25,DatasheetDA!$C$4:$E$234,3,0),"")</f>
        <v/>
      </c>
      <c r="D25" s="281"/>
      <c r="E25" s="277" t="str">
        <f>IFERROR(VLOOKUP($B25,DatasheetDA!$C$4:$X$234,E$12,0),"")</f>
        <v/>
      </c>
      <c r="F25" s="279"/>
      <c r="G25" s="277" t="str">
        <f>IFERROR(VLOOKUP($B25,DatasheetDA!$C$4:$X$234,G$12,0),"")</f>
        <v/>
      </c>
      <c r="H25" s="278"/>
      <c r="I25" s="277" t="str">
        <f>IFERROR(VLOOKUP($B25,DatasheetDA!$C$4:$X$234,I$12,0),"")</f>
        <v/>
      </c>
      <c r="J25" s="278"/>
      <c r="K25" s="277" t="str">
        <f>IFERROR(VLOOKUP($B25,DatasheetDA!$C$4:$X$234,K$12,0),"")</f>
        <v/>
      </c>
      <c r="L25" s="280"/>
      <c r="M25" s="277" t="str">
        <f>IFERROR(VLOOKUP($B25,DatasheetDA!$C$4:$X$234,M$12,0),"")</f>
        <v/>
      </c>
      <c r="N25" s="279"/>
      <c r="O25" s="277" t="str">
        <f>IFERROR(VLOOKUP($B25,DatasheetDA!$C$4:$X$234,O$12,0),"")</f>
        <v/>
      </c>
      <c r="P25" s="278"/>
      <c r="Q25" s="277" t="str">
        <f>IFERROR(VLOOKUP($B25,DatasheetDA!$C$4:$X$234,Q$12,0),"")</f>
        <v/>
      </c>
      <c r="R25" s="278"/>
      <c r="S25" s="277" t="str">
        <f>IFERROR(VLOOKUP($B25,DatasheetDA!$C$4:$X$234,S$12,0),"")</f>
        <v/>
      </c>
      <c r="T25" s="278"/>
      <c r="U25" s="277" t="str">
        <f>IFERROR(VLOOKUP($B25,DatasheetDA!$C$4:$X$234,U$12,0),"")</f>
        <v/>
      </c>
      <c r="V25" s="279"/>
      <c r="W25" s="277" t="str">
        <f>IFERROR(VLOOKUP($B25,DatasheetDA!$C$4:$X$234,W$12,0),"")</f>
        <v/>
      </c>
      <c r="X25" s="278"/>
      <c r="Y25" s="276"/>
      <c r="Z25" s="275"/>
      <c r="AA25" s="337"/>
      <c r="AB25" s="284"/>
      <c r="AC25" s="335"/>
      <c r="AD25" s="282"/>
    </row>
    <row r="26" spans="1:30" s="273" customFormat="1" ht="21" customHeight="1" thickBot="1" x14ac:dyDescent="0.25">
      <c r="A26" s="334">
        <v>14</v>
      </c>
      <c r="B26" s="272" t="e">
        <f t="shared" si="0"/>
        <v>#N/A</v>
      </c>
      <c r="C26" s="342" t="str">
        <f>IFERROR(VLOOKUP(B26,DatasheetDA!$C$4:$E$234,3,0),"")</f>
        <v/>
      </c>
      <c r="D26" s="281"/>
      <c r="E26" s="277" t="str">
        <f>IFERROR(VLOOKUP($B26,DatasheetDA!$C$4:$X$234,E$12,0),"")</f>
        <v/>
      </c>
      <c r="F26" s="279"/>
      <c r="G26" s="277" t="str">
        <f>IFERROR(VLOOKUP($B26,DatasheetDA!$C$4:$X$234,G$12,0),"")</f>
        <v/>
      </c>
      <c r="H26" s="278"/>
      <c r="I26" s="277" t="str">
        <f>IFERROR(VLOOKUP($B26,DatasheetDA!$C$4:$X$234,I$12,0),"")</f>
        <v/>
      </c>
      <c r="J26" s="278"/>
      <c r="K26" s="277" t="str">
        <f>IFERROR(VLOOKUP($B26,DatasheetDA!$C$4:$X$234,K$12,0),"")</f>
        <v/>
      </c>
      <c r="L26" s="280"/>
      <c r="M26" s="277" t="str">
        <f>IFERROR(VLOOKUP($B26,DatasheetDA!$C$4:$X$234,M$12,0),"")</f>
        <v/>
      </c>
      <c r="N26" s="279"/>
      <c r="O26" s="277" t="str">
        <f>IFERROR(VLOOKUP($B26,DatasheetDA!$C$4:$X$234,O$12,0),"")</f>
        <v/>
      </c>
      <c r="P26" s="278"/>
      <c r="Q26" s="277" t="str">
        <f>IFERROR(VLOOKUP($B26,DatasheetDA!$C$4:$X$234,Q$12,0),"")</f>
        <v/>
      </c>
      <c r="R26" s="278"/>
      <c r="S26" s="277" t="str">
        <f>IFERROR(VLOOKUP($B26,DatasheetDA!$C$4:$X$234,S$12,0),"")</f>
        <v/>
      </c>
      <c r="T26" s="278"/>
      <c r="U26" s="277" t="str">
        <f>IFERROR(VLOOKUP($B26,DatasheetDA!$C$4:$X$234,U$12,0),"")</f>
        <v/>
      </c>
      <c r="V26" s="279"/>
      <c r="W26" s="277" t="str">
        <f>IFERROR(VLOOKUP($B26,DatasheetDA!$C$4:$X$234,W$12,0),"")</f>
        <v/>
      </c>
      <c r="X26" s="278"/>
      <c r="Y26" s="276"/>
      <c r="Z26" s="275"/>
      <c r="AA26" s="337"/>
      <c r="AB26" s="284"/>
      <c r="AC26" s="335"/>
      <c r="AD26" s="282"/>
    </row>
    <row r="27" spans="1:30" s="273" customFormat="1" ht="21" customHeight="1" thickBot="1" x14ac:dyDescent="0.25">
      <c r="A27" s="334">
        <v>15</v>
      </c>
      <c r="B27" s="272" t="e">
        <f t="shared" si="0"/>
        <v>#N/A</v>
      </c>
      <c r="C27" s="342" t="str">
        <f>IFERROR(VLOOKUP(B27,DatasheetDA!$C$4:$E$234,3,0),"")</f>
        <v/>
      </c>
      <c r="D27" s="281"/>
      <c r="E27" s="277" t="str">
        <f>IFERROR(VLOOKUP($B27,DatasheetDA!$C$4:$X$234,E$12,0),"")</f>
        <v/>
      </c>
      <c r="F27" s="279"/>
      <c r="G27" s="277" t="str">
        <f>IFERROR(VLOOKUP($B27,DatasheetDA!$C$4:$X$234,G$12,0),"")</f>
        <v/>
      </c>
      <c r="H27" s="278"/>
      <c r="I27" s="277" t="str">
        <f>IFERROR(VLOOKUP($B27,DatasheetDA!$C$4:$X$234,I$12,0),"")</f>
        <v/>
      </c>
      <c r="J27" s="278"/>
      <c r="K27" s="277" t="str">
        <f>IFERROR(VLOOKUP($B27,DatasheetDA!$C$4:$X$234,K$12,0),"")</f>
        <v/>
      </c>
      <c r="L27" s="280"/>
      <c r="M27" s="277" t="str">
        <f>IFERROR(VLOOKUP($B27,DatasheetDA!$C$4:$X$234,M$12,0),"")</f>
        <v/>
      </c>
      <c r="N27" s="279"/>
      <c r="O27" s="277" t="str">
        <f>IFERROR(VLOOKUP($B27,DatasheetDA!$C$4:$X$234,O$12,0),"")</f>
        <v/>
      </c>
      <c r="P27" s="278"/>
      <c r="Q27" s="277" t="str">
        <f>IFERROR(VLOOKUP($B27,DatasheetDA!$C$4:$X$234,Q$12,0),"")</f>
        <v/>
      </c>
      <c r="R27" s="278"/>
      <c r="S27" s="277" t="str">
        <f>IFERROR(VLOOKUP($B27,DatasheetDA!$C$4:$X$234,S$12,0),"")</f>
        <v/>
      </c>
      <c r="T27" s="278"/>
      <c r="U27" s="277" t="str">
        <f>IFERROR(VLOOKUP($B27,DatasheetDA!$C$4:$X$234,U$12,0),"")</f>
        <v/>
      </c>
      <c r="V27" s="279"/>
      <c r="W27" s="277" t="str">
        <f>IFERROR(VLOOKUP($B27,DatasheetDA!$C$4:$X$234,W$12,0),"")</f>
        <v/>
      </c>
      <c r="X27" s="278"/>
      <c r="Y27" s="276"/>
      <c r="Z27" s="275"/>
      <c r="AA27" s="337"/>
      <c r="AB27" s="284"/>
      <c r="AC27" s="335"/>
      <c r="AD27" s="282"/>
    </row>
    <row r="28" spans="1:30" s="273" customFormat="1" ht="21" customHeight="1" thickBot="1" x14ac:dyDescent="0.25">
      <c r="A28" s="334">
        <v>16</v>
      </c>
      <c r="B28" s="272" t="e">
        <f t="shared" si="0"/>
        <v>#N/A</v>
      </c>
      <c r="C28" s="342" t="str">
        <f>IFERROR(VLOOKUP(B28,DatasheetDA!$C$4:$E$234,3,0),"")</f>
        <v/>
      </c>
      <c r="D28" s="281"/>
      <c r="E28" s="277" t="str">
        <f>IFERROR(VLOOKUP($B28,DatasheetDA!$C$4:$X$234,E$12,0),"")</f>
        <v/>
      </c>
      <c r="F28" s="279"/>
      <c r="G28" s="277" t="str">
        <f>IFERROR(VLOOKUP($B28,DatasheetDA!$C$4:$X$234,G$12,0),"")</f>
        <v/>
      </c>
      <c r="H28" s="278"/>
      <c r="I28" s="277" t="str">
        <f>IFERROR(VLOOKUP($B28,DatasheetDA!$C$4:$X$234,I$12,0),"")</f>
        <v/>
      </c>
      <c r="J28" s="278"/>
      <c r="K28" s="277" t="str">
        <f>IFERROR(VLOOKUP($B28,DatasheetDA!$C$4:$X$234,K$12,0),"")</f>
        <v/>
      </c>
      <c r="L28" s="280"/>
      <c r="M28" s="277" t="str">
        <f>IFERROR(VLOOKUP($B28,DatasheetDA!$C$4:$X$234,M$12,0),"")</f>
        <v/>
      </c>
      <c r="N28" s="279"/>
      <c r="O28" s="277" t="str">
        <f>IFERROR(VLOOKUP($B28,DatasheetDA!$C$4:$X$234,O$12,0),"")</f>
        <v/>
      </c>
      <c r="P28" s="278"/>
      <c r="Q28" s="277" t="str">
        <f>IFERROR(VLOOKUP($B28,DatasheetDA!$C$4:$X$234,Q$12,0),"")</f>
        <v/>
      </c>
      <c r="R28" s="278"/>
      <c r="S28" s="277" t="str">
        <f>IFERROR(VLOOKUP($B28,DatasheetDA!$C$4:$X$234,S$12,0),"")</f>
        <v/>
      </c>
      <c r="T28" s="278"/>
      <c r="U28" s="277" t="str">
        <f>IFERROR(VLOOKUP($B28,DatasheetDA!$C$4:$X$234,U$12,0),"")</f>
        <v/>
      </c>
      <c r="V28" s="279"/>
      <c r="W28" s="277" t="str">
        <f>IFERROR(VLOOKUP($B28,DatasheetDA!$C$4:$X$234,W$12,0),"")</f>
        <v/>
      </c>
      <c r="X28" s="278"/>
      <c r="Y28" s="276"/>
      <c r="Z28" s="275"/>
      <c r="AA28" s="337"/>
      <c r="AB28" s="284"/>
      <c r="AC28" s="335"/>
      <c r="AD28" s="282"/>
    </row>
    <row r="29" spans="1:30" s="273" customFormat="1" ht="21" customHeight="1" thickBot="1" x14ac:dyDescent="0.25">
      <c r="A29" s="334">
        <v>17</v>
      </c>
      <c r="B29" s="272" t="e">
        <f t="shared" si="0"/>
        <v>#N/A</v>
      </c>
      <c r="C29" s="342" t="str">
        <f>IFERROR(VLOOKUP(B29,DatasheetDA!$C$4:$E$234,3,0),"")</f>
        <v/>
      </c>
      <c r="D29" s="281"/>
      <c r="E29" s="277" t="str">
        <f>IFERROR(VLOOKUP($B29,DatasheetDA!$C$4:$X$234,E$12,0),"")</f>
        <v/>
      </c>
      <c r="F29" s="279"/>
      <c r="G29" s="277" t="str">
        <f>IFERROR(VLOOKUP($B29,DatasheetDA!$C$4:$X$234,G$12,0),"")</f>
        <v/>
      </c>
      <c r="H29" s="278"/>
      <c r="I29" s="277" t="str">
        <f>IFERROR(VLOOKUP($B29,DatasheetDA!$C$4:$X$234,I$12,0),"")</f>
        <v/>
      </c>
      <c r="J29" s="278"/>
      <c r="K29" s="277" t="str">
        <f>IFERROR(VLOOKUP($B29,DatasheetDA!$C$4:$X$234,K$12,0),"")</f>
        <v/>
      </c>
      <c r="L29" s="280"/>
      <c r="M29" s="277" t="str">
        <f>IFERROR(VLOOKUP($B29,DatasheetDA!$C$4:$X$234,M$12,0),"")</f>
        <v/>
      </c>
      <c r="N29" s="279"/>
      <c r="O29" s="277" t="str">
        <f>IFERROR(VLOOKUP($B29,DatasheetDA!$C$4:$X$234,O$12,0),"")</f>
        <v/>
      </c>
      <c r="P29" s="278"/>
      <c r="Q29" s="277" t="str">
        <f>IFERROR(VLOOKUP($B29,DatasheetDA!$C$4:$X$234,Q$12,0),"")</f>
        <v/>
      </c>
      <c r="R29" s="278"/>
      <c r="S29" s="277" t="str">
        <f>IFERROR(VLOOKUP($B29,DatasheetDA!$C$4:$X$234,S$12,0),"")</f>
        <v/>
      </c>
      <c r="T29" s="278"/>
      <c r="U29" s="277" t="str">
        <f>IFERROR(VLOOKUP($B29,DatasheetDA!$C$4:$X$234,U$12,0),"")</f>
        <v/>
      </c>
      <c r="V29" s="279"/>
      <c r="W29" s="277" t="str">
        <f>IFERROR(VLOOKUP($B29,DatasheetDA!$C$4:$X$234,W$12,0),"")</f>
        <v/>
      </c>
      <c r="X29" s="278"/>
      <c r="Y29" s="276"/>
      <c r="Z29" s="275"/>
      <c r="AA29" s="337"/>
      <c r="AB29" s="284"/>
      <c r="AC29" s="335"/>
      <c r="AD29" s="282"/>
    </row>
    <row r="30" spans="1:30" s="273" customFormat="1" ht="21" customHeight="1" thickBot="1" x14ac:dyDescent="0.25">
      <c r="A30" s="334">
        <v>18</v>
      </c>
      <c r="B30" s="272" t="e">
        <f t="shared" si="0"/>
        <v>#N/A</v>
      </c>
      <c r="C30" s="342" t="str">
        <f>IFERROR(VLOOKUP(B30,DatasheetDA!$C$4:$E$234,3,0),"")</f>
        <v/>
      </c>
      <c r="D30" s="281"/>
      <c r="E30" s="277" t="str">
        <f>IFERROR(VLOOKUP($B30,DatasheetDA!$C$4:$X$234,E$12,0),"")</f>
        <v/>
      </c>
      <c r="F30" s="279"/>
      <c r="G30" s="277" t="str">
        <f>IFERROR(VLOOKUP($B30,DatasheetDA!$C$4:$X$234,G$12,0),"")</f>
        <v/>
      </c>
      <c r="H30" s="278"/>
      <c r="I30" s="277" t="str">
        <f>IFERROR(VLOOKUP($B30,DatasheetDA!$C$4:$X$234,I$12,0),"")</f>
        <v/>
      </c>
      <c r="J30" s="278"/>
      <c r="K30" s="277" t="str">
        <f>IFERROR(VLOOKUP($B30,DatasheetDA!$C$4:$X$234,K$12,0),"")</f>
        <v/>
      </c>
      <c r="L30" s="280"/>
      <c r="M30" s="277" t="str">
        <f>IFERROR(VLOOKUP($B30,DatasheetDA!$C$4:$X$234,M$12,0),"")</f>
        <v/>
      </c>
      <c r="N30" s="279"/>
      <c r="O30" s="277" t="str">
        <f>IFERROR(VLOOKUP($B30,DatasheetDA!$C$4:$X$234,O$12,0),"")</f>
        <v/>
      </c>
      <c r="P30" s="278"/>
      <c r="Q30" s="277" t="str">
        <f>IFERROR(VLOOKUP($B30,DatasheetDA!$C$4:$X$234,Q$12,0),"")</f>
        <v/>
      </c>
      <c r="R30" s="278"/>
      <c r="S30" s="277" t="str">
        <f>IFERROR(VLOOKUP($B30,DatasheetDA!$C$4:$X$234,S$12,0),"")</f>
        <v/>
      </c>
      <c r="T30" s="278"/>
      <c r="U30" s="277" t="str">
        <f>IFERROR(VLOOKUP($B30,DatasheetDA!$C$4:$X$234,U$12,0),"")</f>
        <v/>
      </c>
      <c r="V30" s="279"/>
      <c r="W30" s="277" t="str">
        <f>IFERROR(VLOOKUP($B30,DatasheetDA!$C$4:$X$234,W$12,0),"")</f>
        <v/>
      </c>
      <c r="X30" s="278"/>
      <c r="Y30" s="276"/>
      <c r="Z30" s="275"/>
      <c r="AA30" s="337"/>
      <c r="AB30" s="284"/>
      <c r="AC30" s="335"/>
      <c r="AD30" s="282"/>
    </row>
    <row r="31" spans="1:30" s="273" customFormat="1" ht="21" customHeight="1" thickBot="1" x14ac:dyDescent="0.25">
      <c r="A31" s="334">
        <v>19</v>
      </c>
      <c r="B31" s="272" t="e">
        <f t="shared" si="0"/>
        <v>#N/A</v>
      </c>
      <c r="C31" s="342" t="str">
        <f>IFERROR(VLOOKUP(B31,DatasheetDA!$C$4:$E$234,3,0),"")</f>
        <v/>
      </c>
      <c r="D31" s="281"/>
      <c r="E31" s="277" t="str">
        <f>IFERROR(VLOOKUP($B31,DatasheetDA!$C$4:$X$234,E$12,0),"")</f>
        <v/>
      </c>
      <c r="F31" s="279"/>
      <c r="G31" s="277" t="str">
        <f>IFERROR(VLOOKUP($B31,DatasheetDA!$C$4:$X$234,G$12,0),"")</f>
        <v/>
      </c>
      <c r="H31" s="278"/>
      <c r="I31" s="277" t="str">
        <f>IFERROR(VLOOKUP($B31,DatasheetDA!$C$4:$X$234,I$12,0),"")</f>
        <v/>
      </c>
      <c r="J31" s="278"/>
      <c r="K31" s="277" t="str">
        <f>IFERROR(VLOOKUP($B31,DatasheetDA!$C$4:$X$234,K$12,0),"")</f>
        <v/>
      </c>
      <c r="L31" s="280"/>
      <c r="M31" s="277" t="str">
        <f>IFERROR(VLOOKUP($B31,DatasheetDA!$C$4:$X$234,M$12,0),"")</f>
        <v/>
      </c>
      <c r="N31" s="279"/>
      <c r="O31" s="277" t="str">
        <f>IFERROR(VLOOKUP($B31,DatasheetDA!$C$4:$X$234,O$12,0),"")</f>
        <v/>
      </c>
      <c r="P31" s="278"/>
      <c r="Q31" s="277" t="str">
        <f>IFERROR(VLOOKUP($B31,DatasheetDA!$C$4:$X$234,Q$12,0),"")</f>
        <v/>
      </c>
      <c r="R31" s="278"/>
      <c r="S31" s="277" t="str">
        <f>IFERROR(VLOOKUP($B31,DatasheetDA!$C$4:$X$234,S$12,0),"")</f>
        <v/>
      </c>
      <c r="T31" s="278"/>
      <c r="U31" s="277" t="str">
        <f>IFERROR(VLOOKUP($B31,DatasheetDA!$C$4:$X$234,U$12,0),"")</f>
        <v/>
      </c>
      <c r="V31" s="279"/>
      <c r="W31" s="277" t="str">
        <f>IFERROR(VLOOKUP($B31,DatasheetDA!$C$4:$X$234,W$12,0),"")</f>
        <v/>
      </c>
      <c r="X31" s="278"/>
      <c r="Y31" s="276"/>
      <c r="Z31" s="275"/>
      <c r="AA31" s="337"/>
      <c r="AB31" s="284"/>
      <c r="AC31" s="335"/>
      <c r="AD31" s="282"/>
    </row>
    <row r="32" spans="1:30" s="273" customFormat="1" ht="21" customHeight="1" thickBot="1" x14ac:dyDescent="0.25">
      <c r="A32" s="334">
        <v>20</v>
      </c>
      <c r="B32" s="272" t="e">
        <f t="shared" si="0"/>
        <v>#N/A</v>
      </c>
      <c r="C32" s="342" t="str">
        <f>IFERROR(VLOOKUP(B32,DatasheetDA!$C$4:$E$234,3,0),"")</f>
        <v/>
      </c>
      <c r="D32" s="281"/>
      <c r="E32" s="277" t="str">
        <f>IFERROR(VLOOKUP($B32,DatasheetDA!$C$4:$X$234,E$12,0),"")</f>
        <v/>
      </c>
      <c r="F32" s="279"/>
      <c r="G32" s="277" t="str">
        <f>IFERROR(VLOOKUP($B32,DatasheetDA!$C$4:$X$234,G$12,0),"")</f>
        <v/>
      </c>
      <c r="H32" s="278"/>
      <c r="I32" s="277" t="str">
        <f>IFERROR(VLOOKUP($B32,DatasheetDA!$C$4:$X$234,I$12,0),"")</f>
        <v/>
      </c>
      <c r="J32" s="278"/>
      <c r="K32" s="277" t="str">
        <f>IFERROR(VLOOKUP($B32,DatasheetDA!$C$4:$X$234,K$12,0),"")</f>
        <v/>
      </c>
      <c r="L32" s="280"/>
      <c r="M32" s="277" t="str">
        <f>IFERROR(VLOOKUP($B32,DatasheetDA!$C$4:$X$234,M$12,0),"")</f>
        <v/>
      </c>
      <c r="N32" s="279"/>
      <c r="O32" s="277" t="str">
        <f>IFERROR(VLOOKUP($B32,DatasheetDA!$C$4:$X$234,O$12,0),"")</f>
        <v/>
      </c>
      <c r="P32" s="278"/>
      <c r="Q32" s="277" t="str">
        <f>IFERROR(VLOOKUP($B32,DatasheetDA!$C$4:$X$234,Q$12,0),"")</f>
        <v/>
      </c>
      <c r="R32" s="278"/>
      <c r="S32" s="277" t="str">
        <f>IFERROR(VLOOKUP($B32,DatasheetDA!$C$4:$X$234,S$12,0),"")</f>
        <v/>
      </c>
      <c r="T32" s="278"/>
      <c r="U32" s="277" t="str">
        <f>IFERROR(VLOOKUP($B32,DatasheetDA!$C$4:$X$234,U$12,0),"")</f>
        <v/>
      </c>
      <c r="V32" s="279"/>
      <c r="W32" s="277" t="str">
        <f>IFERROR(VLOOKUP($B32,DatasheetDA!$C$4:$X$234,W$12,0),"")</f>
        <v/>
      </c>
      <c r="X32" s="278"/>
      <c r="Y32" s="276"/>
      <c r="Z32" s="275"/>
      <c r="AA32" s="337"/>
      <c r="AB32" s="284"/>
      <c r="AC32" s="335"/>
      <c r="AD32" s="282"/>
    </row>
    <row r="33" spans="1:30" s="273" customFormat="1" ht="21" customHeight="1" thickBot="1" x14ac:dyDescent="0.25">
      <c r="A33" s="334">
        <v>21</v>
      </c>
      <c r="B33" s="272" t="e">
        <f t="shared" si="0"/>
        <v>#N/A</v>
      </c>
      <c r="C33" s="342" t="str">
        <f>IFERROR(VLOOKUP(B33,DatasheetDA!$C$4:$E$234,3,0),"")</f>
        <v/>
      </c>
      <c r="D33" s="281"/>
      <c r="E33" s="277" t="str">
        <f>IFERROR(VLOOKUP($B33,DatasheetDA!$C$4:$X$234,E$12,0),"")</f>
        <v/>
      </c>
      <c r="F33" s="279"/>
      <c r="G33" s="277" t="str">
        <f>IFERROR(VLOOKUP($B33,DatasheetDA!$C$4:$X$234,G$12,0),"")</f>
        <v/>
      </c>
      <c r="H33" s="278"/>
      <c r="I33" s="277" t="str">
        <f>IFERROR(VLOOKUP($B33,DatasheetDA!$C$4:$X$234,I$12,0),"")</f>
        <v/>
      </c>
      <c r="J33" s="278"/>
      <c r="K33" s="277" t="str">
        <f>IFERROR(VLOOKUP($B33,DatasheetDA!$C$4:$X$234,K$12,0),"")</f>
        <v/>
      </c>
      <c r="L33" s="280"/>
      <c r="M33" s="277" t="str">
        <f>IFERROR(VLOOKUP($B33,DatasheetDA!$C$4:$X$234,M$12,0),"")</f>
        <v/>
      </c>
      <c r="N33" s="279"/>
      <c r="O33" s="277" t="str">
        <f>IFERROR(VLOOKUP($B33,DatasheetDA!$C$4:$X$234,O$12,0),"")</f>
        <v/>
      </c>
      <c r="P33" s="278"/>
      <c r="Q33" s="277" t="str">
        <f>IFERROR(VLOOKUP($B33,DatasheetDA!$C$4:$X$234,Q$12,0),"")</f>
        <v/>
      </c>
      <c r="R33" s="278"/>
      <c r="S33" s="277" t="str">
        <f>IFERROR(VLOOKUP($B33,DatasheetDA!$C$4:$X$234,S$12,0),"")</f>
        <v/>
      </c>
      <c r="T33" s="278"/>
      <c r="U33" s="277" t="str">
        <f>IFERROR(VLOOKUP($B33,DatasheetDA!$C$4:$X$234,U$12,0),"")</f>
        <v/>
      </c>
      <c r="V33" s="279"/>
      <c r="W33" s="277" t="str">
        <f>IFERROR(VLOOKUP($B33,DatasheetDA!$C$4:$X$234,W$12,0),"")</f>
        <v/>
      </c>
      <c r="X33" s="278"/>
      <c r="Y33" s="276"/>
      <c r="Z33" s="275"/>
      <c r="AA33" s="337"/>
      <c r="AB33" s="284"/>
      <c r="AC33" s="335"/>
      <c r="AD33" s="282"/>
    </row>
    <row r="34" spans="1:30" s="273" customFormat="1" ht="21" customHeight="1" thickBot="1" x14ac:dyDescent="0.25">
      <c r="A34" s="334">
        <v>22</v>
      </c>
      <c r="B34" s="272" t="e">
        <f t="shared" si="0"/>
        <v>#N/A</v>
      </c>
      <c r="C34" s="342" t="str">
        <f>IFERROR(VLOOKUP(B34,DatasheetDA!$C$4:$E$234,3,0),"")</f>
        <v/>
      </c>
      <c r="D34" s="281"/>
      <c r="E34" s="277" t="str">
        <f>IFERROR(VLOOKUP($B34,DatasheetDA!$C$4:$X$234,E$12,0),"")</f>
        <v/>
      </c>
      <c r="F34" s="279"/>
      <c r="G34" s="277" t="str">
        <f>IFERROR(VLOOKUP($B34,DatasheetDA!$C$4:$X$234,G$12,0),"")</f>
        <v/>
      </c>
      <c r="H34" s="278"/>
      <c r="I34" s="277" t="str">
        <f>IFERROR(VLOOKUP($B34,DatasheetDA!$C$4:$X$234,I$12,0),"")</f>
        <v/>
      </c>
      <c r="J34" s="278"/>
      <c r="K34" s="277" t="str">
        <f>IFERROR(VLOOKUP($B34,DatasheetDA!$C$4:$X$234,K$12,0),"")</f>
        <v/>
      </c>
      <c r="L34" s="280"/>
      <c r="M34" s="277" t="str">
        <f>IFERROR(VLOOKUP($B34,DatasheetDA!$C$4:$X$234,M$12,0),"")</f>
        <v/>
      </c>
      <c r="N34" s="279"/>
      <c r="O34" s="277" t="str">
        <f>IFERROR(VLOOKUP($B34,DatasheetDA!$C$4:$X$234,O$12,0),"")</f>
        <v/>
      </c>
      <c r="P34" s="278"/>
      <c r="Q34" s="277" t="str">
        <f>IFERROR(VLOOKUP($B34,DatasheetDA!$C$4:$X$234,Q$12,0),"")</f>
        <v/>
      </c>
      <c r="R34" s="278"/>
      <c r="S34" s="277" t="str">
        <f>IFERROR(VLOOKUP($B34,DatasheetDA!$C$4:$X$234,S$12,0),"")</f>
        <v/>
      </c>
      <c r="T34" s="278"/>
      <c r="U34" s="277" t="str">
        <f>IFERROR(VLOOKUP($B34,DatasheetDA!$C$4:$X$234,U$12,0),"")</f>
        <v/>
      </c>
      <c r="V34" s="279"/>
      <c r="W34" s="277" t="str">
        <f>IFERROR(VLOOKUP($B34,DatasheetDA!$C$4:$X$234,W$12,0),"")</f>
        <v/>
      </c>
      <c r="X34" s="278"/>
      <c r="Y34" s="276"/>
      <c r="Z34" s="275"/>
      <c r="AA34" s="337"/>
      <c r="AB34" s="284"/>
      <c r="AC34" s="335"/>
      <c r="AD34" s="282"/>
    </row>
    <row r="35" spans="1:30" s="273" customFormat="1" ht="21" customHeight="1" thickBot="1" x14ac:dyDescent="0.25">
      <c r="A35" s="334">
        <v>23</v>
      </c>
      <c r="B35" s="272" t="e">
        <f t="shared" si="0"/>
        <v>#N/A</v>
      </c>
      <c r="C35" s="342" t="str">
        <f>IFERROR(VLOOKUP(B35,DatasheetDA!$C$4:$E$234,3,0),"")</f>
        <v/>
      </c>
      <c r="D35" s="281"/>
      <c r="E35" s="277" t="str">
        <f>IFERROR(VLOOKUP($B35,DatasheetDA!$C$4:$X$234,E$12,0),"")</f>
        <v/>
      </c>
      <c r="F35" s="279"/>
      <c r="G35" s="277" t="str">
        <f>IFERROR(VLOOKUP($B35,DatasheetDA!$C$4:$X$234,G$12,0),"")</f>
        <v/>
      </c>
      <c r="H35" s="278"/>
      <c r="I35" s="277" t="str">
        <f>IFERROR(VLOOKUP($B35,DatasheetDA!$C$4:$X$234,I$12,0),"")</f>
        <v/>
      </c>
      <c r="J35" s="278"/>
      <c r="K35" s="277" t="str">
        <f>IFERROR(VLOOKUP($B35,DatasheetDA!$C$4:$X$234,K$12,0),"")</f>
        <v/>
      </c>
      <c r="L35" s="280"/>
      <c r="M35" s="277" t="str">
        <f>IFERROR(VLOOKUP($B35,DatasheetDA!$C$4:$X$234,M$12,0),"")</f>
        <v/>
      </c>
      <c r="N35" s="279"/>
      <c r="O35" s="277" t="str">
        <f>IFERROR(VLOOKUP($B35,DatasheetDA!$C$4:$X$234,O$12,0),"")</f>
        <v/>
      </c>
      <c r="P35" s="278"/>
      <c r="Q35" s="277" t="str">
        <f>IFERROR(VLOOKUP($B35,DatasheetDA!$C$4:$X$234,Q$12,0),"")</f>
        <v/>
      </c>
      <c r="R35" s="278"/>
      <c r="S35" s="277" t="str">
        <f>IFERROR(VLOOKUP($B35,DatasheetDA!$C$4:$X$234,S$12,0),"")</f>
        <v/>
      </c>
      <c r="T35" s="278"/>
      <c r="U35" s="277" t="str">
        <f>IFERROR(VLOOKUP($B35,DatasheetDA!$C$4:$X$234,U$12,0),"")</f>
        <v/>
      </c>
      <c r="V35" s="279"/>
      <c r="W35" s="277" t="str">
        <f>IFERROR(VLOOKUP($B35,DatasheetDA!$C$4:$X$234,W$12,0),"")</f>
        <v/>
      </c>
      <c r="X35" s="278"/>
      <c r="Y35" s="276"/>
      <c r="Z35" s="275"/>
      <c r="AA35" s="337"/>
      <c r="AB35" s="284"/>
      <c r="AC35" s="335"/>
      <c r="AD35" s="282"/>
    </row>
    <row r="36" spans="1:30" s="273" customFormat="1" ht="21" customHeight="1" thickBot="1" x14ac:dyDescent="0.25">
      <c r="A36" s="334">
        <v>24</v>
      </c>
      <c r="B36" s="272" t="e">
        <f t="shared" si="0"/>
        <v>#N/A</v>
      </c>
      <c r="C36" s="342" t="str">
        <f>IFERROR(VLOOKUP(B36,DatasheetDA!$C$4:$E$234,3,0),"")</f>
        <v/>
      </c>
      <c r="D36" s="281"/>
      <c r="E36" s="277" t="str">
        <f>IFERROR(VLOOKUP($B36,DatasheetDA!$C$4:$X$234,E$12,0),"")</f>
        <v/>
      </c>
      <c r="F36" s="279"/>
      <c r="G36" s="277" t="str">
        <f>IFERROR(VLOOKUP($B36,DatasheetDA!$C$4:$X$234,G$12,0),"")</f>
        <v/>
      </c>
      <c r="H36" s="278"/>
      <c r="I36" s="277" t="str">
        <f>IFERROR(VLOOKUP($B36,DatasheetDA!$C$4:$X$234,I$12,0),"")</f>
        <v/>
      </c>
      <c r="J36" s="278"/>
      <c r="K36" s="277" t="str">
        <f>IFERROR(VLOOKUP($B36,DatasheetDA!$C$4:$X$234,K$12,0),"")</f>
        <v/>
      </c>
      <c r="L36" s="280"/>
      <c r="M36" s="277" t="str">
        <f>IFERROR(VLOOKUP($B36,DatasheetDA!$C$4:$X$234,M$12,0),"")</f>
        <v/>
      </c>
      <c r="N36" s="279"/>
      <c r="O36" s="277" t="str">
        <f>IFERROR(VLOOKUP($B36,DatasheetDA!$C$4:$X$234,O$12,0),"")</f>
        <v/>
      </c>
      <c r="P36" s="278"/>
      <c r="Q36" s="277" t="str">
        <f>IFERROR(VLOOKUP($B36,DatasheetDA!$C$4:$X$234,Q$12,0),"")</f>
        <v/>
      </c>
      <c r="R36" s="278"/>
      <c r="S36" s="277" t="str">
        <f>IFERROR(VLOOKUP($B36,DatasheetDA!$C$4:$X$234,S$12,0),"")</f>
        <v/>
      </c>
      <c r="T36" s="278"/>
      <c r="U36" s="277" t="str">
        <f>IFERROR(VLOOKUP($B36,DatasheetDA!$C$4:$X$234,U$12,0),"")</f>
        <v/>
      </c>
      <c r="V36" s="279"/>
      <c r="W36" s="277" t="str">
        <f>IFERROR(VLOOKUP($B36,DatasheetDA!$C$4:$X$234,W$12,0),"")</f>
        <v/>
      </c>
      <c r="X36" s="278"/>
      <c r="Y36" s="276"/>
      <c r="Z36" s="275"/>
      <c r="AA36" s="337"/>
      <c r="AB36" s="283"/>
      <c r="AC36" s="335"/>
      <c r="AD36" s="282"/>
    </row>
    <row r="37" spans="1:30" s="273" customFormat="1" ht="21" customHeight="1" thickBot="1" x14ac:dyDescent="0.25">
      <c r="A37" s="334">
        <v>25</v>
      </c>
      <c r="B37" s="272" t="e">
        <f t="shared" si="0"/>
        <v>#N/A</v>
      </c>
      <c r="C37" s="342" t="str">
        <f>IFERROR(VLOOKUP(B37,DatasheetDA!$C$4:$E$234,3,0),"")</f>
        <v/>
      </c>
      <c r="D37" s="281"/>
      <c r="E37" s="277" t="str">
        <f>IFERROR(VLOOKUP($B37,DatasheetDA!$C$4:$X$234,E$12,0),"")</f>
        <v/>
      </c>
      <c r="F37" s="279"/>
      <c r="G37" s="277" t="str">
        <f>IFERROR(VLOOKUP($B37,DatasheetDA!$C$4:$X$234,G$12,0),"")</f>
        <v/>
      </c>
      <c r="H37" s="278"/>
      <c r="I37" s="277" t="str">
        <f>IFERROR(VLOOKUP($B37,DatasheetDA!$C$4:$X$234,I$12,0),"")</f>
        <v/>
      </c>
      <c r="J37" s="278"/>
      <c r="K37" s="277" t="str">
        <f>IFERROR(VLOOKUP($B37,DatasheetDA!$C$4:$X$234,K$12,0),"")</f>
        <v/>
      </c>
      <c r="L37" s="280"/>
      <c r="M37" s="277" t="str">
        <f>IFERROR(VLOOKUP($B37,DatasheetDA!$C$4:$X$234,M$12,0),"")</f>
        <v/>
      </c>
      <c r="N37" s="279"/>
      <c r="O37" s="277" t="str">
        <f>IFERROR(VLOOKUP($B37,DatasheetDA!$C$4:$X$234,O$12,0),"")</f>
        <v/>
      </c>
      <c r="P37" s="278"/>
      <c r="Q37" s="277" t="str">
        <f>IFERROR(VLOOKUP($B37,DatasheetDA!$C$4:$X$234,Q$12,0),"")</f>
        <v/>
      </c>
      <c r="R37" s="278"/>
      <c r="S37" s="277" t="str">
        <f>IFERROR(VLOOKUP($B37,DatasheetDA!$C$4:$X$234,S$12,0),"")</f>
        <v/>
      </c>
      <c r="T37" s="278"/>
      <c r="U37" s="277" t="str">
        <f>IFERROR(VLOOKUP($B37,DatasheetDA!$C$4:$X$234,U$12,0),"")</f>
        <v/>
      </c>
      <c r="V37" s="279"/>
      <c r="W37" s="277" t="str">
        <f>IFERROR(VLOOKUP($B37,DatasheetDA!$C$4:$X$234,W$12,0),"")</f>
        <v/>
      </c>
      <c r="X37" s="278"/>
      <c r="Y37" s="276"/>
      <c r="Z37" s="275"/>
      <c r="AA37" s="337"/>
      <c r="AB37" s="274"/>
      <c r="AC37" s="335"/>
    </row>
    <row r="38" spans="1:30" s="273" customFormat="1" ht="21" customHeight="1" thickBot="1" x14ac:dyDescent="0.25">
      <c r="A38" s="334">
        <v>26</v>
      </c>
      <c r="B38" s="272" t="e">
        <f t="shared" si="0"/>
        <v>#N/A</v>
      </c>
      <c r="C38" s="342" t="str">
        <f>IFERROR(VLOOKUP(B38,DatasheetDA!$C$4:$E$234,3,0),"")</f>
        <v/>
      </c>
      <c r="D38" s="281"/>
      <c r="E38" s="277" t="str">
        <f>IFERROR(VLOOKUP($B38,DatasheetDA!$C$4:$X$234,E$12,0),"")</f>
        <v/>
      </c>
      <c r="F38" s="279"/>
      <c r="G38" s="277" t="str">
        <f>IFERROR(VLOOKUP($B38,DatasheetDA!$C$4:$X$234,G$12,0),"")</f>
        <v/>
      </c>
      <c r="H38" s="278"/>
      <c r="I38" s="277" t="str">
        <f>IFERROR(VLOOKUP($B38,DatasheetDA!$C$4:$X$234,I$12,0),"")</f>
        <v/>
      </c>
      <c r="J38" s="278"/>
      <c r="K38" s="277" t="str">
        <f>IFERROR(VLOOKUP($B38,DatasheetDA!$C$4:$X$234,K$12,0),"")</f>
        <v/>
      </c>
      <c r="L38" s="280"/>
      <c r="M38" s="277" t="str">
        <f>IFERROR(VLOOKUP($B38,DatasheetDA!$C$4:$X$234,M$12,0),"")</f>
        <v/>
      </c>
      <c r="N38" s="279"/>
      <c r="O38" s="277" t="str">
        <f>IFERROR(VLOOKUP($B38,DatasheetDA!$C$4:$X$234,O$12,0),"")</f>
        <v/>
      </c>
      <c r="P38" s="278"/>
      <c r="Q38" s="277" t="str">
        <f>IFERROR(VLOOKUP($B38,DatasheetDA!$C$4:$X$234,Q$12,0),"")</f>
        <v/>
      </c>
      <c r="R38" s="278"/>
      <c r="S38" s="277" t="str">
        <f>IFERROR(VLOOKUP($B38,DatasheetDA!$C$4:$X$234,S$12,0),"")</f>
        <v/>
      </c>
      <c r="T38" s="278"/>
      <c r="U38" s="277" t="str">
        <f>IFERROR(VLOOKUP($B38,DatasheetDA!$C$4:$X$234,U$12,0),"")</f>
        <v/>
      </c>
      <c r="V38" s="279"/>
      <c r="W38" s="277" t="str">
        <f>IFERROR(VLOOKUP($B38,DatasheetDA!$C$4:$X$234,W$12,0),"")</f>
        <v/>
      </c>
      <c r="X38" s="278"/>
      <c r="Y38" s="276"/>
      <c r="Z38" s="275"/>
      <c r="AA38" s="337"/>
      <c r="AB38" s="274"/>
      <c r="AC38" s="335"/>
    </row>
    <row r="39" spans="1:30" s="273" customFormat="1" ht="21" customHeight="1" thickBot="1" x14ac:dyDescent="0.25">
      <c r="A39" s="334">
        <v>27</v>
      </c>
      <c r="B39" s="272" t="e">
        <f t="shared" si="0"/>
        <v>#N/A</v>
      </c>
      <c r="C39" s="342" t="str">
        <f>IFERROR(VLOOKUP(B39,DatasheetDA!$C$4:$E$234,3,0),"")</f>
        <v/>
      </c>
      <c r="D39" s="281"/>
      <c r="E39" s="277" t="str">
        <f>IFERROR(VLOOKUP($B39,DatasheetDA!$C$4:$X$234,E$12,0),"")</f>
        <v/>
      </c>
      <c r="F39" s="279"/>
      <c r="G39" s="277" t="str">
        <f>IFERROR(VLOOKUP($B39,DatasheetDA!$C$4:$X$234,G$12,0),"")</f>
        <v/>
      </c>
      <c r="H39" s="278"/>
      <c r="I39" s="277" t="str">
        <f>IFERROR(VLOOKUP($B39,DatasheetDA!$C$4:$X$234,I$12,0),"")</f>
        <v/>
      </c>
      <c r="J39" s="278"/>
      <c r="K39" s="277" t="str">
        <f>IFERROR(VLOOKUP($B39,DatasheetDA!$C$4:$X$234,K$12,0),"")</f>
        <v/>
      </c>
      <c r="L39" s="280"/>
      <c r="M39" s="277" t="str">
        <f>IFERROR(VLOOKUP($B39,DatasheetDA!$C$4:$X$234,M$12,0),"")</f>
        <v/>
      </c>
      <c r="N39" s="279"/>
      <c r="O39" s="277" t="str">
        <f>IFERROR(VLOOKUP($B39,DatasheetDA!$C$4:$X$234,O$12,0),"")</f>
        <v/>
      </c>
      <c r="P39" s="278"/>
      <c r="Q39" s="277" t="str">
        <f>IFERROR(VLOOKUP($B39,DatasheetDA!$C$4:$X$234,Q$12,0),"")</f>
        <v/>
      </c>
      <c r="R39" s="278"/>
      <c r="S39" s="277" t="str">
        <f>IFERROR(VLOOKUP($B39,DatasheetDA!$C$4:$X$234,S$12,0),"")</f>
        <v/>
      </c>
      <c r="T39" s="278"/>
      <c r="U39" s="277" t="str">
        <f>IFERROR(VLOOKUP($B39,DatasheetDA!$C$4:$X$234,U$12,0),"")</f>
        <v/>
      </c>
      <c r="V39" s="279"/>
      <c r="W39" s="277" t="str">
        <f>IFERROR(VLOOKUP($B39,DatasheetDA!$C$4:$X$234,W$12,0),"")</f>
        <v/>
      </c>
      <c r="X39" s="278"/>
      <c r="Y39" s="276"/>
      <c r="Z39" s="275"/>
      <c r="AA39" s="337"/>
      <c r="AB39" s="274"/>
      <c r="AC39" s="335"/>
    </row>
    <row r="40" spans="1:30" s="273" customFormat="1" ht="21" customHeight="1" thickBot="1" x14ac:dyDescent="0.25">
      <c r="A40" s="334">
        <v>28</v>
      </c>
      <c r="B40" s="272" t="e">
        <f t="shared" si="0"/>
        <v>#N/A</v>
      </c>
      <c r="C40" s="342" t="str">
        <f>IFERROR(VLOOKUP(B40,DatasheetDA!$C$4:$E$234,3,0),"")</f>
        <v/>
      </c>
      <c r="D40" s="281"/>
      <c r="E40" s="277" t="str">
        <f>IFERROR(VLOOKUP($B40,DatasheetDA!$C$4:$X$234,E$12,0),"")</f>
        <v/>
      </c>
      <c r="F40" s="279"/>
      <c r="G40" s="277" t="str">
        <f>IFERROR(VLOOKUP($B40,DatasheetDA!$C$4:$X$234,G$12,0),"")</f>
        <v/>
      </c>
      <c r="H40" s="278"/>
      <c r="I40" s="277" t="str">
        <f>IFERROR(VLOOKUP($B40,DatasheetDA!$C$4:$X$234,I$12,0),"")</f>
        <v/>
      </c>
      <c r="J40" s="278"/>
      <c r="K40" s="277" t="str">
        <f>IFERROR(VLOOKUP($B40,DatasheetDA!$C$4:$X$234,K$12,0),"")</f>
        <v/>
      </c>
      <c r="L40" s="280"/>
      <c r="M40" s="277" t="str">
        <f>IFERROR(VLOOKUP($B40,DatasheetDA!$C$4:$X$234,M$12,0),"")</f>
        <v/>
      </c>
      <c r="N40" s="279"/>
      <c r="O40" s="277" t="str">
        <f>IFERROR(VLOOKUP($B40,DatasheetDA!$C$4:$X$234,O$12,0),"")</f>
        <v/>
      </c>
      <c r="P40" s="278"/>
      <c r="Q40" s="277" t="str">
        <f>IFERROR(VLOOKUP($B40,DatasheetDA!$C$4:$X$234,Q$12,0),"")</f>
        <v/>
      </c>
      <c r="R40" s="278"/>
      <c r="S40" s="277" t="str">
        <f>IFERROR(VLOOKUP($B40,DatasheetDA!$C$4:$X$234,S$12,0),"")</f>
        <v/>
      </c>
      <c r="T40" s="278"/>
      <c r="U40" s="277" t="str">
        <f>IFERROR(VLOOKUP($B40,DatasheetDA!$C$4:$X$234,U$12,0),"")</f>
        <v/>
      </c>
      <c r="V40" s="279"/>
      <c r="W40" s="277" t="str">
        <f>IFERROR(VLOOKUP($B40,DatasheetDA!$C$4:$X$234,W$12,0),"")</f>
        <v/>
      </c>
      <c r="X40" s="278"/>
      <c r="Y40" s="276"/>
      <c r="Z40" s="275"/>
      <c r="AA40" s="337"/>
      <c r="AB40" s="274"/>
      <c r="AC40" s="335"/>
    </row>
    <row r="41" spans="1:30" s="273" customFormat="1" ht="21" customHeight="1" thickBot="1" x14ac:dyDescent="0.25">
      <c r="A41" s="334">
        <v>29</v>
      </c>
      <c r="B41" s="272" t="e">
        <f t="shared" si="0"/>
        <v>#N/A</v>
      </c>
      <c r="C41" s="342" t="str">
        <f>IFERROR(VLOOKUP(B41,DatasheetDA!$C$4:$E$234,3,0),"")</f>
        <v/>
      </c>
      <c r="D41" s="281"/>
      <c r="E41" s="277" t="str">
        <f>IFERROR(VLOOKUP($B41,DatasheetDA!$C$4:$X$234,E$12,0),"")</f>
        <v/>
      </c>
      <c r="F41" s="279"/>
      <c r="G41" s="277" t="str">
        <f>IFERROR(VLOOKUP($B41,DatasheetDA!$C$4:$X$234,G$12,0),"")</f>
        <v/>
      </c>
      <c r="H41" s="278"/>
      <c r="I41" s="277" t="str">
        <f>IFERROR(VLOOKUP($B41,DatasheetDA!$C$4:$X$234,I$12,0),"")</f>
        <v/>
      </c>
      <c r="J41" s="278"/>
      <c r="K41" s="277" t="str">
        <f>IFERROR(VLOOKUP($B41,DatasheetDA!$C$4:$X$234,K$12,0),"")</f>
        <v/>
      </c>
      <c r="L41" s="280"/>
      <c r="M41" s="277" t="str">
        <f>IFERROR(VLOOKUP($B41,DatasheetDA!$C$4:$X$234,M$12,0),"")</f>
        <v/>
      </c>
      <c r="N41" s="279"/>
      <c r="O41" s="277" t="str">
        <f>IFERROR(VLOOKUP($B41,DatasheetDA!$C$4:$X$234,O$12,0),"")</f>
        <v/>
      </c>
      <c r="P41" s="278"/>
      <c r="Q41" s="277" t="str">
        <f>IFERROR(VLOOKUP($B41,DatasheetDA!$C$4:$X$234,Q$12,0),"")</f>
        <v/>
      </c>
      <c r="R41" s="278"/>
      <c r="S41" s="277" t="str">
        <f>IFERROR(VLOOKUP($B41,DatasheetDA!$C$4:$X$234,S$12,0),"")</f>
        <v/>
      </c>
      <c r="T41" s="278"/>
      <c r="U41" s="277" t="str">
        <f>IFERROR(VLOOKUP($B41,DatasheetDA!$C$4:$X$234,U$12,0),"")</f>
        <v/>
      </c>
      <c r="V41" s="279"/>
      <c r="W41" s="277" t="str">
        <f>IFERROR(VLOOKUP($B41,DatasheetDA!$C$4:$X$234,W$12,0),"")</f>
        <v/>
      </c>
      <c r="X41" s="278"/>
      <c r="Y41" s="276"/>
      <c r="Z41" s="275"/>
      <c r="AA41" s="337"/>
      <c r="AB41" s="274"/>
      <c r="AC41" s="335"/>
    </row>
    <row r="42" spans="1:30" s="273" customFormat="1" ht="21" customHeight="1" thickBot="1" x14ac:dyDescent="0.25">
      <c r="A42" s="334">
        <v>30</v>
      </c>
      <c r="B42" s="272" t="e">
        <f t="shared" si="0"/>
        <v>#N/A</v>
      </c>
      <c r="C42" s="342" t="str">
        <f>IFERROR(VLOOKUP(B42,DatasheetDA!$C$4:$E$234,3,0),"")</f>
        <v/>
      </c>
      <c r="D42" s="281"/>
      <c r="E42" s="277" t="str">
        <f>IFERROR(VLOOKUP($B42,DatasheetDA!$C$4:$X$234,E$12,0),"")</f>
        <v/>
      </c>
      <c r="F42" s="279"/>
      <c r="G42" s="277" t="str">
        <f>IFERROR(VLOOKUP($B42,DatasheetDA!$C$4:$X$234,G$12,0),"")</f>
        <v/>
      </c>
      <c r="H42" s="278"/>
      <c r="I42" s="277" t="str">
        <f>IFERROR(VLOOKUP($B42,DatasheetDA!$C$4:$X$234,I$12,0),"")</f>
        <v/>
      </c>
      <c r="J42" s="278"/>
      <c r="K42" s="277" t="str">
        <f>IFERROR(VLOOKUP($B42,DatasheetDA!$C$4:$X$234,K$12,0),"")</f>
        <v/>
      </c>
      <c r="L42" s="280"/>
      <c r="M42" s="277" t="str">
        <f>IFERROR(VLOOKUP($B42,DatasheetDA!$C$4:$X$234,M$12,0),"")</f>
        <v/>
      </c>
      <c r="N42" s="279"/>
      <c r="O42" s="277" t="str">
        <f>IFERROR(VLOOKUP($B42,DatasheetDA!$C$4:$X$234,O$12,0),"")</f>
        <v/>
      </c>
      <c r="P42" s="278"/>
      <c r="Q42" s="277" t="str">
        <f>IFERROR(VLOOKUP($B42,DatasheetDA!$C$4:$X$234,Q$12,0),"")</f>
        <v/>
      </c>
      <c r="R42" s="278"/>
      <c r="S42" s="277" t="str">
        <f>IFERROR(VLOOKUP($B42,DatasheetDA!$C$4:$X$234,S$12,0),"")</f>
        <v/>
      </c>
      <c r="T42" s="278"/>
      <c r="U42" s="277" t="str">
        <f>IFERROR(VLOOKUP($B42,DatasheetDA!$C$4:$X$234,U$12,0),"")</f>
        <v/>
      </c>
      <c r="V42" s="279"/>
      <c r="W42" s="277" t="str">
        <f>IFERROR(VLOOKUP($B42,DatasheetDA!$C$4:$X$234,W$12,0),"")</f>
        <v/>
      </c>
      <c r="X42" s="278"/>
      <c r="Y42" s="276"/>
      <c r="Z42" s="275"/>
      <c r="AA42" s="337"/>
      <c r="AB42" s="274"/>
      <c r="AC42" s="335"/>
    </row>
    <row r="43" spans="1:30" s="273" customFormat="1" ht="21" customHeight="1" thickBot="1" x14ac:dyDescent="0.25">
      <c r="A43" s="334">
        <v>31</v>
      </c>
      <c r="B43" s="272" t="e">
        <f t="shared" si="0"/>
        <v>#N/A</v>
      </c>
      <c r="C43" s="342" t="str">
        <f>IFERROR(VLOOKUP(B43,DatasheetDA!$C$4:$E$234,3,0),"")</f>
        <v/>
      </c>
      <c r="D43" s="281"/>
      <c r="E43" s="277" t="str">
        <f>IFERROR(VLOOKUP($B43,DatasheetDA!$C$4:$X$234,E$12,0),"")</f>
        <v/>
      </c>
      <c r="F43" s="279"/>
      <c r="G43" s="277" t="str">
        <f>IFERROR(VLOOKUP($B43,DatasheetDA!$C$4:$X$234,G$12,0),"")</f>
        <v/>
      </c>
      <c r="H43" s="278"/>
      <c r="I43" s="277" t="str">
        <f>IFERROR(VLOOKUP($B43,DatasheetDA!$C$4:$X$234,I$12,0),"")</f>
        <v/>
      </c>
      <c r="J43" s="278"/>
      <c r="K43" s="277" t="str">
        <f>IFERROR(VLOOKUP($B43,DatasheetDA!$C$4:$X$234,K$12,0),"")</f>
        <v/>
      </c>
      <c r="L43" s="280"/>
      <c r="M43" s="277" t="str">
        <f>IFERROR(VLOOKUP($B43,DatasheetDA!$C$4:$X$234,M$12,0),"")</f>
        <v/>
      </c>
      <c r="N43" s="279"/>
      <c r="O43" s="277" t="str">
        <f>IFERROR(VLOOKUP($B43,DatasheetDA!$C$4:$X$234,O$12,0),"")</f>
        <v/>
      </c>
      <c r="P43" s="278"/>
      <c r="Q43" s="277" t="str">
        <f>IFERROR(VLOOKUP($B43,DatasheetDA!$C$4:$X$234,Q$12,0),"")</f>
        <v/>
      </c>
      <c r="R43" s="278"/>
      <c r="S43" s="277" t="str">
        <f>IFERROR(VLOOKUP($B43,DatasheetDA!$C$4:$X$234,S$12,0),"")</f>
        <v/>
      </c>
      <c r="T43" s="278"/>
      <c r="U43" s="277" t="str">
        <f>IFERROR(VLOOKUP($B43,DatasheetDA!$C$4:$X$234,U$12,0),"")</f>
        <v/>
      </c>
      <c r="V43" s="279"/>
      <c r="W43" s="277" t="str">
        <f>IFERROR(VLOOKUP($B43,DatasheetDA!$C$4:$X$234,W$12,0),"")</f>
        <v/>
      </c>
      <c r="X43" s="278"/>
      <c r="Y43" s="276"/>
      <c r="Z43" s="275"/>
      <c r="AA43" s="337"/>
      <c r="AB43" s="274"/>
      <c r="AC43" s="335"/>
    </row>
    <row r="44" spans="1:30" s="273" customFormat="1" ht="21" customHeight="1" thickBot="1" x14ac:dyDescent="0.25">
      <c r="A44" s="334">
        <v>32</v>
      </c>
      <c r="B44" s="272" t="e">
        <f t="shared" si="0"/>
        <v>#N/A</v>
      </c>
      <c r="C44" s="342" t="str">
        <f>IFERROR(VLOOKUP(B44,DatasheetDA!$C$4:$E$234,3,0),"")</f>
        <v/>
      </c>
      <c r="D44" s="281"/>
      <c r="E44" s="277" t="str">
        <f>IFERROR(VLOOKUP($B44,DatasheetDA!$C$4:$X$234,E$12,0),"")</f>
        <v/>
      </c>
      <c r="F44" s="279"/>
      <c r="G44" s="277" t="str">
        <f>IFERROR(VLOOKUP($B44,DatasheetDA!$C$4:$X$234,G$12,0),"")</f>
        <v/>
      </c>
      <c r="H44" s="278"/>
      <c r="I44" s="277" t="str">
        <f>IFERROR(VLOOKUP($B44,DatasheetDA!$C$4:$X$234,I$12,0),"")</f>
        <v/>
      </c>
      <c r="J44" s="278"/>
      <c r="K44" s="277" t="str">
        <f>IFERROR(VLOOKUP($B44,DatasheetDA!$C$4:$X$234,K$12,0),"")</f>
        <v/>
      </c>
      <c r="L44" s="280"/>
      <c r="M44" s="277" t="str">
        <f>IFERROR(VLOOKUP($B44,DatasheetDA!$C$4:$X$234,M$12,0),"")</f>
        <v/>
      </c>
      <c r="N44" s="279"/>
      <c r="O44" s="277" t="str">
        <f>IFERROR(VLOOKUP($B44,DatasheetDA!$C$4:$X$234,O$12,0),"")</f>
        <v/>
      </c>
      <c r="P44" s="278"/>
      <c r="Q44" s="277" t="str">
        <f>IFERROR(VLOOKUP($B44,DatasheetDA!$C$4:$X$234,Q$12,0),"")</f>
        <v/>
      </c>
      <c r="R44" s="278"/>
      <c r="S44" s="277" t="str">
        <f>IFERROR(VLOOKUP($B44,DatasheetDA!$C$4:$X$234,S$12,0),"")</f>
        <v/>
      </c>
      <c r="T44" s="278"/>
      <c r="U44" s="277" t="str">
        <f>IFERROR(VLOOKUP($B44,DatasheetDA!$C$4:$X$234,U$12,0),"")</f>
        <v/>
      </c>
      <c r="V44" s="279"/>
      <c r="W44" s="277" t="str">
        <f>IFERROR(VLOOKUP($B44,DatasheetDA!$C$4:$X$234,W$12,0),"")</f>
        <v/>
      </c>
      <c r="X44" s="278"/>
      <c r="Y44" s="276"/>
      <c r="Z44" s="275"/>
      <c r="AA44" s="337"/>
      <c r="AB44" s="274"/>
      <c r="AC44" s="335"/>
    </row>
    <row r="45" spans="1:30" s="273" customFormat="1" ht="21" customHeight="1" thickBot="1" x14ac:dyDescent="0.25">
      <c r="A45" s="334">
        <v>33</v>
      </c>
      <c r="B45" s="272" t="e">
        <f t="shared" si="0"/>
        <v>#N/A</v>
      </c>
      <c r="C45" s="342" t="str">
        <f>IFERROR(VLOOKUP(B45,DatasheetDA!$C$4:$E$234,3,0),"")</f>
        <v/>
      </c>
      <c r="D45" s="281"/>
      <c r="E45" s="277" t="str">
        <f>IFERROR(VLOOKUP($B45,DatasheetDA!$C$4:$X$234,E$12,0),"")</f>
        <v/>
      </c>
      <c r="F45" s="279"/>
      <c r="G45" s="277" t="str">
        <f>IFERROR(VLOOKUP($B45,DatasheetDA!$C$4:$X$234,G$12,0),"")</f>
        <v/>
      </c>
      <c r="H45" s="278"/>
      <c r="I45" s="277" t="str">
        <f>IFERROR(VLOOKUP($B45,DatasheetDA!$C$4:$X$234,I$12,0),"")</f>
        <v/>
      </c>
      <c r="J45" s="278"/>
      <c r="K45" s="277" t="str">
        <f>IFERROR(VLOOKUP($B45,DatasheetDA!$C$4:$X$234,K$12,0),"")</f>
        <v/>
      </c>
      <c r="L45" s="280"/>
      <c r="M45" s="277" t="str">
        <f>IFERROR(VLOOKUP($B45,DatasheetDA!$C$4:$X$234,M$12,0),"")</f>
        <v/>
      </c>
      <c r="N45" s="279"/>
      <c r="O45" s="277" t="str">
        <f>IFERROR(VLOOKUP($B45,DatasheetDA!$C$4:$X$234,O$12,0),"")</f>
        <v/>
      </c>
      <c r="P45" s="278"/>
      <c r="Q45" s="277" t="str">
        <f>IFERROR(VLOOKUP($B45,DatasheetDA!$C$4:$X$234,Q$12,0),"")</f>
        <v/>
      </c>
      <c r="R45" s="278"/>
      <c r="S45" s="277" t="str">
        <f>IFERROR(VLOOKUP($B45,DatasheetDA!$C$4:$X$234,S$12,0),"")</f>
        <v/>
      </c>
      <c r="T45" s="278"/>
      <c r="U45" s="277" t="str">
        <f>IFERROR(VLOOKUP($B45,DatasheetDA!$C$4:$X$234,U$12,0),"")</f>
        <v/>
      </c>
      <c r="V45" s="279"/>
      <c r="W45" s="277" t="str">
        <f>IFERROR(VLOOKUP($B45,DatasheetDA!$C$4:$X$234,W$12,0),"")</f>
        <v/>
      </c>
      <c r="X45" s="278"/>
      <c r="Y45" s="276"/>
      <c r="Z45" s="275"/>
      <c r="AA45" s="337"/>
      <c r="AB45" s="274"/>
      <c r="AC45" s="335"/>
    </row>
    <row r="46" spans="1:30" s="273" customFormat="1" ht="21" customHeight="1" thickBot="1" x14ac:dyDescent="0.25">
      <c r="A46" s="334">
        <v>34</v>
      </c>
      <c r="B46" s="272" t="e">
        <f t="shared" si="0"/>
        <v>#N/A</v>
      </c>
      <c r="C46" s="342" t="str">
        <f>IFERROR(VLOOKUP(B46,DatasheetDA!$C$4:$E$234,3,0),"")</f>
        <v/>
      </c>
      <c r="D46" s="281"/>
      <c r="E46" s="277" t="str">
        <f>IFERROR(VLOOKUP($B46,DatasheetDA!$C$4:$X$234,E$12,0),"")</f>
        <v/>
      </c>
      <c r="F46" s="279"/>
      <c r="G46" s="277" t="str">
        <f>IFERROR(VLOOKUP($B46,DatasheetDA!$C$4:$X$234,G$12,0),"")</f>
        <v/>
      </c>
      <c r="H46" s="278"/>
      <c r="I46" s="277" t="str">
        <f>IFERROR(VLOOKUP($B46,DatasheetDA!$C$4:$X$234,I$12,0),"")</f>
        <v/>
      </c>
      <c r="J46" s="278"/>
      <c r="K46" s="277" t="str">
        <f>IFERROR(VLOOKUP($B46,DatasheetDA!$C$4:$X$234,K$12,0),"")</f>
        <v/>
      </c>
      <c r="L46" s="280"/>
      <c r="M46" s="277" t="str">
        <f>IFERROR(VLOOKUP($B46,DatasheetDA!$C$4:$X$234,M$12,0),"")</f>
        <v/>
      </c>
      <c r="N46" s="279"/>
      <c r="O46" s="277" t="str">
        <f>IFERROR(VLOOKUP($B46,DatasheetDA!$C$4:$X$234,O$12,0),"")</f>
        <v/>
      </c>
      <c r="P46" s="278"/>
      <c r="Q46" s="277" t="str">
        <f>IFERROR(VLOOKUP($B46,DatasheetDA!$C$4:$X$234,Q$12,0),"")</f>
        <v/>
      </c>
      <c r="R46" s="278"/>
      <c r="S46" s="277" t="str">
        <f>IFERROR(VLOOKUP($B46,DatasheetDA!$C$4:$X$234,S$12,0),"")</f>
        <v/>
      </c>
      <c r="T46" s="278"/>
      <c r="U46" s="277" t="str">
        <f>IFERROR(VLOOKUP($B46,DatasheetDA!$C$4:$X$234,U$12,0),"")</f>
        <v/>
      </c>
      <c r="V46" s="279"/>
      <c r="W46" s="277" t="str">
        <f>IFERROR(VLOOKUP($B46,DatasheetDA!$C$4:$X$234,W$12,0),"")</f>
        <v/>
      </c>
      <c r="X46" s="278"/>
      <c r="Y46" s="276"/>
      <c r="Z46" s="275"/>
      <c r="AA46" s="337"/>
      <c r="AB46" s="274"/>
      <c r="AC46" s="335"/>
    </row>
    <row r="47" spans="1:30" s="273" customFormat="1" ht="21" customHeight="1" thickBot="1" x14ac:dyDescent="0.25">
      <c r="A47" s="334">
        <v>35</v>
      </c>
      <c r="B47" s="272" t="e">
        <f t="shared" si="0"/>
        <v>#N/A</v>
      </c>
      <c r="C47" s="342" t="str">
        <f>IFERROR(VLOOKUP(B47,DatasheetDA!$C$4:$E$234,3,0),"")</f>
        <v/>
      </c>
      <c r="D47" s="281"/>
      <c r="E47" s="277" t="str">
        <f>IFERROR(VLOOKUP($B47,DatasheetDA!$C$4:$X$234,E$12,0),"")</f>
        <v/>
      </c>
      <c r="F47" s="279"/>
      <c r="G47" s="277" t="str">
        <f>IFERROR(VLOOKUP($B47,DatasheetDA!$C$4:$X$234,G$12,0),"")</f>
        <v/>
      </c>
      <c r="H47" s="278"/>
      <c r="I47" s="277" t="str">
        <f>IFERROR(VLOOKUP($B47,DatasheetDA!$C$4:$X$234,I$12,0),"")</f>
        <v/>
      </c>
      <c r="J47" s="278"/>
      <c r="K47" s="277" t="str">
        <f>IFERROR(VLOOKUP($B47,DatasheetDA!$C$4:$X$234,K$12,0),"")</f>
        <v/>
      </c>
      <c r="L47" s="280"/>
      <c r="M47" s="277" t="str">
        <f>IFERROR(VLOOKUP($B47,DatasheetDA!$C$4:$X$234,M$12,0),"")</f>
        <v/>
      </c>
      <c r="N47" s="279"/>
      <c r="O47" s="277" t="str">
        <f>IFERROR(VLOOKUP($B47,DatasheetDA!$C$4:$X$234,O$12,0),"")</f>
        <v/>
      </c>
      <c r="P47" s="278"/>
      <c r="Q47" s="277" t="str">
        <f>IFERROR(VLOOKUP($B47,DatasheetDA!$C$4:$X$234,Q$12,0),"")</f>
        <v/>
      </c>
      <c r="R47" s="278"/>
      <c r="S47" s="277" t="str">
        <f>IFERROR(VLOOKUP($B47,DatasheetDA!$C$4:$X$234,S$12,0),"")</f>
        <v/>
      </c>
      <c r="T47" s="278"/>
      <c r="U47" s="277" t="str">
        <f>IFERROR(VLOOKUP($B47,DatasheetDA!$C$4:$X$234,U$12,0),"")</f>
        <v/>
      </c>
      <c r="V47" s="279"/>
      <c r="W47" s="277" t="str">
        <f>IFERROR(VLOOKUP($B47,DatasheetDA!$C$4:$X$234,W$12,0),"")</f>
        <v/>
      </c>
      <c r="X47" s="278"/>
      <c r="Y47" s="276"/>
      <c r="Z47" s="275"/>
      <c r="AA47" s="337"/>
      <c r="AB47" s="274"/>
      <c r="AC47" s="335"/>
    </row>
    <row r="48" spans="1:30" s="273" customFormat="1" ht="21" customHeight="1" thickBot="1" x14ac:dyDescent="0.25">
      <c r="A48" s="334">
        <v>36</v>
      </c>
      <c r="B48" s="272" t="e">
        <f t="shared" si="0"/>
        <v>#N/A</v>
      </c>
      <c r="C48" s="342" t="str">
        <f>IFERROR(VLOOKUP(B48,DatasheetDA!$C$4:$E$234,3,0),"")</f>
        <v/>
      </c>
      <c r="D48" s="281"/>
      <c r="E48" s="277" t="str">
        <f>IFERROR(VLOOKUP($B48,DatasheetDA!$C$4:$X$234,E$12,0),"")</f>
        <v/>
      </c>
      <c r="F48" s="279"/>
      <c r="G48" s="277" t="str">
        <f>IFERROR(VLOOKUP($B48,DatasheetDA!$C$4:$X$234,G$12,0),"")</f>
        <v/>
      </c>
      <c r="H48" s="278"/>
      <c r="I48" s="277" t="str">
        <f>IFERROR(VLOOKUP($B48,DatasheetDA!$C$4:$X$234,I$12,0),"")</f>
        <v/>
      </c>
      <c r="J48" s="278"/>
      <c r="K48" s="277" t="str">
        <f>IFERROR(VLOOKUP($B48,DatasheetDA!$C$4:$X$234,K$12,0),"")</f>
        <v/>
      </c>
      <c r="L48" s="280"/>
      <c r="M48" s="277" t="str">
        <f>IFERROR(VLOOKUP($B48,DatasheetDA!$C$4:$X$234,M$12,0),"")</f>
        <v/>
      </c>
      <c r="N48" s="279"/>
      <c r="O48" s="277" t="str">
        <f>IFERROR(VLOOKUP($B48,DatasheetDA!$C$4:$X$234,O$12,0),"")</f>
        <v/>
      </c>
      <c r="P48" s="278"/>
      <c r="Q48" s="277" t="str">
        <f>IFERROR(VLOOKUP($B48,DatasheetDA!$C$4:$X$234,Q$12,0),"")</f>
        <v/>
      </c>
      <c r="R48" s="278"/>
      <c r="S48" s="277" t="str">
        <f>IFERROR(VLOOKUP($B48,DatasheetDA!$C$4:$X$234,S$12,0),"")</f>
        <v/>
      </c>
      <c r="T48" s="278"/>
      <c r="U48" s="277" t="str">
        <f>IFERROR(VLOOKUP($B48,DatasheetDA!$C$4:$X$234,U$12,0),"")</f>
        <v/>
      </c>
      <c r="V48" s="279"/>
      <c r="W48" s="277" t="str">
        <f>IFERROR(VLOOKUP($B48,DatasheetDA!$C$4:$X$234,W$12,0),"")</f>
        <v/>
      </c>
      <c r="X48" s="278"/>
      <c r="Y48" s="276"/>
      <c r="Z48" s="275"/>
      <c r="AA48" s="337"/>
      <c r="AB48" s="274"/>
      <c r="AC48" s="335"/>
    </row>
    <row r="49" spans="1:29" s="273" customFormat="1" ht="21" customHeight="1" thickBot="1" x14ac:dyDescent="0.25">
      <c r="A49" s="334">
        <v>37</v>
      </c>
      <c r="B49" s="272" t="e">
        <f t="shared" si="0"/>
        <v>#N/A</v>
      </c>
      <c r="C49" s="342" t="str">
        <f>IFERROR(VLOOKUP(B49,DatasheetDA!$C$4:$E$234,3,0),"")</f>
        <v/>
      </c>
      <c r="D49" s="281"/>
      <c r="E49" s="277" t="str">
        <f>IFERROR(VLOOKUP($B49,DatasheetDA!$C$4:$X$234,E$12,0),"")</f>
        <v/>
      </c>
      <c r="F49" s="279"/>
      <c r="G49" s="277" t="str">
        <f>IFERROR(VLOOKUP($B49,DatasheetDA!$C$4:$X$234,G$12,0),"")</f>
        <v/>
      </c>
      <c r="H49" s="278"/>
      <c r="I49" s="277" t="str">
        <f>IFERROR(VLOOKUP($B49,DatasheetDA!$C$4:$X$234,I$12,0),"")</f>
        <v/>
      </c>
      <c r="J49" s="278"/>
      <c r="K49" s="277" t="str">
        <f>IFERROR(VLOOKUP($B49,DatasheetDA!$C$4:$X$234,K$12,0),"")</f>
        <v/>
      </c>
      <c r="L49" s="280"/>
      <c r="M49" s="277" t="str">
        <f>IFERROR(VLOOKUP($B49,DatasheetDA!$C$4:$X$234,M$12,0),"")</f>
        <v/>
      </c>
      <c r="N49" s="279"/>
      <c r="O49" s="277" t="str">
        <f>IFERROR(VLOOKUP($B49,DatasheetDA!$C$4:$X$234,O$12,0),"")</f>
        <v/>
      </c>
      <c r="P49" s="278"/>
      <c r="Q49" s="277" t="str">
        <f>IFERROR(VLOOKUP($B49,DatasheetDA!$C$4:$X$234,Q$12,0),"")</f>
        <v/>
      </c>
      <c r="R49" s="278"/>
      <c r="S49" s="277" t="str">
        <f>IFERROR(VLOOKUP($B49,DatasheetDA!$C$4:$X$234,S$12,0),"")</f>
        <v/>
      </c>
      <c r="T49" s="278"/>
      <c r="U49" s="277" t="str">
        <f>IFERROR(VLOOKUP($B49,DatasheetDA!$C$4:$X$234,U$12,0),"")</f>
        <v/>
      </c>
      <c r="V49" s="279"/>
      <c r="W49" s="277" t="str">
        <f>IFERROR(VLOOKUP($B49,DatasheetDA!$C$4:$X$234,W$12,0),"")</f>
        <v/>
      </c>
      <c r="X49" s="278"/>
      <c r="Y49" s="276"/>
      <c r="Z49" s="275"/>
      <c r="AA49" s="337"/>
      <c r="AB49" s="274"/>
      <c r="AC49" s="335"/>
    </row>
    <row r="50" spans="1:29" s="273" customFormat="1" ht="21" customHeight="1" thickBot="1" x14ac:dyDescent="0.25">
      <c r="A50" s="334">
        <v>38</v>
      </c>
      <c r="B50" s="272" t="e">
        <f t="shared" si="0"/>
        <v>#N/A</v>
      </c>
      <c r="C50" s="342" t="str">
        <f>IFERROR(VLOOKUP(B50,DatasheetDA!$C$4:$E$234,3,0),"")</f>
        <v/>
      </c>
      <c r="D50" s="281"/>
      <c r="E50" s="277" t="str">
        <f>IFERROR(VLOOKUP($B50,DatasheetDA!$C$4:$X$234,E$12,0),"")</f>
        <v/>
      </c>
      <c r="F50" s="279"/>
      <c r="G50" s="277" t="str">
        <f>IFERROR(VLOOKUP($B50,DatasheetDA!$C$4:$X$234,G$12,0),"")</f>
        <v/>
      </c>
      <c r="H50" s="278"/>
      <c r="I50" s="277" t="str">
        <f>IFERROR(VLOOKUP($B50,DatasheetDA!$C$4:$X$234,I$12,0),"")</f>
        <v/>
      </c>
      <c r="J50" s="278"/>
      <c r="K50" s="277" t="str">
        <f>IFERROR(VLOOKUP($B50,DatasheetDA!$C$4:$X$234,K$12,0),"")</f>
        <v/>
      </c>
      <c r="L50" s="280"/>
      <c r="M50" s="277" t="str">
        <f>IFERROR(VLOOKUP($B50,DatasheetDA!$C$4:$X$234,M$12,0),"")</f>
        <v/>
      </c>
      <c r="N50" s="279"/>
      <c r="O50" s="277" t="str">
        <f>IFERROR(VLOOKUP($B50,DatasheetDA!$C$4:$X$234,O$12,0),"")</f>
        <v/>
      </c>
      <c r="P50" s="278"/>
      <c r="Q50" s="277" t="str">
        <f>IFERROR(VLOOKUP($B50,DatasheetDA!$C$4:$X$234,Q$12,0),"")</f>
        <v/>
      </c>
      <c r="R50" s="278"/>
      <c r="S50" s="277" t="str">
        <f>IFERROR(VLOOKUP($B50,DatasheetDA!$C$4:$X$234,S$12,0),"")</f>
        <v/>
      </c>
      <c r="T50" s="278"/>
      <c r="U50" s="277" t="str">
        <f>IFERROR(VLOOKUP($B50,DatasheetDA!$C$4:$X$234,U$12,0),"")</f>
        <v/>
      </c>
      <c r="V50" s="279"/>
      <c r="W50" s="277" t="str">
        <f>IFERROR(VLOOKUP($B50,DatasheetDA!$C$4:$X$234,W$12,0),"")</f>
        <v/>
      </c>
      <c r="X50" s="278"/>
      <c r="Y50" s="276"/>
      <c r="Z50" s="275"/>
      <c r="AA50" s="337"/>
      <c r="AB50" s="274"/>
      <c r="AC50" s="335"/>
    </row>
    <row r="51" spans="1:29" s="273" customFormat="1" ht="21" customHeight="1" thickBot="1" x14ac:dyDescent="0.25">
      <c r="A51" s="334">
        <v>39</v>
      </c>
      <c r="B51" s="272" t="e">
        <f t="shared" si="0"/>
        <v>#N/A</v>
      </c>
      <c r="C51" s="342" t="str">
        <f>IFERROR(VLOOKUP(B51,DatasheetDA!$C$4:$E$234,3,0),"")</f>
        <v/>
      </c>
      <c r="D51" s="281"/>
      <c r="E51" s="277" t="str">
        <f>IFERROR(VLOOKUP($B51,DatasheetDA!$C$4:$X$234,E$12,0),"")</f>
        <v/>
      </c>
      <c r="F51" s="279"/>
      <c r="G51" s="277" t="str">
        <f>IFERROR(VLOOKUP($B51,DatasheetDA!$C$4:$X$234,G$12,0),"")</f>
        <v/>
      </c>
      <c r="H51" s="278"/>
      <c r="I51" s="277" t="str">
        <f>IFERROR(VLOOKUP($B51,DatasheetDA!$C$4:$X$234,I$12,0),"")</f>
        <v/>
      </c>
      <c r="J51" s="278"/>
      <c r="K51" s="277" t="str">
        <f>IFERROR(VLOOKUP($B51,DatasheetDA!$C$4:$X$234,K$12,0),"")</f>
        <v/>
      </c>
      <c r="L51" s="280"/>
      <c r="M51" s="277" t="str">
        <f>IFERROR(VLOOKUP($B51,DatasheetDA!$C$4:$X$234,M$12,0),"")</f>
        <v/>
      </c>
      <c r="N51" s="279"/>
      <c r="O51" s="277" t="str">
        <f>IFERROR(VLOOKUP($B51,DatasheetDA!$C$4:$X$234,O$12,0),"")</f>
        <v/>
      </c>
      <c r="P51" s="278"/>
      <c r="Q51" s="277" t="str">
        <f>IFERROR(VLOOKUP($B51,DatasheetDA!$C$4:$X$234,Q$12,0),"")</f>
        <v/>
      </c>
      <c r="R51" s="278"/>
      <c r="S51" s="277" t="str">
        <f>IFERROR(VLOOKUP($B51,DatasheetDA!$C$4:$X$234,S$12,0),"")</f>
        <v/>
      </c>
      <c r="T51" s="278"/>
      <c r="U51" s="277" t="str">
        <f>IFERROR(VLOOKUP($B51,DatasheetDA!$C$4:$X$234,U$12,0),"")</f>
        <v/>
      </c>
      <c r="V51" s="279"/>
      <c r="W51" s="277" t="str">
        <f>IFERROR(VLOOKUP($B51,DatasheetDA!$C$4:$X$234,W$12,0),"")</f>
        <v/>
      </c>
      <c r="X51" s="278"/>
      <c r="Y51" s="276"/>
      <c r="Z51" s="275"/>
      <c r="AA51" s="337"/>
      <c r="AB51" s="274"/>
      <c r="AC51" s="335"/>
    </row>
    <row r="52" spans="1:29" s="273" customFormat="1" ht="21" customHeight="1" thickBot="1" x14ac:dyDescent="0.25">
      <c r="A52" s="334">
        <v>40</v>
      </c>
      <c r="B52" s="272" t="e">
        <f t="shared" si="0"/>
        <v>#N/A</v>
      </c>
      <c r="C52" s="342" t="str">
        <f>IFERROR(VLOOKUP(B52,DatasheetDA!$C$4:$E$234,3,0),"")</f>
        <v/>
      </c>
      <c r="D52" s="281"/>
      <c r="E52" s="277" t="str">
        <f>IFERROR(VLOOKUP($B52,DatasheetDA!$C$4:$X$234,E$12,0),"")</f>
        <v/>
      </c>
      <c r="F52" s="279"/>
      <c r="G52" s="277" t="str">
        <f>IFERROR(VLOOKUP($B52,DatasheetDA!$C$4:$X$234,G$12,0),"")</f>
        <v/>
      </c>
      <c r="H52" s="278"/>
      <c r="I52" s="277" t="str">
        <f>IFERROR(VLOOKUP($B52,DatasheetDA!$C$4:$X$234,I$12,0),"")</f>
        <v/>
      </c>
      <c r="J52" s="278"/>
      <c r="K52" s="277" t="str">
        <f>IFERROR(VLOOKUP($B52,DatasheetDA!$C$4:$X$234,K$12,0),"")</f>
        <v/>
      </c>
      <c r="L52" s="280"/>
      <c r="M52" s="277" t="str">
        <f>IFERROR(VLOOKUP($B52,DatasheetDA!$C$4:$X$234,M$12,0),"")</f>
        <v/>
      </c>
      <c r="N52" s="279"/>
      <c r="O52" s="277" t="str">
        <f>IFERROR(VLOOKUP($B52,DatasheetDA!$C$4:$X$234,O$12,0),"")</f>
        <v/>
      </c>
      <c r="P52" s="278"/>
      <c r="Q52" s="277" t="str">
        <f>IFERROR(VLOOKUP($B52,DatasheetDA!$C$4:$X$234,Q$12,0),"")</f>
        <v/>
      </c>
      <c r="R52" s="278"/>
      <c r="S52" s="277" t="str">
        <f>IFERROR(VLOOKUP($B52,DatasheetDA!$C$4:$X$234,S$12,0),"")</f>
        <v/>
      </c>
      <c r="T52" s="278"/>
      <c r="U52" s="277" t="str">
        <f>IFERROR(VLOOKUP($B52,DatasheetDA!$C$4:$X$234,U$12,0),"")</f>
        <v/>
      </c>
      <c r="V52" s="279"/>
      <c r="W52" s="277" t="str">
        <f>IFERROR(VLOOKUP($B52,DatasheetDA!$C$4:$X$234,W$12,0),"")</f>
        <v/>
      </c>
      <c r="X52" s="278"/>
      <c r="Y52" s="276"/>
      <c r="Z52" s="275"/>
      <c r="AA52" s="337"/>
      <c r="AB52" s="274"/>
      <c r="AC52" s="335"/>
    </row>
    <row r="53" spans="1:29" s="273" customFormat="1" ht="21" customHeight="1" thickBot="1" x14ac:dyDescent="0.25">
      <c r="A53" s="334">
        <v>41</v>
      </c>
      <c r="B53" s="272" t="e">
        <f t="shared" si="0"/>
        <v>#N/A</v>
      </c>
      <c r="C53" s="342" t="str">
        <f>IFERROR(VLOOKUP(B53,DatasheetDA!$C$4:$E$234,3,0),"")</f>
        <v/>
      </c>
      <c r="D53" s="281"/>
      <c r="E53" s="277" t="str">
        <f>IFERROR(VLOOKUP($B53,DatasheetDA!$C$4:$X$234,E$12,0),"")</f>
        <v/>
      </c>
      <c r="F53" s="279"/>
      <c r="G53" s="277" t="str">
        <f>IFERROR(VLOOKUP($B53,DatasheetDA!$C$4:$X$234,G$12,0),"")</f>
        <v/>
      </c>
      <c r="H53" s="278"/>
      <c r="I53" s="277" t="str">
        <f>IFERROR(VLOOKUP($B53,DatasheetDA!$C$4:$X$234,I$12,0),"")</f>
        <v/>
      </c>
      <c r="J53" s="278"/>
      <c r="K53" s="277" t="str">
        <f>IFERROR(VLOOKUP($B53,DatasheetDA!$C$4:$X$234,K$12,0),"")</f>
        <v/>
      </c>
      <c r="L53" s="280"/>
      <c r="M53" s="277" t="str">
        <f>IFERROR(VLOOKUP($B53,DatasheetDA!$C$4:$X$234,M$12,0),"")</f>
        <v/>
      </c>
      <c r="N53" s="279"/>
      <c r="O53" s="277" t="str">
        <f>IFERROR(VLOOKUP($B53,DatasheetDA!$C$4:$X$234,O$12,0),"")</f>
        <v/>
      </c>
      <c r="P53" s="278"/>
      <c r="Q53" s="277" t="str">
        <f>IFERROR(VLOOKUP($B53,DatasheetDA!$C$4:$X$234,Q$12,0),"")</f>
        <v/>
      </c>
      <c r="R53" s="278"/>
      <c r="S53" s="277" t="str">
        <f>IFERROR(VLOOKUP($B53,DatasheetDA!$C$4:$X$234,S$12,0),"")</f>
        <v/>
      </c>
      <c r="T53" s="278"/>
      <c r="U53" s="277" t="str">
        <f>IFERROR(VLOOKUP($B53,DatasheetDA!$C$4:$X$234,U$12,0),"")</f>
        <v/>
      </c>
      <c r="V53" s="279"/>
      <c r="W53" s="277" t="str">
        <f>IFERROR(VLOOKUP($B53,DatasheetDA!$C$4:$X$234,W$12,0),"")</f>
        <v/>
      </c>
      <c r="X53" s="278"/>
      <c r="Y53" s="276"/>
      <c r="Z53" s="275"/>
      <c r="AA53" s="337"/>
      <c r="AB53" s="274"/>
      <c r="AC53" s="335"/>
    </row>
    <row r="54" spans="1:29" ht="18.75" thickBot="1" x14ac:dyDescent="0.25">
      <c r="A54" s="366"/>
      <c r="B54" s="364"/>
      <c r="C54" s="364"/>
      <c r="D54" s="364"/>
      <c r="E54" s="364"/>
      <c r="F54" s="364"/>
      <c r="G54" s="364"/>
      <c r="H54" s="364"/>
      <c r="I54" s="364"/>
      <c r="J54" s="364"/>
      <c r="K54" s="364"/>
      <c r="L54" s="364"/>
      <c r="M54" s="364"/>
      <c r="N54" s="364"/>
      <c r="O54" s="364"/>
      <c r="P54" s="364"/>
      <c r="Q54" s="364"/>
      <c r="R54" s="364"/>
      <c r="S54" s="364"/>
      <c r="T54" s="364"/>
      <c r="U54" s="364"/>
      <c r="V54" s="364"/>
      <c r="W54" s="364"/>
      <c r="X54" s="364"/>
      <c r="Y54" s="365"/>
      <c r="Z54" s="271"/>
    </row>
    <row r="55" spans="1:29" x14ac:dyDescent="0.2">
      <c r="A55" s="270"/>
      <c r="B55" s="338"/>
      <c r="C55" s="339"/>
      <c r="D55" s="339"/>
      <c r="E55" s="339"/>
      <c r="F55" s="339"/>
      <c r="G55" s="339"/>
      <c r="H55" s="339"/>
      <c r="I55" s="340"/>
      <c r="M55" s="339"/>
      <c r="N55" s="339"/>
      <c r="O55" s="339"/>
      <c r="P55" s="339"/>
      <c r="Q55" s="340"/>
      <c r="U55" s="339"/>
      <c r="V55" s="339"/>
      <c r="W55" s="340"/>
    </row>
    <row r="56" spans="1:29" x14ac:dyDescent="0.2">
      <c r="A56" s="270"/>
      <c r="B56" s="341"/>
      <c r="C56" s="341"/>
      <c r="D56" s="341"/>
      <c r="E56" s="341"/>
      <c r="F56" s="341"/>
      <c r="G56" s="341"/>
      <c r="H56" s="341"/>
      <c r="I56" s="341"/>
      <c r="M56" s="341"/>
      <c r="N56" s="341"/>
      <c r="O56" s="341"/>
      <c r="P56" s="341"/>
      <c r="Q56" s="341"/>
      <c r="U56" s="341"/>
      <c r="V56" s="341"/>
      <c r="W56" s="341"/>
    </row>
    <row r="57" spans="1:29" x14ac:dyDescent="0.2">
      <c r="A57" s="270"/>
      <c r="B57" s="744"/>
      <c r="C57" s="745"/>
      <c r="D57" s="745"/>
      <c r="E57" s="745"/>
      <c r="F57" s="745"/>
      <c r="G57" s="745"/>
      <c r="H57" s="745"/>
      <c r="I57" s="745"/>
      <c r="M57" s="270"/>
      <c r="N57" s="270"/>
      <c r="O57" s="270"/>
      <c r="P57" s="270"/>
      <c r="Q57" s="270"/>
    </row>
  </sheetData>
  <mergeCells count="11">
    <mergeCell ref="M9:S9"/>
    <mergeCell ref="U9:V9"/>
    <mergeCell ref="B57:I57"/>
    <mergeCell ref="A1:Y1"/>
    <mergeCell ref="B12:C12"/>
    <mergeCell ref="W7:X7"/>
    <mergeCell ref="G9:I9"/>
    <mergeCell ref="E4:K4"/>
    <mergeCell ref="M4:S4"/>
    <mergeCell ref="U4:W4"/>
    <mergeCell ref="U7:U8"/>
  </mergeCells>
  <printOptions horizontalCentered="1"/>
  <pageMargins left="0.39370078740157483" right="0.39370078740157483" top="0.59055118110236227" bottom="0.59055118110236227" header="0.31496062992125984" footer="0.31496062992125984"/>
  <pageSetup paperSize="9" scale="23" fitToHeight="5" orientation="portrait" r:id="rId1"/>
  <headerFooter alignWithMargins="0">
    <oddHeader>&amp;A</oddHead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71"/>
  <sheetViews>
    <sheetView showGridLines="0" workbookViewId="0"/>
  </sheetViews>
  <sheetFormatPr defaultRowHeight="12.75" x14ac:dyDescent="0.2"/>
  <cols>
    <col min="1" max="2" width="1.7109375" customWidth="1"/>
    <col min="3" max="4" width="14.28515625" customWidth="1"/>
    <col min="5" max="5" width="47.42578125" customWidth="1"/>
    <col min="6" max="7" width="14.28515625" customWidth="1"/>
    <col min="8" max="8" width="3.7109375" customWidth="1"/>
    <col min="9" max="10" width="11.42578125" customWidth="1"/>
    <col min="11" max="11" width="5.28515625" customWidth="1"/>
    <col min="12" max="13" width="11.5703125" customWidth="1"/>
    <col min="14" max="15" width="1.7109375" customWidth="1"/>
    <col min="16" max="16" width="10.140625" bestFit="1" customWidth="1"/>
    <col min="17" max="18" width="0" style="197" hidden="1" customWidth="1"/>
    <col min="19" max="20" width="0" hidden="1" customWidth="1"/>
  </cols>
  <sheetData>
    <row r="1" spans="1:20" ht="15" x14ac:dyDescent="0.2">
      <c r="A1" s="72"/>
      <c r="B1" s="73"/>
      <c r="C1" s="73"/>
      <c r="D1" s="73"/>
      <c r="E1" s="73"/>
      <c r="F1" s="73"/>
      <c r="G1" s="73"/>
      <c r="H1" s="73"/>
      <c r="I1" s="73"/>
      <c r="J1" s="73"/>
      <c r="K1" s="73"/>
      <c r="L1" s="73"/>
      <c r="M1" s="73"/>
      <c r="N1" s="73"/>
      <c r="O1" s="74"/>
    </row>
    <row r="2" spans="1:20" ht="15.75" x14ac:dyDescent="0.25">
      <c r="A2" s="710" t="s">
        <v>35</v>
      </c>
      <c r="B2" s="711"/>
      <c r="C2" s="711"/>
      <c r="D2" s="711"/>
      <c r="E2" s="711"/>
      <c r="F2" s="711"/>
      <c r="G2" s="711"/>
      <c r="H2" s="711"/>
      <c r="I2" s="711"/>
      <c r="J2" s="711"/>
      <c r="K2" s="711"/>
      <c r="L2" s="711"/>
      <c r="M2" s="711"/>
      <c r="N2" s="711"/>
      <c r="O2" s="712"/>
    </row>
    <row r="3" spans="1:20" ht="15.75" x14ac:dyDescent="0.25">
      <c r="A3" s="663" t="s">
        <v>789</v>
      </c>
      <c r="B3" s="713"/>
      <c r="C3" s="713"/>
      <c r="D3" s="713"/>
      <c r="E3" s="713"/>
      <c r="F3" s="713"/>
      <c r="G3" s="713"/>
      <c r="H3" s="713"/>
      <c r="I3" s="713"/>
      <c r="J3" s="713"/>
      <c r="K3" s="713"/>
      <c r="L3" s="713"/>
      <c r="M3" s="713"/>
      <c r="N3" s="713"/>
      <c r="O3" s="714"/>
    </row>
    <row r="4" spans="1:20" ht="15.75" x14ac:dyDescent="0.25">
      <c r="A4" s="170"/>
      <c r="B4" s="119"/>
      <c r="C4" s="119"/>
      <c r="D4" s="119"/>
      <c r="E4" s="119"/>
      <c r="F4" s="119"/>
      <c r="G4" s="119"/>
      <c r="H4" s="119"/>
      <c r="I4" s="119"/>
      <c r="J4" s="119"/>
      <c r="K4" s="119"/>
      <c r="L4" s="119"/>
      <c r="M4" s="119"/>
      <c r="N4" s="119"/>
      <c r="O4" s="120"/>
    </row>
    <row r="5" spans="1:20" ht="15.75" thickBot="1" x14ac:dyDescent="0.25">
      <c r="A5" s="75"/>
      <c r="B5" s="76"/>
      <c r="C5" s="76"/>
      <c r="D5" s="76"/>
      <c r="E5" s="76"/>
      <c r="F5" s="76"/>
      <c r="G5" s="76"/>
      <c r="H5" s="76"/>
      <c r="I5" s="76"/>
      <c r="J5" s="76"/>
      <c r="K5" s="76"/>
      <c r="L5" s="224"/>
      <c r="M5" s="225"/>
      <c r="N5" s="76"/>
      <c r="O5" s="77"/>
    </row>
    <row r="6" spans="1:20" x14ac:dyDescent="0.2">
      <c r="A6" s="22"/>
      <c r="B6" s="2"/>
      <c r="C6" s="731"/>
      <c r="D6" s="731"/>
      <c r="E6" s="177"/>
      <c r="F6" s="177"/>
      <c r="G6" s="2"/>
      <c r="H6" s="2"/>
      <c r="I6" s="2"/>
      <c r="J6" s="2"/>
      <c r="K6" s="2"/>
      <c r="L6" s="2"/>
      <c r="M6" s="2"/>
      <c r="N6" s="2"/>
      <c r="O6" s="56"/>
    </row>
    <row r="7" spans="1:20" ht="15.75" x14ac:dyDescent="0.25">
      <c r="A7" s="39"/>
      <c r="B7" s="167"/>
      <c r="C7" s="167"/>
      <c r="D7" s="167"/>
      <c r="E7" s="167"/>
      <c r="F7" s="167"/>
      <c r="G7" s="42"/>
      <c r="H7" s="26"/>
      <c r="I7" s="26"/>
      <c r="J7" s="26"/>
      <c r="K7" s="26"/>
      <c r="L7" s="26"/>
      <c r="M7" s="26"/>
      <c r="N7" s="26"/>
      <c r="O7" s="27"/>
    </row>
    <row r="8" spans="1:20" ht="15.75" x14ac:dyDescent="0.25">
      <c r="A8" s="22"/>
      <c r="B8" s="2"/>
      <c r="C8" s="25" t="s">
        <v>616</v>
      </c>
      <c r="D8" s="26"/>
      <c r="E8" s="26"/>
      <c r="F8" s="26"/>
      <c r="G8" s="26"/>
      <c r="H8" s="26"/>
      <c r="I8" s="26"/>
      <c r="J8" s="26"/>
      <c r="K8" s="26"/>
      <c r="L8" s="26"/>
      <c r="M8" s="26"/>
      <c r="N8" s="26"/>
      <c r="O8" s="27"/>
    </row>
    <row r="9" spans="1:20" ht="15.75" x14ac:dyDescent="0.25">
      <c r="A9" s="22"/>
      <c r="B9" s="2"/>
      <c r="C9" s="25"/>
      <c r="D9" s="26"/>
      <c r="E9" s="26"/>
      <c r="F9" s="26"/>
      <c r="G9" s="26"/>
      <c r="H9" s="26"/>
      <c r="I9" s="26"/>
      <c r="J9" s="26"/>
      <c r="K9" s="26"/>
      <c r="L9" s="26"/>
      <c r="M9" s="26"/>
      <c r="N9" s="26"/>
      <c r="O9" s="27"/>
    </row>
    <row r="10" spans="1:20" ht="16.5" thickBot="1" x14ac:dyDescent="0.3">
      <c r="A10" s="22"/>
      <c r="B10" s="2"/>
      <c r="C10" s="25" t="s">
        <v>259</v>
      </c>
      <c r="D10" s="26"/>
      <c r="E10" s="26"/>
      <c r="F10" s="26"/>
      <c r="G10" s="26"/>
      <c r="H10" s="26"/>
      <c r="I10" s="722" t="s">
        <v>583</v>
      </c>
      <c r="J10" s="722"/>
      <c r="K10" s="26"/>
      <c r="L10" s="686" t="s">
        <v>583</v>
      </c>
      <c r="M10" s="686"/>
      <c r="N10" s="26"/>
      <c r="O10" s="27"/>
    </row>
    <row r="11" spans="1:20" ht="16.5" thickBot="1" x14ac:dyDescent="0.25">
      <c r="A11" s="22"/>
      <c r="B11" s="2"/>
      <c r="C11" s="26" t="s">
        <v>20</v>
      </c>
      <c r="D11" s="26"/>
      <c r="E11" s="26"/>
      <c r="F11" s="26"/>
      <c r="G11" s="26"/>
      <c r="H11" s="26"/>
      <c r="I11" s="63"/>
      <c r="J11" s="63"/>
      <c r="K11" s="63"/>
      <c r="L11" s="642">
        <f>VLOOKUP('Part 1'!$F$1,Datasheet4!$A$8:$X$334,T11,0)</f>
        <v>-1695615392</v>
      </c>
      <c r="M11" s="643"/>
      <c r="N11" s="26"/>
      <c r="O11" s="27"/>
      <c r="T11" s="197">
        <v>6</v>
      </c>
    </row>
    <row r="12" spans="1:20" ht="15.75" x14ac:dyDescent="0.25">
      <c r="A12" s="22"/>
      <c r="B12" s="2"/>
      <c r="C12" s="25"/>
      <c r="D12" s="26"/>
      <c r="E12" s="26"/>
      <c r="F12" s="26"/>
      <c r="G12" s="26"/>
      <c r="H12" s="26"/>
      <c r="I12" s="26"/>
      <c r="J12" s="26"/>
      <c r="K12" s="26"/>
      <c r="L12" s="26"/>
      <c r="M12" s="26"/>
      <c r="N12" s="26"/>
      <c r="O12" s="27"/>
      <c r="T12" s="197"/>
    </row>
    <row r="13" spans="1:20" ht="16.5" thickBot="1" x14ac:dyDescent="0.3">
      <c r="A13" s="22"/>
      <c r="B13" s="2"/>
      <c r="C13" s="12" t="s">
        <v>768</v>
      </c>
      <c r="D13" s="26"/>
      <c r="E13" s="26"/>
      <c r="F13" s="26"/>
      <c r="G13" s="26"/>
      <c r="H13" s="26"/>
      <c r="I13" s="26"/>
      <c r="J13" s="26"/>
      <c r="K13" s="26"/>
      <c r="L13" s="26"/>
      <c r="M13" s="26"/>
      <c r="N13" s="26"/>
      <c r="O13" s="27"/>
      <c r="T13" s="197"/>
    </row>
    <row r="14" spans="1:20" ht="16.5" customHeight="1" thickBot="1" x14ac:dyDescent="0.25">
      <c r="A14" s="22"/>
      <c r="B14" s="2"/>
      <c r="C14" s="10" t="s">
        <v>819</v>
      </c>
      <c r="D14" s="26"/>
      <c r="E14" s="26"/>
      <c r="F14" s="26"/>
      <c r="G14" s="26"/>
      <c r="H14" s="26"/>
      <c r="I14" s="642">
        <f>VLOOKUP('Part 1'!$F$1,Datasheet4!$A$8:$X$334,Q14,0)</f>
        <v>24216721208</v>
      </c>
      <c r="J14" s="643"/>
      <c r="K14" s="26"/>
      <c r="L14" s="26"/>
      <c r="M14" s="26"/>
      <c r="N14" s="26"/>
      <c r="O14" s="27"/>
      <c r="Q14" s="197">
        <v>7</v>
      </c>
      <c r="T14" s="197"/>
    </row>
    <row r="15" spans="1:20" ht="15.75" customHeight="1" thickBot="1" x14ac:dyDescent="0.3">
      <c r="A15" s="22"/>
      <c r="B15" s="2"/>
      <c r="C15" s="12"/>
      <c r="D15" s="26"/>
      <c r="E15" s="26"/>
      <c r="F15" s="26"/>
      <c r="G15" s="26"/>
      <c r="H15" s="26"/>
      <c r="I15" s="26"/>
      <c r="J15" s="26"/>
      <c r="K15" s="26"/>
      <c r="L15" s="26"/>
      <c r="M15" s="26"/>
      <c r="N15" s="26"/>
      <c r="O15" s="27"/>
      <c r="T15" s="197"/>
    </row>
    <row r="16" spans="1:20" ht="16.5" thickBot="1" x14ac:dyDescent="0.25">
      <c r="A16" s="22"/>
      <c r="B16" s="2"/>
      <c r="C16" s="10" t="s">
        <v>774</v>
      </c>
      <c r="D16" s="26"/>
      <c r="E16" s="26"/>
      <c r="F16" s="26"/>
      <c r="G16" s="26"/>
      <c r="H16" s="26"/>
      <c r="I16" s="642">
        <f>VLOOKUP('Part 1'!$F$1,Datasheet4!$A$8:$X$334,Q16,0)</f>
        <v>-61237112</v>
      </c>
      <c r="J16" s="643"/>
      <c r="K16" s="26"/>
      <c r="L16" s="26"/>
      <c r="M16" s="26"/>
      <c r="N16" s="26"/>
      <c r="O16" s="27"/>
      <c r="Q16" s="197">
        <v>8</v>
      </c>
      <c r="T16" s="197"/>
    </row>
    <row r="17" spans="1:20" ht="16.5" thickBot="1" x14ac:dyDescent="0.3">
      <c r="A17" s="22"/>
      <c r="B17" s="2"/>
      <c r="C17" s="12"/>
      <c r="D17" s="26"/>
      <c r="E17" s="26"/>
      <c r="F17" s="26"/>
      <c r="G17" s="26"/>
      <c r="H17" s="26"/>
      <c r="I17" s="26"/>
      <c r="J17" s="26"/>
      <c r="K17" s="26"/>
      <c r="L17" s="26"/>
      <c r="M17" s="26"/>
      <c r="N17" s="26"/>
      <c r="O17" s="27"/>
      <c r="T17" s="197"/>
    </row>
    <row r="18" spans="1:20" ht="16.5" thickBot="1" x14ac:dyDescent="0.25">
      <c r="A18" s="22"/>
      <c r="B18" s="2"/>
      <c r="C18" s="10" t="s">
        <v>775</v>
      </c>
      <c r="D18" s="26"/>
      <c r="E18" s="26"/>
      <c r="F18" s="26"/>
      <c r="G18" s="26"/>
      <c r="H18" s="26"/>
      <c r="I18" s="642">
        <f>VLOOKUP('Part 1'!$F$1,Datasheet4!$A$8:$X$334,Q18,0)</f>
        <v>-195471020</v>
      </c>
      <c r="J18" s="643"/>
      <c r="K18" s="26"/>
      <c r="L18" s="26"/>
      <c r="M18" s="26"/>
      <c r="N18" s="26"/>
      <c r="O18" s="27"/>
      <c r="Q18" s="197">
        <v>9</v>
      </c>
      <c r="T18" s="197"/>
    </row>
    <row r="19" spans="1:20" ht="16.5" thickBot="1" x14ac:dyDescent="0.3">
      <c r="A19" s="22"/>
      <c r="B19" s="2"/>
      <c r="C19" s="12"/>
      <c r="D19" s="26"/>
      <c r="E19" s="26"/>
      <c r="F19" s="26"/>
      <c r="G19" s="26"/>
      <c r="H19" s="26"/>
      <c r="I19" s="26"/>
      <c r="J19" s="26"/>
      <c r="K19" s="26"/>
      <c r="L19" s="26"/>
      <c r="M19" s="26"/>
      <c r="N19" s="26"/>
      <c r="O19" s="27"/>
      <c r="T19" s="197"/>
    </row>
    <row r="20" spans="1:20" ht="16.5" thickBot="1" x14ac:dyDescent="0.25">
      <c r="A20" s="22"/>
      <c r="B20" s="2"/>
      <c r="C20" s="10" t="s">
        <v>776</v>
      </c>
      <c r="D20" s="26"/>
      <c r="E20" s="26"/>
      <c r="F20" s="26"/>
      <c r="G20" s="26"/>
      <c r="H20" s="26"/>
      <c r="I20" s="642">
        <f>VLOOKUP('Part 1'!$F$1,Datasheet4!$A$8:$X$334,Q20,0)</f>
        <v>506299147</v>
      </c>
      <c r="J20" s="643"/>
      <c r="K20" s="26"/>
      <c r="L20" s="26"/>
      <c r="M20" s="26"/>
      <c r="N20" s="26"/>
      <c r="O20" s="27"/>
      <c r="Q20" s="197">
        <v>10</v>
      </c>
      <c r="T20" s="197"/>
    </row>
    <row r="21" spans="1:20" ht="16.5" thickBot="1" x14ac:dyDescent="0.3">
      <c r="A21" s="22"/>
      <c r="B21" s="2"/>
      <c r="C21" s="12"/>
      <c r="D21" s="26"/>
      <c r="E21" s="26"/>
      <c r="F21" s="26"/>
      <c r="G21" s="26"/>
      <c r="H21" s="26"/>
      <c r="I21" s="26"/>
      <c r="J21" s="26"/>
      <c r="K21" s="26"/>
      <c r="L21" s="26"/>
      <c r="M21" s="26"/>
      <c r="N21" s="26"/>
      <c r="O21" s="27"/>
      <c r="T21" s="197"/>
    </row>
    <row r="22" spans="1:20" ht="16.5" thickBot="1" x14ac:dyDescent="0.25">
      <c r="A22" s="22"/>
      <c r="B22" s="2"/>
      <c r="C22" s="10" t="s">
        <v>777</v>
      </c>
      <c r="D22" s="26"/>
      <c r="E22" s="26"/>
      <c r="F22" s="26"/>
      <c r="G22" s="26"/>
      <c r="H22" s="26"/>
      <c r="I22" s="642">
        <f>VLOOKUP('Part 1'!$F$1,Datasheet4!$A$8:$X$334,Q22,0)</f>
        <v>-782425066</v>
      </c>
      <c r="J22" s="643"/>
      <c r="K22" s="26"/>
      <c r="L22" s="26"/>
      <c r="M22" s="26"/>
      <c r="N22" s="26"/>
      <c r="O22" s="27"/>
      <c r="Q22" s="197">
        <v>11</v>
      </c>
      <c r="T22" s="197"/>
    </row>
    <row r="23" spans="1:20" ht="15.75" thickBot="1" x14ac:dyDescent="0.25">
      <c r="A23" s="22"/>
      <c r="B23" s="2"/>
      <c r="C23" s="10"/>
      <c r="D23" s="26"/>
      <c r="E23" s="26"/>
      <c r="F23" s="26"/>
      <c r="G23" s="26"/>
      <c r="H23" s="26"/>
      <c r="I23" s="26"/>
      <c r="J23" s="26"/>
      <c r="K23" s="26"/>
      <c r="L23" s="26"/>
      <c r="M23" s="26"/>
      <c r="N23" s="26"/>
      <c r="O23" s="27"/>
      <c r="T23" s="197"/>
    </row>
    <row r="24" spans="1:20" ht="16.5" thickBot="1" x14ac:dyDescent="0.3">
      <c r="A24" s="22"/>
      <c r="B24" s="2"/>
      <c r="C24" s="12" t="s">
        <v>778</v>
      </c>
      <c r="D24" s="26"/>
      <c r="E24" s="26"/>
      <c r="F24" s="26"/>
      <c r="G24" s="26"/>
      <c r="H24" s="26"/>
      <c r="I24" s="183"/>
      <c r="J24" s="183"/>
      <c r="K24" s="26"/>
      <c r="L24" s="642">
        <f>VLOOKUP('Part 1'!$F$1,Datasheet4!$A$8:$X$334,T24,0)</f>
        <v>23683887157</v>
      </c>
      <c r="M24" s="643"/>
      <c r="N24" s="26"/>
      <c r="O24" s="56"/>
      <c r="T24" s="197">
        <v>12</v>
      </c>
    </row>
    <row r="25" spans="1:20" ht="15.75" x14ac:dyDescent="0.25">
      <c r="A25" s="22"/>
      <c r="B25" s="2"/>
      <c r="C25" s="12"/>
      <c r="D25" s="26"/>
      <c r="E25" s="26"/>
      <c r="F25" s="26"/>
      <c r="G25" s="26"/>
      <c r="H25" s="26"/>
      <c r="I25" s="26"/>
      <c r="J25" s="26"/>
      <c r="K25" s="26"/>
      <c r="L25" s="10"/>
      <c r="M25" s="26"/>
      <c r="N25" s="26"/>
      <c r="O25" s="27"/>
      <c r="T25" s="197"/>
    </row>
    <row r="26" spans="1:20" ht="16.5" thickBot="1" x14ac:dyDescent="0.3">
      <c r="A26" s="22"/>
      <c r="B26" s="2"/>
      <c r="C26" s="12" t="s">
        <v>772</v>
      </c>
      <c r="D26" s="26"/>
      <c r="E26" s="26"/>
      <c r="F26" s="26"/>
      <c r="G26" s="26"/>
      <c r="H26" s="26"/>
      <c r="I26" s="63"/>
      <c r="J26" s="63"/>
      <c r="K26" s="63"/>
      <c r="L26" s="63"/>
      <c r="M26" s="63"/>
      <c r="N26" s="26"/>
      <c r="O26" s="27"/>
      <c r="T26" s="197"/>
    </row>
    <row r="27" spans="1:20" ht="16.5" thickBot="1" x14ac:dyDescent="0.25">
      <c r="A27" s="22"/>
      <c r="B27" s="2"/>
      <c r="C27" s="10" t="s">
        <v>820</v>
      </c>
      <c r="D27" s="26"/>
      <c r="E27" s="26"/>
      <c r="F27" s="26"/>
      <c r="G27" s="26"/>
      <c r="H27" s="26"/>
      <c r="I27" s="642">
        <f>VLOOKUP('Part 1'!$F$1,Datasheet4!$A$8:$X$334,Q27,0)</f>
        <v>5032997</v>
      </c>
      <c r="J27" s="643"/>
      <c r="K27" s="63"/>
      <c r="L27" s="63"/>
      <c r="M27" s="63"/>
      <c r="N27" s="26"/>
      <c r="O27" s="27"/>
      <c r="Q27" s="197">
        <v>13</v>
      </c>
      <c r="T27" s="197"/>
    </row>
    <row r="28" spans="1:20" ht="15.75" thickBot="1" x14ac:dyDescent="0.25">
      <c r="A28" s="22"/>
      <c r="B28" s="2"/>
      <c r="C28" s="10"/>
      <c r="D28" s="26"/>
      <c r="E28" s="26"/>
      <c r="F28" s="26"/>
      <c r="G28" s="26"/>
      <c r="H28" s="26"/>
      <c r="I28" s="63"/>
      <c r="J28" s="63"/>
      <c r="K28" s="63"/>
      <c r="L28" s="63"/>
      <c r="M28" s="63"/>
      <c r="N28" s="26"/>
      <c r="O28" s="27"/>
      <c r="T28" s="197"/>
    </row>
    <row r="29" spans="1:20" ht="16.5" thickBot="1" x14ac:dyDescent="0.25">
      <c r="A29" s="22"/>
      <c r="B29" s="2"/>
      <c r="C29" s="10" t="s">
        <v>779</v>
      </c>
      <c r="D29" s="26"/>
      <c r="E29" s="26"/>
      <c r="F29" s="26"/>
      <c r="G29" s="26"/>
      <c r="H29" s="26"/>
      <c r="I29" s="642">
        <f>VLOOKUP('Part 1'!$F$1,Datasheet4!$A$8:$X$334,Q29,0)</f>
        <v>15438653</v>
      </c>
      <c r="J29" s="643"/>
      <c r="K29" s="63"/>
      <c r="L29" s="63"/>
      <c r="M29" s="63"/>
      <c r="N29" s="26"/>
      <c r="O29" s="27"/>
      <c r="Q29" s="197">
        <v>14</v>
      </c>
      <c r="T29" s="197"/>
    </row>
    <row r="30" spans="1:20" ht="16.5" thickBot="1" x14ac:dyDescent="0.25">
      <c r="A30" s="22"/>
      <c r="B30" s="2"/>
      <c r="C30" s="10"/>
      <c r="D30" s="26"/>
      <c r="E30" s="26"/>
      <c r="F30" s="26"/>
      <c r="G30" s="26"/>
      <c r="H30" s="26"/>
      <c r="I30" s="64"/>
      <c r="J30" s="64"/>
      <c r="K30" s="63"/>
      <c r="L30" s="63"/>
      <c r="M30" s="63"/>
      <c r="N30" s="26"/>
      <c r="O30" s="27"/>
      <c r="T30" s="197"/>
    </row>
    <row r="31" spans="1:20" ht="16.5" thickBot="1" x14ac:dyDescent="0.25">
      <c r="A31" s="22"/>
      <c r="B31" s="2"/>
      <c r="C31" s="10" t="s">
        <v>821</v>
      </c>
      <c r="D31" s="26"/>
      <c r="E31" s="26"/>
      <c r="F31" s="26"/>
      <c r="G31" s="26"/>
      <c r="H31" s="26"/>
      <c r="I31" s="642">
        <f>VLOOKUP('Part 1'!$F$1,Datasheet4!$A$8:$X$334,Q31,0)</f>
        <v>1403668552</v>
      </c>
      <c r="J31" s="643"/>
      <c r="K31" s="63"/>
      <c r="L31" s="63"/>
      <c r="M31" s="63"/>
      <c r="N31" s="26"/>
      <c r="O31" s="27"/>
      <c r="Q31" s="197">
        <v>15</v>
      </c>
      <c r="T31" s="197"/>
    </row>
    <row r="32" spans="1:20" ht="16.5" thickBot="1" x14ac:dyDescent="0.25">
      <c r="A32" s="22"/>
      <c r="B32" s="2"/>
      <c r="C32" s="10"/>
      <c r="D32" s="26"/>
      <c r="E32" s="26"/>
      <c r="F32" s="26"/>
      <c r="G32" s="26"/>
      <c r="H32" s="26"/>
      <c r="I32" s="64"/>
      <c r="J32" s="64"/>
      <c r="K32" s="63"/>
      <c r="L32" s="63"/>
      <c r="M32" s="63"/>
      <c r="N32" s="26"/>
      <c r="O32" s="27"/>
      <c r="T32" s="197"/>
    </row>
    <row r="33" spans="1:20" ht="16.5" thickBot="1" x14ac:dyDescent="0.3">
      <c r="A33" s="22"/>
      <c r="B33" s="2"/>
      <c r="C33" s="12" t="s">
        <v>780</v>
      </c>
      <c r="D33" s="26"/>
      <c r="E33" s="26"/>
      <c r="F33" s="26"/>
      <c r="G33" s="26"/>
      <c r="H33" s="26"/>
      <c r="I33" s="63"/>
      <c r="J33" s="63"/>
      <c r="K33" s="63"/>
      <c r="L33" s="642">
        <f>VLOOKUP('Part 1'!$F$1,Datasheet4!$A$8:$X$334,T33,0)</f>
        <v>1424140202</v>
      </c>
      <c r="M33" s="643"/>
      <c r="N33" s="26"/>
      <c r="O33" s="56"/>
      <c r="T33" s="197">
        <v>16</v>
      </c>
    </row>
    <row r="34" spans="1:20" ht="15" x14ac:dyDescent="0.2">
      <c r="A34" s="22"/>
      <c r="B34" s="2"/>
      <c r="C34" s="26"/>
      <c r="D34" s="26"/>
      <c r="E34" s="26"/>
      <c r="F34" s="26"/>
      <c r="G34" s="26"/>
      <c r="H34" s="26"/>
      <c r="I34" s="63"/>
      <c r="J34" s="63"/>
      <c r="K34" s="63"/>
      <c r="L34" s="63"/>
      <c r="M34" s="63"/>
      <c r="N34" s="26"/>
      <c r="O34" s="27"/>
      <c r="T34" s="197"/>
    </row>
    <row r="35" spans="1:20" ht="16.5" thickBot="1" x14ac:dyDescent="0.3">
      <c r="A35" s="22"/>
      <c r="B35" s="2"/>
      <c r="C35" s="12" t="s">
        <v>769</v>
      </c>
      <c r="D35" s="26"/>
      <c r="E35" s="26"/>
      <c r="F35" s="26"/>
      <c r="G35" s="26"/>
      <c r="H35" s="26"/>
      <c r="I35" s="63"/>
      <c r="J35" s="63"/>
      <c r="K35" s="63"/>
      <c r="L35" s="63"/>
      <c r="M35" s="63"/>
      <c r="N35" s="26"/>
      <c r="O35" s="27"/>
      <c r="T35" s="197"/>
    </row>
    <row r="36" spans="1:20" ht="16.5" thickBot="1" x14ac:dyDescent="0.25">
      <c r="A36" s="22"/>
      <c r="B36" s="2"/>
      <c r="C36" s="10" t="s">
        <v>822</v>
      </c>
      <c r="D36" s="10"/>
      <c r="E36" s="10"/>
      <c r="F36" s="10"/>
      <c r="G36" s="10"/>
      <c r="H36" s="26"/>
      <c r="I36" s="642">
        <f>VLOOKUP('Part 1'!$F$1,Datasheet4!$A$8:$X$334,Q36,0)</f>
        <v>-118700755</v>
      </c>
      <c r="J36" s="643"/>
      <c r="K36" s="63"/>
      <c r="L36" s="63"/>
      <c r="M36" s="63"/>
      <c r="N36" s="26"/>
      <c r="O36" s="27"/>
      <c r="Q36" s="197">
        <v>17</v>
      </c>
      <c r="T36" s="197"/>
    </row>
    <row r="37" spans="1:20" ht="15.75" thickBot="1" x14ac:dyDescent="0.25">
      <c r="A37" s="22"/>
      <c r="B37" s="2"/>
      <c r="C37" s="10"/>
      <c r="D37" s="10"/>
      <c r="E37" s="10"/>
      <c r="F37" s="10"/>
      <c r="G37" s="10"/>
      <c r="H37" s="26"/>
      <c r="I37" s="63"/>
      <c r="J37" s="63"/>
      <c r="K37" s="63"/>
      <c r="L37" s="63"/>
      <c r="M37" s="63"/>
      <c r="N37" s="26"/>
      <c r="O37" s="27"/>
      <c r="T37" s="197"/>
    </row>
    <row r="38" spans="1:20" ht="16.5" thickBot="1" x14ac:dyDescent="0.25">
      <c r="A38" s="22"/>
      <c r="B38" s="2"/>
      <c r="C38" s="650" t="s">
        <v>823</v>
      </c>
      <c r="D38" s="650"/>
      <c r="E38" s="650"/>
      <c r="F38" s="650"/>
      <c r="G38" s="650"/>
      <c r="H38" s="26"/>
      <c r="I38" s="642">
        <f>VLOOKUP('Part 1'!$F$1,Datasheet4!$A$8:$X$334,Q38,0)</f>
        <v>-11677589167.5</v>
      </c>
      <c r="J38" s="643"/>
      <c r="K38" s="63"/>
      <c r="L38" s="63"/>
      <c r="M38" s="63"/>
      <c r="N38" s="26"/>
      <c r="O38" s="27"/>
      <c r="Q38" s="197">
        <v>18</v>
      </c>
      <c r="T38" s="197"/>
    </row>
    <row r="39" spans="1:20" ht="15" x14ac:dyDescent="0.2">
      <c r="A39" s="22"/>
      <c r="B39" s="2"/>
      <c r="C39" s="650"/>
      <c r="D39" s="650"/>
      <c r="E39" s="650"/>
      <c r="F39" s="650"/>
      <c r="G39" s="650"/>
      <c r="H39" s="26"/>
      <c r="I39" s="63"/>
      <c r="J39" s="63"/>
      <c r="K39" s="63"/>
      <c r="L39" s="63"/>
      <c r="M39" s="63"/>
      <c r="N39" s="26"/>
      <c r="O39" s="27"/>
      <c r="T39" s="197"/>
    </row>
    <row r="40" spans="1:20" ht="15.75" thickBot="1" x14ac:dyDescent="0.25">
      <c r="A40" s="22"/>
      <c r="B40" s="2"/>
      <c r="C40" s="10"/>
      <c r="D40" s="10"/>
      <c r="E40" s="10"/>
      <c r="F40" s="10"/>
      <c r="G40" s="10"/>
      <c r="H40" s="26"/>
      <c r="I40" s="63"/>
      <c r="J40" s="63"/>
      <c r="K40" s="63"/>
      <c r="L40" s="63"/>
      <c r="M40" s="63"/>
      <c r="N40" s="26"/>
      <c r="O40" s="27"/>
      <c r="T40" s="197"/>
    </row>
    <row r="41" spans="1:20" ht="16.5" thickBot="1" x14ac:dyDescent="0.25">
      <c r="A41" s="22"/>
      <c r="B41" s="2"/>
      <c r="C41" s="10" t="s">
        <v>781</v>
      </c>
      <c r="D41" s="10"/>
      <c r="E41" s="10"/>
      <c r="F41" s="10"/>
      <c r="G41" s="10"/>
      <c r="H41" s="26"/>
      <c r="I41" s="642">
        <f>VLOOKUP('Part 1'!$F$1,Datasheet4!$A$8:$X$334,Q41,0)</f>
        <v>-2447725554.0999999</v>
      </c>
      <c r="J41" s="643"/>
      <c r="K41" s="63"/>
      <c r="L41" s="63"/>
      <c r="M41" s="63"/>
      <c r="N41" s="26"/>
      <c r="O41" s="27"/>
      <c r="Q41" s="197">
        <v>19</v>
      </c>
      <c r="T41" s="197"/>
    </row>
    <row r="42" spans="1:20" ht="15" x14ac:dyDescent="0.2">
      <c r="A42" s="22"/>
      <c r="B42" s="2"/>
      <c r="C42" s="10" t="s">
        <v>824</v>
      </c>
      <c r="D42" s="10"/>
      <c r="E42" s="10"/>
      <c r="F42" s="10"/>
      <c r="G42" s="10"/>
      <c r="H42" s="26"/>
      <c r="I42" s="26"/>
      <c r="J42" s="26"/>
      <c r="K42" s="26"/>
      <c r="L42" s="63"/>
      <c r="M42" s="63"/>
      <c r="N42" s="26"/>
      <c r="O42" s="27"/>
      <c r="T42" s="197"/>
    </row>
    <row r="43" spans="1:20" ht="15.75" thickBot="1" x14ac:dyDescent="0.25">
      <c r="A43" s="22"/>
      <c r="B43" s="2"/>
      <c r="C43" s="10"/>
      <c r="D43" s="10"/>
      <c r="E43" s="10"/>
      <c r="F43" s="10"/>
      <c r="G43" s="10"/>
      <c r="H43" s="26"/>
      <c r="I43" s="63"/>
      <c r="J43" s="63"/>
      <c r="K43" s="63"/>
      <c r="L43" s="63"/>
      <c r="M43" s="63"/>
      <c r="N43" s="26"/>
      <c r="O43" s="27"/>
      <c r="T43" s="197"/>
    </row>
    <row r="44" spans="1:20" ht="16.5" thickBot="1" x14ac:dyDescent="0.25">
      <c r="A44" s="22"/>
      <c r="B44" s="2"/>
      <c r="C44" s="650" t="s">
        <v>877</v>
      </c>
      <c r="D44" s="650"/>
      <c r="E44" s="650"/>
      <c r="F44" s="650"/>
      <c r="G44" s="650"/>
      <c r="H44" s="26"/>
      <c r="I44" s="642">
        <f>VLOOKUP('Part 1'!$F$1,Datasheet4!$A$8:$X$334,Q44,0)</f>
        <v>-9296566429.3999996</v>
      </c>
      <c r="J44" s="643"/>
      <c r="K44" s="63"/>
      <c r="L44" s="63"/>
      <c r="M44" s="63"/>
      <c r="N44" s="26"/>
      <c r="O44" s="27"/>
      <c r="Q44" s="197">
        <v>20</v>
      </c>
      <c r="T44" s="197"/>
    </row>
    <row r="45" spans="1:20" ht="15" x14ac:dyDescent="0.2">
      <c r="A45" s="22"/>
      <c r="B45" s="2"/>
      <c r="C45" s="650"/>
      <c r="D45" s="650"/>
      <c r="E45" s="650"/>
      <c r="F45" s="650"/>
      <c r="G45" s="650"/>
      <c r="H45" s="26"/>
      <c r="I45" s="63"/>
      <c r="J45" s="63"/>
      <c r="K45" s="63"/>
      <c r="L45" s="63"/>
      <c r="M45" s="63"/>
      <c r="N45" s="26"/>
      <c r="O45" s="27"/>
      <c r="T45" s="197"/>
    </row>
    <row r="46" spans="1:20" ht="15.75" thickBot="1" x14ac:dyDescent="0.25">
      <c r="A46" s="22"/>
      <c r="B46" s="2"/>
      <c r="C46" s="186"/>
      <c r="D46" s="186"/>
      <c r="E46" s="186"/>
      <c r="F46" s="186"/>
      <c r="G46" s="186"/>
      <c r="H46" s="26"/>
      <c r="I46" s="63"/>
      <c r="J46" s="63"/>
      <c r="K46" s="63"/>
      <c r="L46" s="63"/>
      <c r="M46" s="63"/>
      <c r="N46" s="26"/>
      <c r="O46" s="27"/>
      <c r="T46" s="197"/>
    </row>
    <row r="47" spans="1:20" ht="16.5" thickBot="1" x14ac:dyDescent="0.25">
      <c r="A47" s="22"/>
      <c r="B47" s="2"/>
      <c r="C47" s="184" t="s">
        <v>782</v>
      </c>
      <c r="D47" s="186"/>
      <c r="E47" s="186"/>
      <c r="F47" s="186"/>
      <c r="G47" s="186"/>
      <c r="H47" s="26"/>
      <c r="I47" s="642">
        <f>VLOOKUP('Part 1'!$F$1,Datasheet4!$A$8:$X$334,Q47,0)</f>
        <v>-149939265</v>
      </c>
      <c r="J47" s="643"/>
      <c r="K47" s="63"/>
      <c r="L47" s="63"/>
      <c r="M47" s="63"/>
      <c r="N47" s="26"/>
      <c r="O47" s="27"/>
      <c r="Q47" s="197">
        <v>21</v>
      </c>
      <c r="T47" s="197"/>
    </row>
    <row r="48" spans="1:20" ht="15" x14ac:dyDescent="0.2">
      <c r="A48" s="22"/>
      <c r="B48" s="2"/>
      <c r="C48" s="184" t="s">
        <v>825</v>
      </c>
      <c r="D48" s="186"/>
      <c r="E48" s="186"/>
      <c r="F48" s="186"/>
      <c r="G48" s="186"/>
      <c r="H48" s="26"/>
      <c r="I48" s="63"/>
      <c r="J48" s="63"/>
      <c r="K48" s="63"/>
      <c r="L48" s="63"/>
      <c r="M48" s="63"/>
      <c r="N48" s="26"/>
      <c r="O48" s="27"/>
      <c r="T48" s="197"/>
    </row>
    <row r="49" spans="1:24" ht="15.75" thickBot="1" x14ac:dyDescent="0.25">
      <c r="A49" s="22"/>
      <c r="B49" s="2"/>
      <c r="C49" s="184"/>
      <c r="D49" s="186"/>
      <c r="E49" s="186"/>
      <c r="F49" s="186"/>
      <c r="G49" s="186"/>
      <c r="H49" s="26"/>
      <c r="I49" s="63"/>
      <c r="J49" s="63"/>
      <c r="K49" s="63"/>
      <c r="L49" s="63"/>
      <c r="M49" s="63"/>
      <c r="N49" s="26"/>
      <c r="O49" s="27"/>
      <c r="T49" s="197"/>
    </row>
    <row r="50" spans="1:24" ht="16.5" thickBot="1" x14ac:dyDescent="0.25">
      <c r="A50" s="22"/>
      <c r="B50" s="222"/>
      <c r="C50" s="10" t="s">
        <v>783</v>
      </c>
      <c r="D50" s="10"/>
      <c r="E50" s="10"/>
      <c r="F50" s="10"/>
      <c r="G50" s="10"/>
      <c r="H50" s="26"/>
      <c r="I50" s="642">
        <f>VLOOKUP('Part 1'!$F$1,Datasheet4!$A$8:$X$334,Q50,0)</f>
        <v>-16856670</v>
      </c>
      <c r="J50" s="643"/>
      <c r="K50" s="2"/>
      <c r="L50" s="63"/>
      <c r="M50" s="63"/>
      <c r="N50" s="26"/>
      <c r="O50" s="27"/>
      <c r="Q50" s="197">
        <v>22</v>
      </c>
      <c r="T50" s="197"/>
    </row>
    <row r="51" spans="1:24" ht="16.5" thickBot="1" x14ac:dyDescent="0.25">
      <c r="A51" s="22"/>
      <c r="B51" s="2"/>
      <c r="C51" s="10"/>
      <c r="D51" s="10"/>
      <c r="E51" s="10"/>
      <c r="F51" s="10"/>
      <c r="G51" s="10"/>
      <c r="H51" s="26"/>
      <c r="I51" s="64"/>
      <c r="J51" s="64"/>
      <c r="K51" s="63"/>
      <c r="L51" s="63"/>
      <c r="M51" s="63"/>
      <c r="N51" s="26"/>
      <c r="O51" s="27"/>
      <c r="T51" s="197"/>
    </row>
    <row r="52" spans="1:24" ht="16.5" thickBot="1" x14ac:dyDescent="0.25">
      <c r="A52" s="22"/>
      <c r="B52" s="2"/>
      <c r="C52" s="10" t="s">
        <v>826</v>
      </c>
      <c r="D52" s="10"/>
      <c r="E52" s="10"/>
      <c r="F52" s="10"/>
      <c r="G52" s="10"/>
      <c r="H52" s="26"/>
      <c r="I52" s="642">
        <f>VLOOKUP('Part 1'!$F$1,Datasheet4!$A$8:$X$334,Q52,0)</f>
        <v>-207903853</v>
      </c>
      <c r="J52" s="643"/>
      <c r="K52" s="63"/>
      <c r="L52" s="63"/>
      <c r="M52" s="63"/>
      <c r="N52" s="26"/>
      <c r="O52" s="27"/>
      <c r="Q52" s="197">
        <v>23</v>
      </c>
      <c r="T52" s="197"/>
    </row>
    <row r="53" spans="1:24" ht="16.5" thickBot="1" x14ac:dyDescent="0.25">
      <c r="A53" s="22"/>
      <c r="B53" s="2"/>
      <c r="C53" s="10"/>
      <c r="D53" s="10"/>
      <c r="E53" s="10"/>
      <c r="F53" s="10"/>
      <c r="G53" s="10"/>
      <c r="H53" s="26"/>
      <c r="I53" s="64"/>
      <c r="J53" s="64"/>
      <c r="K53" s="63"/>
      <c r="L53" s="63"/>
      <c r="M53" s="63"/>
      <c r="N53" s="26"/>
      <c r="O53" s="27"/>
      <c r="T53" s="197"/>
    </row>
    <row r="54" spans="1:24" ht="16.5" thickBot="1" x14ac:dyDescent="0.3">
      <c r="A54" s="22"/>
      <c r="B54" s="2"/>
      <c r="C54" s="12" t="s">
        <v>784</v>
      </c>
      <c r="D54" s="10"/>
      <c r="E54" s="10"/>
      <c r="F54" s="10"/>
      <c r="G54" s="10"/>
      <c r="H54" s="26"/>
      <c r="I54" s="63"/>
      <c r="J54" s="63"/>
      <c r="K54" s="63"/>
      <c r="L54" s="642">
        <f>VLOOKUP('Part 1'!$F$1,Datasheet4!$A$8:$X$334,T54,0)</f>
        <v>-23915281694</v>
      </c>
      <c r="M54" s="643"/>
      <c r="N54" s="62"/>
      <c r="O54" s="56"/>
      <c r="T54" s="197">
        <v>24</v>
      </c>
    </row>
    <row r="55" spans="1:24" ht="16.5" thickBot="1" x14ac:dyDescent="0.3">
      <c r="A55" s="22"/>
      <c r="B55" s="2"/>
      <c r="C55" s="25"/>
      <c r="D55" s="26"/>
      <c r="E55" s="26"/>
      <c r="F55" s="26"/>
      <c r="G55" s="26"/>
      <c r="H55" s="26"/>
      <c r="I55" s="63"/>
      <c r="J55" s="63"/>
      <c r="K55" s="63"/>
      <c r="L55" s="63"/>
      <c r="M55" s="63"/>
      <c r="N55" s="62"/>
      <c r="O55" s="27"/>
      <c r="R55" s="196"/>
    </row>
    <row r="56" spans="1:24" ht="15.75" x14ac:dyDescent="0.25">
      <c r="A56" s="22"/>
      <c r="B56" s="103"/>
      <c r="C56" s="104"/>
      <c r="D56" s="105"/>
      <c r="E56" s="105"/>
      <c r="F56" s="105"/>
      <c r="G56" s="105"/>
      <c r="H56" s="105"/>
      <c r="I56" s="106"/>
      <c r="J56" s="106"/>
      <c r="K56" s="106"/>
      <c r="L56" s="106"/>
      <c r="M56" s="106"/>
      <c r="N56" s="107"/>
      <c r="O56" s="27"/>
    </row>
    <row r="57" spans="1:24" ht="15.75" x14ac:dyDescent="0.25">
      <c r="A57" s="22"/>
      <c r="B57" s="108"/>
      <c r="C57" s="19" t="s">
        <v>827</v>
      </c>
      <c r="D57" s="32"/>
      <c r="E57" s="32"/>
      <c r="F57" s="32"/>
      <c r="G57" s="32"/>
      <c r="H57" s="32"/>
      <c r="I57" s="71"/>
      <c r="J57" s="71"/>
      <c r="K57" s="71"/>
      <c r="L57" s="71"/>
      <c r="M57" s="71"/>
      <c r="N57" s="109"/>
      <c r="O57" s="27"/>
    </row>
    <row r="58" spans="1:24" ht="16.5" thickBot="1" x14ac:dyDescent="0.3">
      <c r="A58" s="22"/>
      <c r="B58" s="108"/>
      <c r="C58" s="19"/>
      <c r="D58" s="32"/>
      <c r="E58" s="32"/>
      <c r="F58" s="32"/>
      <c r="G58" s="32"/>
      <c r="H58" s="32"/>
      <c r="I58" s="71"/>
      <c r="J58" s="71"/>
      <c r="K58" s="71"/>
      <c r="L58" s="708" t="s">
        <v>583</v>
      </c>
      <c r="M58" s="708"/>
      <c r="N58" s="109"/>
      <c r="O58" s="27"/>
    </row>
    <row r="59" spans="1:24" ht="16.5" thickBot="1" x14ac:dyDescent="0.25">
      <c r="A59" s="22"/>
      <c r="B59" s="108"/>
      <c r="C59" s="8" t="s">
        <v>830</v>
      </c>
      <c r="D59" s="32"/>
      <c r="E59" s="32"/>
      <c r="F59" s="32"/>
      <c r="G59" s="32"/>
      <c r="H59" s="32"/>
      <c r="I59" s="71"/>
      <c r="J59" s="71"/>
      <c r="K59" s="71"/>
      <c r="L59" s="642">
        <f>VLOOKUP('Part 1'!$F$1,Datasheet4!$A$8:$Y$334,T59,0)</f>
        <v>-502869727</v>
      </c>
      <c r="M59" s="643"/>
      <c r="N59" s="110"/>
      <c r="O59" s="56"/>
      <c r="P59" s="118"/>
      <c r="T59" s="197">
        <v>25</v>
      </c>
      <c r="X59" s="188"/>
    </row>
    <row r="60" spans="1:24" ht="16.5" thickBot="1" x14ac:dyDescent="0.3">
      <c r="A60" s="22"/>
      <c r="B60" s="111"/>
      <c r="C60" s="112"/>
      <c r="D60" s="113"/>
      <c r="E60" s="113"/>
      <c r="F60" s="113"/>
      <c r="G60" s="113"/>
      <c r="H60" s="113"/>
      <c r="I60" s="113"/>
      <c r="J60" s="113"/>
      <c r="K60" s="113"/>
      <c r="L60" s="185"/>
      <c r="M60" s="113"/>
      <c r="N60" s="114"/>
      <c r="O60" s="27"/>
    </row>
    <row r="61" spans="1:24" ht="15.75" x14ac:dyDescent="0.25">
      <c r="A61" s="22"/>
      <c r="B61" s="2"/>
      <c r="C61" s="25"/>
      <c r="D61" s="26"/>
      <c r="E61" s="26"/>
      <c r="F61" s="26"/>
      <c r="G61" s="26"/>
      <c r="H61" s="26"/>
      <c r="I61" s="26"/>
      <c r="J61" s="26"/>
      <c r="K61" s="26"/>
      <c r="L61" s="26"/>
      <c r="M61" s="26"/>
      <c r="N61" s="26"/>
      <c r="O61" s="27"/>
    </row>
    <row r="62" spans="1:24" ht="13.5" thickBot="1" x14ac:dyDescent="0.25">
      <c r="A62" s="23"/>
      <c r="B62" s="24"/>
      <c r="C62" s="24"/>
      <c r="D62" s="24"/>
      <c r="E62" s="24"/>
      <c r="F62" s="24"/>
      <c r="G62" s="24"/>
      <c r="H62" s="24"/>
      <c r="I62" s="24"/>
      <c r="J62" s="24"/>
      <c r="K62" s="24"/>
      <c r="L62" s="24"/>
      <c r="M62" s="24"/>
      <c r="N62" s="24"/>
      <c r="O62" s="57"/>
    </row>
    <row r="64" spans="1:24" x14ac:dyDescent="0.2">
      <c r="C64" s="166"/>
      <c r="D64" s="166"/>
    </row>
    <row r="65" spans="3:4" x14ac:dyDescent="0.2">
      <c r="C65" s="162"/>
      <c r="D65" s="166"/>
    </row>
    <row r="66" spans="3:4" ht="15.75" x14ac:dyDescent="0.2">
      <c r="C66" s="762"/>
      <c r="D66" s="762"/>
    </row>
    <row r="67" spans="3:4" x14ac:dyDescent="0.2">
      <c r="C67" s="162"/>
      <c r="D67" s="166"/>
    </row>
    <row r="68" spans="3:4" x14ac:dyDescent="0.2">
      <c r="C68" s="166"/>
      <c r="D68" s="166"/>
    </row>
    <row r="69" spans="3:4" x14ac:dyDescent="0.2">
      <c r="C69" s="166"/>
      <c r="D69" s="166"/>
    </row>
    <row r="70" spans="3:4" x14ac:dyDescent="0.2">
      <c r="C70" s="166"/>
      <c r="D70" s="166"/>
    </row>
    <row r="71" spans="3:4" x14ac:dyDescent="0.2">
      <c r="C71" s="166"/>
      <c r="D71" s="166"/>
    </row>
  </sheetData>
  <mergeCells count="29">
    <mergeCell ref="A2:O2"/>
    <mergeCell ref="C6:D6"/>
    <mergeCell ref="C38:G39"/>
    <mergeCell ref="I36:J36"/>
    <mergeCell ref="I38:J38"/>
    <mergeCell ref="A3:O3"/>
    <mergeCell ref="I27:J27"/>
    <mergeCell ref="L10:M10"/>
    <mergeCell ref="I10:J10"/>
    <mergeCell ref="L11:M11"/>
    <mergeCell ref="I31:J31"/>
    <mergeCell ref="I29:J29"/>
    <mergeCell ref="L33:M33"/>
    <mergeCell ref="L24:M24"/>
    <mergeCell ref="I14:J14"/>
    <mergeCell ref="I41:J41"/>
    <mergeCell ref="I44:J44"/>
    <mergeCell ref="I47:J47"/>
    <mergeCell ref="I52:J52"/>
    <mergeCell ref="I16:J16"/>
    <mergeCell ref="I22:J22"/>
    <mergeCell ref="I20:J20"/>
    <mergeCell ref="I18:J18"/>
    <mergeCell ref="C66:D66"/>
    <mergeCell ref="I50:J50"/>
    <mergeCell ref="L59:M59"/>
    <mergeCell ref="C44:G45"/>
    <mergeCell ref="L58:M58"/>
    <mergeCell ref="L54:M54"/>
  </mergeCells>
  <phoneticPr fontId="5" type="noConversion"/>
  <printOptions horizontalCentered="1" verticalCentered="1"/>
  <pageMargins left="0.39370078740157483" right="0.39370078740157483" top="0.59055118110236227" bottom="0.59055118110236227" header="0.51181102362204722" footer="0.51181102362204722"/>
  <pageSetup paperSize="9" scale="5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40"/>
  <sheetViews>
    <sheetView zoomScale="70" zoomScaleNormal="70" workbookViewId="0"/>
  </sheetViews>
  <sheetFormatPr defaultRowHeight="15" x14ac:dyDescent="0.2"/>
  <cols>
    <col min="1" max="1" width="7.85546875" style="402" customWidth="1"/>
    <col min="2" max="2" width="8.42578125" style="9" customWidth="1"/>
    <col min="3" max="3" width="6.7109375" style="9" customWidth="1"/>
    <col min="4" max="4" width="8.140625" style="9" customWidth="1"/>
    <col min="5" max="5" width="27" style="9" bestFit="1" customWidth="1"/>
    <col min="6" max="6" width="15.42578125" customWidth="1"/>
    <col min="7" max="8" width="15" bestFit="1" customWidth="1"/>
    <col min="9" max="9" width="14" bestFit="1" customWidth="1"/>
    <col min="10" max="10" width="9.28515625" bestFit="1" customWidth="1"/>
    <col min="11" max="11" width="14" bestFit="1" customWidth="1"/>
    <col min="12" max="12" width="9.28515625" bestFit="1" customWidth="1"/>
    <col min="13" max="14" width="14" bestFit="1" customWidth="1"/>
    <col min="15" max="16" width="12.85546875" bestFit="1" customWidth="1"/>
    <col min="17" max="17" width="16.5703125" bestFit="1" customWidth="1"/>
    <col min="23" max="24" width="16.5703125" bestFit="1" customWidth="1"/>
    <col min="25" max="25" width="15" bestFit="1" customWidth="1"/>
    <col min="26" max="26" width="14" bestFit="1" customWidth="1"/>
    <col min="27" max="27" width="16.5703125" bestFit="1" customWidth="1"/>
    <col min="28" max="28" width="12.85546875" bestFit="1" customWidth="1"/>
    <col min="29" max="31" width="9.28515625" bestFit="1" customWidth="1"/>
    <col min="32" max="32" width="12.85546875" bestFit="1" customWidth="1"/>
    <col min="33" max="34" width="16.5703125" bestFit="1" customWidth="1"/>
    <col min="35" max="35" width="15" bestFit="1" customWidth="1"/>
    <col min="36" max="36" width="14" bestFit="1" customWidth="1"/>
    <col min="37" max="37" width="16.5703125" bestFit="1" customWidth="1"/>
    <col min="38" max="41" width="14" bestFit="1" customWidth="1"/>
    <col min="42" max="43" width="12.85546875" bestFit="1" customWidth="1"/>
    <col min="44" max="44" width="14" bestFit="1" customWidth="1"/>
    <col min="45" max="45" width="12.85546875" bestFit="1" customWidth="1"/>
    <col min="46" max="47" width="9.28515625" bestFit="1" customWidth="1"/>
    <col min="48" max="48" width="12.85546875" bestFit="1" customWidth="1"/>
    <col min="49" max="50" width="9.28515625" bestFit="1" customWidth="1"/>
    <col min="51" max="51" width="11.28515625" bestFit="1" customWidth="1"/>
    <col min="52" max="52" width="10.28515625" bestFit="1" customWidth="1"/>
    <col min="53" max="53" width="9.28515625" bestFit="1" customWidth="1"/>
    <col min="54" max="56" width="11.28515625" bestFit="1" customWidth="1"/>
    <col min="62" max="62" width="12.7109375" customWidth="1"/>
    <col min="63" max="63" width="11.5703125" customWidth="1"/>
    <col min="64" max="64" width="10.7109375" bestFit="1" customWidth="1"/>
    <col min="65" max="65" width="9.7109375" bestFit="1" customWidth="1"/>
    <col min="66" max="66" width="11.7109375" bestFit="1" customWidth="1"/>
    <col min="67" max="67" width="12.7109375" bestFit="1" customWidth="1"/>
    <col min="68" max="68" width="14" customWidth="1"/>
    <col min="69" max="69" width="13" customWidth="1"/>
    <col min="70" max="70" width="10.140625" bestFit="1" customWidth="1"/>
    <col min="71" max="71" width="14.140625" customWidth="1"/>
    <col min="72" max="73" width="10.140625" bestFit="1" customWidth="1"/>
    <col min="74" max="74" width="9.28515625" bestFit="1" customWidth="1"/>
    <col min="75" max="75" width="10.140625" bestFit="1" customWidth="1"/>
    <col min="76" max="76" width="11.140625" bestFit="1" customWidth="1"/>
    <col min="77" max="77" width="10.140625" bestFit="1" customWidth="1"/>
    <col min="78" max="78" width="9.28515625" bestFit="1" customWidth="1"/>
    <col min="79" max="79" width="11.140625" bestFit="1" customWidth="1"/>
    <col min="80" max="103" width="9.28515625" bestFit="1" customWidth="1"/>
    <col min="104" max="104" width="11.140625" bestFit="1" customWidth="1"/>
    <col min="105" max="105" width="10.140625" bestFit="1" customWidth="1"/>
    <col min="106" max="106" width="9.28515625" bestFit="1" customWidth="1"/>
    <col min="107" max="107" width="11.140625" bestFit="1" customWidth="1"/>
    <col min="108" max="108" width="27.5703125" bestFit="1" customWidth="1"/>
    <col min="109" max="109" width="23.28515625" bestFit="1" customWidth="1"/>
    <col min="110" max="110" width="33" bestFit="1" customWidth="1"/>
  </cols>
  <sheetData>
    <row r="1" spans="1:110" ht="13.5" thickBot="1" x14ac:dyDescent="0.25">
      <c r="A1" s="388"/>
      <c r="B1" s="389"/>
      <c r="C1" s="44"/>
      <c r="D1" s="101"/>
      <c r="E1" s="390"/>
      <c r="F1" s="764" t="s">
        <v>914</v>
      </c>
      <c r="G1" s="765"/>
      <c r="H1" s="765"/>
      <c r="I1" s="765"/>
      <c r="J1" s="765"/>
      <c r="K1" s="765"/>
      <c r="L1" s="765"/>
      <c r="M1" s="765"/>
      <c r="N1" s="765"/>
      <c r="O1" s="765"/>
      <c r="P1" s="765"/>
      <c r="Q1" s="766"/>
      <c r="R1" s="769" t="s">
        <v>924</v>
      </c>
      <c r="S1" s="770"/>
      <c r="T1" s="770"/>
      <c r="U1" s="770"/>
      <c r="V1" s="770"/>
      <c r="W1" s="770"/>
      <c r="X1" s="770"/>
      <c r="Y1" s="770"/>
      <c r="Z1" s="770"/>
      <c r="AA1" s="770"/>
      <c r="AB1" s="770"/>
      <c r="AC1" s="770"/>
      <c r="AD1" s="770"/>
      <c r="AE1" s="770"/>
      <c r="AF1" s="770"/>
      <c r="AG1" s="770"/>
      <c r="AH1" s="770"/>
      <c r="AI1" s="770"/>
      <c r="AJ1" s="770"/>
      <c r="AK1" s="770"/>
      <c r="AL1" s="770"/>
      <c r="AM1" s="770"/>
      <c r="AN1" s="770"/>
      <c r="AO1" s="770"/>
      <c r="AP1" s="770"/>
      <c r="AQ1" s="770"/>
      <c r="AR1" s="770"/>
      <c r="AS1" s="770"/>
      <c r="AT1" s="770"/>
      <c r="AU1" s="770"/>
      <c r="AV1" s="770"/>
      <c r="AW1" s="770"/>
      <c r="AX1" s="770"/>
      <c r="AY1" s="770"/>
      <c r="AZ1" s="770"/>
      <c r="BA1" s="770"/>
      <c r="BB1" s="770"/>
      <c r="BC1" s="770"/>
      <c r="BD1" s="770"/>
      <c r="BE1" s="770"/>
      <c r="BF1" s="770"/>
      <c r="BG1" s="770"/>
      <c r="BH1" s="770"/>
      <c r="BI1" s="770"/>
      <c r="BJ1" s="770"/>
      <c r="BK1" s="770"/>
      <c r="BL1" s="770"/>
      <c r="BM1" s="770"/>
      <c r="BN1" s="770"/>
      <c r="BO1" s="770"/>
      <c r="BP1" s="770"/>
      <c r="BQ1" s="770"/>
      <c r="BR1" s="770"/>
      <c r="BS1" s="771"/>
      <c r="BT1" s="769" t="s">
        <v>925</v>
      </c>
      <c r="BU1" s="770"/>
      <c r="BV1" s="770"/>
      <c r="BW1" s="770"/>
      <c r="BX1" s="770"/>
      <c r="BY1" s="770"/>
      <c r="BZ1" s="770"/>
      <c r="CA1" s="770"/>
      <c r="CB1" s="770"/>
      <c r="CC1" s="770"/>
      <c r="CD1" s="770"/>
      <c r="CE1" s="770"/>
      <c r="CF1" s="770"/>
      <c r="CG1" s="770"/>
      <c r="CH1" s="770"/>
      <c r="CI1" s="770"/>
      <c r="CJ1" s="770"/>
      <c r="CK1" s="770"/>
      <c r="CL1" s="770"/>
      <c r="CM1" s="770"/>
      <c r="CN1" s="770"/>
      <c r="CO1" s="770"/>
      <c r="CP1" s="770"/>
      <c r="CQ1" s="770"/>
      <c r="CR1" s="770"/>
      <c r="CS1" s="770"/>
      <c r="CT1" s="770"/>
      <c r="CU1" s="770"/>
      <c r="CV1" s="770"/>
      <c r="CW1" s="770"/>
      <c r="CX1" s="770"/>
      <c r="CY1" s="770"/>
      <c r="CZ1" s="770"/>
      <c r="DA1" s="770"/>
      <c r="DB1" s="770"/>
      <c r="DC1" s="771"/>
    </row>
    <row r="2" spans="1:110" ht="64.150000000000006" customHeight="1" thickBot="1" x14ac:dyDescent="0.25">
      <c r="A2" s="391"/>
      <c r="B2" s="392"/>
      <c r="C2" s="393"/>
      <c r="D2" s="394"/>
      <c r="E2" s="393"/>
      <c r="F2" s="456" t="s">
        <v>915</v>
      </c>
      <c r="G2" s="455" t="s">
        <v>584</v>
      </c>
      <c r="H2" s="455" t="s">
        <v>585</v>
      </c>
      <c r="I2" s="455" t="s">
        <v>916</v>
      </c>
      <c r="J2" s="455" t="s">
        <v>601</v>
      </c>
      <c r="K2" s="455" t="s">
        <v>602</v>
      </c>
      <c r="L2" s="455" t="s">
        <v>917</v>
      </c>
      <c r="M2" s="455" t="s">
        <v>866</v>
      </c>
      <c r="N2" s="455" t="s">
        <v>918</v>
      </c>
      <c r="O2" s="455" t="s">
        <v>748</v>
      </c>
      <c r="P2" s="455" t="s">
        <v>749</v>
      </c>
      <c r="Q2" s="455" t="s">
        <v>750</v>
      </c>
      <c r="R2" s="767" t="s">
        <v>919</v>
      </c>
      <c r="S2" s="763"/>
      <c r="T2" s="763"/>
      <c r="U2" s="763"/>
      <c r="V2" s="763"/>
      <c r="W2" s="768" t="s">
        <v>840</v>
      </c>
      <c r="X2" s="763"/>
      <c r="Y2" s="763"/>
      <c r="Z2" s="763"/>
      <c r="AA2" s="763"/>
      <c r="AB2" s="768" t="s">
        <v>920</v>
      </c>
      <c r="AC2" s="763"/>
      <c r="AD2" s="763"/>
      <c r="AE2" s="763"/>
      <c r="AF2" s="763"/>
      <c r="AG2" s="763" t="s">
        <v>913</v>
      </c>
      <c r="AH2" s="763"/>
      <c r="AI2" s="763"/>
      <c r="AJ2" s="763"/>
      <c r="AK2" s="763"/>
      <c r="AL2" s="763" t="s">
        <v>842</v>
      </c>
      <c r="AM2" s="763"/>
      <c r="AN2" s="768" t="s">
        <v>843</v>
      </c>
      <c r="AO2" s="763"/>
      <c r="AP2" s="768" t="s">
        <v>844</v>
      </c>
      <c r="AQ2" s="763"/>
      <c r="AR2" s="763"/>
      <c r="AS2" s="768" t="s">
        <v>845</v>
      </c>
      <c r="AT2" s="763"/>
      <c r="AU2" s="763"/>
      <c r="AV2" s="763"/>
      <c r="AW2" s="768" t="s">
        <v>846</v>
      </c>
      <c r="AX2" s="763"/>
      <c r="AY2" s="763" t="s">
        <v>847</v>
      </c>
      <c r="AZ2" s="763"/>
      <c r="BA2" s="763"/>
      <c r="BB2" s="763"/>
      <c r="BC2" s="763" t="s">
        <v>848</v>
      </c>
      <c r="BD2" s="763"/>
      <c r="BE2" s="763" t="s">
        <v>849</v>
      </c>
      <c r="BF2" s="763"/>
      <c r="BG2" s="763"/>
      <c r="BH2" s="763"/>
      <c r="BI2" s="763"/>
      <c r="BJ2" s="763" t="s">
        <v>832</v>
      </c>
      <c r="BK2" s="763"/>
      <c r="BL2" s="763"/>
      <c r="BM2" s="763"/>
      <c r="BN2" s="763"/>
      <c r="BO2" s="763" t="s">
        <v>833</v>
      </c>
      <c r="BP2" s="763"/>
      <c r="BQ2" s="763"/>
      <c r="BR2" s="763"/>
      <c r="BS2" s="772"/>
      <c r="BT2" s="767" t="s">
        <v>834</v>
      </c>
      <c r="BU2" s="763"/>
      <c r="BV2" s="763"/>
      <c r="BW2" s="763"/>
      <c r="BX2" s="768" t="s">
        <v>927</v>
      </c>
      <c r="BY2" s="763"/>
      <c r="BZ2" s="763"/>
      <c r="CA2" s="763"/>
      <c r="CB2" s="768" t="s">
        <v>835</v>
      </c>
      <c r="CC2" s="763"/>
      <c r="CD2" s="763"/>
      <c r="CE2" s="763"/>
      <c r="CF2" s="768" t="s">
        <v>836</v>
      </c>
      <c r="CG2" s="763"/>
      <c r="CH2" s="763"/>
      <c r="CI2" s="763"/>
      <c r="CJ2" s="768" t="s">
        <v>837</v>
      </c>
      <c r="CK2" s="763"/>
      <c r="CL2" s="763"/>
      <c r="CM2" s="763"/>
      <c r="CN2" s="763" t="s">
        <v>871</v>
      </c>
      <c r="CO2" s="763"/>
      <c r="CP2" s="763"/>
      <c r="CQ2" s="763"/>
      <c r="CR2" s="763" t="s">
        <v>921</v>
      </c>
      <c r="CS2" s="763"/>
      <c r="CT2" s="763"/>
      <c r="CU2" s="763"/>
      <c r="CV2" s="773" t="s">
        <v>922</v>
      </c>
      <c r="CW2" s="773"/>
      <c r="CX2" s="773"/>
      <c r="CY2" s="773"/>
      <c r="CZ2" s="768" t="s">
        <v>923</v>
      </c>
      <c r="DA2" s="763"/>
      <c r="DB2" s="763"/>
      <c r="DC2" s="772"/>
      <c r="DD2" s="498"/>
      <c r="DE2" s="587"/>
      <c r="DF2" s="588" t="s">
        <v>1160</v>
      </c>
    </row>
    <row r="3" spans="1:110" ht="13.5" thickBot="1" x14ac:dyDescent="0.25">
      <c r="A3" s="117">
        <v>1</v>
      </c>
      <c r="B3" s="45">
        <v>2</v>
      </c>
      <c r="C3" s="45">
        <v>3</v>
      </c>
      <c r="D3" s="100">
        <v>4</v>
      </c>
      <c r="E3" s="45">
        <v>5</v>
      </c>
      <c r="F3" s="461">
        <v>6</v>
      </c>
      <c r="G3" s="462">
        <v>7</v>
      </c>
      <c r="H3" s="462">
        <v>8</v>
      </c>
      <c r="I3" s="462">
        <v>9</v>
      </c>
      <c r="J3" s="462">
        <v>10</v>
      </c>
      <c r="K3" s="462">
        <v>11</v>
      </c>
      <c r="L3" s="462">
        <v>12</v>
      </c>
      <c r="M3" s="462">
        <v>13</v>
      </c>
      <c r="N3" s="462">
        <v>14</v>
      </c>
      <c r="O3" s="462">
        <v>15</v>
      </c>
      <c r="P3" s="462">
        <v>16</v>
      </c>
      <c r="Q3" s="463">
        <v>17</v>
      </c>
      <c r="R3" s="461">
        <v>18</v>
      </c>
      <c r="S3" s="462">
        <v>19</v>
      </c>
      <c r="T3" s="462">
        <v>20</v>
      </c>
      <c r="U3" s="462">
        <v>21</v>
      </c>
      <c r="V3" s="462">
        <v>22</v>
      </c>
      <c r="W3" s="462">
        <v>23</v>
      </c>
      <c r="X3" s="462">
        <v>24</v>
      </c>
      <c r="Y3" s="462">
        <v>25</v>
      </c>
      <c r="Z3" s="462">
        <v>26</v>
      </c>
      <c r="AA3" s="462">
        <v>27</v>
      </c>
      <c r="AB3" s="462">
        <v>28</v>
      </c>
      <c r="AC3" s="462">
        <v>29</v>
      </c>
      <c r="AD3" s="462">
        <v>30</v>
      </c>
      <c r="AE3" s="462">
        <v>31</v>
      </c>
      <c r="AF3" s="462">
        <v>32</v>
      </c>
      <c r="AG3" s="462">
        <v>33</v>
      </c>
      <c r="AH3" s="462">
        <v>34</v>
      </c>
      <c r="AI3" s="462">
        <v>35</v>
      </c>
      <c r="AJ3" s="462">
        <v>36</v>
      </c>
      <c r="AK3" s="462">
        <v>37</v>
      </c>
      <c r="AL3" s="462">
        <v>38</v>
      </c>
      <c r="AM3" s="462">
        <v>39</v>
      </c>
      <c r="AN3" s="462">
        <v>40</v>
      </c>
      <c r="AO3" s="462">
        <v>41</v>
      </c>
      <c r="AP3" s="462">
        <v>42</v>
      </c>
      <c r="AQ3" s="462">
        <v>43</v>
      </c>
      <c r="AR3" s="462">
        <v>44</v>
      </c>
      <c r="AS3" s="462">
        <v>45</v>
      </c>
      <c r="AT3" s="462">
        <v>46</v>
      </c>
      <c r="AU3" s="462">
        <v>47</v>
      </c>
      <c r="AV3" s="462">
        <v>48</v>
      </c>
      <c r="AW3" s="462">
        <v>49</v>
      </c>
      <c r="AX3" s="462">
        <v>50</v>
      </c>
      <c r="AY3" s="462">
        <v>51</v>
      </c>
      <c r="AZ3" s="462">
        <v>52</v>
      </c>
      <c r="BA3" s="462">
        <v>53</v>
      </c>
      <c r="BB3" s="462">
        <v>54</v>
      </c>
      <c r="BC3" s="462">
        <v>55</v>
      </c>
      <c r="BD3" s="462">
        <v>56</v>
      </c>
      <c r="BE3" s="462">
        <v>57</v>
      </c>
      <c r="BF3" s="462">
        <v>58</v>
      </c>
      <c r="BG3" s="462">
        <v>59</v>
      </c>
      <c r="BH3" s="462">
        <v>60</v>
      </c>
      <c r="BI3" s="462">
        <v>61</v>
      </c>
      <c r="BJ3" s="462">
        <v>62</v>
      </c>
      <c r="BK3" s="462">
        <v>63</v>
      </c>
      <c r="BL3" s="462">
        <v>64</v>
      </c>
      <c r="BM3" s="462">
        <v>65</v>
      </c>
      <c r="BN3" s="462">
        <v>66</v>
      </c>
      <c r="BO3" s="462">
        <v>67</v>
      </c>
      <c r="BP3" s="462">
        <v>68</v>
      </c>
      <c r="BQ3" s="462">
        <v>69</v>
      </c>
      <c r="BR3" s="462">
        <v>70</v>
      </c>
      <c r="BS3" s="463">
        <v>71</v>
      </c>
      <c r="BT3" s="461">
        <v>72</v>
      </c>
      <c r="BU3" s="462">
        <v>73</v>
      </c>
      <c r="BV3" s="462">
        <v>74</v>
      </c>
      <c r="BW3" s="462">
        <v>75</v>
      </c>
      <c r="BX3" s="462">
        <v>76</v>
      </c>
      <c r="BY3" s="462">
        <v>77</v>
      </c>
      <c r="BZ3" s="462">
        <v>78</v>
      </c>
      <c r="CA3" s="462">
        <v>79</v>
      </c>
      <c r="CB3" s="462">
        <v>80</v>
      </c>
      <c r="CC3" s="462">
        <v>81</v>
      </c>
      <c r="CD3" s="462">
        <v>82</v>
      </c>
      <c r="CE3" s="462">
        <v>83</v>
      </c>
      <c r="CF3" s="462">
        <v>84</v>
      </c>
      <c r="CG3" s="462">
        <v>85</v>
      </c>
      <c r="CH3" s="462">
        <v>86</v>
      </c>
      <c r="CI3" s="462">
        <v>87</v>
      </c>
      <c r="CJ3" s="462">
        <v>88</v>
      </c>
      <c r="CK3" s="462">
        <v>89</v>
      </c>
      <c r="CL3" s="462">
        <v>90</v>
      </c>
      <c r="CM3" s="462">
        <v>91</v>
      </c>
      <c r="CN3" s="462">
        <v>92</v>
      </c>
      <c r="CO3" s="462">
        <v>93</v>
      </c>
      <c r="CP3" s="462">
        <v>94</v>
      </c>
      <c r="CQ3" s="462">
        <v>95</v>
      </c>
      <c r="CR3" s="462">
        <v>96</v>
      </c>
      <c r="CS3" s="462">
        <v>97</v>
      </c>
      <c r="CT3" s="462">
        <v>98</v>
      </c>
      <c r="CU3" s="462">
        <v>99</v>
      </c>
      <c r="CV3" s="462">
        <v>100</v>
      </c>
      <c r="CW3" s="462">
        <v>101</v>
      </c>
      <c r="CX3" s="462">
        <v>102</v>
      </c>
      <c r="CY3" s="462">
        <v>103</v>
      </c>
      <c r="CZ3" s="462">
        <v>104</v>
      </c>
      <c r="DA3" s="462">
        <v>105</v>
      </c>
      <c r="DB3" s="462">
        <v>106</v>
      </c>
      <c r="DC3" s="463">
        <v>107</v>
      </c>
      <c r="DD3" s="589">
        <v>108</v>
      </c>
      <c r="DE3" s="589">
        <f t="shared" ref="DE3:DF3" si="0">+DD3+1</f>
        <v>109</v>
      </c>
      <c r="DF3" s="589">
        <f t="shared" si="0"/>
        <v>110</v>
      </c>
    </row>
    <row r="4" spans="1:110" ht="12.75" x14ac:dyDescent="0.2">
      <c r="A4" s="117"/>
      <c r="B4" s="395"/>
      <c r="C4" s="46"/>
      <c r="D4" s="102"/>
      <c r="E4" s="390"/>
      <c r="F4" s="464"/>
      <c r="G4" s="465"/>
      <c r="H4" s="465"/>
      <c r="I4" s="465"/>
      <c r="J4" s="465"/>
      <c r="K4" s="465"/>
      <c r="L4" s="465"/>
      <c r="M4" s="465"/>
      <c r="N4" s="465"/>
      <c r="O4" s="465"/>
      <c r="P4" s="465"/>
      <c r="Q4" s="466"/>
      <c r="R4" s="464"/>
      <c r="S4" s="465"/>
      <c r="T4" s="465"/>
      <c r="U4" s="465"/>
      <c r="V4" s="465"/>
      <c r="W4" s="465"/>
      <c r="X4" s="465"/>
      <c r="Y4" s="465"/>
      <c r="Z4" s="465"/>
      <c r="AA4" s="465"/>
      <c r="AB4" s="465"/>
      <c r="AC4" s="465"/>
      <c r="AD4" s="465"/>
      <c r="AE4" s="465"/>
      <c r="AF4" s="465"/>
      <c r="AG4" s="465"/>
      <c r="AH4" s="465"/>
      <c r="AI4" s="465"/>
      <c r="AJ4" s="465"/>
      <c r="AK4" s="465"/>
      <c r="AL4" s="465"/>
      <c r="AM4" s="465"/>
      <c r="AN4" s="465"/>
      <c r="AO4" s="465"/>
      <c r="AP4" s="465"/>
      <c r="AQ4" s="465"/>
      <c r="AR4" s="465"/>
      <c r="AS4" s="465"/>
      <c r="AT4" s="465"/>
      <c r="AU4" s="465"/>
      <c r="AV4" s="465"/>
      <c r="AW4" s="465"/>
      <c r="AX4" s="465"/>
      <c r="AY4" s="465"/>
      <c r="AZ4" s="465"/>
      <c r="BA4" s="465"/>
      <c r="BB4" s="465"/>
      <c r="BC4" s="465"/>
      <c r="BD4" s="465"/>
      <c r="BE4" s="465"/>
      <c r="BF4" s="465"/>
      <c r="BG4" s="465"/>
      <c r="BH4" s="465"/>
      <c r="BI4" s="465"/>
      <c r="BJ4" s="465"/>
      <c r="BK4" s="465"/>
      <c r="BL4" s="465"/>
      <c r="BM4" s="465"/>
      <c r="BN4" s="465"/>
      <c r="BO4" s="465"/>
      <c r="BP4" s="465"/>
      <c r="BQ4" s="465"/>
      <c r="BR4" s="465"/>
      <c r="BS4" s="466"/>
      <c r="BT4" s="464"/>
      <c r="BU4" s="465"/>
      <c r="BV4" s="465"/>
      <c r="BW4" s="465"/>
      <c r="BX4" s="465"/>
      <c r="BY4" s="465"/>
      <c r="BZ4" s="465"/>
      <c r="CA4" s="465"/>
      <c r="CB4" s="465"/>
      <c r="CC4" s="465"/>
      <c r="CD4" s="465"/>
      <c r="CE4" s="465"/>
      <c r="CF4" s="465"/>
      <c r="CG4" s="465"/>
      <c r="CH4" s="465"/>
      <c r="CI4" s="465"/>
      <c r="CJ4" s="465"/>
      <c r="CK4" s="465"/>
      <c r="CL4" s="465"/>
      <c r="CM4" s="465"/>
      <c r="CN4" s="465"/>
      <c r="CO4" s="465"/>
      <c r="CP4" s="465"/>
      <c r="CQ4" s="465"/>
      <c r="CR4" s="465"/>
      <c r="CS4" s="465"/>
      <c r="CT4" s="465"/>
      <c r="CU4" s="465"/>
      <c r="CV4" s="465"/>
      <c r="CW4" s="465"/>
      <c r="CX4" s="465"/>
      <c r="CY4" s="465"/>
      <c r="CZ4" s="465"/>
      <c r="DA4" s="465"/>
      <c r="DB4" s="465"/>
      <c r="DC4" s="466"/>
      <c r="DD4" s="52"/>
      <c r="DE4" s="52"/>
      <c r="DF4" s="52"/>
    </row>
    <row r="5" spans="1:110" ht="13.5" thickBot="1" x14ac:dyDescent="0.25">
      <c r="A5" s="117"/>
      <c r="B5" s="396" t="s">
        <v>629</v>
      </c>
      <c r="C5" s="396" t="s">
        <v>895</v>
      </c>
      <c r="D5" s="397" t="s">
        <v>896</v>
      </c>
      <c r="E5" s="396" t="s">
        <v>628</v>
      </c>
      <c r="F5" s="464"/>
      <c r="G5" s="465"/>
      <c r="H5" s="465"/>
      <c r="I5" s="465"/>
      <c r="J5" s="465"/>
      <c r="K5" s="465"/>
      <c r="L5" s="465"/>
      <c r="M5" s="465"/>
      <c r="N5" s="465"/>
      <c r="O5" s="465"/>
      <c r="P5" s="465"/>
      <c r="Q5" s="466"/>
      <c r="R5" s="464"/>
      <c r="S5" s="465"/>
      <c r="T5" s="465"/>
      <c r="U5" s="465"/>
      <c r="V5" s="465"/>
      <c r="W5" s="465"/>
      <c r="X5" s="465"/>
      <c r="Y5" s="465"/>
      <c r="Z5" s="465"/>
      <c r="AA5" s="465"/>
      <c r="AB5" s="465"/>
      <c r="AC5" s="465"/>
      <c r="AD5" s="465"/>
      <c r="AE5" s="465"/>
      <c r="AF5" s="465"/>
      <c r="AG5" s="465"/>
      <c r="AH5" s="465"/>
      <c r="AI5" s="465"/>
      <c r="AJ5" s="465"/>
      <c r="AK5" s="465"/>
      <c r="AL5" s="465"/>
      <c r="AM5" s="465"/>
      <c r="AN5" s="465"/>
      <c r="AO5" s="465"/>
      <c r="AP5" s="465"/>
      <c r="AQ5" s="465"/>
      <c r="AR5" s="465"/>
      <c r="AS5" s="465"/>
      <c r="AT5" s="465"/>
      <c r="AU5" s="465"/>
      <c r="AV5" s="465"/>
      <c r="AW5" s="465"/>
      <c r="AX5" s="465"/>
      <c r="AY5" s="465"/>
      <c r="AZ5" s="465"/>
      <c r="BA5" s="465"/>
      <c r="BB5" s="465"/>
      <c r="BC5" s="465"/>
      <c r="BD5" s="465"/>
      <c r="BE5" s="465"/>
      <c r="BF5" s="465"/>
      <c r="BG5" s="465"/>
      <c r="BH5" s="465"/>
      <c r="BI5" s="465"/>
      <c r="BJ5" s="465"/>
      <c r="BK5" s="465"/>
      <c r="BL5" s="465"/>
      <c r="BM5" s="465"/>
      <c r="BN5" s="465"/>
      <c r="BO5" s="465"/>
      <c r="BP5" s="465"/>
      <c r="BQ5" s="465"/>
      <c r="BR5" s="465"/>
      <c r="BS5" s="466"/>
      <c r="BT5" s="464"/>
      <c r="BU5" s="465"/>
      <c r="BV5" s="465"/>
      <c r="BW5" s="465"/>
      <c r="BX5" s="465"/>
      <c r="BY5" s="465"/>
      <c r="BZ5" s="465"/>
      <c r="CA5" s="465"/>
      <c r="CB5" s="465"/>
      <c r="CC5" s="465"/>
      <c r="CD5" s="465"/>
      <c r="CE5" s="465"/>
      <c r="CF5" s="465"/>
      <c r="CG5" s="465"/>
      <c r="CH5" s="465"/>
      <c r="CI5" s="465"/>
      <c r="CJ5" s="465"/>
      <c r="CK5" s="465"/>
      <c r="CL5" s="465"/>
      <c r="CM5" s="465"/>
      <c r="CN5" s="465"/>
      <c r="CO5" s="465"/>
      <c r="CP5" s="465"/>
      <c r="CQ5" s="465"/>
      <c r="CR5" s="465"/>
      <c r="CS5" s="465"/>
      <c r="CT5" s="465"/>
      <c r="CU5" s="465"/>
      <c r="CV5" s="465"/>
      <c r="CW5" s="465"/>
      <c r="CX5" s="465"/>
      <c r="CY5" s="465"/>
      <c r="CZ5" s="465"/>
      <c r="DA5" s="465"/>
      <c r="DB5" s="465"/>
      <c r="DC5" s="466"/>
      <c r="DD5" s="590"/>
      <c r="DE5" s="590"/>
      <c r="DF5" s="590"/>
    </row>
    <row r="6" spans="1:110" ht="13.5" thickBot="1" x14ac:dyDescent="0.25">
      <c r="A6" s="398"/>
      <c r="B6" s="399"/>
      <c r="C6" s="400"/>
      <c r="D6" s="401"/>
      <c r="E6" s="400"/>
      <c r="F6" s="464"/>
      <c r="G6" s="465"/>
      <c r="H6" s="465"/>
      <c r="I6" s="465"/>
      <c r="J6" s="465"/>
      <c r="K6" s="465"/>
      <c r="L6" s="465"/>
      <c r="M6" s="465"/>
      <c r="N6" s="465"/>
      <c r="O6" s="465"/>
      <c r="P6" s="465"/>
      <c r="Q6" s="466"/>
      <c r="R6" s="464"/>
      <c r="S6" s="465"/>
      <c r="T6" s="465"/>
      <c r="U6" s="465"/>
      <c r="V6" s="465"/>
      <c r="W6" s="465"/>
      <c r="X6" s="465"/>
      <c r="Y6" s="465"/>
      <c r="Z6" s="465"/>
      <c r="AA6" s="465"/>
      <c r="AB6" s="465"/>
      <c r="AC6" s="465"/>
      <c r="AD6" s="465"/>
      <c r="AE6" s="465"/>
      <c r="AF6" s="465"/>
      <c r="AG6" s="465"/>
      <c r="AH6" s="465"/>
      <c r="AI6" s="465"/>
      <c r="AJ6" s="465"/>
      <c r="AK6" s="465"/>
      <c r="AL6" s="465"/>
      <c r="AM6" s="465"/>
      <c r="AN6" s="465"/>
      <c r="AO6" s="465"/>
      <c r="AP6" s="465"/>
      <c r="AQ6" s="465"/>
      <c r="AR6" s="465"/>
      <c r="AS6" s="465"/>
      <c r="AT6" s="465"/>
      <c r="AU6" s="465"/>
      <c r="AV6" s="465"/>
      <c r="AW6" s="465"/>
      <c r="AX6" s="465"/>
      <c r="AY6" s="465"/>
      <c r="AZ6" s="465"/>
      <c r="BA6" s="465"/>
      <c r="BB6" s="465"/>
      <c r="BC6" s="465"/>
      <c r="BD6" s="465"/>
      <c r="BE6" s="465"/>
      <c r="BF6" s="465"/>
      <c r="BG6" s="465"/>
      <c r="BH6" s="465"/>
      <c r="BI6" s="465"/>
      <c r="BJ6" s="465"/>
      <c r="BK6" s="465"/>
      <c r="BL6" s="465"/>
      <c r="BM6" s="465"/>
      <c r="BN6" s="465"/>
      <c r="BO6" s="465"/>
      <c r="BP6" s="465"/>
      <c r="BQ6" s="465"/>
      <c r="BR6" s="465"/>
      <c r="BS6" s="466"/>
      <c r="BT6" s="464"/>
      <c r="BU6" s="465"/>
      <c r="BV6" s="465"/>
      <c r="BW6" s="465"/>
      <c r="BX6" s="465"/>
      <c r="BY6" s="465"/>
      <c r="BZ6" s="465"/>
      <c r="CA6" s="465"/>
      <c r="CB6" s="465"/>
      <c r="CC6" s="465"/>
      <c r="CD6" s="465"/>
      <c r="CE6" s="465"/>
      <c r="CF6" s="465"/>
      <c r="CG6" s="465"/>
      <c r="CH6" s="465"/>
      <c r="CI6" s="465"/>
      <c r="CJ6" s="465"/>
      <c r="CK6" s="465"/>
      <c r="CL6" s="465"/>
      <c r="CM6" s="465"/>
      <c r="CN6" s="465"/>
      <c r="CO6" s="465"/>
      <c r="CP6" s="465"/>
      <c r="CQ6" s="465"/>
      <c r="CR6" s="465"/>
      <c r="CS6" s="465"/>
      <c r="CT6" s="465"/>
      <c r="CU6" s="465"/>
      <c r="CV6" s="465"/>
      <c r="CW6" s="465"/>
      <c r="CX6" s="465"/>
      <c r="CY6" s="465"/>
      <c r="CZ6" s="465"/>
      <c r="DA6" s="465"/>
      <c r="DB6" s="465"/>
      <c r="DC6" s="466"/>
      <c r="DD6" s="590"/>
      <c r="DE6" s="590"/>
      <c r="DF6" s="590"/>
    </row>
    <row r="7" spans="1:110" s="220" customFormat="1" ht="13.5" thickBot="1" x14ac:dyDescent="0.25">
      <c r="A7" s="417"/>
      <c r="B7" s="418"/>
      <c r="C7" s="419"/>
      <c r="D7" s="420"/>
      <c r="E7" s="460"/>
      <c r="F7" s="457"/>
      <c r="G7" s="458"/>
      <c r="H7" s="458"/>
      <c r="I7" s="458"/>
      <c r="J7" s="458"/>
      <c r="K7" s="458"/>
      <c r="L7" s="458"/>
      <c r="M7" s="458"/>
      <c r="N7" s="458"/>
      <c r="O7" s="458"/>
      <c r="P7" s="458"/>
      <c r="Q7" s="459"/>
      <c r="R7" s="457"/>
      <c r="S7" s="458"/>
      <c r="T7" s="458"/>
      <c r="U7" s="458"/>
      <c r="V7" s="458"/>
      <c r="W7" s="458"/>
      <c r="X7" s="458"/>
      <c r="Y7" s="458"/>
      <c r="Z7" s="458"/>
      <c r="AA7" s="458"/>
      <c r="AB7" s="458"/>
      <c r="AC7" s="458"/>
      <c r="AD7" s="458"/>
      <c r="AE7" s="458"/>
      <c r="AF7" s="458"/>
      <c r="AG7" s="458"/>
      <c r="AH7" s="458"/>
      <c r="AI7" s="458"/>
      <c r="AJ7" s="458"/>
      <c r="AK7" s="458"/>
      <c r="AL7" s="458"/>
      <c r="AM7" s="458"/>
      <c r="AN7" s="458"/>
      <c r="AO7" s="458"/>
      <c r="AP7" s="458"/>
      <c r="AQ7" s="458"/>
      <c r="AR7" s="458"/>
      <c r="AS7" s="458"/>
      <c r="AT7" s="458"/>
      <c r="AU7" s="458"/>
      <c r="AV7" s="458"/>
      <c r="AW7" s="458"/>
      <c r="AX7" s="458"/>
      <c r="AY7" s="458"/>
      <c r="AZ7" s="458"/>
      <c r="BA7" s="458"/>
      <c r="BB7" s="458"/>
      <c r="BC7" s="458"/>
      <c r="BD7" s="458"/>
      <c r="BE7" s="458"/>
      <c r="BF7" s="458"/>
      <c r="BG7" s="458"/>
      <c r="BH7" s="458"/>
      <c r="BI7" s="458"/>
      <c r="BJ7" s="458"/>
      <c r="BK7" s="458"/>
      <c r="BL7" s="458"/>
      <c r="BM7" s="458"/>
      <c r="BN7" s="458"/>
      <c r="BO7" s="458"/>
      <c r="BP7" s="458"/>
      <c r="BQ7" s="458"/>
      <c r="BR7" s="458"/>
      <c r="BS7" s="459"/>
      <c r="BT7" s="457"/>
      <c r="BU7" s="458"/>
      <c r="BV7" s="458"/>
      <c r="BW7" s="458"/>
      <c r="BX7" s="458"/>
      <c r="BY7" s="458"/>
      <c r="BZ7" s="458"/>
      <c r="CA7" s="458"/>
      <c r="CB7" s="458"/>
      <c r="CC7" s="458"/>
      <c r="CD7" s="458"/>
      <c r="CE7" s="458"/>
      <c r="CF7" s="458"/>
      <c r="CG7" s="458"/>
      <c r="CH7" s="458"/>
      <c r="CI7" s="458"/>
      <c r="CJ7" s="458"/>
      <c r="CK7" s="458"/>
      <c r="CL7" s="458"/>
      <c r="CM7" s="458"/>
      <c r="CN7" s="458"/>
      <c r="CO7" s="458"/>
      <c r="CP7" s="458"/>
      <c r="CQ7" s="458"/>
      <c r="CR7" s="458"/>
      <c r="CS7" s="458"/>
      <c r="CT7" s="458"/>
      <c r="CU7" s="458"/>
      <c r="CV7" s="458"/>
      <c r="CW7" s="458"/>
      <c r="CX7" s="458"/>
      <c r="CY7" s="458"/>
      <c r="CZ7" s="458"/>
      <c r="DA7" s="458"/>
      <c r="DB7" s="458"/>
      <c r="DC7" s="459"/>
      <c r="DD7" s="52"/>
      <c r="DE7" s="52"/>
      <c r="DF7" s="52"/>
    </row>
    <row r="8" spans="1:110" ht="12.75" x14ac:dyDescent="0.2">
      <c r="A8" s="467">
        <v>1</v>
      </c>
      <c r="B8" s="470" t="s">
        <v>631</v>
      </c>
      <c r="C8" s="471" t="s">
        <v>897</v>
      </c>
      <c r="D8" s="472" t="s">
        <v>898</v>
      </c>
      <c r="E8" s="479" t="s">
        <v>630</v>
      </c>
      <c r="F8" s="487">
        <v>18916760</v>
      </c>
      <c r="G8" s="488">
        <v>0</v>
      </c>
      <c r="H8" s="488">
        <v>1268400</v>
      </c>
      <c r="I8" s="488">
        <v>85393</v>
      </c>
      <c r="J8" s="488">
        <v>0</v>
      </c>
      <c r="K8" s="488">
        <v>85393</v>
      </c>
      <c r="L8" s="488">
        <v>0</v>
      </c>
      <c r="M8" s="488">
        <v>0</v>
      </c>
      <c r="N8" s="488">
        <v>0</v>
      </c>
      <c r="O8" s="488">
        <v>0</v>
      </c>
      <c r="P8" s="488">
        <v>0</v>
      </c>
      <c r="Q8" s="489">
        <v>17562967</v>
      </c>
      <c r="R8" s="490">
        <v>0.5</v>
      </c>
      <c r="S8" s="491">
        <v>0.4</v>
      </c>
      <c r="T8" s="491">
        <v>0.1</v>
      </c>
      <c r="U8" s="491">
        <v>0</v>
      </c>
      <c r="V8" s="491">
        <v>1</v>
      </c>
      <c r="W8" s="488">
        <v>8781483</v>
      </c>
      <c r="X8" s="488">
        <v>7025187</v>
      </c>
      <c r="Y8" s="488">
        <v>1756297</v>
      </c>
      <c r="Z8" s="488">
        <v>0</v>
      </c>
      <c r="AA8" s="488">
        <v>17562967</v>
      </c>
      <c r="AB8" s="488">
        <v>0</v>
      </c>
      <c r="AC8" s="488">
        <v>0</v>
      </c>
      <c r="AD8" s="488">
        <v>0</v>
      </c>
      <c r="AE8" s="488">
        <v>0</v>
      </c>
      <c r="AF8" s="488">
        <v>0</v>
      </c>
      <c r="AG8" s="488">
        <v>8781483</v>
      </c>
      <c r="AH8" s="488">
        <v>7025187</v>
      </c>
      <c r="AI8" s="488">
        <v>1756297</v>
      </c>
      <c r="AJ8" s="488">
        <v>0</v>
      </c>
      <c r="AK8" s="488">
        <v>17562967</v>
      </c>
      <c r="AL8" s="488">
        <v>85393</v>
      </c>
      <c r="AM8" s="488">
        <v>85393</v>
      </c>
      <c r="AN8" s="488">
        <v>0</v>
      </c>
      <c r="AO8" s="488">
        <v>0</v>
      </c>
      <c r="AP8" s="488">
        <v>0</v>
      </c>
      <c r="AQ8" s="488">
        <v>0</v>
      </c>
      <c r="AR8" s="488">
        <v>0</v>
      </c>
      <c r="AS8" s="488">
        <v>0</v>
      </c>
      <c r="AT8" s="488">
        <v>0</v>
      </c>
      <c r="AU8" s="488">
        <v>0</v>
      </c>
      <c r="AV8" s="488">
        <v>0</v>
      </c>
      <c r="AW8" s="488">
        <v>0</v>
      </c>
      <c r="AX8" s="488">
        <v>0</v>
      </c>
      <c r="AY8" s="488">
        <v>0</v>
      </c>
      <c r="AZ8" s="488">
        <v>0</v>
      </c>
      <c r="BA8" s="488">
        <v>0</v>
      </c>
      <c r="BB8" s="488">
        <v>0</v>
      </c>
      <c r="BC8" s="488">
        <v>0</v>
      </c>
      <c r="BD8" s="488">
        <v>0</v>
      </c>
      <c r="BE8" s="491">
        <v>0.5</v>
      </c>
      <c r="BF8" s="491">
        <v>0.4</v>
      </c>
      <c r="BG8" s="491">
        <v>0.1</v>
      </c>
      <c r="BH8" s="491">
        <v>0</v>
      </c>
      <c r="BI8" s="491">
        <v>1</v>
      </c>
      <c r="BJ8" s="492">
        <v>217472</v>
      </c>
      <c r="BK8" s="492">
        <v>173978</v>
      </c>
      <c r="BL8" s="492">
        <v>43495</v>
      </c>
      <c r="BM8" s="492">
        <v>0</v>
      </c>
      <c r="BN8" s="492">
        <v>434945</v>
      </c>
      <c r="BO8" s="492">
        <v>8998955</v>
      </c>
      <c r="BP8" s="492">
        <v>7284558</v>
      </c>
      <c r="BQ8" s="492">
        <v>1799792</v>
      </c>
      <c r="BR8" s="492">
        <v>0</v>
      </c>
      <c r="BS8" s="493">
        <v>18083305</v>
      </c>
      <c r="BT8" s="494">
        <v>105529</v>
      </c>
      <c r="BU8" s="492">
        <v>26382</v>
      </c>
      <c r="BV8" s="492">
        <v>0</v>
      </c>
      <c r="BW8" s="492">
        <v>131911</v>
      </c>
      <c r="BX8" s="492">
        <v>365549</v>
      </c>
      <c r="BY8" s="492">
        <v>91387</v>
      </c>
      <c r="BZ8" s="492">
        <v>0</v>
      </c>
      <c r="CA8" s="492">
        <v>456936</v>
      </c>
      <c r="CB8" s="492">
        <v>0</v>
      </c>
      <c r="CC8" s="492">
        <v>0</v>
      </c>
      <c r="CD8" s="492">
        <v>0</v>
      </c>
      <c r="CE8" s="492">
        <v>0</v>
      </c>
      <c r="CF8" s="492">
        <v>2543</v>
      </c>
      <c r="CG8" s="492">
        <v>636</v>
      </c>
      <c r="CH8" s="492">
        <v>0</v>
      </c>
      <c r="CI8" s="492">
        <v>3179</v>
      </c>
      <c r="CJ8" s="492">
        <v>0</v>
      </c>
      <c r="CK8" s="492">
        <v>0</v>
      </c>
      <c r="CL8" s="492">
        <v>0</v>
      </c>
      <c r="CM8" s="492">
        <v>0</v>
      </c>
      <c r="CN8" s="492">
        <v>0</v>
      </c>
      <c r="CO8" s="492">
        <v>0</v>
      </c>
      <c r="CP8" s="492">
        <v>0</v>
      </c>
      <c r="CQ8" s="492">
        <v>0</v>
      </c>
      <c r="CR8" s="492">
        <v>0</v>
      </c>
      <c r="CS8" s="492">
        <v>0</v>
      </c>
      <c r="CT8" s="492">
        <v>0</v>
      </c>
      <c r="CU8" s="492">
        <v>0</v>
      </c>
      <c r="CV8" s="492">
        <v>0</v>
      </c>
      <c r="CW8" s="492">
        <v>0</v>
      </c>
      <c r="CX8" s="492">
        <v>0</v>
      </c>
      <c r="CY8" s="492">
        <v>0</v>
      </c>
      <c r="CZ8" s="492">
        <v>473621</v>
      </c>
      <c r="DA8" s="492">
        <v>118405</v>
      </c>
      <c r="DB8" s="492">
        <v>0</v>
      </c>
      <c r="DC8" s="493">
        <v>592026</v>
      </c>
      <c r="DD8" s="591" t="s">
        <v>630</v>
      </c>
      <c r="DE8" s="592" t="s">
        <v>1161</v>
      </c>
      <c r="DF8" s="593" t="s">
        <v>1162</v>
      </c>
    </row>
    <row r="9" spans="1:110" ht="12.75" x14ac:dyDescent="0.2">
      <c r="A9" s="468">
        <v>2</v>
      </c>
      <c r="B9" s="473" t="s">
        <v>633</v>
      </c>
      <c r="C9" s="403" t="s">
        <v>897</v>
      </c>
      <c r="D9" s="474" t="s">
        <v>899</v>
      </c>
      <c r="E9" s="480" t="s">
        <v>632</v>
      </c>
      <c r="F9" s="487">
        <v>28370005</v>
      </c>
      <c r="G9" s="488">
        <v>689237</v>
      </c>
      <c r="H9" s="488">
        <v>0</v>
      </c>
      <c r="I9" s="488">
        <v>183183</v>
      </c>
      <c r="J9" s="488">
        <v>0</v>
      </c>
      <c r="K9" s="488">
        <v>183183</v>
      </c>
      <c r="L9" s="488">
        <v>0</v>
      </c>
      <c r="M9" s="488">
        <v>0</v>
      </c>
      <c r="N9" s="488">
        <v>408587</v>
      </c>
      <c r="O9" s="488">
        <v>408587</v>
      </c>
      <c r="P9" s="488">
        <v>0</v>
      </c>
      <c r="Q9" s="489">
        <v>28467472</v>
      </c>
      <c r="R9" s="490">
        <v>0.5</v>
      </c>
      <c r="S9" s="491">
        <v>0.4</v>
      </c>
      <c r="T9" s="491">
        <v>0.1</v>
      </c>
      <c r="U9" s="491">
        <v>0</v>
      </c>
      <c r="V9" s="491">
        <v>1</v>
      </c>
      <c r="W9" s="488">
        <v>14233736</v>
      </c>
      <c r="X9" s="488">
        <v>11386989</v>
      </c>
      <c r="Y9" s="488">
        <v>2846747</v>
      </c>
      <c r="Z9" s="488">
        <v>0</v>
      </c>
      <c r="AA9" s="488">
        <v>28467472</v>
      </c>
      <c r="AB9" s="488">
        <v>0</v>
      </c>
      <c r="AC9" s="488">
        <v>0</v>
      </c>
      <c r="AD9" s="488">
        <v>0</v>
      </c>
      <c r="AE9" s="488">
        <v>0</v>
      </c>
      <c r="AF9" s="488">
        <v>0</v>
      </c>
      <c r="AG9" s="488">
        <v>14233736</v>
      </c>
      <c r="AH9" s="488">
        <v>11386989</v>
      </c>
      <c r="AI9" s="488">
        <v>2846747</v>
      </c>
      <c r="AJ9" s="488">
        <v>0</v>
      </c>
      <c r="AK9" s="488">
        <v>28467472</v>
      </c>
      <c r="AL9" s="488">
        <v>183183</v>
      </c>
      <c r="AM9" s="488">
        <v>183183</v>
      </c>
      <c r="AN9" s="488">
        <v>0</v>
      </c>
      <c r="AO9" s="488">
        <v>0</v>
      </c>
      <c r="AP9" s="488">
        <v>408587</v>
      </c>
      <c r="AQ9" s="488">
        <v>0</v>
      </c>
      <c r="AR9" s="488">
        <v>408587</v>
      </c>
      <c r="AS9" s="488">
        <v>0</v>
      </c>
      <c r="AT9" s="488">
        <v>0</v>
      </c>
      <c r="AU9" s="488">
        <v>0</v>
      </c>
      <c r="AV9" s="488">
        <v>0</v>
      </c>
      <c r="AW9" s="488">
        <v>0</v>
      </c>
      <c r="AX9" s="488">
        <v>0</v>
      </c>
      <c r="AY9" s="488">
        <v>0</v>
      </c>
      <c r="AZ9" s="488">
        <v>0</v>
      </c>
      <c r="BA9" s="488">
        <v>0</v>
      </c>
      <c r="BB9" s="488">
        <v>0</v>
      </c>
      <c r="BC9" s="488">
        <v>0</v>
      </c>
      <c r="BD9" s="488">
        <v>0</v>
      </c>
      <c r="BE9" s="491">
        <v>0.5</v>
      </c>
      <c r="BF9" s="491">
        <v>0.4</v>
      </c>
      <c r="BG9" s="491">
        <v>0.1</v>
      </c>
      <c r="BH9" s="491">
        <v>0</v>
      </c>
      <c r="BI9" s="491">
        <v>1</v>
      </c>
      <c r="BJ9" s="492">
        <v>-1090106</v>
      </c>
      <c r="BK9" s="492">
        <v>-872084</v>
      </c>
      <c r="BL9" s="492">
        <v>-218021</v>
      </c>
      <c r="BM9" s="492">
        <v>0</v>
      </c>
      <c r="BN9" s="492">
        <v>-2180211</v>
      </c>
      <c r="BO9" s="492">
        <v>13143630</v>
      </c>
      <c r="BP9" s="492">
        <v>11106675</v>
      </c>
      <c r="BQ9" s="492">
        <v>2628726</v>
      </c>
      <c r="BR9" s="492">
        <v>0</v>
      </c>
      <c r="BS9" s="493">
        <v>26879031</v>
      </c>
      <c r="BT9" s="494">
        <v>177187</v>
      </c>
      <c r="BU9" s="492">
        <v>42762</v>
      </c>
      <c r="BV9" s="492">
        <v>0</v>
      </c>
      <c r="BW9" s="492">
        <v>219949</v>
      </c>
      <c r="BX9" s="492">
        <v>855482</v>
      </c>
      <c r="BY9" s="492">
        <v>213870</v>
      </c>
      <c r="BZ9" s="492">
        <v>0</v>
      </c>
      <c r="CA9" s="492">
        <v>1069352</v>
      </c>
      <c r="CB9" s="492">
        <v>6042</v>
      </c>
      <c r="CC9" s="492">
        <v>1511</v>
      </c>
      <c r="CD9" s="492">
        <v>0</v>
      </c>
      <c r="CE9" s="492">
        <v>7553</v>
      </c>
      <c r="CF9" s="492">
        <v>0</v>
      </c>
      <c r="CG9" s="492">
        <v>0</v>
      </c>
      <c r="CH9" s="492">
        <v>0</v>
      </c>
      <c r="CI9" s="492">
        <v>0</v>
      </c>
      <c r="CJ9" s="492">
        <v>0</v>
      </c>
      <c r="CK9" s="492">
        <v>0</v>
      </c>
      <c r="CL9" s="492">
        <v>0</v>
      </c>
      <c r="CM9" s="492">
        <v>0</v>
      </c>
      <c r="CN9" s="492">
        <v>0</v>
      </c>
      <c r="CO9" s="492">
        <v>0</v>
      </c>
      <c r="CP9" s="492">
        <v>0</v>
      </c>
      <c r="CQ9" s="492">
        <v>0</v>
      </c>
      <c r="CR9" s="492">
        <v>1218</v>
      </c>
      <c r="CS9" s="492">
        <v>305</v>
      </c>
      <c r="CT9" s="492">
        <v>0</v>
      </c>
      <c r="CU9" s="492">
        <v>1523</v>
      </c>
      <c r="CV9" s="492">
        <v>0</v>
      </c>
      <c r="CW9" s="492">
        <v>0</v>
      </c>
      <c r="CX9" s="492">
        <v>0</v>
      </c>
      <c r="CY9" s="492">
        <v>0</v>
      </c>
      <c r="CZ9" s="492">
        <v>1039929</v>
      </c>
      <c r="DA9" s="492">
        <v>258448</v>
      </c>
      <c r="DB9" s="492">
        <v>0</v>
      </c>
      <c r="DC9" s="493">
        <v>1298377</v>
      </c>
      <c r="DD9" s="591" t="s">
        <v>632</v>
      </c>
      <c r="DE9" s="592" t="s">
        <v>1163</v>
      </c>
      <c r="DF9" s="593" t="s">
        <v>1162</v>
      </c>
    </row>
    <row r="10" spans="1:110" ht="12.75" x14ac:dyDescent="0.2">
      <c r="A10" s="468">
        <v>3</v>
      </c>
      <c r="B10" s="473" t="s">
        <v>635</v>
      </c>
      <c r="C10" s="403" t="s">
        <v>897</v>
      </c>
      <c r="D10" s="474" t="s">
        <v>900</v>
      </c>
      <c r="E10" s="480" t="s">
        <v>634</v>
      </c>
      <c r="F10" s="487">
        <v>28273812</v>
      </c>
      <c r="G10" s="488">
        <v>382831</v>
      </c>
      <c r="H10" s="488">
        <v>0</v>
      </c>
      <c r="I10" s="488">
        <v>149167</v>
      </c>
      <c r="J10" s="488">
        <v>0</v>
      </c>
      <c r="K10" s="488">
        <v>149167</v>
      </c>
      <c r="L10" s="488">
        <v>0</v>
      </c>
      <c r="M10" s="488">
        <v>0</v>
      </c>
      <c r="N10" s="488">
        <v>5554</v>
      </c>
      <c r="O10" s="488">
        <v>5554</v>
      </c>
      <c r="P10" s="488">
        <v>0</v>
      </c>
      <c r="Q10" s="489">
        <v>28501922</v>
      </c>
      <c r="R10" s="490">
        <v>0.5</v>
      </c>
      <c r="S10" s="491">
        <v>0.4</v>
      </c>
      <c r="T10" s="491">
        <v>0.09</v>
      </c>
      <c r="U10" s="491">
        <v>0.01</v>
      </c>
      <c r="V10" s="491">
        <v>1</v>
      </c>
      <c r="W10" s="488">
        <v>14250961</v>
      </c>
      <c r="X10" s="488">
        <v>11400769</v>
      </c>
      <c r="Y10" s="488">
        <v>2565173</v>
      </c>
      <c r="Z10" s="488">
        <v>285019</v>
      </c>
      <c r="AA10" s="488">
        <v>28501922</v>
      </c>
      <c r="AB10" s="488">
        <v>0</v>
      </c>
      <c r="AC10" s="488">
        <v>0</v>
      </c>
      <c r="AD10" s="488">
        <v>0</v>
      </c>
      <c r="AE10" s="488">
        <v>0</v>
      </c>
      <c r="AF10" s="488">
        <v>0</v>
      </c>
      <c r="AG10" s="488">
        <v>14250961</v>
      </c>
      <c r="AH10" s="488">
        <v>11400769</v>
      </c>
      <c r="AI10" s="488">
        <v>2565173</v>
      </c>
      <c r="AJ10" s="488">
        <v>285019</v>
      </c>
      <c r="AK10" s="488">
        <v>28501922</v>
      </c>
      <c r="AL10" s="488">
        <v>149167</v>
      </c>
      <c r="AM10" s="488">
        <v>149167</v>
      </c>
      <c r="AN10" s="488">
        <v>0</v>
      </c>
      <c r="AO10" s="488">
        <v>0</v>
      </c>
      <c r="AP10" s="488">
        <v>5554</v>
      </c>
      <c r="AQ10" s="488">
        <v>0</v>
      </c>
      <c r="AR10" s="488">
        <v>5554</v>
      </c>
      <c r="AS10" s="488">
        <v>0</v>
      </c>
      <c r="AT10" s="488">
        <v>0</v>
      </c>
      <c r="AU10" s="488">
        <v>0</v>
      </c>
      <c r="AV10" s="488">
        <v>0</v>
      </c>
      <c r="AW10" s="488">
        <v>0</v>
      </c>
      <c r="AX10" s="488">
        <v>0</v>
      </c>
      <c r="AY10" s="488">
        <v>0</v>
      </c>
      <c r="AZ10" s="488">
        <v>0</v>
      </c>
      <c r="BA10" s="488">
        <v>0</v>
      </c>
      <c r="BB10" s="488">
        <v>0</v>
      </c>
      <c r="BC10" s="488">
        <v>0</v>
      </c>
      <c r="BD10" s="488">
        <v>0</v>
      </c>
      <c r="BE10" s="491">
        <v>0.5</v>
      </c>
      <c r="BF10" s="491">
        <v>0.4</v>
      </c>
      <c r="BG10" s="491">
        <v>0.09</v>
      </c>
      <c r="BH10" s="491">
        <v>0.01</v>
      </c>
      <c r="BI10" s="491">
        <v>1</v>
      </c>
      <c r="BJ10" s="492">
        <v>-75717</v>
      </c>
      <c r="BK10" s="492">
        <v>-60574</v>
      </c>
      <c r="BL10" s="492">
        <v>-13629</v>
      </c>
      <c r="BM10" s="492">
        <v>-1514</v>
      </c>
      <c r="BN10" s="492">
        <v>-151434</v>
      </c>
      <c r="BO10" s="492">
        <v>14175244</v>
      </c>
      <c r="BP10" s="492">
        <v>11494916</v>
      </c>
      <c r="BQ10" s="492">
        <v>2551544</v>
      </c>
      <c r="BR10" s="492">
        <v>283505</v>
      </c>
      <c r="BS10" s="493">
        <v>28505209</v>
      </c>
      <c r="BT10" s="494">
        <v>171340</v>
      </c>
      <c r="BU10" s="492">
        <v>38533</v>
      </c>
      <c r="BV10" s="492">
        <v>4281</v>
      </c>
      <c r="BW10" s="492">
        <v>214154</v>
      </c>
      <c r="BX10" s="492">
        <v>749130</v>
      </c>
      <c r="BY10" s="492">
        <v>168554</v>
      </c>
      <c r="BZ10" s="492">
        <v>18728</v>
      </c>
      <c r="CA10" s="492">
        <v>936412</v>
      </c>
      <c r="CB10" s="492">
        <v>0</v>
      </c>
      <c r="CC10" s="492">
        <v>0</v>
      </c>
      <c r="CD10" s="492">
        <v>0</v>
      </c>
      <c r="CE10" s="492">
        <v>0</v>
      </c>
      <c r="CF10" s="492">
        <v>0</v>
      </c>
      <c r="CG10" s="492">
        <v>0</v>
      </c>
      <c r="CH10" s="492">
        <v>0</v>
      </c>
      <c r="CI10" s="492">
        <v>0</v>
      </c>
      <c r="CJ10" s="492">
        <v>2720</v>
      </c>
      <c r="CK10" s="492">
        <v>612</v>
      </c>
      <c r="CL10" s="492">
        <v>68</v>
      </c>
      <c r="CM10" s="492">
        <v>3400</v>
      </c>
      <c r="CN10" s="492">
        <v>5976</v>
      </c>
      <c r="CO10" s="492">
        <v>1345</v>
      </c>
      <c r="CP10" s="492">
        <v>149</v>
      </c>
      <c r="CQ10" s="492">
        <v>7470</v>
      </c>
      <c r="CR10" s="492">
        <v>0</v>
      </c>
      <c r="CS10" s="492">
        <v>0</v>
      </c>
      <c r="CT10" s="492">
        <v>0</v>
      </c>
      <c r="CU10" s="492">
        <v>0</v>
      </c>
      <c r="CV10" s="492">
        <v>0</v>
      </c>
      <c r="CW10" s="492">
        <v>0</v>
      </c>
      <c r="CX10" s="492">
        <v>0</v>
      </c>
      <c r="CY10" s="492">
        <v>0</v>
      </c>
      <c r="CZ10" s="492">
        <v>929166</v>
      </c>
      <c r="DA10" s="492">
        <v>209044</v>
      </c>
      <c r="DB10" s="492">
        <v>23226</v>
      </c>
      <c r="DC10" s="493">
        <v>1161436</v>
      </c>
      <c r="DD10" s="591" t="s">
        <v>634</v>
      </c>
      <c r="DE10" s="592" t="s">
        <v>1164</v>
      </c>
      <c r="DF10" s="593" t="s">
        <v>1165</v>
      </c>
    </row>
    <row r="11" spans="1:110" ht="12.75" x14ac:dyDescent="0.2">
      <c r="A11" s="468">
        <v>4</v>
      </c>
      <c r="B11" s="473" t="s">
        <v>637</v>
      </c>
      <c r="C11" s="403" t="s">
        <v>897</v>
      </c>
      <c r="D11" s="474" t="s">
        <v>898</v>
      </c>
      <c r="E11" s="480" t="s">
        <v>636</v>
      </c>
      <c r="F11" s="487">
        <v>35932521</v>
      </c>
      <c r="G11" s="488">
        <v>0</v>
      </c>
      <c r="H11" s="488">
        <v>457433</v>
      </c>
      <c r="I11" s="488">
        <v>186077</v>
      </c>
      <c r="J11" s="488">
        <v>0</v>
      </c>
      <c r="K11" s="488">
        <v>186077</v>
      </c>
      <c r="L11" s="488">
        <v>0</v>
      </c>
      <c r="M11" s="488">
        <v>0</v>
      </c>
      <c r="N11" s="488">
        <v>0</v>
      </c>
      <c r="O11" s="488">
        <v>0</v>
      </c>
      <c r="P11" s="488">
        <v>0</v>
      </c>
      <c r="Q11" s="489">
        <v>35289011</v>
      </c>
      <c r="R11" s="490">
        <v>0.5</v>
      </c>
      <c r="S11" s="491">
        <v>0.4</v>
      </c>
      <c r="T11" s="491">
        <v>0.1</v>
      </c>
      <c r="U11" s="491">
        <v>0</v>
      </c>
      <c r="V11" s="491">
        <v>1</v>
      </c>
      <c r="W11" s="488">
        <v>17644506</v>
      </c>
      <c r="X11" s="488">
        <v>14115604</v>
      </c>
      <c r="Y11" s="488">
        <v>3528901</v>
      </c>
      <c r="Z11" s="488">
        <v>0</v>
      </c>
      <c r="AA11" s="488">
        <v>35289011</v>
      </c>
      <c r="AB11" s="488">
        <v>0</v>
      </c>
      <c r="AC11" s="488">
        <v>0</v>
      </c>
      <c r="AD11" s="488">
        <v>0</v>
      </c>
      <c r="AE11" s="488">
        <v>0</v>
      </c>
      <c r="AF11" s="488">
        <v>0</v>
      </c>
      <c r="AG11" s="488">
        <v>17644506</v>
      </c>
      <c r="AH11" s="488">
        <v>14115604</v>
      </c>
      <c r="AI11" s="488">
        <v>3528901</v>
      </c>
      <c r="AJ11" s="488">
        <v>0</v>
      </c>
      <c r="AK11" s="488">
        <v>35289011</v>
      </c>
      <c r="AL11" s="488">
        <v>186077</v>
      </c>
      <c r="AM11" s="488">
        <v>186077</v>
      </c>
      <c r="AN11" s="488">
        <v>0</v>
      </c>
      <c r="AO11" s="488">
        <v>0</v>
      </c>
      <c r="AP11" s="488">
        <v>0</v>
      </c>
      <c r="AQ11" s="488">
        <v>0</v>
      </c>
      <c r="AR11" s="488">
        <v>0</v>
      </c>
      <c r="AS11" s="488">
        <v>0</v>
      </c>
      <c r="AT11" s="488">
        <v>0</v>
      </c>
      <c r="AU11" s="488">
        <v>0</v>
      </c>
      <c r="AV11" s="488">
        <v>0</v>
      </c>
      <c r="AW11" s="488">
        <v>0</v>
      </c>
      <c r="AX11" s="488">
        <v>0</v>
      </c>
      <c r="AY11" s="488">
        <v>0</v>
      </c>
      <c r="AZ11" s="488">
        <v>0</v>
      </c>
      <c r="BA11" s="488">
        <v>0</v>
      </c>
      <c r="BB11" s="488">
        <v>0</v>
      </c>
      <c r="BC11" s="488">
        <v>0</v>
      </c>
      <c r="BD11" s="488">
        <v>0</v>
      </c>
      <c r="BE11" s="491">
        <v>0.5</v>
      </c>
      <c r="BF11" s="491">
        <v>0.4</v>
      </c>
      <c r="BG11" s="491">
        <v>0.1</v>
      </c>
      <c r="BH11" s="491">
        <v>0</v>
      </c>
      <c r="BI11" s="491">
        <v>1</v>
      </c>
      <c r="BJ11" s="492">
        <v>414632</v>
      </c>
      <c r="BK11" s="492">
        <v>331705</v>
      </c>
      <c r="BL11" s="492">
        <v>82926</v>
      </c>
      <c r="BM11" s="492">
        <v>0</v>
      </c>
      <c r="BN11" s="492">
        <v>829263</v>
      </c>
      <c r="BO11" s="492">
        <v>18059138</v>
      </c>
      <c r="BP11" s="492">
        <v>14633386</v>
      </c>
      <c r="BQ11" s="492">
        <v>3611827</v>
      </c>
      <c r="BR11" s="492">
        <v>0</v>
      </c>
      <c r="BS11" s="493">
        <v>36304351</v>
      </c>
      <c r="BT11" s="494">
        <v>212037</v>
      </c>
      <c r="BU11" s="492">
        <v>53009</v>
      </c>
      <c r="BV11" s="492">
        <v>0</v>
      </c>
      <c r="BW11" s="492">
        <v>265046</v>
      </c>
      <c r="BX11" s="492">
        <v>931966</v>
      </c>
      <c r="BY11" s="492">
        <v>232991</v>
      </c>
      <c r="BZ11" s="492">
        <v>0</v>
      </c>
      <c r="CA11" s="492">
        <v>1164957</v>
      </c>
      <c r="CB11" s="492">
        <v>3978</v>
      </c>
      <c r="CC11" s="492">
        <v>994</v>
      </c>
      <c r="CD11" s="492">
        <v>0</v>
      </c>
      <c r="CE11" s="492">
        <v>4972</v>
      </c>
      <c r="CF11" s="492">
        <v>0</v>
      </c>
      <c r="CG11" s="492">
        <v>0</v>
      </c>
      <c r="CH11" s="492">
        <v>0</v>
      </c>
      <c r="CI11" s="492">
        <v>0</v>
      </c>
      <c r="CJ11" s="492">
        <v>11109</v>
      </c>
      <c r="CK11" s="492">
        <v>2777</v>
      </c>
      <c r="CL11" s="492">
        <v>0</v>
      </c>
      <c r="CM11" s="492">
        <v>13886</v>
      </c>
      <c r="CN11" s="492">
        <v>967</v>
      </c>
      <c r="CO11" s="492">
        <v>242</v>
      </c>
      <c r="CP11" s="492">
        <v>0</v>
      </c>
      <c r="CQ11" s="492">
        <v>1209</v>
      </c>
      <c r="CR11" s="492">
        <v>0</v>
      </c>
      <c r="CS11" s="492">
        <v>0</v>
      </c>
      <c r="CT11" s="492">
        <v>0</v>
      </c>
      <c r="CU11" s="492">
        <v>0</v>
      </c>
      <c r="CV11" s="492">
        <v>0</v>
      </c>
      <c r="CW11" s="492">
        <v>0</v>
      </c>
      <c r="CX11" s="492">
        <v>0</v>
      </c>
      <c r="CY11" s="492">
        <v>0</v>
      </c>
      <c r="CZ11" s="492">
        <v>1160057</v>
      </c>
      <c r="DA11" s="492">
        <v>290013</v>
      </c>
      <c r="DB11" s="492">
        <v>0</v>
      </c>
      <c r="DC11" s="493">
        <v>1450070</v>
      </c>
      <c r="DD11" s="591" t="s">
        <v>636</v>
      </c>
      <c r="DE11" s="592" t="s">
        <v>1161</v>
      </c>
      <c r="DF11" s="593" t="s">
        <v>1162</v>
      </c>
    </row>
    <row r="12" spans="1:110" ht="12.75" x14ac:dyDescent="0.2">
      <c r="A12" s="468">
        <v>5</v>
      </c>
      <c r="B12" s="473" t="s">
        <v>639</v>
      </c>
      <c r="C12" s="403" t="s">
        <v>897</v>
      </c>
      <c r="D12" s="474" t="s">
        <v>900</v>
      </c>
      <c r="E12" s="480" t="s">
        <v>638</v>
      </c>
      <c r="F12" s="487">
        <v>36253506</v>
      </c>
      <c r="G12" s="488">
        <v>302189</v>
      </c>
      <c r="H12" s="488">
        <v>0</v>
      </c>
      <c r="I12" s="488">
        <v>130702</v>
      </c>
      <c r="J12" s="488">
        <v>0</v>
      </c>
      <c r="K12" s="488">
        <v>130702</v>
      </c>
      <c r="L12" s="488">
        <v>0</v>
      </c>
      <c r="M12" s="488">
        <v>0</v>
      </c>
      <c r="N12" s="488">
        <v>0</v>
      </c>
      <c r="O12" s="488">
        <v>0</v>
      </c>
      <c r="P12" s="488">
        <v>0</v>
      </c>
      <c r="Q12" s="489">
        <v>36424993</v>
      </c>
      <c r="R12" s="490">
        <v>0.5</v>
      </c>
      <c r="S12" s="491">
        <v>0.4</v>
      </c>
      <c r="T12" s="491">
        <v>0.09</v>
      </c>
      <c r="U12" s="491">
        <v>0.01</v>
      </c>
      <c r="V12" s="491">
        <v>1</v>
      </c>
      <c r="W12" s="488">
        <v>18212497</v>
      </c>
      <c r="X12" s="488">
        <v>14569997</v>
      </c>
      <c r="Y12" s="488">
        <v>3278249</v>
      </c>
      <c r="Z12" s="488">
        <v>364250</v>
      </c>
      <c r="AA12" s="488">
        <v>36424993</v>
      </c>
      <c r="AB12" s="488">
        <v>0</v>
      </c>
      <c r="AC12" s="488">
        <v>0</v>
      </c>
      <c r="AD12" s="488">
        <v>0</v>
      </c>
      <c r="AE12" s="488">
        <v>0</v>
      </c>
      <c r="AF12" s="488">
        <v>0</v>
      </c>
      <c r="AG12" s="488">
        <v>18212497</v>
      </c>
      <c r="AH12" s="488">
        <v>14569997</v>
      </c>
      <c r="AI12" s="488">
        <v>3278249</v>
      </c>
      <c r="AJ12" s="488">
        <v>364250</v>
      </c>
      <c r="AK12" s="488">
        <v>36424993</v>
      </c>
      <c r="AL12" s="488">
        <v>130702</v>
      </c>
      <c r="AM12" s="488">
        <v>130702</v>
      </c>
      <c r="AN12" s="488">
        <v>0</v>
      </c>
      <c r="AO12" s="488">
        <v>0</v>
      </c>
      <c r="AP12" s="488">
        <v>0</v>
      </c>
      <c r="AQ12" s="488">
        <v>0</v>
      </c>
      <c r="AR12" s="488">
        <v>0</v>
      </c>
      <c r="AS12" s="488">
        <v>0</v>
      </c>
      <c r="AT12" s="488">
        <v>0</v>
      </c>
      <c r="AU12" s="488">
        <v>0</v>
      </c>
      <c r="AV12" s="488">
        <v>0</v>
      </c>
      <c r="AW12" s="488">
        <v>0</v>
      </c>
      <c r="AX12" s="488">
        <v>0</v>
      </c>
      <c r="AY12" s="488">
        <v>0</v>
      </c>
      <c r="AZ12" s="488">
        <v>0</v>
      </c>
      <c r="BA12" s="488">
        <v>0</v>
      </c>
      <c r="BB12" s="488">
        <v>0</v>
      </c>
      <c r="BC12" s="488">
        <v>0</v>
      </c>
      <c r="BD12" s="488">
        <v>0</v>
      </c>
      <c r="BE12" s="491">
        <v>0.5</v>
      </c>
      <c r="BF12" s="491">
        <v>0.4</v>
      </c>
      <c r="BG12" s="491">
        <v>0.09</v>
      </c>
      <c r="BH12" s="491">
        <v>0.01</v>
      </c>
      <c r="BI12" s="491">
        <v>1</v>
      </c>
      <c r="BJ12" s="492">
        <v>-571878</v>
      </c>
      <c r="BK12" s="492">
        <v>-457503</v>
      </c>
      <c r="BL12" s="492">
        <v>-102938</v>
      </c>
      <c r="BM12" s="492">
        <v>-11438</v>
      </c>
      <c r="BN12" s="492">
        <v>-1143757</v>
      </c>
      <c r="BO12" s="492">
        <v>17640619</v>
      </c>
      <c r="BP12" s="492">
        <v>14243196</v>
      </c>
      <c r="BQ12" s="492">
        <v>3175311</v>
      </c>
      <c r="BR12" s="492">
        <v>352812</v>
      </c>
      <c r="BS12" s="493">
        <v>35411938</v>
      </c>
      <c r="BT12" s="494">
        <v>218863</v>
      </c>
      <c r="BU12" s="492">
        <v>49244</v>
      </c>
      <c r="BV12" s="492">
        <v>5472</v>
      </c>
      <c r="BW12" s="492">
        <v>273579</v>
      </c>
      <c r="BX12" s="492">
        <v>556935</v>
      </c>
      <c r="BY12" s="492">
        <v>125310</v>
      </c>
      <c r="BZ12" s="492">
        <v>13923</v>
      </c>
      <c r="CA12" s="492">
        <v>696168</v>
      </c>
      <c r="CB12" s="492">
        <v>0</v>
      </c>
      <c r="CC12" s="492">
        <v>0</v>
      </c>
      <c r="CD12" s="492">
        <v>0</v>
      </c>
      <c r="CE12" s="492">
        <v>0</v>
      </c>
      <c r="CF12" s="492">
        <v>0</v>
      </c>
      <c r="CG12" s="492">
        <v>0</v>
      </c>
      <c r="CH12" s="492">
        <v>0</v>
      </c>
      <c r="CI12" s="492">
        <v>0</v>
      </c>
      <c r="CJ12" s="492">
        <v>0</v>
      </c>
      <c r="CK12" s="492">
        <v>0</v>
      </c>
      <c r="CL12" s="492">
        <v>0</v>
      </c>
      <c r="CM12" s="492">
        <v>0</v>
      </c>
      <c r="CN12" s="492">
        <v>5997</v>
      </c>
      <c r="CO12" s="492">
        <v>1349</v>
      </c>
      <c r="CP12" s="492">
        <v>150</v>
      </c>
      <c r="CQ12" s="492">
        <v>7496</v>
      </c>
      <c r="CR12" s="492">
        <v>609</v>
      </c>
      <c r="CS12" s="492">
        <v>137</v>
      </c>
      <c r="CT12" s="492">
        <v>15</v>
      </c>
      <c r="CU12" s="492">
        <v>761</v>
      </c>
      <c r="CV12" s="492">
        <v>0</v>
      </c>
      <c r="CW12" s="492">
        <v>0</v>
      </c>
      <c r="CX12" s="492">
        <v>0</v>
      </c>
      <c r="CY12" s="492">
        <v>0</v>
      </c>
      <c r="CZ12" s="492">
        <v>782404</v>
      </c>
      <c r="DA12" s="492">
        <v>176040</v>
      </c>
      <c r="DB12" s="492">
        <v>19560</v>
      </c>
      <c r="DC12" s="493">
        <v>978004</v>
      </c>
      <c r="DD12" s="591" t="s">
        <v>638</v>
      </c>
      <c r="DE12" s="592" t="s">
        <v>1166</v>
      </c>
      <c r="DF12" s="593" t="s">
        <v>1167</v>
      </c>
    </row>
    <row r="13" spans="1:110" ht="12.75" x14ac:dyDescent="0.2">
      <c r="A13" s="468">
        <v>6</v>
      </c>
      <c r="B13" s="473" t="s">
        <v>641</v>
      </c>
      <c r="C13" s="403" t="s">
        <v>897</v>
      </c>
      <c r="D13" s="474" t="s">
        <v>898</v>
      </c>
      <c r="E13" s="480" t="s">
        <v>640</v>
      </c>
      <c r="F13" s="487">
        <v>49233076</v>
      </c>
      <c r="G13" s="488">
        <v>490248</v>
      </c>
      <c r="H13" s="488">
        <v>0</v>
      </c>
      <c r="I13" s="488">
        <v>181049</v>
      </c>
      <c r="J13" s="488">
        <v>0</v>
      </c>
      <c r="K13" s="488">
        <v>181049</v>
      </c>
      <c r="L13" s="488">
        <v>0</v>
      </c>
      <c r="M13" s="488">
        <v>0</v>
      </c>
      <c r="N13" s="488">
        <v>60400</v>
      </c>
      <c r="O13" s="488">
        <v>60400</v>
      </c>
      <c r="P13" s="488">
        <v>0</v>
      </c>
      <c r="Q13" s="489">
        <v>49481875</v>
      </c>
      <c r="R13" s="490">
        <v>0.5</v>
      </c>
      <c r="S13" s="491">
        <v>0.4</v>
      </c>
      <c r="T13" s="491">
        <v>0.09</v>
      </c>
      <c r="U13" s="491">
        <v>0.01</v>
      </c>
      <c r="V13" s="491">
        <v>1</v>
      </c>
      <c r="W13" s="488">
        <v>24740937</v>
      </c>
      <c r="X13" s="488">
        <v>19792750</v>
      </c>
      <c r="Y13" s="488">
        <v>4453369</v>
      </c>
      <c r="Z13" s="488">
        <v>494819</v>
      </c>
      <c r="AA13" s="488">
        <v>49481875</v>
      </c>
      <c r="AB13" s="488">
        <v>0</v>
      </c>
      <c r="AC13" s="488">
        <v>0</v>
      </c>
      <c r="AD13" s="488">
        <v>0</v>
      </c>
      <c r="AE13" s="488">
        <v>0</v>
      </c>
      <c r="AF13" s="488">
        <v>0</v>
      </c>
      <c r="AG13" s="488">
        <v>24740937</v>
      </c>
      <c r="AH13" s="488">
        <v>19792750</v>
      </c>
      <c r="AI13" s="488">
        <v>4453369</v>
      </c>
      <c r="AJ13" s="488">
        <v>494819</v>
      </c>
      <c r="AK13" s="488">
        <v>49481875</v>
      </c>
      <c r="AL13" s="488">
        <v>181049</v>
      </c>
      <c r="AM13" s="488">
        <v>181049</v>
      </c>
      <c r="AN13" s="488">
        <v>0</v>
      </c>
      <c r="AO13" s="488">
        <v>0</v>
      </c>
      <c r="AP13" s="488">
        <v>60400</v>
      </c>
      <c r="AQ13" s="488">
        <v>0</v>
      </c>
      <c r="AR13" s="488">
        <v>60400</v>
      </c>
      <c r="AS13" s="488">
        <v>0</v>
      </c>
      <c r="AT13" s="488">
        <v>0</v>
      </c>
      <c r="AU13" s="488">
        <v>0</v>
      </c>
      <c r="AV13" s="488">
        <v>0</v>
      </c>
      <c r="AW13" s="488">
        <v>0</v>
      </c>
      <c r="AX13" s="488">
        <v>0</v>
      </c>
      <c r="AY13" s="488">
        <v>0</v>
      </c>
      <c r="AZ13" s="488">
        <v>0</v>
      </c>
      <c r="BA13" s="488">
        <v>0</v>
      </c>
      <c r="BB13" s="488">
        <v>0</v>
      </c>
      <c r="BC13" s="488">
        <v>0</v>
      </c>
      <c r="BD13" s="488">
        <v>0</v>
      </c>
      <c r="BE13" s="491">
        <v>0.5</v>
      </c>
      <c r="BF13" s="491">
        <v>0.4</v>
      </c>
      <c r="BG13" s="491">
        <v>0.09</v>
      </c>
      <c r="BH13" s="491">
        <v>0.01</v>
      </c>
      <c r="BI13" s="491">
        <v>1</v>
      </c>
      <c r="BJ13" s="492">
        <v>-1189089</v>
      </c>
      <c r="BK13" s="492">
        <v>-951271</v>
      </c>
      <c r="BL13" s="492">
        <v>-214036</v>
      </c>
      <c r="BM13" s="492">
        <v>-23782</v>
      </c>
      <c r="BN13" s="492">
        <v>-2378178</v>
      </c>
      <c r="BO13" s="492">
        <v>23551848</v>
      </c>
      <c r="BP13" s="492">
        <v>19082928</v>
      </c>
      <c r="BQ13" s="492">
        <v>4239333</v>
      </c>
      <c r="BR13" s="492">
        <v>471037</v>
      </c>
      <c r="BS13" s="493">
        <v>47345146</v>
      </c>
      <c r="BT13" s="494">
        <v>298223</v>
      </c>
      <c r="BU13" s="492">
        <v>66896</v>
      </c>
      <c r="BV13" s="492">
        <v>7433</v>
      </c>
      <c r="BW13" s="492">
        <v>372552</v>
      </c>
      <c r="BX13" s="492">
        <v>749487</v>
      </c>
      <c r="BY13" s="492">
        <v>168634</v>
      </c>
      <c r="BZ13" s="492">
        <v>18737</v>
      </c>
      <c r="CA13" s="492">
        <v>936858</v>
      </c>
      <c r="CB13" s="492">
        <v>2588</v>
      </c>
      <c r="CC13" s="492">
        <v>583</v>
      </c>
      <c r="CD13" s="492">
        <v>65</v>
      </c>
      <c r="CE13" s="492">
        <v>3236</v>
      </c>
      <c r="CF13" s="492">
        <v>0</v>
      </c>
      <c r="CG13" s="492">
        <v>0</v>
      </c>
      <c r="CH13" s="492">
        <v>0</v>
      </c>
      <c r="CI13" s="492">
        <v>0</v>
      </c>
      <c r="CJ13" s="492">
        <v>0</v>
      </c>
      <c r="CK13" s="492">
        <v>0</v>
      </c>
      <c r="CL13" s="492">
        <v>0</v>
      </c>
      <c r="CM13" s="492">
        <v>0</v>
      </c>
      <c r="CN13" s="492">
        <v>16500</v>
      </c>
      <c r="CO13" s="492">
        <v>3713</v>
      </c>
      <c r="CP13" s="492">
        <v>413</v>
      </c>
      <c r="CQ13" s="492">
        <v>20626</v>
      </c>
      <c r="CR13" s="492">
        <v>609</v>
      </c>
      <c r="CS13" s="492">
        <v>137</v>
      </c>
      <c r="CT13" s="492">
        <v>15</v>
      </c>
      <c r="CU13" s="492">
        <v>761</v>
      </c>
      <c r="CV13" s="492">
        <v>0</v>
      </c>
      <c r="CW13" s="492">
        <v>0</v>
      </c>
      <c r="CX13" s="492">
        <v>0</v>
      </c>
      <c r="CY13" s="492">
        <v>0</v>
      </c>
      <c r="CZ13" s="492">
        <v>1067407</v>
      </c>
      <c r="DA13" s="492">
        <v>239963</v>
      </c>
      <c r="DB13" s="492">
        <v>26663</v>
      </c>
      <c r="DC13" s="493">
        <v>1334033</v>
      </c>
      <c r="DD13" s="591" t="s">
        <v>640</v>
      </c>
      <c r="DE13" s="592" t="s">
        <v>1168</v>
      </c>
      <c r="DF13" s="593" t="s">
        <v>1169</v>
      </c>
    </row>
    <row r="14" spans="1:110" ht="12.75" x14ac:dyDescent="0.2">
      <c r="A14" s="468">
        <v>7</v>
      </c>
      <c r="B14" s="473" t="s">
        <v>643</v>
      </c>
      <c r="C14" s="403" t="s">
        <v>897</v>
      </c>
      <c r="D14" s="474" t="s">
        <v>898</v>
      </c>
      <c r="E14" s="480" t="s">
        <v>642</v>
      </c>
      <c r="F14" s="487">
        <v>52872233</v>
      </c>
      <c r="G14" s="488">
        <v>0</v>
      </c>
      <c r="H14" s="488">
        <v>450354</v>
      </c>
      <c r="I14" s="488">
        <v>223286</v>
      </c>
      <c r="J14" s="488">
        <v>0</v>
      </c>
      <c r="K14" s="488">
        <v>223286</v>
      </c>
      <c r="L14" s="488">
        <v>0</v>
      </c>
      <c r="M14" s="488">
        <v>204367</v>
      </c>
      <c r="N14" s="488">
        <v>0</v>
      </c>
      <c r="O14" s="488">
        <v>0</v>
      </c>
      <c r="P14" s="488">
        <v>0</v>
      </c>
      <c r="Q14" s="489">
        <v>51994226</v>
      </c>
      <c r="R14" s="490">
        <v>0.5</v>
      </c>
      <c r="S14" s="491">
        <v>0.4</v>
      </c>
      <c r="T14" s="491">
        <v>0.09</v>
      </c>
      <c r="U14" s="491">
        <v>0.01</v>
      </c>
      <c r="V14" s="491">
        <v>1</v>
      </c>
      <c r="W14" s="488">
        <v>25997114</v>
      </c>
      <c r="X14" s="488">
        <v>20797690</v>
      </c>
      <c r="Y14" s="488">
        <v>4679480</v>
      </c>
      <c r="Z14" s="488">
        <v>519942</v>
      </c>
      <c r="AA14" s="488">
        <v>51994226</v>
      </c>
      <c r="AB14" s="488">
        <v>0</v>
      </c>
      <c r="AC14" s="488">
        <v>0</v>
      </c>
      <c r="AD14" s="488">
        <v>0</v>
      </c>
      <c r="AE14" s="488">
        <v>0</v>
      </c>
      <c r="AF14" s="488">
        <v>0</v>
      </c>
      <c r="AG14" s="488">
        <v>25997114</v>
      </c>
      <c r="AH14" s="488">
        <v>20797690</v>
      </c>
      <c r="AI14" s="488">
        <v>4679480</v>
      </c>
      <c r="AJ14" s="488">
        <v>519942</v>
      </c>
      <c r="AK14" s="488">
        <v>51994226</v>
      </c>
      <c r="AL14" s="488">
        <v>223286</v>
      </c>
      <c r="AM14" s="488">
        <v>223286</v>
      </c>
      <c r="AN14" s="488">
        <v>204367</v>
      </c>
      <c r="AO14" s="488">
        <v>204367</v>
      </c>
      <c r="AP14" s="488">
        <v>0</v>
      </c>
      <c r="AQ14" s="488">
        <v>0</v>
      </c>
      <c r="AR14" s="488">
        <v>0</v>
      </c>
      <c r="AS14" s="488">
        <v>0</v>
      </c>
      <c r="AT14" s="488">
        <v>0</v>
      </c>
      <c r="AU14" s="488">
        <v>0</v>
      </c>
      <c r="AV14" s="488">
        <v>0</v>
      </c>
      <c r="AW14" s="488">
        <v>0</v>
      </c>
      <c r="AX14" s="488">
        <v>0</v>
      </c>
      <c r="AY14" s="488">
        <v>0</v>
      </c>
      <c r="AZ14" s="488">
        <v>0</v>
      </c>
      <c r="BA14" s="488">
        <v>0</v>
      </c>
      <c r="BB14" s="488">
        <v>0</v>
      </c>
      <c r="BC14" s="488">
        <v>0</v>
      </c>
      <c r="BD14" s="488">
        <v>0</v>
      </c>
      <c r="BE14" s="491">
        <v>0.5</v>
      </c>
      <c r="BF14" s="491">
        <v>0.4</v>
      </c>
      <c r="BG14" s="491">
        <v>0.09</v>
      </c>
      <c r="BH14" s="491">
        <v>0.01</v>
      </c>
      <c r="BI14" s="491">
        <v>1</v>
      </c>
      <c r="BJ14" s="492">
        <v>-419726</v>
      </c>
      <c r="BK14" s="492">
        <v>-335782</v>
      </c>
      <c r="BL14" s="492">
        <v>-75551</v>
      </c>
      <c r="BM14" s="492">
        <v>-8395</v>
      </c>
      <c r="BN14" s="492">
        <v>-839454</v>
      </c>
      <c r="BO14" s="492">
        <v>25577388</v>
      </c>
      <c r="BP14" s="492">
        <v>20889561</v>
      </c>
      <c r="BQ14" s="492">
        <v>4603929</v>
      </c>
      <c r="BR14" s="492">
        <v>511547</v>
      </c>
      <c r="BS14" s="493">
        <v>51582425</v>
      </c>
      <c r="BT14" s="494">
        <v>315482</v>
      </c>
      <c r="BU14" s="492">
        <v>70293</v>
      </c>
      <c r="BV14" s="492">
        <v>7810</v>
      </c>
      <c r="BW14" s="492">
        <v>393585</v>
      </c>
      <c r="BX14" s="492">
        <v>971723</v>
      </c>
      <c r="BY14" s="492">
        <v>218637</v>
      </c>
      <c r="BZ14" s="492">
        <v>24293</v>
      </c>
      <c r="CA14" s="492">
        <v>1214653</v>
      </c>
      <c r="CB14" s="492">
        <v>4162</v>
      </c>
      <c r="CC14" s="492">
        <v>936</v>
      </c>
      <c r="CD14" s="492">
        <v>104</v>
      </c>
      <c r="CE14" s="492">
        <v>5202</v>
      </c>
      <c r="CF14" s="492">
        <v>21214</v>
      </c>
      <c r="CG14" s="492">
        <v>4773</v>
      </c>
      <c r="CH14" s="492">
        <v>530</v>
      </c>
      <c r="CI14" s="492">
        <v>26517</v>
      </c>
      <c r="CJ14" s="492">
        <v>0</v>
      </c>
      <c r="CK14" s="492">
        <v>0</v>
      </c>
      <c r="CL14" s="492">
        <v>0</v>
      </c>
      <c r="CM14" s="492">
        <v>0</v>
      </c>
      <c r="CN14" s="492">
        <v>0</v>
      </c>
      <c r="CO14" s="492">
        <v>0</v>
      </c>
      <c r="CP14" s="492">
        <v>0</v>
      </c>
      <c r="CQ14" s="492">
        <v>0</v>
      </c>
      <c r="CR14" s="492">
        <v>609</v>
      </c>
      <c r="CS14" s="492">
        <v>137</v>
      </c>
      <c r="CT14" s="492">
        <v>15</v>
      </c>
      <c r="CU14" s="492">
        <v>761</v>
      </c>
      <c r="CV14" s="492">
        <v>0</v>
      </c>
      <c r="CW14" s="492">
        <v>0</v>
      </c>
      <c r="CX14" s="492">
        <v>0</v>
      </c>
      <c r="CY14" s="492">
        <v>0</v>
      </c>
      <c r="CZ14" s="492">
        <v>1313190</v>
      </c>
      <c r="DA14" s="492">
        <v>294776</v>
      </c>
      <c r="DB14" s="492">
        <v>32752</v>
      </c>
      <c r="DC14" s="493">
        <v>1640718</v>
      </c>
      <c r="DD14" s="591" t="s">
        <v>642</v>
      </c>
      <c r="DE14" s="592" t="s">
        <v>1170</v>
      </c>
      <c r="DF14" s="593" t="s">
        <v>1171</v>
      </c>
    </row>
    <row r="15" spans="1:110" ht="12.75" x14ac:dyDescent="0.2">
      <c r="A15" s="468">
        <v>8</v>
      </c>
      <c r="B15" s="473" t="s">
        <v>645</v>
      </c>
      <c r="C15" s="403" t="s">
        <v>897</v>
      </c>
      <c r="D15" s="474" t="s">
        <v>901</v>
      </c>
      <c r="E15" s="480" t="s">
        <v>644</v>
      </c>
      <c r="F15" s="487">
        <v>23085030</v>
      </c>
      <c r="G15" s="488">
        <v>0</v>
      </c>
      <c r="H15" s="488">
        <v>282421</v>
      </c>
      <c r="I15" s="488">
        <v>129574</v>
      </c>
      <c r="J15" s="488">
        <v>0</v>
      </c>
      <c r="K15" s="488">
        <v>129574</v>
      </c>
      <c r="L15" s="488">
        <v>0</v>
      </c>
      <c r="M15" s="488">
        <v>0</v>
      </c>
      <c r="N15" s="488">
        <v>2148</v>
      </c>
      <c r="O15" s="488">
        <v>2148</v>
      </c>
      <c r="P15" s="488">
        <v>0</v>
      </c>
      <c r="Q15" s="489">
        <v>22670887</v>
      </c>
      <c r="R15" s="490">
        <v>0.5</v>
      </c>
      <c r="S15" s="491">
        <v>0.4</v>
      </c>
      <c r="T15" s="491">
        <v>0.1</v>
      </c>
      <c r="U15" s="491">
        <v>0</v>
      </c>
      <c r="V15" s="491">
        <v>1</v>
      </c>
      <c r="W15" s="488">
        <v>11335443</v>
      </c>
      <c r="X15" s="488">
        <v>9068355</v>
      </c>
      <c r="Y15" s="488">
        <v>2267089</v>
      </c>
      <c r="Z15" s="488">
        <v>0</v>
      </c>
      <c r="AA15" s="488">
        <v>22670887</v>
      </c>
      <c r="AB15" s="488">
        <v>0</v>
      </c>
      <c r="AC15" s="488">
        <v>0</v>
      </c>
      <c r="AD15" s="488">
        <v>0</v>
      </c>
      <c r="AE15" s="488">
        <v>0</v>
      </c>
      <c r="AF15" s="488">
        <v>0</v>
      </c>
      <c r="AG15" s="488">
        <v>11335443</v>
      </c>
      <c r="AH15" s="488">
        <v>9068355</v>
      </c>
      <c r="AI15" s="488">
        <v>2267089</v>
      </c>
      <c r="AJ15" s="488">
        <v>0</v>
      </c>
      <c r="AK15" s="488">
        <v>22670887</v>
      </c>
      <c r="AL15" s="488">
        <v>129574</v>
      </c>
      <c r="AM15" s="488">
        <v>129574</v>
      </c>
      <c r="AN15" s="488">
        <v>0</v>
      </c>
      <c r="AO15" s="488">
        <v>0</v>
      </c>
      <c r="AP15" s="488">
        <v>2148</v>
      </c>
      <c r="AQ15" s="488">
        <v>0</v>
      </c>
      <c r="AR15" s="488">
        <v>2148</v>
      </c>
      <c r="AS15" s="488">
        <v>0</v>
      </c>
      <c r="AT15" s="488">
        <v>0</v>
      </c>
      <c r="AU15" s="488">
        <v>0</v>
      </c>
      <c r="AV15" s="488">
        <v>0</v>
      </c>
      <c r="AW15" s="488">
        <v>0</v>
      </c>
      <c r="AX15" s="488">
        <v>0</v>
      </c>
      <c r="AY15" s="488">
        <v>0</v>
      </c>
      <c r="AZ15" s="488">
        <v>0</v>
      </c>
      <c r="BA15" s="488">
        <v>0</v>
      </c>
      <c r="BB15" s="488">
        <v>0</v>
      </c>
      <c r="BC15" s="488">
        <v>0</v>
      </c>
      <c r="BD15" s="488">
        <v>0</v>
      </c>
      <c r="BE15" s="491">
        <v>0.5</v>
      </c>
      <c r="BF15" s="491">
        <v>0.4</v>
      </c>
      <c r="BG15" s="491">
        <v>0.1</v>
      </c>
      <c r="BH15" s="491">
        <v>0</v>
      </c>
      <c r="BI15" s="491">
        <v>1</v>
      </c>
      <c r="BJ15" s="492">
        <v>422162</v>
      </c>
      <c r="BK15" s="492">
        <v>337729</v>
      </c>
      <c r="BL15" s="492">
        <v>84432</v>
      </c>
      <c r="BM15" s="492">
        <v>0</v>
      </c>
      <c r="BN15" s="492">
        <v>844323</v>
      </c>
      <c r="BO15" s="492">
        <v>11757605</v>
      </c>
      <c r="BP15" s="492">
        <v>9537806</v>
      </c>
      <c r="BQ15" s="492">
        <v>2351521</v>
      </c>
      <c r="BR15" s="492">
        <v>0</v>
      </c>
      <c r="BS15" s="493">
        <v>23646932</v>
      </c>
      <c r="BT15" s="494">
        <v>136252</v>
      </c>
      <c r="BU15" s="492">
        <v>34055</v>
      </c>
      <c r="BV15" s="492">
        <v>0</v>
      </c>
      <c r="BW15" s="492">
        <v>170307</v>
      </c>
      <c r="BX15" s="492">
        <v>615014</v>
      </c>
      <c r="BY15" s="492">
        <v>153753</v>
      </c>
      <c r="BZ15" s="492">
        <v>0</v>
      </c>
      <c r="CA15" s="492">
        <v>768767</v>
      </c>
      <c r="CB15" s="492">
        <v>12926</v>
      </c>
      <c r="CC15" s="492">
        <v>3232</v>
      </c>
      <c r="CD15" s="492">
        <v>0</v>
      </c>
      <c r="CE15" s="492">
        <v>16158</v>
      </c>
      <c r="CF15" s="492">
        <v>3611</v>
      </c>
      <c r="CG15" s="492">
        <v>903</v>
      </c>
      <c r="CH15" s="492">
        <v>0</v>
      </c>
      <c r="CI15" s="492">
        <v>4514</v>
      </c>
      <c r="CJ15" s="492">
        <v>5967</v>
      </c>
      <c r="CK15" s="492">
        <v>1492</v>
      </c>
      <c r="CL15" s="492">
        <v>0</v>
      </c>
      <c r="CM15" s="492">
        <v>7459</v>
      </c>
      <c r="CN15" s="492">
        <v>35653</v>
      </c>
      <c r="CO15" s="492">
        <v>8913</v>
      </c>
      <c r="CP15" s="492">
        <v>0</v>
      </c>
      <c r="CQ15" s="492">
        <v>44566</v>
      </c>
      <c r="CR15" s="492">
        <v>1218</v>
      </c>
      <c r="CS15" s="492">
        <v>305</v>
      </c>
      <c r="CT15" s="492">
        <v>0</v>
      </c>
      <c r="CU15" s="492">
        <v>1523</v>
      </c>
      <c r="CV15" s="492">
        <v>0</v>
      </c>
      <c r="CW15" s="492">
        <v>0</v>
      </c>
      <c r="CX15" s="492">
        <v>0</v>
      </c>
      <c r="CY15" s="492">
        <v>0</v>
      </c>
      <c r="CZ15" s="492">
        <v>810641</v>
      </c>
      <c r="DA15" s="492">
        <v>202653</v>
      </c>
      <c r="DB15" s="492">
        <v>0</v>
      </c>
      <c r="DC15" s="493">
        <v>1013294</v>
      </c>
      <c r="DD15" s="591" t="s">
        <v>644</v>
      </c>
      <c r="DE15" s="592" t="s">
        <v>1172</v>
      </c>
      <c r="DF15" s="593" t="s">
        <v>1162</v>
      </c>
    </row>
    <row r="16" spans="1:110" ht="12.75" x14ac:dyDescent="0.2">
      <c r="A16" s="468">
        <v>9</v>
      </c>
      <c r="B16" s="473" t="s">
        <v>646</v>
      </c>
      <c r="C16" s="403" t="s">
        <v>902</v>
      </c>
      <c r="D16" s="474" t="s">
        <v>903</v>
      </c>
      <c r="E16" s="480" t="s">
        <v>582</v>
      </c>
      <c r="F16" s="487">
        <v>56465755</v>
      </c>
      <c r="G16" s="488">
        <v>801540</v>
      </c>
      <c r="H16" s="488">
        <v>0</v>
      </c>
      <c r="I16" s="488">
        <v>203037</v>
      </c>
      <c r="J16" s="488">
        <v>0</v>
      </c>
      <c r="K16" s="488">
        <v>203037</v>
      </c>
      <c r="L16" s="488">
        <v>0</v>
      </c>
      <c r="M16" s="488">
        <v>0</v>
      </c>
      <c r="N16" s="488">
        <v>0</v>
      </c>
      <c r="O16" s="488">
        <v>0</v>
      </c>
      <c r="P16" s="488">
        <v>0</v>
      </c>
      <c r="Q16" s="489">
        <v>57064258</v>
      </c>
      <c r="R16" s="490">
        <v>0.33</v>
      </c>
      <c r="S16" s="491">
        <v>0.3</v>
      </c>
      <c r="T16" s="491">
        <v>0.37</v>
      </c>
      <c r="U16" s="491">
        <v>0</v>
      </c>
      <c r="V16" s="491">
        <v>1</v>
      </c>
      <c r="W16" s="488">
        <v>18831206</v>
      </c>
      <c r="X16" s="488">
        <v>17119277</v>
      </c>
      <c r="Y16" s="488">
        <v>21113775</v>
      </c>
      <c r="Z16" s="488">
        <v>0</v>
      </c>
      <c r="AA16" s="488">
        <v>57064258</v>
      </c>
      <c r="AB16" s="488">
        <v>0</v>
      </c>
      <c r="AC16" s="488">
        <v>0</v>
      </c>
      <c r="AD16" s="488">
        <v>0</v>
      </c>
      <c r="AE16" s="488">
        <v>0</v>
      </c>
      <c r="AF16" s="488">
        <v>0</v>
      </c>
      <c r="AG16" s="488">
        <v>18831206</v>
      </c>
      <c r="AH16" s="488">
        <v>17119277</v>
      </c>
      <c r="AI16" s="488">
        <v>21113775</v>
      </c>
      <c r="AJ16" s="488">
        <v>0</v>
      </c>
      <c r="AK16" s="488">
        <v>57064258</v>
      </c>
      <c r="AL16" s="488">
        <v>203037</v>
      </c>
      <c r="AM16" s="488">
        <v>203037</v>
      </c>
      <c r="AN16" s="488">
        <v>0</v>
      </c>
      <c r="AO16" s="488">
        <v>0</v>
      </c>
      <c r="AP16" s="488">
        <v>0</v>
      </c>
      <c r="AQ16" s="488">
        <v>0</v>
      </c>
      <c r="AR16" s="488">
        <v>0</v>
      </c>
      <c r="AS16" s="488">
        <v>0</v>
      </c>
      <c r="AT16" s="488">
        <v>0</v>
      </c>
      <c r="AU16" s="488">
        <v>0</v>
      </c>
      <c r="AV16" s="488">
        <v>0</v>
      </c>
      <c r="AW16" s="488">
        <v>0</v>
      </c>
      <c r="AX16" s="488">
        <v>0</v>
      </c>
      <c r="AY16" s="488">
        <v>0</v>
      </c>
      <c r="AZ16" s="488">
        <v>0</v>
      </c>
      <c r="BA16" s="488">
        <v>0</v>
      </c>
      <c r="BB16" s="488">
        <v>0</v>
      </c>
      <c r="BC16" s="488">
        <v>0</v>
      </c>
      <c r="BD16" s="488">
        <v>0</v>
      </c>
      <c r="BE16" s="491">
        <v>0.5</v>
      </c>
      <c r="BF16" s="491">
        <v>0.3</v>
      </c>
      <c r="BG16" s="491">
        <v>0.2</v>
      </c>
      <c r="BH16" s="491">
        <v>0</v>
      </c>
      <c r="BI16" s="491">
        <v>1</v>
      </c>
      <c r="BJ16" s="492">
        <v>-534339</v>
      </c>
      <c r="BK16" s="492">
        <v>-320603</v>
      </c>
      <c r="BL16" s="492">
        <v>-213736</v>
      </c>
      <c r="BM16" s="492">
        <v>0</v>
      </c>
      <c r="BN16" s="492">
        <v>-1068678</v>
      </c>
      <c r="BO16" s="492">
        <v>18296867</v>
      </c>
      <c r="BP16" s="492">
        <v>17001711</v>
      </c>
      <c r="BQ16" s="492">
        <v>20900039</v>
      </c>
      <c r="BR16" s="492">
        <v>0</v>
      </c>
      <c r="BS16" s="493">
        <v>56198617</v>
      </c>
      <c r="BT16" s="494">
        <v>257157</v>
      </c>
      <c r="BU16" s="492">
        <v>317160</v>
      </c>
      <c r="BV16" s="492">
        <v>0</v>
      </c>
      <c r="BW16" s="492">
        <v>574317</v>
      </c>
      <c r="BX16" s="492">
        <v>581680</v>
      </c>
      <c r="BY16" s="492">
        <v>717405</v>
      </c>
      <c r="BZ16" s="492">
        <v>0</v>
      </c>
      <c r="CA16" s="492">
        <v>1299085</v>
      </c>
      <c r="CB16" s="492">
        <v>2018</v>
      </c>
      <c r="CC16" s="492">
        <v>2489</v>
      </c>
      <c r="CD16" s="492">
        <v>0</v>
      </c>
      <c r="CE16" s="492">
        <v>4507</v>
      </c>
      <c r="CF16" s="492">
        <v>0</v>
      </c>
      <c r="CG16" s="492">
        <v>0</v>
      </c>
      <c r="CH16" s="492">
        <v>0</v>
      </c>
      <c r="CI16" s="492">
        <v>0</v>
      </c>
      <c r="CJ16" s="492">
        <v>63244</v>
      </c>
      <c r="CK16" s="492">
        <v>78000</v>
      </c>
      <c r="CL16" s="492">
        <v>0</v>
      </c>
      <c r="CM16" s="492">
        <v>141244</v>
      </c>
      <c r="CN16" s="492">
        <v>0</v>
      </c>
      <c r="CO16" s="492">
        <v>0</v>
      </c>
      <c r="CP16" s="492">
        <v>0</v>
      </c>
      <c r="CQ16" s="492">
        <v>0</v>
      </c>
      <c r="CR16" s="492">
        <v>0</v>
      </c>
      <c r="CS16" s="492">
        <v>0</v>
      </c>
      <c r="CT16" s="492">
        <v>0</v>
      </c>
      <c r="CU16" s="492">
        <v>0</v>
      </c>
      <c r="CV16" s="492">
        <v>0</v>
      </c>
      <c r="CW16" s="492">
        <v>0</v>
      </c>
      <c r="CX16" s="492">
        <v>0</v>
      </c>
      <c r="CY16" s="492">
        <v>0</v>
      </c>
      <c r="CZ16" s="492">
        <v>904099</v>
      </c>
      <c r="DA16" s="492">
        <v>1115054</v>
      </c>
      <c r="DB16" s="492">
        <v>0</v>
      </c>
      <c r="DC16" s="493">
        <v>2019153</v>
      </c>
      <c r="DD16" s="591" t="s">
        <v>582</v>
      </c>
      <c r="DE16" s="592" t="s">
        <v>1173</v>
      </c>
      <c r="DF16" s="592" t="s">
        <v>1174</v>
      </c>
    </row>
    <row r="17" spans="1:110" ht="12.75" x14ac:dyDescent="0.2">
      <c r="A17" s="468">
        <v>10</v>
      </c>
      <c r="B17" s="473" t="s">
        <v>648</v>
      </c>
      <c r="C17" s="403" t="s">
        <v>902</v>
      </c>
      <c r="D17" s="474" t="s">
        <v>903</v>
      </c>
      <c r="E17" s="480" t="s">
        <v>647</v>
      </c>
      <c r="F17" s="487">
        <v>113981176</v>
      </c>
      <c r="G17" s="488">
        <v>2533567</v>
      </c>
      <c r="H17" s="488">
        <v>0</v>
      </c>
      <c r="I17" s="488">
        <v>417570</v>
      </c>
      <c r="J17" s="488">
        <v>0</v>
      </c>
      <c r="K17" s="488">
        <v>417570</v>
      </c>
      <c r="L17" s="488">
        <v>0</v>
      </c>
      <c r="M17" s="488">
        <v>0</v>
      </c>
      <c r="N17" s="488">
        <v>0</v>
      </c>
      <c r="O17" s="488">
        <v>0</v>
      </c>
      <c r="P17" s="488">
        <v>0</v>
      </c>
      <c r="Q17" s="489">
        <v>116097173</v>
      </c>
      <c r="R17" s="490">
        <v>0.33</v>
      </c>
      <c r="S17" s="491">
        <v>0.3</v>
      </c>
      <c r="T17" s="491">
        <v>0.37</v>
      </c>
      <c r="U17" s="491">
        <v>0</v>
      </c>
      <c r="V17" s="491">
        <v>1</v>
      </c>
      <c r="W17" s="488">
        <v>38312067</v>
      </c>
      <c r="X17" s="488">
        <v>34829152</v>
      </c>
      <c r="Y17" s="488">
        <v>42955954</v>
      </c>
      <c r="Z17" s="488">
        <v>0</v>
      </c>
      <c r="AA17" s="488">
        <v>116097173</v>
      </c>
      <c r="AB17" s="488">
        <v>0</v>
      </c>
      <c r="AC17" s="488">
        <v>0</v>
      </c>
      <c r="AD17" s="488">
        <v>0</v>
      </c>
      <c r="AE17" s="488">
        <v>0</v>
      </c>
      <c r="AF17" s="488">
        <v>0</v>
      </c>
      <c r="AG17" s="488">
        <v>38312067</v>
      </c>
      <c r="AH17" s="488">
        <v>34829152</v>
      </c>
      <c r="AI17" s="488">
        <v>42955954</v>
      </c>
      <c r="AJ17" s="488">
        <v>0</v>
      </c>
      <c r="AK17" s="488">
        <v>116097173</v>
      </c>
      <c r="AL17" s="488">
        <v>417570</v>
      </c>
      <c r="AM17" s="488">
        <v>417570</v>
      </c>
      <c r="AN17" s="488">
        <v>0</v>
      </c>
      <c r="AO17" s="488">
        <v>0</v>
      </c>
      <c r="AP17" s="488">
        <v>0</v>
      </c>
      <c r="AQ17" s="488">
        <v>0</v>
      </c>
      <c r="AR17" s="488">
        <v>0</v>
      </c>
      <c r="AS17" s="488">
        <v>0</v>
      </c>
      <c r="AT17" s="488">
        <v>0</v>
      </c>
      <c r="AU17" s="488">
        <v>0</v>
      </c>
      <c r="AV17" s="488">
        <v>0</v>
      </c>
      <c r="AW17" s="488">
        <v>0</v>
      </c>
      <c r="AX17" s="488">
        <v>0</v>
      </c>
      <c r="AY17" s="488">
        <v>0</v>
      </c>
      <c r="AZ17" s="488">
        <v>0</v>
      </c>
      <c r="BA17" s="488">
        <v>0</v>
      </c>
      <c r="BB17" s="488">
        <v>0</v>
      </c>
      <c r="BC17" s="488">
        <v>0</v>
      </c>
      <c r="BD17" s="488">
        <v>0</v>
      </c>
      <c r="BE17" s="491">
        <v>0.5</v>
      </c>
      <c r="BF17" s="491">
        <v>0.3</v>
      </c>
      <c r="BG17" s="491">
        <v>0.2</v>
      </c>
      <c r="BH17" s="491">
        <v>0</v>
      </c>
      <c r="BI17" s="491">
        <v>1</v>
      </c>
      <c r="BJ17" s="492">
        <v>-258141</v>
      </c>
      <c r="BK17" s="492">
        <v>-154884</v>
      </c>
      <c r="BL17" s="492">
        <v>-103256</v>
      </c>
      <c r="BM17" s="492">
        <v>0</v>
      </c>
      <c r="BN17" s="492">
        <v>-516281</v>
      </c>
      <c r="BO17" s="492">
        <v>38053926</v>
      </c>
      <c r="BP17" s="492">
        <v>35091838</v>
      </c>
      <c r="BQ17" s="492">
        <v>42852698</v>
      </c>
      <c r="BR17" s="492">
        <v>0</v>
      </c>
      <c r="BS17" s="493">
        <v>115998462</v>
      </c>
      <c r="BT17" s="494">
        <v>523185</v>
      </c>
      <c r="BU17" s="492">
        <v>645261</v>
      </c>
      <c r="BV17" s="492">
        <v>0</v>
      </c>
      <c r="BW17" s="492">
        <v>1168446</v>
      </c>
      <c r="BX17" s="492">
        <v>859448</v>
      </c>
      <c r="BY17" s="492">
        <v>1059987</v>
      </c>
      <c r="BZ17" s="492">
        <v>0</v>
      </c>
      <c r="CA17" s="492">
        <v>1919435</v>
      </c>
      <c r="CB17" s="492">
        <v>0</v>
      </c>
      <c r="CC17" s="492">
        <v>0</v>
      </c>
      <c r="CD17" s="492">
        <v>0</v>
      </c>
      <c r="CE17" s="492">
        <v>0</v>
      </c>
      <c r="CF17" s="492">
        <v>0</v>
      </c>
      <c r="CG17" s="492">
        <v>0</v>
      </c>
      <c r="CH17" s="492">
        <v>0</v>
      </c>
      <c r="CI17" s="492">
        <v>0</v>
      </c>
      <c r="CJ17" s="492">
        <v>984</v>
      </c>
      <c r="CK17" s="492">
        <v>1213</v>
      </c>
      <c r="CL17" s="492">
        <v>0</v>
      </c>
      <c r="CM17" s="492">
        <v>2197</v>
      </c>
      <c r="CN17" s="492">
        <v>0</v>
      </c>
      <c r="CO17" s="492">
        <v>0</v>
      </c>
      <c r="CP17" s="492">
        <v>0</v>
      </c>
      <c r="CQ17" s="492">
        <v>0</v>
      </c>
      <c r="CR17" s="492">
        <v>0</v>
      </c>
      <c r="CS17" s="492">
        <v>0</v>
      </c>
      <c r="CT17" s="492">
        <v>0</v>
      </c>
      <c r="CU17" s="492">
        <v>0</v>
      </c>
      <c r="CV17" s="492">
        <v>0</v>
      </c>
      <c r="CW17" s="492">
        <v>0</v>
      </c>
      <c r="CX17" s="492">
        <v>0</v>
      </c>
      <c r="CY17" s="492">
        <v>0</v>
      </c>
      <c r="CZ17" s="492">
        <v>1383617</v>
      </c>
      <c r="DA17" s="492">
        <v>1706461</v>
      </c>
      <c r="DB17" s="492">
        <v>0</v>
      </c>
      <c r="DC17" s="493">
        <v>3090078</v>
      </c>
      <c r="DD17" s="591" t="s">
        <v>647</v>
      </c>
      <c r="DE17" s="592" t="s">
        <v>1173</v>
      </c>
      <c r="DF17" s="592" t="s">
        <v>1174</v>
      </c>
    </row>
    <row r="18" spans="1:110" ht="12.75" x14ac:dyDescent="0.2">
      <c r="A18" s="468">
        <v>11</v>
      </c>
      <c r="B18" s="473" t="s">
        <v>650</v>
      </c>
      <c r="C18" s="403" t="s">
        <v>904</v>
      </c>
      <c r="D18" s="474" t="s">
        <v>905</v>
      </c>
      <c r="E18" s="480" t="s">
        <v>649</v>
      </c>
      <c r="F18" s="487">
        <v>48243469</v>
      </c>
      <c r="G18" s="488">
        <v>0</v>
      </c>
      <c r="H18" s="488">
        <v>3065584</v>
      </c>
      <c r="I18" s="488">
        <v>266729</v>
      </c>
      <c r="J18" s="488">
        <v>0</v>
      </c>
      <c r="K18" s="488">
        <v>266729</v>
      </c>
      <c r="L18" s="488">
        <v>0</v>
      </c>
      <c r="M18" s="488">
        <v>242344</v>
      </c>
      <c r="N18" s="488">
        <v>48371</v>
      </c>
      <c r="O18" s="488">
        <v>48371</v>
      </c>
      <c r="P18" s="488">
        <v>0</v>
      </c>
      <c r="Q18" s="489">
        <v>44620441</v>
      </c>
      <c r="R18" s="490">
        <v>0.5</v>
      </c>
      <c r="S18" s="491">
        <v>0.49</v>
      </c>
      <c r="T18" s="491">
        <v>0</v>
      </c>
      <c r="U18" s="491">
        <v>0.01</v>
      </c>
      <c r="V18" s="491">
        <v>1</v>
      </c>
      <c r="W18" s="488">
        <v>22310221</v>
      </c>
      <c r="X18" s="488">
        <v>21864016</v>
      </c>
      <c r="Y18" s="488">
        <v>0</v>
      </c>
      <c r="Z18" s="488">
        <v>446204</v>
      </c>
      <c r="AA18" s="488">
        <v>44620441</v>
      </c>
      <c r="AB18" s="488">
        <v>252508</v>
      </c>
      <c r="AC18" s="488">
        <v>0</v>
      </c>
      <c r="AD18" s="488">
        <v>0</v>
      </c>
      <c r="AE18" s="488">
        <v>0</v>
      </c>
      <c r="AF18" s="488">
        <v>252508</v>
      </c>
      <c r="AG18" s="488">
        <v>22057713</v>
      </c>
      <c r="AH18" s="488">
        <v>21864016</v>
      </c>
      <c r="AI18" s="488">
        <v>0</v>
      </c>
      <c r="AJ18" s="488">
        <v>446204</v>
      </c>
      <c r="AK18" s="488">
        <v>44367933</v>
      </c>
      <c r="AL18" s="488">
        <v>266729</v>
      </c>
      <c r="AM18" s="488">
        <v>266729</v>
      </c>
      <c r="AN18" s="488">
        <v>242344</v>
      </c>
      <c r="AO18" s="488">
        <v>242344</v>
      </c>
      <c r="AP18" s="488">
        <v>48371</v>
      </c>
      <c r="AQ18" s="488">
        <v>0</v>
      </c>
      <c r="AR18" s="488">
        <v>48371</v>
      </c>
      <c r="AS18" s="488">
        <v>252508</v>
      </c>
      <c r="AT18" s="488">
        <v>0</v>
      </c>
      <c r="AU18" s="488">
        <v>0</v>
      </c>
      <c r="AV18" s="488">
        <v>252508</v>
      </c>
      <c r="AW18" s="488">
        <v>0</v>
      </c>
      <c r="AX18" s="488">
        <v>0</v>
      </c>
      <c r="AY18" s="488">
        <v>0</v>
      </c>
      <c r="AZ18" s="488">
        <v>0</v>
      </c>
      <c r="BA18" s="488">
        <v>0</v>
      </c>
      <c r="BB18" s="488">
        <v>0</v>
      </c>
      <c r="BC18" s="488">
        <v>0</v>
      </c>
      <c r="BD18" s="488">
        <v>0</v>
      </c>
      <c r="BE18" s="491">
        <v>0.5</v>
      </c>
      <c r="BF18" s="491">
        <v>0.49</v>
      </c>
      <c r="BG18" s="491">
        <v>0</v>
      </c>
      <c r="BH18" s="491">
        <v>0.01</v>
      </c>
      <c r="BI18" s="491">
        <v>1</v>
      </c>
      <c r="BJ18" s="492">
        <v>121845</v>
      </c>
      <c r="BK18" s="492">
        <v>119408</v>
      </c>
      <c r="BL18" s="492">
        <v>0</v>
      </c>
      <c r="BM18" s="492">
        <v>2437</v>
      </c>
      <c r="BN18" s="492">
        <v>243690</v>
      </c>
      <c r="BO18" s="492">
        <v>22179558</v>
      </c>
      <c r="BP18" s="492">
        <v>22793376</v>
      </c>
      <c r="BQ18" s="492">
        <v>0</v>
      </c>
      <c r="BR18" s="492">
        <v>448641</v>
      </c>
      <c r="BS18" s="493">
        <v>45421575</v>
      </c>
      <c r="BT18" s="494">
        <v>336589</v>
      </c>
      <c r="BU18" s="492">
        <v>0</v>
      </c>
      <c r="BV18" s="492">
        <v>6703</v>
      </c>
      <c r="BW18" s="492">
        <v>343292</v>
      </c>
      <c r="BX18" s="492">
        <v>1557861</v>
      </c>
      <c r="BY18" s="492">
        <v>0</v>
      </c>
      <c r="BZ18" s="492">
        <v>31793</v>
      </c>
      <c r="CA18" s="492">
        <v>1589654</v>
      </c>
      <c r="CB18" s="492">
        <v>0</v>
      </c>
      <c r="CC18" s="492">
        <v>0</v>
      </c>
      <c r="CD18" s="492">
        <v>0</v>
      </c>
      <c r="CE18" s="492">
        <v>0</v>
      </c>
      <c r="CF18" s="492">
        <v>0</v>
      </c>
      <c r="CG18" s="492">
        <v>0</v>
      </c>
      <c r="CH18" s="492">
        <v>0</v>
      </c>
      <c r="CI18" s="492">
        <v>0</v>
      </c>
      <c r="CJ18" s="492">
        <v>0</v>
      </c>
      <c r="CK18" s="492">
        <v>0</v>
      </c>
      <c r="CL18" s="492">
        <v>0</v>
      </c>
      <c r="CM18" s="492">
        <v>0</v>
      </c>
      <c r="CN18" s="492">
        <v>2722</v>
      </c>
      <c r="CO18" s="492">
        <v>0</v>
      </c>
      <c r="CP18" s="492">
        <v>56</v>
      </c>
      <c r="CQ18" s="492">
        <v>2778</v>
      </c>
      <c r="CR18" s="492">
        <v>1493</v>
      </c>
      <c r="CS18" s="492">
        <v>0</v>
      </c>
      <c r="CT18" s="492">
        <v>30</v>
      </c>
      <c r="CU18" s="492">
        <v>1523</v>
      </c>
      <c r="CV18" s="492">
        <v>0</v>
      </c>
      <c r="CW18" s="492">
        <v>0</v>
      </c>
      <c r="CX18" s="492">
        <v>0</v>
      </c>
      <c r="CY18" s="492">
        <v>0</v>
      </c>
      <c r="CZ18" s="492">
        <v>1898665</v>
      </c>
      <c r="DA18" s="492">
        <v>0</v>
      </c>
      <c r="DB18" s="492">
        <v>38582</v>
      </c>
      <c r="DC18" s="493">
        <v>1937247</v>
      </c>
      <c r="DD18" s="591" t="s">
        <v>649</v>
      </c>
      <c r="DE18" s="592" t="s">
        <v>1175</v>
      </c>
      <c r="DF18" s="593" t="s">
        <v>1176</v>
      </c>
    </row>
    <row r="19" spans="1:110" ht="12.75" x14ac:dyDescent="0.2">
      <c r="A19" s="468">
        <v>12</v>
      </c>
      <c r="B19" s="473" t="s">
        <v>652</v>
      </c>
      <c r="C19" s="403" t="s">
        <v>897</v>
      </c>
      <c r="D19" s="474" t="s">
        <v>899</v>
      </c>
      <c r="E19" s="480" t="s">
        <v>651</v>
      </c>
      <c r="F19" s="487">
        <v>23062067</v>
      </c>
      <c r="G19" s="488">
        <v>0</v>
      </c>
      <c r="H19" s="488">
        <v>2944194</v>
      </c>
      <c r="I19" s="488">
        <v>92724</v>
      </c>
      <c r="J19" s="488">
        <v>0</v>
      </c>
      <c r="K19" s="488">
        <v>92724</v>
      </c>
      <c r="L19" s="488">
        <v>0</v>
      </c>
      <c r="M19" s="488">
        <v>0</v>
      </c>
      <c r="N19" s="488">
        <v>135658</v>
      </c>
      <c r="O19" s="488">
        <v>135658</v>
      </c>
      <c r="P19" s="488">
        <v>0</v>
      </c>
      <c r="Q19" s="489">
        <v>19889491</v>
      </c>
      <c r="R19" s="490">
        <v>0.5</v>
      </c>
      <c r="S19" s="491">
        <v>0.4</v>
      </c>
      <c r="T19" s="491">
        <v>0.1</v>
      </c>
      <c r="U19" s="491">
        <v>0</v>
      </c>
      <c r="V19" s="491">
        <v>1</v>
      </c>
      <c r="W19" s="488">
        <v>9944746</v>
      </c>
      <c r="X19" s="488">
        <v>7955796</v>
      </c>
      <c r="Y19" s="488">
        <v>1988949</v>
      </c>
      <c r="Z19" s="488">
        <v>0</v>
      </c>
      <c r="AA19" s="488">
        <v>19889491</v>
      </c>
      <c r="AB19" s="488">
        <v>0</v>
      </c>
      <c r="AC19" s="488">
        <v>0</v>
      </c>
      <c r="AD19" s="488">
        <v>0</v>
      </c>
      <c r="AE19" s="488">
        <v>0</v>
      </c>
      <c r="AF19" s="488">
        <v>0</v>
      </c>
      <c r="AG19" s="488">
        <v>9944746</v>
      </c>
      <c r="AH19" s="488">
        <v>7955796</v>
      </c>
      <c r="AI19" s="488">
        <v>1988949</v>
      </c>
      <c r="AJ19" s="488">
        <v>0</v>
      </c>
      <c r="AK19" s="488">
        <v>19889491</v>
      </c>
      <c r="AL19" s="488">
        <v>92724</v>
      </c>
      <c r="AM19" s="488">
        <v>92724</v>
      </c>
      <c r="AN19" s="488">
        <v>0</v>
      </c>
      <c r="AO19" s="488">
        <v>0</v>
      </c>
      <c r="AP19" s="488">
        <v>135658</v>
      </c>
      <c r="AQ19" s="488">
        <v>0</v>
      </c>
      <c r="AR19" s="488">
        <v>135658</v>
      </c>
      <c r="AS19" s="488">
        <v>0</v>
      </c>
      <c r="AT19" s="488">
        <v>0</v>
      </c>
      <c r="AU19" s="488">
        <v>0</v>
      </c>
      <c r="AV19" s="488">
        <v>0</v>
      </c>
      <c r="AW19" s="488">
        <v>0</v>
      </c>
      <c r="AX19" s="488">
        <v>0</v>
      </c>
      <c r="AY19" s="488">
        <v>0</v>
      </c>
      <c r="AZ19" s="488">
        <v>0</v>
      </c>
      <c r="BA19" s="488">
        <v>0</v>
      </c>
      <c r="BB19" s="488">
        <v>0</v>
      </c>
      <c r="BC19" s="488">
        <v>0</v>
      </c>
      <c r="BD19" s="488">
        <v>0</v>
      </c>
      <c r="BE19" s="491">
        <v>0.5</v>
      </c>
      <c r="BF19" s="491">
        <v>0.4</v>
      </c>
      <c r="BG19" s="491">
        <v>0.1</v>
      </c>
      <c r="BH19" s="491">
        <v>0</v>
      </c>
      <c r="BI19" s="491">
        <v>1</v>
      </c>
      <c r="BJ19" s="492">
        <v>-601403</v>
      </c>
      <c r="BK19" s="492">
        <v>-481122</v>
      </c>
      <c r="BL19" s="492">
        <v>-120281</v>
      </c>
      <c r="BM19" s="492">
        <v>0</v>
      </c>
      <c r="BN19" s="492">
        <v>-1202806</v>
      </c>
      <c r="BO19" s="492">
        <v>9343343</v>
      </c>
      <c r="BP19" s="492">
        <v>7703056</v>
      </c>
      <c r="BQ19" s="492">
        <v>1868668</v>
      </c>
      <c r="BR19" s="492">
        <v>0</v>
      </c>
      <c r="BS19" s="493">
        <v>18915067</v>
      </c>
      <c r="BT19" s="494">
        <v>121545</v>
      </c>
      <c r="BU19" s="492">
        <v>29877</v>
      </c>
      <c r="BV19" s="492">
        <v>0</v>
      </c>
      <c r="BW19" s="492">
        <v>151422</v>
      </c>
      <c r="BX19" s="492">
        <v>361435</v>
      </c>
      <c r="BY19" s="492">
        <v>90359</v>
      </c>
      <c r="BZ19" s="492">
        <v>0</v>
      </c>
      <c r="CA19" s="492">
        <v>451794</v>
      </c>
      <c r="CB19" s="492">
        <v>1125</v>
      </c>
      <c r="CC19" s="492">
        <v>281</v>
      </c>
      <c r="CD19" s="492">
        <v>0</v>
      </c>
      <c r="CE19" s="492">
        <v>1406</v>
      </c>
      <c r="CF19" s="492">
        <v>0</v>
      </c>
      <c r="CG19" s="492">
        <v>0</v>
      </c>
      <c r="CH19" s="492">
        <v>0</v>
      </c>
      <c r="CI19" s="492">
        <v>0</v>
      </c>
      <c r="CJ19" s="492">
        <v>0</v>
      </c>
      <c r="CK19" s="492">
        <v>0</v>
      </c>
      <c r="CL19" s="492">
        <v>0</v>
      </c>
      <c r="CM19" s="492">
        <v>0</v>
      </c>
      <c r="CN19" s="492">
        <v>0</v>
      </c>
      <c r="CO19" s="492">
        <v>0</v>
      </c>
      <c r="CP19" s="492">
        <v>0</v>
      </c>
      <c r="CQ19" s="492">
        <v>0</v>
      </c>
      <c r="CR19" s="492">
        <v>609</v>
      </c>
      <c r="CS19" s="492">
        <v>152</v>
      </c>
      <c r="CT19" s="492">
        <v>0</v>
      </c>
      <c r="CU19" s="492">
        <v>761</v>
      </c>
      <c r="CV19" s="492">
        <v>0</v>
      </c>
      <c r="CW19" s="492">
        <v>0</v>
      </c>
      <c r="CX19" s="492">
        <v>0</v>
      </c>
      <c r="CY19" s="492">
        <v>0</v>
      </c>
      <c r="CZ19" s="492">
        <v>484714</v>
      </c>
      <c r="DA19" s="492">
        <v>120669</v>
      </c>
      <c r="DB19" s="492">
        <v>0</v>
      </c>
      <c r="DC19" s="493">
        <v>605383</v>
      </c>
      <c r="DD19" s="591" t="s">
        <v>651</v>
      </c>
      <c r="DE19" s="592" t="s">
        <v>1163</v>
      </c>
      <c r="DF19" s="593" t="s">
        <v>1162</v>
      </c>
    </row>
    <row r="20" spans="1:110" ht="12.75" x14ac:dyDescent="0.2">
      <c r="A20" s="468">
        <v>13</v>
      </c>
      <c r="B20" s="473" t="s">
        <v>654</v>
      </c>
      <c r="C20" s="403" t="s">
        <v>897</v>
      </c>
      <c r="D20" s="474" t="s">
        <v>901</v>
      </c>
      <c r="E20" s="480" t="s">
        <v>653</v>
      </c>
      <c r="F20" s="487">
        <v>77121531</v>
      </c>
      <c r="G20" s="488">
        <v>0</v>
      </c>
      <c r="H20" s="488">
        <v>131303</v>
      </c>
      <c r="I20" s="488">
        <v>229078</v>
      </c>
      <c r="J20" s="488">
        <v>8000</v>
      </c>
      <c r="K20" s="488">
        <v>237078</v>
      </c>
      <c r="L20" s="488">
        <v>0</v>
      </c>
      <c r="M20" s="488">
        <v>0</v>
      </c>
      <c r="N20" s="488">
        <v>38</v>
      </c>
      <c r="O20" s="488">
        <v>38</v>
      </c>
      <c r="P20" s="488">
        <v>0</v>
      </c>
      <c r="Q20" s="489">
        <v>76753112</v>
      </c>
      <c r="R20" s="490">
        <v>0.5</v>
      </c>
      <c r="S20" s="491">
        <v>0.4</v>
      </c>
      <c r="T20" s="491">
        <v>0.09</v>
      </c>
      <c r="U20" s="491">
        <v>0.01</v>
      </c>
      <c r="V20" s="491">
        <v>1</v>
      </c>
      <c r="W20" s="488">
        <v>38376556</v>
      </c>
      <c r="X20" s="488">
        <v>30701245</v>
      </c>
      <c r="Y20" s="488">
        <v>6907780</v>
      </c>
      <c r="Z20" s="488">
        <v>767531</v>
      </c>
      <c r="AA20" s="488">
        <v>76753112</v>
      </c>
      <c r="AB20" s="488">
        <v>0</v>
      </c>
      <c r="AC20" s="488">
        <v>0</v>
      </c>
      <c r="AD20" s="488">
        <v>0</v>
      </c>
      <c r="AE20" s="488">
        <v>0</v>
      </c>
      <c r="AF20" s="488">
        <v>0</v>
      </c>
      <c r="AG20" s="488">
        <v>38376556</v>
      </c>
      <c r="AH20" s="488">
        <v>30701245</v>
      </c>
      <c r="AI20" s="488">
        <v>6907780</v>
      </c>
      <c r="AJ20" s="488">
        <v>767531</v>
      </c>
      <c r="AK20" s="488">
        <v>76753112</v>
      </c>
      <c r="AL20" s="488">
        <v>237078</v>
      </c>
      <c r="AM20" s="488">
        <v>237078</v>
      </c>
      <c r="AN20" s="488">
        <v>0</v>
      </c>
      <c r="AO20" s="488">
        <v>0</v>
      </c>
      <c r="AP20" s="488">
        <v>38</v>
      </c>
      <c r="AQ20" s="488">
        <v>0</v>
      </c>
      <c r="AR20" s="488">
        <v>38</v>
      </c>
      <c r="AS20" s="488">
        <v>0</v>
      </c>
      <c r="AT20" s="488">
        <v>0</v>
      </c>
      <c r="AU20" s="488">
        <v>0</v>
      </c>
      <c r="AV20" s="488">
        <v>0</v>
      </c>
      <c r="AW20" s="488">
        <v>0</v>
      </c>
      <c r="AX20" s="488">
        <v>0</v>
      </c>
      <c r="AY20" s="488">
        <v>0</v>
      </c>
      <c r="AZ20" s="488">
        <v>0</v>
      </c>
      <c r="BA20" s="488">
        <v>0</v>
      </c>
      <c r="BB20" s="488">
        <v>0</v>
      </c>
      <c r="BC20" s="488">
        <v>0</v>
      </c>
      <c r="BD20" s="488">
        <v>0</v>
      </c>
      <c r="BE20" s="491">
        <v>0.5</v>
      </c>
      <c r="BF20" s="491">
        <v>0.4</v>
      </c>
      <c r="BG20" s="491">
        <v>0.09</v>
      </c>
      <c r="BH20" s="491">
        <v>0.01</v>
      </c>
      <c r="BI20" s="491">
        <v>1</v>
      </c>
      <c r="BJ20" s="492">
        <v>-1751614</v>
      </c>
      <c r="BK20" s="492">
        <v>-1401290</v>
      </c>
      <c r="BL20" s="492">
        <v>-315290</v>
      </c>
      <c r="BM20" s="492">
        <v>-35032</v>
      </c>
      <c r="BN20" s="492">
        <v>-3503226</v>
      </c>
      <c r="BO20" s="492">
        <v>36624942</v>
      </c>
      <c r="BP20" s="492">
        <v>29537071</v>
      </c>
      <c r="BQ20" s="492">
        <v>6592490</v>
      </c>
      <c r="BR20" s="492">
        <v>732499</v>
      </c>
      <c r="BS20" s="493">
        <v>73487002</v>
      </c>
      <c r="BT20" s="494">
        <v>461178</v>
      </c>
      <c r="BU20" s="492">
        <v>103765</v>
      </c>
      <c r="BV20" s="492">
        <v>11529</v>
      </c>
      <c r="BW20" s="492">
        <v>576472</v>
      </c>
      <c r="BX20" s="492">
        <v>745932</v>
      </c>
      <c r="BY20" s="492">
        <v>167835</v>
      </c>
      <c r="BZ20" s="492">
        <v>18648</v>
      </c>
      <c r="CA20" s="492">
        <v>932415</v>
      </c>
      <c r="CB20" s="492">
        <v>0</v>
      </c>
      <c r="CC20" s="492">
        <v>0</v>
      </c>
      <c r="CD20" s="492">
        <v>0</v>
      </c>
      <c r="CE20" s="492">
        <v>0</v>
      </c>
      <c r="CF20" s="492">
        <v>0</v>
      </c>
      <c r="CG20" s="492">
        <v>0</v>
      </c>
      <c r="CH20" s="492">
        <v>0</v>
      </c>
      <c r="CI20" s="492">
        <v>0</v>
      </c>
      <c r="CJ20" s="492">
        <v>0</v>
      </c>
      <c r="CK20" s="492">
        <v>0</v>
      </c>
      <c r="CL20" s="492">
        <v>0</v>
      </c>
      <c r="CM20" s="492">
        <v>0</v>
      </c>
      <c r="CN20" s="492">
        <v>1522</v>
      </c>
      <c r="CO20" s="492">
        <v>342</v>
      </c>
      <c r="CP20" s="492">
        <v>38</v>
      </c>
      <c r="CQ20" s="492">
        <v>1902</v>
      </c>
      <c r="CR20" s="492">
        <v>3045</v>
      </c>
      <c r="CS20" s="492">
        <v>685</v>
      </c>
      <c r="CT20" s="492">
        <v>76</v>
      </c>
      <c r="CU20" s="492">
        <v>3806</v>
      </c>
      <c r="CV20" s="492">
        <v>0</v>
      </c>
      <c r="CW20" s="492">
        <v>0</v>
      </c>
      <c r="CX20" s="492">
        <v>0</v>
      </c>
      <c r="CY20" s="492">
        <v>0</v>
      </c>
      <c r="CZ20" s="492">
        <v>1211677</v>
      </c>
      <c r="DA20" s="492">
        <v>272627</v>
      </c>
      <c r="DB20" s="492">
        <v>30291</v>
      </c>
      <c r="DC20" s="493">
        <v>1514595</v>
      </c>
      <c r="DD20" s="591" t="s">
        <v>653</v>
      </c>
      <c r="DE20" s="592" t="s">
        <v>1177</v>
      </c>
      <c r="DF20" s="593" t="s">
        <v>1178</v>
      </c>
    </row>
    <row r="21" spans="1:110" ht="12.75" x14ac:dyDescent="0.2">
      <c r="A21" s="468">
        <v>14</v>
      </c>
      <c r="B21" s="473" t="s">
        <v>656</v>
      </c>
      <c r="C21" s="403" t="s">
        <v>897</v>
      </c>
      <c r="D21" s="474" t="s">
        <v>898</v>
      </c>
      <c r="E21" s="480" t="s">
        <v>655</v>
      </c>
      <c r="F21" s="487">
        <v>73529635</v>
      </c>
      <c r="G21" s="488">
        <v>0</v>
      </c>
      <c r="H21" s="488">
        <v>3261415</v>
      </c>
      <c r="I21" s="488">
        <v>198939</v>
      </c>
      <c r="J21" s="488">
        <v>0</v>
      </c>
      <c r="K21" s="488">
        <v>198939</v>
      </c>
      <c r="L21" s="488">
        <v>0</v>
      </c>
      <c r="M21" s="488">
        <v>0</v>
      </c>
      <c r="N21" s="488">
        <v>303136</v>
      </c>
      <c r="O21" s="488">
        <v>97014</v>
      </c>
      <c r="P21" s="488">
        <v>206122</v>
      </c>
      <c r="Q21" s="489">
        <v>69766145</v>
      </c>
      <c r="R21" s="490">
        <v>0.5</v>
      </c>
      <c r="S21" s="491">
        <v>0.4</v>
      </c>
      <c r="T21" s="491">
        <v>0.09</v>
      </c>
      <c r="U21" s="491">
        <v>0.01</v>
      </c>
      <c r="V21" s="491">
        <v>1</v>
      </c>
      <c r="W21" s="488">
        <v>34883073</v>
      </c>
      <c r="X21" s="488">
        <v>27906458</v>
      </c>
      <c r="Y21" s="488">
        <v>6278953</v>
      </c>
      <c r="Z21" s="488">
        <v>697661</v>
      </c>
      <c r="AA21" s="488">
        <v>69766145</v>
      </c>
      <c r="AB21" s="488">
        <v>155000</v>
      </c>
      <c r="AC21" s="488">
        <v>0</v>
      </c>
      <c r="AD21" s="488">
        <v>0</v>
      </c>
      <c r="AE21" s="488">
        <v>0</v>
      </c>
      <c r="AF21" s="488">
        <v>155000</v>
      </c>
      <c r="AG21" s="488">
        <v>34728073</v>
      </c>
      <c r="AH21" s="488">
        <v>27906458</v>
      </c>
      <c r="AI21" s="488">
        <v>6278953</v>
      </c>
      <c r="AJ21" s="488">
        <v>697661</v>
      </c>
      <c r="AK21" s="488">
        <v>69611145</v>
      </c>
      <c r="AL21" s="488">
        <v>198939</v>
      </c>
      <c r="AM21" s="488">
        <v>198939</v>
      </c>
      <c r="AN21" s="488">
        <v>0</v>
      </c>
      <c r="AO21" s="488">
        <v>0</v>
      </c>
      <c r="AP21" s="488">
        <v>97014</v>
      </c>
      <c r="AQ21" s="488">
        <v>206122</v>
      </c>
      <c r="AR21" s="488">
        <v>303136</v>
      </c>
      <c r="AS21" s="488">
        <v>155000</v>
      </c>
      <c r="AT21" s="488">
        <v>0</v>
      </c>
      <c r="AU21" s="488">
        <v>0</v>
      </c>
      <c r="AV21" s="488">
        <v>155000</v>
      </c>
      <c r="AW21" s="488">
        <v>0</v>
      </c>
      <c r="AX21" s="488">
        <v>0</v>
      </c>
      <c r="AY21" s="488">
        <v>0</v>
      </c>
      <c r="AZ21" s="488">
        <v>0</v>
      </c>
      <c r="BA21" s="488">
        <v>0</v>
      </c>
      <c r="BB21" s="488">
        <v>0</v>
      </c>
      <c r="BC21" s="488">
        <v>0</v>
      </c>
      <c r="BD21" s="488">
        <v>0</v>
      </c>
      <c r="BE21" s="491">
        <v>0.5</v>
      </c>
      <c r="BF21" s="491">
        <v>0.4</v>
      </c>
      <c r="BG21" s="491">
        <v>0.09</v>
      </c>
      <c r="BH21" s="491">
        <v>0.01</v>
      </c>
      <c r="BI21" s="491">
        <v>1</v>
      </c>
      <c r="BJ21" s="492">
        <v>-1042847</v>
      </c>
      <c r="BK21" s="492">
        <v>-834278</v>
      </c>
      <c r="BL21" s="492">
        <v>-187712</v>
      </c>
      <c r="BM21" s="492">
        <v>-20857</v>
      </c>
      <c r="BN21" s="492">
        <v>-2085694</v>
      </c>
      <c r="BO21" s="492">
        <v>33685226</v>
      </c>
      <c r="BP21" s="492">
        <v>27523133</v>
      </c>
      <c r="BQ21" s="492">
        <v>6297363</v>
      </c>
      <c r="BR21" s="492">
        <v>676804</v>
      </c>
      <c r="BS21" s="493">
        <v>68182526</v>
      </c>
      <c r="BT21" s="494">
        <v>422981</v>
      </c>
      <c r="BU21" s="492">
        <v>97415</v>
      </c>
      <c r="BV21" s="492">
        <v>10480</v>
      </c>
      <c r="BW21" s="492">
        <v>530876</v>
      </c>
      <c r="BX21" s="492">
        <v>441620</v>
      </c>
      <c r="BY21" s="492">
        <v>95803</v>
      </c>
      <c r="BZ21" s="492">
        <v>10645</v>
      </c>
      <c r="CA21" s="492">
        <v>548068</v>
      </c>
      <c r="CB21" s="492">
        <v>13572</v>
      </c>
      <c r="CC21" s="492">
        <v>2158</v>
      </c>
      <c r="CD21" s="492">
        <v>240</v>
      </c>
      <c r="CE21" s="492">
        <v>15970</v>
      </c>
      <c r="CF21" s="492">
        <v>0</v>
      </c>
      <c r="CG21" s="492">
        <v>0</v>
      </c>
      <c r="CH21" s="492">
        <v>0</v>
      </c>
      <c r="CI21" s="492">
        <v>0</v>
      </c>
      <c r="CJ21" s="492">
        <v>765</v>
      </c>
      <c r="CK21" s="492">
        <v>172</v>
      </c>
      <c r="CL21" s="492">
        <v>19</v>
      </c>
      <c r="CM21" s="492">
        <v>956</v>
      </c>
      <c r="CN21" s="492">
        <v>0</v>
      </c>
      <c r="CO21" s="492">
        <v>0</v>
      </c>
      <c r="CP21" s="492">
        <v>0</v>
      </c>
      <c r="CQ21" s="492">
        <v>0</v>
      </c>
      <c r="CR21" s="492">
        <v>609</v>
      </c>
      <c r="CS21" s="492">
        <v>137</v>
      </c>
      <c r="CT21" s="492">
        <v>15</v>
      </c>
      <c r="CU21" s="492">
        <v>761</v>
      </c>
      <c r="CV21" s="492">
        <v>0</v>
      </c>
      <c r="CW21" s="492">
        <v>0</v>
      </c>
      <c r="CX21" s="492">
        <v>0</v>
      </c>
      <c r="CY21" s="492">
        <v>0</v>
      </c>
      <c r="CZ21" s="492">
        <v>879547</v>
      </c>
      <c r="DA21" s="492">
        <v>195685</v>
      </c>
      <c r="DB21" s="492">
        <v>21399</v>
      </c>
      <c r="DC21" s="493">
        <v>1096631</v>
      </c>
      <c r="DD21" s="591" t="s">
        <v>655</v>
      </c>
      <c r="DE21" s="592" t="s">
        <v>1179</v>
      </c>
      <c r="DF21" s="593" t="s">
        <v>1180</v>
      </c>
    </row>
    <row r="22" spans="1:110" ht="12.75" x14ac:dyDescent="0.2">
      <c r="A22" s="468">
        <v>15</v>
      </c>
      <c r="B22" s="473" t="s">
        <v>658</v>
      </c>
      <c r="C22" s="403" t="s">
        <v>897</v>
      </c>
      <c r="D22" s="474" t="s">
        <v>900</v>
      </c>
      <c r="E22" s="480" t="s">
        <v>657</v>
      </c>
      <c r="F22" s="487">
        <v>49717354</v>
      </c>
      <c r="G22" s="488">
        <v>0</v>
      </c>
      <c r="H22" s="488">
        <v>6930775</v>
      </c>
      <c r="I22" s="488">
        <v>167487</v>
      </c>
      <c r="J22" s="488">
        <v>0</v>
      </c>
      <c r="K22" s="488">
        <v>167487</v>
      </c>
      <c r="L22" s="488">
        <v>0</v>
      </c>
      <c r="M22" s="488">
        <v>0</v>
      </c>
      <c r="N22" s="488">
        <v>482834</v>
      </c>
      <c r="O22" s="488">
        <v>482834</v>
      </c>
      <c r="P22" s="488">
        <v>0</v>
      </c>
      <c r="Q22" s="489">
        <v>42136258</v>
      </c>
      <c r="R22" s="490">
        <v>0.5</v>
      </c>
      <c r="S22" s="491">
        <v>0.4</v>
      </c>
      <c r="T22" s="491">
        <v>0.09</v>
      </c>
      <c r="U22" s="491">
        <v>0.01</v>
      </c>
      <c r="V22" s="491">
        <v>1</v>
      </c>
      <c r="W22" s="488">
        <v>21068129</v>
      </c>
      <c r="X22" s="488">
        <v>16854503</v>
      </c>
      <c r="Y22" s="488">
        <v>3792263</v>
      </c>
      <c r="Z22" s="488">
        <v>421363</v>
      </c>
      <c r="AA22" s="488">
        <v>42136258</v>
      </c>
      <c r="AB22" s="488">
        <v>0</v>
      </c>
      <c r="AC22" s="488">
        <v>0</v>
      </c>
      <c r="AD22" s="488">
        <v>0</v>
      </c>
      <c r="AE22" s="488">
        <v>0</v>
      </c>
      <c r="AF22" s="488">
        <v>0</v>
      </c>
      <c r="AG22" s="488">
        <v>21068129</v>
      </c>
      <c r="AH22" s="488">
        <v>16854503</v>
      </c>
      <c r="AI22" s="488">
        <v>3792263</v>
      </c>
      <c r="AJ22" s="488">
        <v>421363</v>
      </c>
      <c r="AK22" s="488">
        <v>42136258</v>
      </c>
      <c r="AL22" s="488">
        <v>167487</v>
      </c>
      <c r="AM22" s="488">
        <v>167487</v>
      </c>
      <c r="AN22" s="488">
        <v>0</v>
      </c>
      <c r="AO22" s="488">
        <v>0</v>
      </c>
      <c r="AP22" s="488">
        <v>482834</v>
      </c>
      <c r="AQ22" s="488">
        <v>0</v>
      </c>
      <c r="AR22" s="488">
        <v>482834</v>
      </c>
      <c r="AS22" s="488">
        <v>0</v>
      </c>
      <c r="AT22" s="488">
        <v>0</v>
      </c>
      <c r="AU22" s="488">
        <v>0</v>
      </c>
      <c r="AV22" s="488">
        <v>0</v>
      </c>
      <c r="AW22" s="488">
        <v>0</v>
      </c>
      <c r="AX22" s="488">
        <v>0</v>
      </c>
      <c r="AY22" s="488">
        <v>0</v>
      </c>
      <c r="AZ22" s="488">
        <v>0</v>
      </c>
      <c r="BA22" s="488">
        <v>0</v>
      </c>
      <c r="BB22" s="488">
        <v>0</v>
      </c>
      <c r="BC22" s="488">
        <v>0</v>
      </c>
      <c r="BD22" s="488">
        <v>0</v>
      </c>
      <c r="BE22" s="491">
        <v>0.5</v>
      </c>
      <c r="BF22" s="491">
        <v>0.4</v>
      </c>
      <c r="BG22" s="491">
        <v>0.09</v>
      </c>
      <c r="BH22" s="491">
        <v>0.01</v>
      </c>
      <c r="BI22" s="491">
        <v>1</v>
      </c>
      <c r="BJ22" s="492">
        <v>-1591844</v>
      </c>
      <c r="BK22" s="492">
        <v>-1273475</v>
      </c>
      <c r="BL22" s="492">
        <v>-286532</v>
      </c>
      <c r="BM22" s="492">
        <v>-31837</v>
      </c>
      <c r="BN22" s="492">
        <v>-3183688</v>
      </c>
      <c r="BO22" s="492">
        <v>19476285</v>
      </c>
      <c r="BP22" s="492">
        <v>16231349</v>
      </c>
      <c r="BQ22" s="492">
        <v>3505731</v>
      </c>
      <c r="BR22" s="492">
        <v>389526</v>
      </c>
      <c r="BS22" s="493">
        <v>39602891</v>
      </c>
      <c r="BT22" s="494">
        <v>260432</v>
      </c>
      <c r="BU22" s="492">
        <v>56965</v>
      </c>
      <c r="BV22" s="492">
        <v>6329</v>
      </c>
      <c r="BW22" s="492">
        <v>323726</v>
      </c>
      <c r="BX22" s="492">
        <v>635662</v>
      </c>
      <c r="BY22" s="492">
        <v>143024</v>
      </c>
      <c r="BZ22" s="492">
        <v>15892</v>
      </c>
      <c r="CA22" s="492">
        <v>794578</v>
      </c>
      <c r="CB22" s="492">
        <v>6460</v>
      </c>
      <c r="CC22" s="492">
        <v>1453</v>
      </c>
      <c r="CD22" s="492">
        <v>161</v>
      </c>
      <c r="CE22" s="492">
        <v>8074</v>
      </c>
      <c r="CF22" s="492">
        <v>2273</v>
      </c>
      <c r="CG22" s="492">
        <v>511</v>
      </c>
      <c r="CH22" s="492">
        <v>57</v>
      </c>
      <c r="CI22" s="492">
        <v>2841</v>
      </c>
      <c r="CJ22" s="492">
        <v>0</v>
      </c>
      <c r="CK22" s="492">
        <v>0</v>
      </c>
      <c r="CL22" s="492">
        <v>0</v>
      </c>
      <c r="CM22" s="492">
        <v>0</v>
      </c>
      <c r="CN22" s="492">
        <v>15063</v>
      </c>
      <c r="CO22" s="492">
        <v>3389</v>
      </c>
      <c r="CP22" s="492">
        <v>377</v>
      </c>
      <c r="CQ22" s="492">
        <v>18829</v>
      </c>
      <c r="CR22" s="492">
        <v>0</v>
      </c>
      <c r="CS22" s="492">
        <v>0</v>
      </c>
      <c r="CT22" s="492">
        <v>0</v>
      </c>
      <c r="CU22" s="492">
        <v>0</v>
      </c>
      <c r="CV22" s="492">
        <v>0</v>
      </c>
      <c r="CW22" s="492">
        <v>0</v>
      </c>
      <c r="CX22" s="492">
        <v>0</v>
      </c>
      <c r="CY22" s="492">
        <v>0</v>
      </c>
      <c r="CZ22" s="492">
        <v>919890</v>
      </c>
      <c r="DA22" s="492">
        <v>205342</v>
      </c>
      <c r="DB22" s="492">
        <v>22816</v>
      </c>
      <c r="DC22" s="493">
        <v>1148048</v>
      </c>
      <c r="DD22" s="591" t="s">
        <v>657</v>
      </c>
      <c r="DE22" s="592" t="s">
        <v>1166</v>
      </c>
      <c r="DF22" s="593" t="s">
        <v>1167</v>
      </c>
    </row>
    <row r="23" spans="1:110" ht="12.75" x14ac:dyDescent="0.2">
      <c r="A23" s="468">
        <v>16</v>
      </c>
      <c r="B23" s="473" t="s">
        <v>660</v>
      </c>
      <c r="C23" s="403" t="s">
        <v>529</v>
      </c>
      <c r="D23" s="474" t="s">
        <v>906</v>
      </c>
      <c r="E23" s="480" t="s">
        <v>659</v>
      </c>
      <c r="F23" s="487">
        <v>65761223</v>
      </c>
      <c r="G23" s="488">
        <v>0</v>
      </c>
      <c r="H23" s="488">
        <v>639474</v>
      </c>
      <c r="I23" s="488">
        <v>259447</v>
      </c>
      <c r="J23" s="488">
        <v>0</v>
      </c>
      <c r="K23" s="488">
        <v>259447</v>
      </c>
      <c r="L23" s="488">
        <v>0</v>
      </c>
      <c r="M23" s="488">
        <v>534106</v>
      </c>
      <c r="N23" s="488">
        <v>54227</v>
      </c>
      <c r="O23" s="488">
        <v>54227</v>
      </c>
      <c r="P23" s="488">
        <v>0</v>
      </c>
      <c r="Q23" s="489">
        <v>64273969</v>
      </c>
      <c r="R23" s="490">
        <v>0</v>
      </c>
      <c r="S23" s="491">
        <v>0.94</v>
      </c>
      <c r="T23" s="491">
        <v>0.05</v>
      </c>
      <c r="U23" s="491">
        <v>0.01</v>
      </c>
      <c r="V23" s="491">
        <v>1</v>
      </c>
      <c r="W23" s="488">
        <v>0</v>
      </c>
      <c r="X23" s="488">
        <v>60417531</v>
      </c>
      <c r="Y23" s="488">
        <v>3213698</v>
      </c>
      <c r="Z23" s="488">
        <v>642740</v>
      </c>
      <c r="AA23" s="488">
        <v>64273969</v>
      </c>
      <c r="AB23" s="488">
        <v>0</v>
      </c>
      <c r="AC23" s="488">
        <v>0</v>
      </c>
      <c r="AD23" s="488">
        <v>0</v>
      </c>
      <c r="AE23" s="488">
        <v>0</v>
      </c>
      <c r="AF23" s="488">
        <v>0</v>
      </c>
      <c r="AG23" s="488">
        <v>0</v>
      </c>
      <c r="AH23" s="488">
        <v>60417531</v>
      </c>
      <c r="AI23" s="488">
        <v>3213698</v>
      </c>
      <c r="AJ23" s="488">
        <v>642740</v>
      </c>
      <c r="AK23" s="488">
        <v>64273969</v>
      </c>
      <c r="AL23" s="488">
        <v>259447</v>
      </c>
      <c r="AM23" s="488">
        <v>259447</v>
      </c>
      <c r="AN23" s="488">
        <v>534106</v>
      </c>
      <c r="AO23" s="488">
        <v>534106</v>
      </c>
      <c r="AP23" s="488">
        <v>54227</v>
      </c>
      <c r="AQ23" s="488">
        <v>0</v>
      </c>
      <c r="AR23" s="488">
        <v>54227</v>
      </c>
      <c r="AS23" s="488">
        <v>0</v>
      </c>
      <c r="AT23" s="488">
        <v>0</v>
      </c>
      <c r="AU23" s="488">
        <v>0</v>
      </c>
      <c r="AV23" s="488">
        <v>0</v>
      </c>
      <c r="AW23" s="488">
        <v>0</v>
      </c>
      <c r="AX23" s="488">
        <v>0</v>
      </c>
      <c r="AY23" s="488">
        <v>0</v>
      </c>
      <c r="AZ23" s="488">
        <v>0</v>
      </c>
      <c r="BA23" s="488">
        <v>0</v>
      </c>
      <c r="BB23" s="488">
        <v>0</v>
      </c>
      <c r="BC23" s="488">
        <v>0</v>
      </c>
      <c r="BD23" s="488">
        <v>0</v>
      </c>
      <c r="BE23" s="491">
        <v>0.5</v>
      </c>
      <c r="BF23" s="491">
        <v>0.49</v>
      </c>
      <c r="BG23" s="491">
        <v>0</v>
      </c>
      <c r="BH23" s="491">
        <v>0.01</v>
      </c>
      <c r="BI23" s="491">
        <v>1</v>
      </c>
      <c r="BJ23" s="492">
        <v>-2177551</v>
      </c>
      <c r="BK23" s="492">
        <v>-2134000</v>
      </c>
      <c r="BL23" s="492">
        <v>0</v>
      </c>
      <c r="BM23" s="492">
        <v>-43551</v>
      </c>
      <c r="BN23" s="492">
        <v>-4355102</v>
      </c>
      <c r="BO23" s="492">
        <v>-2177551</v>
      </c>
      <c r="BP23" s="492">
        <v>59131311</v>
      </c>
      <c r="BQ23" s="492">
        <v>3213698</v>
      </c>
      <c r="BR23" s="492">
        <v>599189</v>
      </c>
      <c r="BS23" s="493">
        <v>60766647</v>
      </c>
      <c r="BT23" s="494">
        <v>916397</v>
      </c>
      <c r="BU23" s="492">
        <v>48274</v>
      </c>
      <c r="BV23" s="492">
        <v>9655</v>
      </c>
      <c r="BW23" s="492">
        <v>974326</v>
      </c>
      <c r="BX23" s="492">
        <v>2658051</v>
      </c>
      <c r="BY23" s="492">
        <v>137597</v>
      </c>
      <c r="BZ23" s="492">
        <v>27519</v>
      </c>
      <c r="CA23" s="492">
        <v>2823167</v>
      </c>
      <c r="CB23" s="492">
        <v>10424</v>
      </c>
      <c r="CC23" s="492">
        <v>555</v>
      </c>
      <c r="CD23" s="492">
        <v>111</v>
      </c>
      <c r="CE23" s="492">
        <v>11090</v>
      </c>
      <c r="CF23" s="492">
        <v>0</v>
      </c>
      <c r="CG23" s="492">
        <v>0</v>
      </c>
      <c r="CH23" s="492">
        <v>0</v>
      </c>
      <c r="CI23" s="492">
        <v>0</v>
      </c>
      <c r="CJ23" s="492">
        <v>8393</v>
      </c>
      <c r="CK23" s="492">
        <v>446</v>
      </c>
      <c r="CL23" s="492">
        <v>89</v>
      </c>
      <c r="CM23" s="492">
        <v>8928</v>
      </c>
      <c r="CN23" s="492">
        <v>26223</v>
      </c>
      <c r="CO23" s="492">
        <v>1395</v>
      </c>
      <c r="CP23" s="492">
        <v>279</v>
      </c>
      <c r="CQ23" s="492">
        <v>27897</v>
      </c>
      <c r="CR23" s="492">
        <v>1432</v>
      </c>
      <c r="CS23" s="492">
        <v>76</v>
      </c>
      <c r="CT23" s="492">
        <v>15</v>
      </c>
      <c r="CU23" s="492">
        <v>1523</v>
      </c>
      <c r="CV23" s="492">
        <v>100000</v>
      </c>
      <c r="CW23" s="492">
        <v>0</v>
      </c>
      <c r="CX23" s="492">
        <v>0</v>
      </c>
      <c r="CY23" s="492">
        <v>100000</v>
      </c>
      <c r="CZ23" s="492">
        <v>3720920</v>
      </c>
      <c r="DA23" s="492">
        <v>188343</v>
      </c>
      <c r="DB23" s="492">
        <v>37668</v>
      </c>
      <c r="DC23" s="493">
        <v>3946931</v>
      </c>
      <c r="DD23" s="591" t="s">
        <v>659</v>
      </c>
      <c r="DE23" s="592" t="s">
        <v>529</v>
      </c>
      <c r="DF23" s="593" t="s">
        <v>1181</v>
      </c>
    </row>
    <row r="24" spans="1:110" ht="12.75" x14ac:dyDescent="0.2">
      <c r="A24" s="468">
        <v>17</v>
      </c>
      <c r="B24" s="473" t="s">
        <v>662</v>
      </c>
      <c r="C24" s="403" t="s">
        <v>529</v>
      </c>
      <c r="D24" s="474" t="s">
        <v>901</v>
      </c>
      <c r="E24" s="480" t="s">
        <v>661</v>
      </c>
      <c r="F24" s="487">
        <v>64657698</v>
      </c>
      <c r="G24" s="488">
        <v>0</v>
      </c>
      <c r="H24" s="488">
        <v>4672669</v>
      </c>
      <c r="I24" s="488">
        <v>226153</v>
      </c>
      <c r="J24" s="488">
        <v>0</v>
      </c>
      <c r="K24" s="488">
        <v>226153</v>
      </c>
      <c r="L24" s="488">
        <v>0</v>
      </c>
      <c r="M24" s="488">
        <v>0</v>
      </c>
      <c r="N24" s="488">
        <v>449000</v>
      </c>
      <c r="O24" s="488">
        <v>449000</v>
      </c>
      <c r="P24" s="488">
        <v>0</v>
      </c>
      <c r="Q24" s="489">
        <v>59309876</v>
      </c>
      <c r="R24" s="490">
        <v>0.5</v>
      </c>
      <c r="S24" s="491">
        <v>0.49</v>
      </c>
      <c r="T24" s="491">
        <v>0</v>
      </c>
      <c r="U24" s="491">
        <v>0.01</v>
      </c>
      <c r="V24" s="491">
        <v>1</v>
      </c>
      <c r="W24" s="488">
        <v>29654938</v>
      </c>
      <c r="X24" s="488">
        <v>29061839</v>
      </c>
      <c r="Y24" s="488">
        <v>0</v>
      </c>
      <c r="Z24" s="488">
        <v>593099</v>
      </c>
      <c r="AA24" s="488">
        <v>59309876</v>
      </c>
      <c r="AB24" s="488">
        <v>0</v>
      </c>
      <c r="AC24" s="488">
        <v>0</v>
      </c>
      <c r="AD24" s="488">
        <v>0</v>
      </c>
      <c r="AE24" s="488">
        <v>0</v>
      </c>
      <c r="AF24" s="488">
        <v>0</v>
      </c>
      <c r="AG24" s="488">
        <v>29654938</v>
      </c>
      <c r="AH24" s="488">
        <v>29061839</v>
      </c>
      <c r="AI24" s="488">
        <v>0</v>
      </c>
      <c r="AJ24" s="488">
        <v>593099</v>
      </c>
      <c r="AK24" s="488">
        <v>59309876</v>
      </c>
      <c r="AL24" s="488">
        <v>226153</v>
      </c>
      <c r="AM24" s="488">
        <v>226153</v>
      </c>
      <c r="AN24" s="488">
        <v>0</v>
      </c>
      <c r="AO24" s="488">
        <v>0</v>
      </c>
      <c r="AP24" s="488">
        <v>449000</v>
      </c>
      <c r="AQ24" s="488">
        <v>0</v>
      </c>
      <c r="AR24" s="488">
        <v>449000</v>
      </c>
      <c r="AS24" s="488">
        <v>0</v>
      </c>
      <c r="AT24" s="488">
        <v>0</v>
      </c>
      <c r="AU24" s="488">
        <v>0</v>
      </c>
      <c r="AV24" s="488">
        <v>0</v>
      </c>
      <c r="AW24" s="488">
        <v>0</v>
      </c>
      <c r="AX24" s="488">
        <v>0</v>
      </c>
      <c r="AY24" s="488">
        <v>0</v>
      </c>
      <c r="AZ24" s="488">
        <v>0</v>
      </c>
      <c r="BA24" s="488">
        <v>0</v>
      </c>
      <c r="BB24" s="488">
        <v>0</v>
      </c>
      <c r="BC24" s="488">
        <v>0</v>
      </c>
      <c r="BD24" s="488">
        <v>0</v>
      </c>
      <c r="BE24" s="491">
        <v>0.5</v>
      </c>
      <c r="BF24" s="491">
        <v>0.49</v>
      </c>
      <c r="BG24" s="491">
        <v>0</v>
      </c>
      <c r="BH24" s="491">
        <v>0.01</v>
      </c>
      <c r="BI24" s="491">
        <v>1</v>
      </c>
      <c r="BJ24" s="492">
        <v>0</v>
      </c>
      <c r="BK24" s="492">
        <v>0</v>
      </c>
      <c r="BL24" s="492">
        <v>0</v>
      </c>
      <c r="BM24" s="492">
        <v>0</v>
      </c>
      <c r="BN24" s="492">
        <v>0</v>
      </c>
      <c r="BO24" s="492">
        <v>29654938</v>
      </c>
      <c r="BP24" s="492">
        <v>29736992</v>
      </c>
      <c r="BQ24" s="492">
        <v>0</v>
      </c>
      <c r="BR24" s="492">
        <v>593099</v>
      </c>
      <c r="BS24" s="493">
        <v>59985029</v>
      </c>
      <c r="BT24" s="494">
        <v>443296</v>
      </c>
      <c r="BU24" s="492">
        <v>0</v>
      </c>
      <c r="BV24" s="492">
        <v>8909</v>
      </c>
      <c r="BW24" s="492">
        <v>452205</v>
      </c>
      <c r="BX24" s="492">
        <v>1143838</v>
      </c>
      <c r="BY24" s="492">
        <v>0</v>
      </c>
      <c r="BZ24" s="492">
        <v>23344</v>
      </c>
      <c r="CA24" s="492">
        <v>1167182</v>
      </c>
      <c r="CB24" s="492">
        <v>4728</v>
      </c>
      <c r="CC24" s="492">
        <v>0</v>
      </c>
      <c r="CD24" s="492">
        <v>96</v>
      </c>
      <c r="CE24" s="492">
        <v>4824</v>
      </c>
      <c r="CF24" s="492">
        <v>1276</v>
      </c>
      <c r="CG24" s="492">
        <v>0</v>
      </c>
      <c r="CH24" s="492">
        <v>26</v>
      </c>
      <c r="CI24" s="492">
        <v>1302</v>
      </c>
      <c r="CJ24" s="492">
        <v>5389</v>
      </c>
      <c r="CK24" s="492">
        <v>0</v>
      </c>
      <c r="CL24" s="492">
        <v>110</v>
      </c>
      <c r="CM24" s="492">
        <v>5499</v>
      </c>
      <c r="CN24" s="492">
        <v>15883</v>
      </c>
      <c r="CO24" s="492">
        <v>0</v>
      </c>
      <c r="CP24" s="492">
        <v>324</v>
      </c>
      <c r="CQ24" s="492">
        <v>16207</v>
      </c>
      <c r="CR24" s="492">
        <v>1493</v>
      </c>
      <c r="CS24" s="492">
        <v>0</v>
      </c>
      <c r="CT24" s="492">
        <v>30</v>
      </c>
      <c r="CU24" s="492">
        <v>1523</v>
      </c>
      <c r="CV24" s="492">
        <v>0</v>
      </c>
      <c r="CW24" s="492">
        <v>0</v>
      </c>
      <c r="CX24" s="492">
        <v>0</v>
      </c>
      <c r="CY24" s="492">
        <v>0</v>
      </c>
      <c r="CZ24" s="492">
        <v>1615903</v>
      </c>
      <c r="DA24" s="492">
        <v>0</v>
      </c>
      <c r="DB24" s="492">
        <v>32839</v>
      </c>
      <c r="DC24" s="493">
        <v>1648742</v>
      </c>
      <c r="DD24" s="591" t="s">
        <v>661</v>
      </c>
      <c r="DE24" s="592" t="s">
        <v>529</v>
      </c>
      <c r="DF24" s="593" t="s">
        <v>1182</v>
      </c>
    </row>
    <row r="25" spans="1:110" ht="12.75" x14ac:dyDescent="0.2">
      <c r="A25" s="468">
        <v>18</v>
      </c>
      <c r="B25" s="473" t="s">
        <v>664</v>
      </c>
      <c r="C25" s="403" t="s">
        <v>902</v>
      </c>
      <c r="D25" s="474" t="s">
        <v>903</v>
      </c>
      <c r="E25" s="480" t="s">
        <v>663</v>
      </c>
      <c r="F25" s="487">
        <v>73856056</v>
      </c>
      <c r="G25" s="488">
        <v>0</v>
      </c>
      <c r="H25" s="488">
        <v>639747</v>
      </c>
      <c r="I25" s="488">
        <v>247577</v>
      </c>
      <c r="J25" s="488">
        <v>0</v>
      </c>
      <c r="K25" s="488">
        <v>247577</v>
      </c>
      <c r="L25" s="488">
        <v>0</v>
      </c>
      <c r="M25" s="488">
        <v>0</v>
      </c>
      <c r="N25" s="488">
        <v>0</v>
      </c>
      <c r="O25" s="488">
        <v>0</v>
      </c>
      <c r="P25" s="488">
        <v>0</v>
      </c>
      <c r="Q25" s="489">
        <v>72968732</v>
      </c>
      <c r="R25" s="490">
        <v>0.33</v>
      </c>
      <c r="S25" s="491">
        <v>0.3</v>
      </c>
      <c r="T25" s="491">
        <v>0.37</v>
      </c>
      <c r="U25" s="491">
        <v>0</v>
      </c>
      <c r="V25" s="491">
        <v>1</v>
      </c>
      <c r="W25" s="488">
        <v>24079681</v>
      </c>
      <c r="X25" s="488">
        <v>21890620</v>
      </c>
      <c r="Y25" s="488">
        <v>26998431</v>
      </c>
      <c r="Z25" s="488">
        <v>0</v>
      </c>
      <c r="AA25" s="488">
        <v>72968732</v>
      </c>
      <c r="AB25" s="488">
        <v>0</v>
      </c>
      <c r="AC25" s="488">
        <v>0</v>
      </c>
      <c r="AD25" s="488">
        <v>0</v>
      </c>
      <c r="AE25" s="488">
        <v>0</v>
      </c>
      <c r="AF25" s="488">
        <v>0</v>
      </c>
      <c r="AG25" s="488">
        <v>24079681</v>
      </c>
      <c r="AH25" s="488">
        <v>21890620</v>
      </c>
      <c r="AI25" s="488">
        <v>26998431</v>
      </c>
      <c r="AJ25" s="488">
        <v>0</v>
      </c>
      <c r="AK25" s="488">
        <v>72968732</v>
      </c>
      <c r="AL25" s="488">
        <v>247577</v>
      </c>
      <c r="AM25" s="488">
        <v>247577</v>
      </c>
      <c r="AN25" s="488">
        <v>0</v>
      </c>
      <c r="AO25" s="488">
        <v>0</v>
      </c>
      <c r="AP25" s="488">
        <v>0</v>
      </c>
      <c r="AQ25" s="488">
        <v>0</v>
      </c>
      <c r="AR25" s="488">
        <v>0</v>
      </c>
      <c r="AS25" s="488">
        <v>0</v>
      </c>
      <c r="AT25" s="488">
        <v>0</v>
      </c>
      <c r="AU25" s="488">
        <v>0</v>
      </c>
      <c r="AV25" s="488">
        <v>0</v>
      </c>
      <c r="AW25" s="488">
        <v>0</v>
      </c>
      <c r="AX25" s="488">
        <v>0</v>
      </c>
      <c r="AY25" s="488">
        <v>0</v>
      </c>
      <c r="AZ25" s="488">
        <v>0</v>
      </c>
      <c r="BA25" s="488">
        <v>0</v>
      </c>
      <c r="BB25" s="488">
        <v>0</v>
      </c>
      <c r="BC25" s="488">
        <v>0</v>
      </c>
      <c r="BD25" s="488">
        <v>0</v>
      </c>
      <c r="BE25" s="491">
        <v>0.5</v>
      </c>
      <c r="BF25" s="491">
        <v>0.3</v>
      </c>
      <c r="BG25" s="491">
        <v>0.2</v>
      </c>
      <c r="BH25" s="491">
        <v>0</v>
      </c>
      <c r="BI25" s="491">
        <v>1</v>
      </c>
      <c r="BJ25" s="492">
        <v>236748</v>
      </c>
      <c r="BK25" s="492">
        <v>142049</v>
      </c>
      <c r="BL25" s="492">
        <v>94699</v>
      </c>
      <c r="BM25" s="492">
        <v>0</v>
      </c>
      <c r="BN25" s="492">
        <v>473496</v>
      </c>
      <c r="BO25" s="492">
        <v>24316429</v>
      </c>
      <c r="BP25" s="492">
        <v>22280246</v>
      </c>
      <c r="BQ25" s="492">
        <v>27093130</v>
      </c>
      <c r="BR25" s="492">
        <v>0</v>
      </c>
      <c r="BS25" s="493">
        <v>73689805</v>
      </c>
      <c r="BT25" s="494">
        <v>328829</v>
      </c>
      <c r="BU25" s="492">
        <v>405556</v>
      </c>
      <c r="BV25" s="492">
        <v>0</v>
      </c>
      <c r="BW25" s="492">
        <v>734385</v>
      </c>
      <c r="BX25" s="492">
        <v>845889</v>
      </c>
      <c r="BY25" s="492">
        <v>1043264</v>
      </c>
      <c r="BZ25" s="492">
        <v>0</v>
      </c>
      <c r="CA25" s="492">
        <v>1889153</v>
      </c>
      <c r="CB25" s="492">
        <v>0</v>
      </c>
      <c r="CC25" s="492">
        <v>0</v>
      </c>
      <c r="CD25" s="492">
        <v>0</v>
      </c>
      <c r="CE25" s="492">
        <v>0</v>
      </c>
      <c r="CF25" s="492">
        <v>0</v>
      </c>
      <c r="CG25" s="492">
        <v>0</v>
      </c>
      <c r="CH25" s="492">
        <v>0</v>
      </c>
      <c r="CI25" s="492">
        <v>0</v>
      </c>
      <c r="CJ25" s="492">
        <v>590</v>
      </c>
      <c r="CK25" s="492">
        <v>728</v>
      </c>
      <c r="CL25" s="492">
        <v>0</v>
      </c>
      <c r="CM25" s="492">
        <v>1318</v>
      </c>
      <c r="CN25" s="492">
        <v>0</v>
      </c>
      <c r="CO25" s="492">
        <v>0</v>
      </c>
      <c r="CP25" s="492">
        <v>0</v>
      </c>
      <c r="CQ25" s="492">
        <v>0</v>
      </c>
      <c r="CR25" s="492">
        <v>0</v>
      </c>
      <c r="CS25" s="492">
        <v>0</v>
      </c>
      <c r="CT25" s="492">
        <v>0</v>
      </c>
      <c r="CU25" s="492">
        <v>0</v>
      </c>
      <c r="CV25" s="492">
        <v>0</v>
      </c>
      <c r="CW25" s="492">
        <v>0</v>
      </c>
      <c r="CX25" s="492">
        <v>0</v>
      </c>
      <c r="CY25" s="492">
        <v>0</v>
      </c>
      <c r="CZ25" s="492">
        <v>1175308</v>
      </c>
      <c r="DA25" s="492">
        <v>1449548</v>
      </c>
      <c r="DB25" s="492">
        <v>0</v>
      </c>
      <c r="DC25" s="493">
        <v>2624856</v>
      </c>
      <c r="DD25" s="591" t="s">
        <v>663</v>
      </c>
      <c r="DE25" s="592" t="s">
        <v>1173</v>
      </c>
      <c r="DF25" s="592" t="s">
        <v>1174</v>
      </c>
    </row>
    <row r="26" spans="1:110" ht="12.75" x14ac:dyDescent="0.2">
      <c r="A26" s="468">
        <v>19</v>
      </c>
      <c r="B26" s="473" t="s">
        <v>666</v>
      </c>
      <c r="C26" s="403" t="s">
        <v>904</v>
      </c>
      <c r="D26" s="474" t="s">
        <v>907</v>
      </c>
      <c r="E26" s="480" t="s">
        <v>665</v>
      </c>
      <c r="F26" s="487">
        <v>410182220</v>
      </c>
      <c r="G26" s="488">
        <v>0</v>
      </c>
      <c r="H26" s="488">
        <v>3428934</v>
      </c>
      <c r="I26" s="488">
        <v>1893141</v>
      </c>
      <c r="J26" s="488">
        <v>0</v>
      </c>
      <c r="K26" s="488">
        <v>1893141</v>
      </c>
      <c r="L26" s="488">
        <v>0</v>
      </c>
      <c r="M26" s="488">
        <v>1524577</v>
      </c>
      <c r="N26" s="488">
        <v>0</v>
      </c>
      <c r="O26" s="488">
        <v>0</v>
      </c>
      <c r="P26" s="488">
        <v>0</v>
      </c>
      <c r="Q26" s="489">
        <v>403335568</v>
      </c>
      <c r="R26" s="490">
        <v>0</v>
      </c>
      <c r="S26" s="491">
        <v>0.99</v>
      </c>
      <c r="T26" s="491">
        <v>0</v>
      </c>
      <c r="U26" s="491">
        <v>0.01</v>
      </c>
      <c r="V26" s="491">
        <v>1</v>
      </c>
      <c r="W26" s="488">
        <v>0</v>
      </c>
      <c r="X26" s="488">
        <v>399302212</v>
      </c>
      <c r="Y26" s="488">
        <v>0</v>
      </c>
      <c r="Z26" s="488">
        <v>4033356</v>
      </c>
      <c r="AA26" s="488">
        <v>403335568</v>
      </c>
      <c r="AB26" s="488">
        <v>0</v>
      </c>
      <c r="AC26" s="488">
        <v>0</v>
      </c>
      <c r="AD26" s="488">
        <v>0</v>
      </c>
      <c r="AE26" s="488">
        <v>0</v>
      </c>
      <c r="AF26" s="488">
        <v>0</v>
      </c>
      <c r="AG26" s="488">
        <v>0</v>
      </c>
      <c r="AH26" s="488">
        <v>399302212</v>
      </c>
      <c r="AI26" s="488">
        <v>0</v>
      </c>
      <c r="AJ26" s="488">
        <v>4033356</v>
      </c>
      <c r="AK26" s="488">
        <v>403335568</v>
      </c>
      <c r="AL26" s="488">
        <v>1893141</v>
      </c>
      <c r="AM26" s="488">
        <v>1893141</v>
      </c>
      <c r="AN26" s="488">
        <v>1524577</v>
      </c>
      <c r="AO26" s="488">
        <v>1524577</v>
      </c>
      <c r="AP26" s="488">
        <v>0</v>
      </c>
      <c r="AQ26" s="488">
        <v>0</v>
      </c>
      <c r="AR26" s="488">
        <v>0</v>
      </c>
      <c r="AS26" s="488">
        <v>0</v>
      </c>
      <c r="AT26" s="488">
        <v>0</v>
      </c>
      <c r="AU26" s="488">
        <v>0</v>
      </c>
      <c r="AV26" s="488">
        <v>0</v>
      </c>
      <c r="AW26" s="488">
        <v>0</v>
      </c>
      <c r="AX26" s="488">
        <v>0</v>
      </c>
      <c r="AY26" s="488">
        <v>0</v>
      </c>
      <c r="AZ26" s="488">
        <v>0</v>
      </c>
      <c r="BA26" s="488">
        <v>0</v>
      </c>
      <c r="BB26" s="488">
        <v>0</v>
      </c>
      <c r="BC26" s="488">
        <v>0</v>
      </c>
      <c r="BD26" s="488">
        <v>0</v>
      </c>
      <c r="BE26" s="491">
        <v>0.5</v>
      </c>
      <c r="BF26" s="491">
        <v>0.49</v>
      </c>
      <c r="BG26" s="491">
        <v>0</v>
      </c>
      <c r="BH26" s="491">
        <v>0.01</v>
      </c>
      <c r="BI26" s="491">
        <v>1</v>
      </c>
      <c r="BJ26" s="492">
        <v>-10113550</v>
      </c>
      <c r="BK26" s="492">
        <v>-9911279</v>
      </c>
      <c r="BL26" s="492">
        <v>0</v>
      </c>
      <c r="BM26" s="492">
        <v>-202271</v>
      </c>
      <c r="BN26" s="492">
        <v>-20227100</v>
      </c>
      <c r="BO26" s="492">
        <v>-10113550</v>
      </c>
      <c r="BP26" s="492">
        <v>392808651</v>
      </c>
      <c r="BQ26" s="492">
        <v>0</v>
      </c>
      <c r="BR26" s="492">
        <v>3831085</v>
      </c>
      <c r="BS26" s="493">
        <v>386526186</v>
      </c>
      <c r="BT26" s="494">
        <v>6021003</v>
      </c>
      <c r="BU26" s="492">
        <v>0</v>
      </c>
      <c r="BV26" s="492">
        <v>60587</v>
      </c>
      <c r="BW26" s="492">
        <v>6081590</v>
      </c>
      <c r="BX26" s="492">
        <v>17280582</v>
      </c>
      <c r="BY26" s="492">
        <v>0</v>
      </c>
      <c r="BZ26" s="492">
        <v>171536</v>
      </c>
      <c r="CA26" s="492">
        <v>17452118</v>
      </c>
      <c r="CB26" s="492">
        <v>0</v>
      </c>
      <c r="CC26" s="492">
        <v>0</v>
      </c>
      <c r="CD26" s="492">
        <v>0</v>
      </c>
      <c r="CE26" s="492">
        <v>0</v>
      </c>
      <c r="CF26" s="492">
        <v>0</v>
      </c>
      <c r="CG26" s="492">
        <v>0</v>
      </c>
      <c r="CH26" s="492">
        <v>0</v>
      </c>
      <c r="CI26" s="492">
        <v>0</v>
      </c>
      <c r="CJ26" s="492">
        <v>0</v>
      </c>
      <c r="CK26" s="492">
        <v>0</v>
      </c>
      <c r="CL26" s="492">
        <v>0</v>
      </c>
      <c r="CM26" s="492">
        <v>0</v>
      </c>
      <c r="CN26" s="492">
        <v>0</v>
      </c>
      <c r="CO26" s="492">
        <v>0</v>
      </c>
      <c r="CP26" s="492">
        <v>0</v>
      </c>
      <c r="CQ26" s="492">
        <v>0</v>
      </c>
      <c r="CR26" s="492">
        <v>0</v>
      </c>
      <c r="CS26" s="492">
        <v>0</v>
      </c>
      <c r="CT26" s="492">
        <v>0</v>
      </c>
      <c r="CU26" s="492">
        <v>0</v>
      </c>
      <c r="CV26" s="492">
        <v>845610</v>
      </c>
      <c r="CW26" s="492">
        <v>0</v>
      </c>
      <c r="CX26" s="492">
        <v>0</v>
      </c>
      <c r="CY26" s="492">
        <v>845610</v>
      </c>
      <c r="CZ26" s="492">
        <v>24147195</v>
      </c>
      <c r="DA26" s="492">
        <v>0</v>
      </c>
      <c r="DB26" s="492">
        <v>232123</v>
      </c>
      <c r="DC26" s="493">
        <v>24379318</v>
      </c>
      <c r="DD26" s="591" t="s">
        <v>665</v>
      </c>
      <c r="DE26" s="592" t="s">
        <v>1175</v>
      </c>
      <c r="DF26" s="593" t="s">
        <v>1183</v>
      </c>
    </row>
    <row r="27" spans="1:110" ht="12.75" x14ac:dyDescent="0.2">
      <c r="A27" s="468">
        <v>20</v>
      </c>
      <c r="B27" s="473" t="s">
        <v>668</v>
      </c>
      <c r="C27" s="403" t="s">
        <v>897</v>
      </c>
      <c r="D27" s="474" t="s">
        <v>900</v>
      </c>
      <c r="E27" s="480" t="s">
        <v>667</v>
      </c>
      <c r="F27" s="487">
        <v>42911274</v>
      </c>
      <c r="G27" s="488">
        <v>220792</v>
      </c>
      <c r="H27" s="488">
        <v>0</v>
      </c>
      <c r="I27" s="488">
        <v>101839</v>
      </c>
      <c r="J27" s="488">
        <v>0</v>
      </c>
      <c r="K27" s="488">
        <v>101839</v>
      </c>
      <c r="L27" s="488">
        <v>0</v>
      </c>
      <c r="M27" s="488">
        <v>0</v>
      </c>
      <c r="N27" s="488">
        <v>0</v>
      </c>
      <c r="O27" s="488">
        <v>0</v>
      </c>
      <c r="P27" s="488">
        <v>0</v>
      </c>
      <c r="Q27" s="489">
        <v>43030227</v>
      </c>
      <c r="R27" s="490">
        <v>0.5</v>
      </c>
      <c r="S27" s="491">
        <v>0.4</v>
      </c>
      <c r="T27" s="491">
        <v>0.09</v>
      </c>
      <c r="U27" s="491">
        <v>0.01</v>
      </c>
      <c r="V27" s="491">
        <v>1</v>
      </c>
      <c r="W27" s="488">
        <v>21515114</v>
      </c>
      <c r="X27" s="488">
        <v>17212091</v>
      </c>
      <c r="Y27" s="488">
        <v>3872720</v>
      </c>
      <c r="Z27" s="488">
        <v>430302</v>
      </c>
      <c r="AA27" s="488">
        <v>43030227</v>
      </c>
      <c r="AB27" s="488">
        <v>0</v>
      </c>
      <c r="AC27" s="488">
        <v>0</v>
      </c>
      <c r="AD27" s="488">
        <v>0</v>
      </c>
      <c r="AE27" s="488">
        <v>0</v>
      </c>
      <c r="AF27" s="488">
        <v>0</v>
      </c>
      <c r="AG27" s="488">
        <v>21515114</v>
      </c>
      <c r="AH27" s="488">
        <v>17212091</v>
      </c>
      <c r="AI27" s="488">
        <v>3872720</v>
      </c>
      <c r="AJ27" s="488">
        <v>430302</v>
      </c>
      <c r="AK27" s="488">
        <v>43030227</v>
      </c>
      <c r="AL27" s="488">
        <v>101839</v>
      </c>
      <c r="AM27" s="488">
        <v>101839</v>
      </c>
      <c r="AN27" s="488">
        <v>0</v>
      </c>
      <c r="AO27" s="488">
        <v>0</v>
      </c>
      <c r="AP27" s="488">
        <v>0</v>
      </c>
      <c r="AQ27" s="488">
        <v>0</v>
      </c>
      <c r="AR27" s="488">
        <v>0</v>
      </c>
      <c r="AS27" s="488">
        <v>0</v>
      </c>
      <c r="AT27" s="488">
        <v>0</v>
      </c>
      <c r="AU27" s="488">
        <v>0</v>
      </c>
      <c r="AV27" s="488">
        <v>0</v>
      </c>
      <c r="AW27" s="488">
        <v>0</v>
      </c>
      <c r="AX27" s="488">
        <v>0</v>
      </c>
      <c r="AY27" s="488">
        <v>0</v>
      </c>
      <c r="AZ27" s="488">
        <v>0</v>
      </c>
      <c r="BA27" s="488">
        <v>0</v>
      </c>
      <c r="BB27" s="488">
        <v>0</v>
      </c>
      <c r="BC27" s="488">
        <v>0</v>
      </c>
      <c r="BD27" s="488">
        <v>0</v>
      </c>
      <c r="BE27" s="491">
        <v>0.5</v>
      </c>
      <c r="BF27" s="491">
        <v>0.4</v>
      </c>
      <c r="BG27" s="491">
        <v>0.09</v>
      </c>
      <c r="BH27" s="491">
        <v>0.01</v>
      </c>
      <c r="BI27" s="491">
        <v>1</v>
      </c>
      <c r="BJ27" s="492">
        <v>791280</v>
      </c>
      <c r="BK27" s="492">
        <v>633024</v>
      </c>
      <c r="BL27" s="492">
        <v>142430</v>
      </c>
      <c r="BM27" s="492">
        <v>15826</v>
      </c>
      <c r="BN27" s="492">
        <v>1582560</v>
      </c>
      <c r="BO27" s="492">
        <v>22306394</v>
      </c>
      <c r="BP27" s="492">
        <v>17946954</v>
      </c>
      <c r="BQ27" s="492">
        <v>4015150</v>
      </c>
      <c r="BR27" s="492">
        <v>446128</v>
      </c>
      <c r="BS27" s="493">
        <v>44714626</v>
      </c>
      <c r="BT27" s="494">
        <v>258551</v>
      </c>
      <c r="BU27" s="492">
        <v>58174</v>
      </c>
      <c r="BV27" s="492">
        <v>6464</v>
      </c>
      <c r="BW27" s="492">
        <v>323189</v>
      </c>
      <c r="BX27" s="492">
        <v>343560</v>
      </c>
      <c r="BY27" s="492">
        <v>77301</v>
      </c>
      <c r="BZ27" s="492">
        <v>8589</v>
      </c>
      <c r="CA27" s="492">
        <v>429450</v>
      </c>
      <c r="CB27" s="492">
        <v>1229</v>
      </c>
      <c r="CC27" s="492">
        <v>277</v>
      </c>
      <c r="CD27" s="492">
        <v>31</v>
      </c>
      <c r="CE27" s="492">
        <v>1537</v>
      </c>
      <c r="CF27" s="492">
        <v>10696</v>
      </c>
      <c r="CG27" s="492">
        <v>2407</v>
      </c>
      <c r="CH27" s="492">
        <v>267</v>
      </c>
      <c r="CI27" s="492">
        <v>13370</v>
      </c>
      <c r="CJ27" s="492">
        <v>0</v>
      </c>
      <c r="CK27" s="492">
        <v>0</v>
      </c>
      <c r="CL27" s="492">
        <v>0</v>
      </c>
      <c r="CM27" s="492">
        <v>0</v>
      </c>
      <c r="CN27" s="492">
        <v>0</v>
      </c>
      <c r="CO27" s="492">
        <v>0</v>
      </c>
      <c r="CP27" s="492">
        <v>0</v>
      </c>
      <c r="CQ27" s="492">
        <v>0</v>
      </c>
      <c r="CR27" s="492">
        <v>0</v>
      </c>
      <c r="CS27" s="492">
        <v>0</v>
      </c>
      <c r="CT27" s="492">
        <v>0</v>
      </c>
      <c r="CU27" s="492">
        <v>0</v>
      </c>
      <c r="CV27" s="492">
        <v>0</v>
      </c>
      <c r="CW27" s="492">
        <v>0</v>
      </c>
      <c r="CX27" s="492">
        <v>0</v>
      </c>
      <c r="CY27" s="492">
        <v>0</v>
      </c>
      <c r="CZ27" s="492">
        <v>614036</v>
      </c>
      <c r="DA27" s="492">
        <v>138159</v>
      </c>
      <c r="DB27" s="492">
        <v>15351</v>
      </c>
      <c r="DC27" s="493">
        <v>767546</v>
      </c>
      <c r="DD27" s="591" t="s">
        <v>667</v>
      </c>
      <c r="DE27" s="592" t="s">
        <v>1184</v>
      </c>
      <c r="DF27" s="593" t="s">
        <v>1185</v>
      </c>
    </row>
    <row r="28" spans="1:110" ht="12.75" x14ac:dyDescent="0.2">
      <c r="A28" s="468">
        <v>21</v>
      </c>
      <c r="B28" s="473" t="s">
        <v>669</v>
      </c>
      <c r="C28" s="403" t="s">
        <v>529</v>
      </c>
      <c r="D28" s="474" t="s">
        <v>899</v>
      </c>
      <c r="E28" s="480" t="s">
        <v>566</v>
      </c>
      <c r="F28" s="487">
        <v>44596752</v>
      </c>
      <c r="G28" s="488">
        <v>0</v>
      </c>
      <c r="H28" s="488">
        <v>5000000</v>
      </c>
      <c r="I28" s="488">
        <v>247772</v>
      </c>
      <c r="J28" s="488">
        <v>0</v>
      </c>
      <c r="K28" s="488">
        <v>247772</v>
      </c>
      <c r="L28" s="488">
        <v>0</v>
      </c>
      <c r="M28" s="488">
        <v>0</v>
      </c>
      <c r="N28" s="488">
        <v>0</v>
      </c>
      <c r="O28" s="488">
        <v>0</v>
      </c>
      <c r="P28" s="488">
        <v>0</v>
      </c>
      <c r="Q28" s="489">
        <v>39348980</v>
      </c>
      <c r="R28" s="490">
        <v>0.5</v>
      </c>
      <c r="S28" s="491">
        <v>0.49</v>
      </c>
      <c r="T28" s="491">
        <v>0</v>
      </c>
      <c r="U28" s="491">
        <v>0.01</v>
      </c>
      <c r="V28" s="491">
        <v>1</v>
      </c>
      <c r="W28" s="488">
        <v>19674490</v>
      </c>
      <c r="X28" s="488">
        <v>19281000</v>
      </c>
      <c r="Y28" s="488">
        <v>0</v>
      </c>
      <c r="Z28" s="488">
        <v>393490</v>
      </c>
      <c r="AA28" s="488">
        <v>39348980</v>
      </c>
      <c r="AB28" s="488">
        <v>0</v>
      </c>
      <c r="AC28" s="488">
        <v>0</v>
      </c>
      <c r="AD28" s="488">
        <v>0</v>
      </c>
      <c r="AE28" s="488">
        <v>0</v>
      </c>
      <c r="AF28" s="488">
        <v>0</v>
      </c>
      <c r="AG28" s="488">
        <v>19674490</v>
      </c>
      <c r="AH28" s="488">
        <v>19281000</v>
      </c>
      <c r="AI28" s="488">
        <v>0</v>
      </c>
      <c r="AJ28" s="488">
        <v>393490</v>
      </c>
      <c r="AK28" s="488">
        <v>39348980</v>
      </c>
      <c r="AL28" s="488">
        <v>247772</v>
      </c>
      <c r="AM28" s="488">
        <v>247772</v>
      </c>
      <c r="AN28" s="488">
        <v>0</v>
      </c>
      <c r="AO28" s="488">
        <v>0</v>
      </c>
      <c r="AP28" s="488">
        <v>0</v>
      </c>
      <c r="AQ28" s="488">
        <v>0</v>
      </c>
      <c r="AR28" s="488">
        <v>0</v>
      </c>
      <c r="AS28" s="488">
        <v>0</v>
      </c>
      <c r="AT28" s="488">
        <v>0</v>
      </c>
      <c r="AU28" s="488">
        <v>0</v>
      </c>
      <c r="AV28" s="488">
        <v>0</v>
      </c>
      <c r="AW28" s="488">
        <v>0</v>
      </c>
      <c r="AX28" s="488">
        <v>0</v>
      </c>
      <c r="AY28" s="488">
        <v>0</v>
      </c>
      <c r="AZ28" s="488">
        <v>0</v>
      </c>
      <c r="BA28" s="488">
        <v>0</v>
      </c>
      <c r="BB28" s="488">
        <v>0</v>
      </c>
      <c r="BC28" s="488">
        <v>0</v>
      </c>
      <c r="BD28" s="488">
        <v>0</v>
      </c>
      <c r="BE28" s="491">
        <v>0.5</v>
      </c>
      <c r="BF28" s="491">
        <v>0.49</v>
      </c>
      <c r="BG28" s="491">
        <v>0</v>
      </c>
      <c r="BH28" s="491">
        <v>0.01</v>
      </c>
      <c r="BI28" s="491">
        <v>1</v>
      </c>
      <c r="BJ28" s="492">
        <v>-453476</v>
      </c>
      <c r="BK28" s="492">
        <v>-444407</v>
      </c>
      <c r="BL28" s="492">
        <v>0</v>
      </c>
      <c r="BM28" s="492">
        <v>-9070</v>
      </c>
      <c r="BN28" s="492">
        <v>-906953</v>
      </c>
      <c r="BO28" s="492">
        <v>19221014</v>
      </c>
      <c r="BP28" s="492">
        <v>19084365</v>
      </c>
      <c r="BQ28" s="492">
        <v>0</v>
      </c>
      <c r="BR28" s="492">
        <v>384420</v>
      </c>
      <c r="BS28" s="493">
        <v>38689799</v>
      </c>
      <c r="BT28" s="494">
        <v>289629</v>
      </c>
      <c r="BU28" s="492">
        <v>0</v>
      </c>
      <c r="BV28" s="492">
        <v>5911</v>
      </c>
      <c r="BW28" s="492">
        <v>295540</v>
      </c>
      <c r="BX28" s="492">
        <v>1612692</v>
      </c>
      <c r="BY28" s="492">
        <v>0</v>
      </c>
      <c r="BZ28" s="492">
        <v>32912</v>
      </c>
      <c r="CA28" s="492">
        <v>1645604</v>
      </c>
      <c r="CB28" s="492">
        <v>7461</v>
      </c>
      <c r="CC28" s="492">
        <v>0</v>
      </c>
      <c r="CD28" s="492">
        <v>152</v>
      </c>
      <c r="CE28" s="492">
        <v>7613</v>
      </c>
      <c r="CF28" s="492">
        <v>99472</v>
      </c>
      <c r="CG28" s="492">
        <v>0</v>
      </c>
      <c r="CH28" s="492">
        <v>2030</v>
      </c>
      <c r="CI28" s="492">
        <v>101502</v>
      </c>
      <c r="CJ28" s="492">
        <v>24868</v>
      </c>
      <c r="CK28" s="492">
        <v>0</v>
      </c>
      <c r="CL28" s="492">
        <v>508</v>
      </c>
      <c r="CM28" s="492">
        <v>25376</v>
      </c>
      <c r="CN28" s="492">
        <v>0</v>
      </c>
      <c r="CO28" s="492">
        <v>0</v>
      </c>
      <c r="CP28" s="492">
        <v>0</v>
      </c>
      <c r="CQ28" s="492">
        <v>0</v>
      </c>
      <c r="CR28" s="492">
        <v>0</v>
      </c>
      <c r="CS28" s="492">
        <v>0</v>
      </c>
      <c r="CT28" s="492">
        <v>0</v>
      </c>
      <c r="CU28" s="492">
        <v>0</v>
      </c>
      <c r="CV28" s="492">
        <v>0</v>
      </c>
      <c r="CW28" s="492">
        <v>0</v>
      </c>
      <c r="CX28" s="492">
        <v>0</v>
      </c>
      <c r="CY28" s="492">
        <v>0</v>
      </c>
      <c r="CZ28" s="492">
        <v>2034122</v>
      </c>
      <c r="DA28" s="492">
        <v>0</v>
      </c>
      <c r="DB28" s="492">
        <v>41513</v>
      </c>
      <c r="DC28" s="493">
        <v>2075635</v>
      </c>
      <c r="DD28" s="591" t="s">
        <v>566</v>
      </c>
      <c r="DE28" s="592" t="s">
        <v>529</v>
      </c>
      <c r="DF28" s="593" t="s">
        <v>1186</v>
      </c>
    </row>
    <row r="29" spans="1:110" ht="12.75" x14ac:dyDescent="0.2">
      <c r="A29" s="468">
        <v>22</v>
      </c>
      <c r="B29" s="473" t="s">
        <v>671</v>
      </c>
      <c r="C29" s="403" t="s">
        <v>529</v>
      </c>
      <c r="D29" s="474" t="s">
        <v>899</v>
      </c>
      <c r="E29" s="480" t="s">
        <v>567</v>
      </c>
      <c r="F29" s="487">
        <v>47196509</v>
      </c>
      <c r="G29" s="488">
        <v>0</v>
      </c>
      <c r="H29" s="488">
        <v>3958993</v>
      </c>
      <c r="I29" s="488">
        <v>261549</v>
      </c>
      <c r="J29" s="488">
        <v>0</v>
      </c>
      <c r="K29" s="488">
        <v>261549</v>
      </c>
      <c r="L29" s="488">
        <v>0</v>
      </c>
      <c r="M29" s="488">
        <v>199308</v>
      </c>
      <c r="N29" s="488">
        <v>0</v>
      </c>
      <c r="O29" s="488">
        <v>0</v>
      </c>
      <c r="P29" s="488">
        <v>0</v>
      </c>
      <c r="Q29" s="489">
        <v>42776659</v>
      </c>
      <c r="R29" s="490">
        <v>0.5</v>
      </c>
      <c r="S29" s="491">
        <v>0.49</v>
      </c>
      <c r="T29" s="491">
        <v>0</v>
      </c>
      <c r="U29" s="491">
        <v>0.01</v>
      </c>
      <c r="V29" s="491">
        <v>1</v>
      </c>
      <c r="W29" s="488">
        <v>21388329</v>
      </c>
      <c r="X29" s="488">
        <v>20960563</v>
      </c>
      <c r="Y29" s="488">
        <v>0</v>
      </c>
      <c r="Z29" s="488">
        <v>427767</v>
      </c>
      <c r="AA29" s="488">
        <v>42776659</v>
      </c>
      <c r="AB29" s="488">
        <v>20508</v>
      </c>
      <c r="AC29" s="488">
        <v>0</v>
      </c>
      <c r="AD29" s="488">
        <v>0</v>
      </c>
      <c r="AE29" s="488">
        <v>0</v>
      </c>
      <c r="AF29" s="488">
        <v>20508</v>
      </c>
      <c r="AG29" s="488">
        <v>21367821</v>
      </c>
      <c r="AH29" s="488">
        <v>20960563</v>
      </c>
      <c r="AI29" s="488">
        <v>0</v>
      </c>
      <c r="AJ29" s="488">
        <v>427767</v>
      </c>
      <c r="AK29" s="488">
        <v>42756151</v>
      </c>
      <c r="AL29" s="488">
        <v>261549</v>
      </c>
      <c r="AM29" s="488">
        <v>261549</v>
      </c>
      <c r="AN29" s="488">
        <v>199308</v>
      </c>
      <c r="AO29" s="488">
        <v>199308</v>
      </c>
      <c r="AP29" s="488">
        <v>0</v>
      </c>
      <c r="AQ29" s="488">
        <v>0</v>
      </c>
      <c r="AR29" s="488">
        <v>0</v>
      </c>
      <c r="AS29" s="488">
        <v>20508</v>
      </c>
      <c r="AT29" s="488">
        <v>0</v>
      </c>
      <c r="AU29" s="488">
        <v>0</v>
      </c>
      <c r="AV29" s="488">
        <v>20508</v>
      </c>
      <c r="AW29" s="488">
        <v>0</v>
      </c>
      <c r="AX29" s="488">
        <v>0</v>
      </c>
      <c r="AY29" s="488">
        <v>0</v>
      </c>
      <c r="AZ29" s="488">
        <v>0</v>
      </c>
      <c r="BA29" s="488">
        <v>0</v>
      </c>
      <c r="BB29" s="488">
        <v>0</v>
      </c>
      <c r="BC29" s="488">
        <v>0</v>
      </c>
      <c r="BD29" s="488">
        <v>0</v>
      </c>
      <c r="BE29" s="491">
        <v>0.5</v>
      </c>
      <c r="BF29" s="491">
        <v>0.49</v>
      </c>
      <c r="BG29" s="491">
        <v>0</v>
      </c>
      <c r="BH29" s="491">
        <v>0.01</v>
      </c>
      <c r="BI29" s="491">
        <v>1</v>
      </c>
      <c r="BJ29" s="492">
        <v>-119402</v>
      </c>
      <c r="BK29" s="492">
        <v>-117014</v>
      </c>
      <c r="BL29" s="492">
        <v>0</v>
      </c>
      <c r="BM29" s="492">
        <v>-2388</v>
      </c>
      <c r="BN29" s="492">
        <v>-238804</v>
      </c>
      <c r="BO29" s="492">
        <v>21248419</v>
      </c>
      <c r="BP29" s="492">
        <v>21324914</v>
      </c>
      <c r="BQ29" s="492">
        <v>0</v>
      </c>
      <c r="BR29" s="492">
        <v>425379</v>
      </c>
      <c r="BS29" s="493">
        <v>42998712</v>
      </c>
      <c r="BT29" s="494">
        <v>318160</v>
      </c>
      <c r="BU29" s="492">
        <v>0</v>
      </c>
      <c r="BV29" s="492">
        <v>6426</v>
      </c>
      <c r="BW29" s="492">
        <v>324586</v>
      </c>
      <c r="BX29" s="492">
        <v>1945650</v>
      </c>
      <c r="BY29" s="492">
        <v>0</v>
      </c>
      <c r="BZ29" s="492">
        <v>38472</v>
      </c>
      <c r="CA29" s="492">
        <v>1984122</v>
      </c>
      <c r="CB29" s="492">
        <v>2202</v>
      </c>
      <c r="CC29" s="492">
        <v>0</v>
      </c>
      <c r="CD29" s="492">
        <v>45</v>
      </c>
      <c r="CE29" s="492">
        <v>2247</v>
      </c>
      <c r="CF29" s="492">
        <v>0</v>
      </c>
      <c r="CG29" s="492">
        <v>0</v>
      </c>
      <c r="CH29" s="492">
        <v>0</v>
      </c>
      <c r="CI29" s="492">
        <v>0</v>
      </c>
      <c r="CJ29" s="492">
        <v>11692</v>
      </c>
      <c r="CK29" s="492">
        <v>0</v>
      </c>
      <c r="CL29" s="492">
        <v>239</v>
      </c>
      <c r="CM29" s="492">
        <v>11931</v>
      </c>
      <c r="CN29" s="492">
        <v>0</v>
      </c>
      <c r="CO29" s="492">
        <v>0</v>
      </c>
      <c r="CP29" s="492">
        <v>0</v>
      </c>
      <c r="CQ29" s="492">
        <v>0</v>
      </c>
      <c r="CR29" s="492">
        <v>0</v>
      </c>
      <c r="CS29" s="492">
        <v>0</v>
      </c>
      <c r="CT29" s="492">
        <v>0</v>
      </c>
      <c r="CU29" s="492">
        <v>0</v>
      </c>
      <c r="CV29" s="492">
        <v>0</v>
      </c>
      <c r="CW29" s="492">
        <v>0</v>
      </c>
      <c r="CX29" s="492">
        <v>0</v>
      </c>
      <c r="CY29" s="492">
        <v>0</v>
      </c>
      <c r="CZ29" s="492">
        <v>2277704</v>
      </c>
      <c r="DA29" s="492">
        <v>0</v>
      </c>
      <c r="DB29" s="492">
        <v>45182</v>
      </c>
      <c r="DC29" s="493">
        <v>2322886</v>
      </c>
      <c r="DD29" s="591" t="s">
        <v>567</v>
      </c>
      <c r="DE29" s="592" t="s">
        <v>529</v>
      </c>
      <c r="DF29" s="593" t="s">
        <v>1186</v>
      </c>
    </row>
    <row r="30" spans="1:110" ht="12.75" x14ac:dyDescent="0.2">
      <c r="A30" s="468">
        <v>23</v>
      </c>
      <c r="B30" s="473" t="s">
        <v>673</v>
      </c>
      <c r="C30" s="403" t="s">
        <v>897</v>
      </c>
      <c r="D30" s="474" t="s">
        <v>900</v>
      </c>
      <c r="E30" s="480" t="s">
        <v>672</v>
      </c>
      <c r="F30" s="487">
        <v>24759254</v>
      </c>
      <c r="G30" s="488">
        <v>145527</v>
      </c>
      <c r="H30" s="488">
        <v>0</v>
      </c>
      <c r="I30" s="488">
        <v>96880</v>
      </c>
      <c r="J30" s="488">
        <v>0</v>
      </c>
      <c r="K30" s="488">
        <v>96880</v>
      </c>
      <c r="L30" s="488">
        <v>0</v>
      </c>
      <c r="M30" s="488">
        <v>0</v>
      </c>
      <c r="N30" s="488">
        <v>43541</v>
      </c>
      <c r="O30" s="488">
        <v>43541</v>
      </c>
      <c r="P30" s="488">
        <v>0</v>
      </c>
      <c r="Q30" s="489">
        <v>24764360</v>
      </c>
      <c r="R30" s="490">
        <v>0.5</v>
      </c>
      <c r="S30" s="491">
        <v>0.4</v>
      </c>
      <c r="T30" s="491">
        <v>0.09</v>
      </c>
      <c r="U30" s="491">
        <v>0.01</v>
      </c>
      <c r="V30" s="491">
        <v>1</v>
      </c>
      <c r="W30" s="488">
        <v>12382180</v>
      </c>
      <c r="X30" s="488">
        <v>9905744</v>
      </c>
      <c r="Y30" s="488">
        <v>2228792</v>
      </c>
      <c r="Z30" s="488">
        <v>247644</v>
      </c>
      <c r="AA30" s="488">
        <v>24764360</v>
      </c>
      <c r="AB30" s="488">
        <v>0</v>
      </c>
      <c r="AC30" s="488">
        <v>0</v>
      </c>
      <c r="AD30" s="488">
        <v>0</v>
      </c>
      <c r="AE30" s="488">
        <v>0</v>
      </c>
      <c r="AF30" s="488">
        <v>0</v>
      </c>
      <c r="AG30" s="488">
        <v>12382180</v>
      </c>
      <c r="AH30" s="488">
        <v>9905744</v>
      </c>
      <c r="AI30" s="488">
        <v>2228792</v>
      </c>
      <c r="AJ30" s="488">
        <v>247644</v>
      </c>
      <c r="AK30" s="488">
        <v>24764360</v>
      </c>
      <c r="AL30" s="488">
        <v>96880</v>
      </c>
      <c r="AM30" s="488">
        <v>96880</v>
      </c>
      <c r="AN30" s="488">
        <v>0</v>
      </c>
      <c r="AO30" s="488">
        <v>0</v>
      </c>
      <c r="AP30" s="488">
        <v>43541</v>
      </c>
      <c r="AQ30" s="488">
        <v>0</v>
      </c>
      <c r="AR30" s="488">
        <v>43541</v>
      </c>
      <c r="AS30" s="488">
        <v>0</v>
      </c>
      <c r="AT30" s="488">
        <v>0</v>
      </c>
      <c r="AU30" s="488">
        <v>0</v>
      </c>
      <c r="AV30" s="488">
        <v>0</v>
      </c>
      <c r="AW30" s="488">
        <v>0</v>
      </c>
      <c r="AX30" s="488">
        <v>0</v>
      </c>
      <c r="AY30" s="488">
        <v>0</v>
      </c>
      <c r="AZ30" s="488">
        <v>0</v>
      </c>
      <c r="BA30" s="488">
        <v>0</v>
      </c>
      <c r="BB30" s="488">
        <v>0</v>
      </c>
      <c r="BC30" s="488">
        <v>0</v>
      </c>
      <c r="BD30" s="488">
        <v>0</v>
      </c>
      <c r="BE30" s="491">
        <v>0.5</v>
      </c>
      <c r="BF30" s="491">
        <v>0.4</v>
      </c>
      <c r="BG30" s="491">
        <v>0.09</v>
      </c>
      <c r="BH30" s="491">
        <v>0.01</v>
      </c>
      <c r="BI30" s="491">
        <v>1</v>
      </c>
      <c r="BJ30" s="492">
        <v>1442948</v>
      </c>
      <c r="BK30" s="492">
        <v>1154359</v>
      </c>
      <c r="BL30" s="492">
        <v>259731</v>
      </c>
      <c r="BM30" s="492">
        <v>28859</v>
      </c>
      <c r="BN30" s="492">
        <v>2885897</v>
      </c>
      <c r="BO30" s="492">
        <v>13825128</v>
      </c>
      <c r="BP30" s="492">
        <v>11200524</v>
      </c>
      <c r="BQ30" s="492">
        <v>2488523</v>
      </c>
      <c r="BR30" s="492">
        <v>276503</v>
      </c>
      <c r="BS30" s="493">
        <v>27790678</v>
      </c>
      <c r="BT30" s="494">
        <v>149453</v>
      </c>
      <c r="BU30" s="492">
        <v>33480</v>
      </c>
      <c r="BV30" s="492">
        <v>3720</v>
      </c>
      <c r="BW30" s="492">
        <v>186653</v>
      </c>
      <c r="BX30" s="492">
        <v>330352</v>
      </c>
      <c r="BY30" s="492">
        <v>74329</v>
      </c>
      <c r="BZ30" s="492">
        <v>8259</v>
      </c>
      <c r="CA30" s="492">
        <v>412940</v>
      </c>
      <c r="CB30" s="492">
        <v>0</v>
      </c>
      <c r="CC30" s="492">
        <v>0</v>
      </c>
      <c r="CD30" s="492">
        <v>0</v>
      </c>
      <c r="CE30" s="492">
        <v>0</v>
      </c>
      <c r="CF30" s="492">
        <v>0</v>
      </c>
      <c r="CG30" s="492">
        <v>0</v>
      </c>
      <c r="CH30" s="492">
        <v>0</v>
      </c>
      <c r="CI30" s="492">
        <v>0</v>
      </c>
      <c r="CJ30" s="492">
        <v>0</v>
      </c>
      <c r="CK30" s="492">
        <v>0</v>
      </c>
      <c r="CL30" s="492">
        <v>0</v>
      </c>
      <c r="CM30" s="492">
        <v>0</v>
      </c>
      <c r="CN30" s="492">
        <v>2906</v>
      </c>
      <c r="CO30" s="492">
        <v>654</v>
      </c>
      <c r="CP30" s="492">
        <v>73</v>
      </c>
      <c r="CQ30" s="492">
        <v>3633</v>
      </c>
      <c r="CR30" s="492">
        <v>0</v>
      </c>
      <c r="CS30" s="492">
        <v>0</v>
      </c>
      <c r="CT30" s="492">
        <v>0</v>
      </c>
      <c r="CU30" s="492">
        <v>0</v>
      </c>
      <c r="CV30" s="492">
        <v>0</v>
      </c>
      <c r="CW30" s="492">
        <v>0</v>
      </c>
      <c r="CX30" s="492">
        <v>0</v>
      </c>
      <c r="CY30" s="492">
        <v>0</v>
      </c>
      <c r="CZ30" s="492">
        <v>482711</v>
      </c>
      <c r="DA30" s="492">
        <v>108463</v>
      </c>
      <c r="DB30" s="492">
        <v>12052</v>
      </c>
      <c r="DC30" s="493">
        <v>603226</v>
      </c>
      <c r="DD30" s="591" t="s">
        <v>672</v>
      </c>
      <c r="DE30" s="592" t="s">
        <v>1164</v>
      </c>
      <c r="DF30" s="593" t="s">
        <v>1165</v>
      </c>
    </row>
    <row r="31" spans="1:110" ht="12.75" x14ac:dyDescent="0.2">
      <c r="A31" s="468">
        <v>24</v>
      </c>
      <c r="B31" s="473" t="s">
        <v>675</v>
      </c>
      <c r="C31" s="403" t="s">
        <v>904</v>
      </c>
      <c r="D31" s="474" t="s">
        <v>899</v>
      </c>
      <c r="E31" s="480" t="s">
        <v>674</v>
      </c>
      <c r="F31" s="487">
        <v>82835483</v>
      </c>
      <c r="G31" s="488">
        <v>0</v>
      </c>
      <c r="H31" s="488">
        <v>5046000</v>
      </c>
      <c r="I31" s="488">
        <v>393126</v>
      </c>
      <c r="J31" s="488">
        <v>0</v>
      </c>
      <c r="K31" s="488">
        <v>393126</v>
      </c>
      <c r="L31" s="488">
        <v>0</v>
      </c>
      <c r="M31" s="488">
        <v>0</v>
      </c>
      <c r="N31" s="488">
        <v>0</v>
      </c>
      <c r="O31" s="488">
        <v>0</v>
      </c>
      <c r="P31" s="488">
        <v>0</v>
      </c>
      <c r="Q31" s="489">
        <v>77396357</v>
      </c>
      <c r="R31" s="490">
        <v>0</v>
      </c>
      <c r="S31" s="491">
        <v>0.99</v>
      </c>
      <c r="T31" s="491">
        <v>0</v>
      </c>
      <c r="U31" s="491">
        <v>0.01</v>
      </c>
      <c r="V31" s="491">
        <v>1</v>
      </c>
      <c r="W31" s="488">
        <v>0</v>
      </c>
      <c r="X31" s="488">
        <v>76622393</v>
      </c>
      <c r="Y31" s="488">
        <v>0</v>
      </c>
      <c r="Z31" s="488">
        <v>773964</v>
      </c>
      <c r="AA31" s="488">
        <v>77396357</v>
      </c>
      <c r="AB31" s="488">
        <v>0</v>
      </c>
      <c r="AC31" s="488">
        <v>0</v>
      </c>
      <c r="AD31" s="488">
        <v>0</v>
      </c>
      <c r="AE31" s="488">
        <v>0</v>
      </c>
      <c r="AF31" s="488">
        <v>0</v>
      </c>
      <c r="AG31" s="488">
        <v>0</v>
      </c>
      <c r="AH31" s="488">
        <v>76622393</v>
      </c>
      <c r="AI31" s="488">
        <v>0</v>
      </c>
      <c r="AJ31" s="488">
        <v>773964</v>
      </c>
      <c r="AK31" s="488">
        <v>77396357</v>
      </c>
      <c r="AL31" s="488">
        <v>393126</v>
      </c>
      <c r="AM31" s="488">
        <v>393126</v>
      </c>
      <c r="AN31" s="488">
        <v>0</v>
      </c>
      <c r="AO31" s="488">
        <v>0</v>
      </c>
      <c r="AP31" s="488">
        <v>0</v>
      </c>
      <c r="AQ31" s="488">
        <v>0</v>
      </c>
      <c r="AR31" s="488">
        <v>0</v>
      </c>
      <c r="AS31" s="488">
        <v>0</v>
      </c>
      <c r="AT31" s="488">
        <v>0</v>
      </c>
      <c r="AU31" s="488">
        <v>0</v>
      </c>
      <c r="AV31" s="488">
        <v>0</v>
      </c>
      <c r="AW31" s="488">
        <v>0</v>
      </c>
      <c r="AX31" s="488">
        <v>0</v>
      </c>
      <c r="AY31" s="488">
        <v>0</v>
      </c>
      <c r="AZ31" s="488">
        <v>0</v>
      </c>
      <c r="BA31" s="488">
        <v>0</v>
      </c>
      <c r="BB31" s="488">
        <v>0</v>
      </c>
      <c r="BC31" s="488">
        <v>0</v>
      </c>
      <c r="BD31" s="488">
        <v>0</v>
      </c>
      <c r="BE31" s="491">
        <v>0.5</v>
      </c>
      <c r="BF31" s="491">
        <v>0.49</v>
      </c>
      <c r="BG31" s="491">
        <v>0</v>
      </c>
      <c r="BH31" s="491">
        <v>0.01</v>
      </c>
      <c r="BI31" s="491">
        <v>1</v>
      </c>
      <c r="BJ31" s="492">
        <v>-4479177</v>
      </c>
      <c r="BK31" s="492">
        <v>-4389594</v>
      </c>
      <c r="BL31" s="492">
        <v>0</v>
      </c>
      <c r="BM31" s="492">
        <v>-89584</v>
      </c>
      <c r="BN31" s="492">
        <v>-8958355</v>
      </c>
      <c r="BO31" s="492">
        <v>-4479177</v>
      </c>
      <c r="BP31" s="492">
        <v>72625925</v>
      </c>
      <c r="BQ31" s="492">
        <v>0</v>
      </c>
      <c r="BR31" s="492">
        <v>684380</v>
      </c>
      <c r="BS31" s="493">
        <v>68831128</v>
      </c>
      <c r="BT31" s="494">
        <v>1150980</v>
      </c>
      <c r="BU31" s="492">
        <v>0</v>
      </c>
      <c r="BV31" s="492">
        <v>11626</v>
      </c>
      <c r="BW31" s="492">
        <v>1162606</v>
      </c>
      <c r="BX31" s="492">
        <v>5526792</v>
      </c>
      <c r="BY31" s="492">
        <v>0</v>
      </c>
      <c r="BZ31" s="492">
        <v>55826</v>
      </c>
      <c r="CA31" s="492">
        <v>5582618</v>
      </c>
      <c r="CB31" s="492">
        <v>0</v>
      </c>
      <c r="CC31" s="492">
        <v>0</v>
      </c>
      <c r="CD31" s="492">
        <v>0</v>
      </c>
      <c r="CE31" s="492">
        <v>0</v>
      </c>
      <c r="CF31" s="492">
        <v>37180</v>
      </c>
      <c r="CG31" s="492">
        <v>0</v>
      </c>
      <c r="CH31" s="492">
        <v>376</v>
      </c>
      <c r="CI31" s="492">
        <v>37556</v>
      </c>
      <c r="CJ31" s="492">
        <v>5024</v>
      </c>
      <c r="CK31" s="492">
        <v>0</v>
      </c>
      <c r="CL31" s="492">
        <v>51</v>
      </c>
      <c r="CM31" s="492">
        <v>5075</v>
      </c>
      <c r="CN31" s="492">
        <v>0</v>
      </c>
      <c r="CO31" s="492">
        <v>0</v>
      </c>
      <c r="CP31" s="492">
        <v>0</v>
      </c>
      <c r="CQ31" s="492">
        <v>0</v>
      </c>
      <c r="CR31" s="492">
        <v>1508</v>
      </c>
      <c r="CS31" s="492">
        <v>0</v>
      </c>
      <c r="CT31" s="492">
        <v>15</v>
      </c>
      <c r="CU31" s="492">
        <v>1523</v>
      </c>
      <c r="CV31" s="492">
        <v>0</v>
      </c>
      <c r="CW31" s="492">
        <v>0</v>
      </c>
      <c r="CX31" s="492">
        <v>0</v>
      </c>
      <c r="CY31" s="492">
        <v>0</v>
      </c>
      <c r="CZ31" s="492">
        <v>6721484</v>
      </c>
      <c r="DA31" s="492">
        <v>0</v>
      </c>
      <c r="DB31" s="492">
        <v>67894</v>
      </c>
      <c r="DC31" s="493">
        <v>6789378</v>
      </c>
      <c r="DD31" s="591" t="s">
        <v>674</v>
      </c>
      <c r="DE31" s="592" t="s">
        <v>1175</v>
      </c>
      <c r="DF31" s="593" t="s">
        <v>1187</v>
      </c>
    </row>
    <row r="32" spans="1:110" ht="12.75" x14ac:dyDescent="0.2">
      <c r="A32" s="468">
        <v>25</v>
      </c>
      <c r="B32" s="473" t="s">
        <v>677</v>
      </c>
      <c r="C32" s="403" t="s">
        <v>897</v>
      </c>
      <c r="D32" s="474" t="s">
        <v>900</v>
      </c>
      <c r="E32" s="480" t="s">
        <v>676</v>
      </c>
      <c r="F32" s="487">
        <v>19280530</v>
      </c>
      <c r="G32" s="488">
        <v>151158</v>
      </c>
      <c r="H32" s="488">
        <v>0</v>
      </c>
      <c r="I32" s="488">
        <v>91296</v>
      </c>
      <c r="J32" s="488">
        <v>0</v>
      </c>
      <c r="K32" s="488">
        <v>91296</v>
      </c>
      <c r="L32" s="488">
        <v>0</v>
      </c>
      <c r="M32" s="488">
        <v>0</v>
      </c>
      <c r="N32" s="488">
        <v>188057</v>
      </c>
      <c r="O32" s="488">
        <v>188057</v>
      </c>
      <c r="P32" s="488">
        <v>0</v>
      </c>
      <c r="Q32" s="489">
        <v>19152335</v>
      </c>
      <c r="R32" s="490">
        <v>0.5</v>
      </c>
      <c r="S32" s="491">
        <v>0.4</v>
      </c>
      <c r="T32" s="491">
        <v>0.1</v>
      </c>
      <c r="U32" s="491">
        <v>0</v>
      </c>
      <c r="V32" s="491">
        <v>1</v>
      </c>
      <c r="W32" s="488">
        <v>9576167</v>
      </c>
      <c r="X32" s="488">
        <v>7660934</v>
      </c>
      <c r="Y32" s="488">
        <v>1915234</v>
      </c>
      <c r="Z32" s="488">
        <v>0</v>
      </c>
      <c r="AA32" s="488">
        <v>19152335</v>
      </c>
      <c r="AB32" s="488">
        <v>0</v>
      </c>
      <c r="AC32" s="488">
        <v>0</v>
      </c>
      <c r="AD32" s="488">
        <v>0</v>
      </c>
      <c r="AE32" s="488">
        <v>0</v>
      </c>
      <c r="AF32" s="488">
        <v>0</v>
      </c>
      <c r="AG32" s="488">
        <v>9576167</v>
      </c>
      <c r="AH32" s="488">
        <v>7660934</v>
      </c>
      <c r="AI32" s="488">
        <v>1915234</v>
      </c>
      <c r="AJ32" s="488">
        <v>0</v>
      </c>
      <c r="AK32" s="488">
        <v>19152335</v>
      </c>
      <c r="AL32" s="488">
        <v>91296</v>
      </c>
      <c r="AM32" s="488">
        <v>91296</v>
      </c>
      <c r="AN32" s="488">
        <v>0</v>
      </c>
      <c r="AO32" s="488">
        <v>0</v>
      </c>
      <c r="AP32" s="488">
        <v>188057</v>
      </c>
      <c r="AQ32" s="488">
        <v>0</v>
      </c>
      <c r="AR32" s="488">
        <v>188057</v>
      </c>
      <c r="AS32" s="488">
        <v>0</v>
      </c>
      <c r="AT32" s="488">
        <v>0</v>
      </c>
      <c r="AU32" s="488">
        <v>0</v>
      </c>
      <c r="AV32" s="488">
        <v>0</v>
      </c>
      <c r="AW32" s="488">
        <v>0</v>
      </c>
      <c r="AX32" s="488">
        <v>0</v>
      </c>
      <c r="AY32" s="488">
        <v>0</v>
      </c>
      <c r="AZ32" s="488">
        <v>0</v>
      </c>
      <c r="BA32" s="488">
        <v>0</v>
      </c>
      <c r="BB32" s="488">
        <v>0</v>
      </c>
      <c r="BC32" s="488">
        <v>0</v>
      </c>
      <c r="BD32" s="488">
        <v>0</v>
      </c>
      <c r="BE32" s="491">
        <v>0.5</v>
      </c>
      <c r="BF32" s="491">
        <v>0.4</v>
      </c>
      <c r="BG32" s="491">
        <v>0.1</v>
      </c>
      <c r="BH32" s="491">
        <v>0</v>
      </c>
      <c r="BI32" s="491">
        <v>1</v>
      </c>
      <c r="BJ32" s="492">
        <v>6303</v>
      </c>
      <c r="BK32" s="492">
        <v>5042</v>
      </c>
      <c r="BL32" s="492">
        <v>1261</v>
      </c>
      <c r="BM32" s="492">
        <v>0</v>
      </c>
      <c r="BN32" s="492">
        <v>12606</v>
      </c>
      <c r="BO32" s="492">
        <v>9582470</v>
      </c>
      <c r="BP32" s="492">
        <v>7945329</v>
      </c>
      <c r="BQ32" s="492">
        <v>1916495</v>
      </c>
      <c r="BR32" s="492">
        <v>0</v>
      </c>
      <c r="BS32" s="493">
        <v>19444294</v>
      </c>
      <c r="BT32" s="494">
        <v>117903</v>
      </c>
      <c r="BU32" s="492">
        <v>28770</v>
      </c>
      <c r="BV32" s="492">
        <v>0</v>
      </c>
      <c r="BW32" s="492">
        <v>146673</v>
      </c>
      <c r="BX32" s="492">
        <v>395470</v>
      </c>
      <c r="BY32" s="492">
        <v>98867</v>
      </c>
      <c r="BZ32" s="492">
        <v>0</v>
      </c>
      <c r="CA32" s="492">
        <v>494337</v>
      </c>
      <c r="CB32" s="492">
        <v>1741</v>
      </c>
      <c r="CC32" s="492">
        <v>435</v>
      </c>
      <c r="CD32" s="492">
        <v>0</v>
      </c>
      <c r="CE32" s="492">
        <v>2176</v>
      </c>
      <c r="CF32" s="492">
        <v>0</v>
      </c>
      <c r="CG32" s="492">
        <v>0</v>
      </c>
      <c r="CH32" s="492">
        <v>0</v>
      </c>
      <c r="CI32" s="492">
        <v>0</v>
      </c>
      <c r="CJ32" s="492">
        <v>4109</v>
      </c>
      <c r="CK32" s="492">
        <v>1027</v>
      </c>
      <c r="CL32" s="492">
        <v>0</v>
      </c>
      <c r="CM32" s="492">
        <v>5136</v>
      </c>
      <c r="CN32" s="492">
        <v>6942</v>
      </c>
      <c r="CO32" s="492">
        <v>1735</v>
      </c>
      <c r="CP32" s="492">
        <v>0</v>
      </c>
      <c r="CQ32" s="492">
        <v>8677</v>
      </c>
      <c r="CR32" s="492">
        <v>1218</v>
      </c>
      <c r="CS32" s="492">
        <v>305</v>
      </c>
      <c r="CT32" s="492">
        <v>0</v>
      </c>
      <c r="CU32" s="492">
        <v>1523</v>
      </c>
      <c r="CV32" s="492">
        <v>0</v>
      </c>
      <c r="CW32" s="492">
        <v>0</v>
      </c>
      <c r="CX32" s="492">
        <v>0</v>
      </c>
      <c r="CY32" s="492">
        <v>0</v>
      </c>
      <c r="CZ32" s="492">
        <v>527383</v>
      </c>
      <c r="DA32" s="492">
        <v>131139</v>
      </c>
      <c r="DB32" s="492">
        <v>0</v>
      </c>
      <c r="DC32" s="493">
        <v>658522</v>
      </c>
      <c r="DD32" s="591" t="s">
        <v>676</v>
      </c>
      <c r="DE32" s="592" t="s">
        <v>1188</v>
      </c>
      <c r="DF32" s="593" t="s">
        <v>1162</v>
      </c>
    </row>
    <row r="33" spans="1:110" ht="12.75" x14ac:dyDescent="0.2">
      <c r="A33" s="468">
        <v>26</v>
      </c>
      <c r="B33" s="473" t="s">
        <v>678</v>
      </c>
      <c r="C33" s="403" t="s">
        <v>529</v>
      </c>
      <c r="D33" s="474" t="s">
        <v>906</v>
      </c>
      <c r="E33" s="480" t="s">
        <v>553</v>
      </c>
      <c r="F33" s="487">
        <v>68735499.260000005</v>
      </c>
      <c r="G33" s="488">
        <v>0</v>
      </c>
      <c r="H33" s="488">
        <v>3511960.15</v>
      </c>
      <c r="I33" s="488">
        <v>292496</v>
      </c>
      <c r="J33" s="488">
        <v>0</v>
      </c>
      <c r="K33" s="488">
        <v>292496</v>
      </c>
      <c r="L33" s="488">
        <v>0</v>
      </c>
      <c r="M33" s="488">
        <v>0</v>
      </c>
      <c r="N33" s="488">
        <v>204</v>
      </c>
      <c r="O33" s="488">
        <v>204</v>
      </c>
      <c r="P33" s="488">
        <v>0</v>
      </c>
      <c r="Q33" s="489">
        <v>64930839</v>
      </c>
      <c r="R33" s="490">
        <v>0.5</v>
      </c>
      <c r="S33" s="491">
        <v>0.49</v>
      </c>
      <c r="T33" s="491">
        <v>0</v>
      </c>
      <c r="U33" s="491">
        <v>0.01</v>
      </c>
      <c r="V33" s="491">
        <v>1</v>
      </c>
      <c r="W33" s="488">
        <v>32465420</v>
      </c>
      <c r="X33" s="488">
        <v>31816111</v>
      </c>
      <c r="Y33" s="488">
        <v>0</v>
      </c>
      <c r="Z33" s="488">
        <v>649308</v>
      </c>
      <c r="AA33" s="488">
        <v>64930839</v>
      </c>
      <c r="AB33" s="488">
        <v>0</v>
      </c>
      <c r="AC33" s="488">
        <v>0</v>
      </c>
      <c r="AD33" s="488">
        <v>0</v>
      </c>
      <c r="AE33" s="488">
        <v>0</v>
      </c>
      <c r="AF33" s="488">
        <v>0</v>
      </c>
      <c r="AG33" s="488">
        <v>32465420</v>
      </c>
      <c r="AH33" s="488">
        <v>31816111</v>
      </c>
      <c r="AI33" s="488">
        <v>0</v>
      </c>
      <c r="AJ33" s="488">
        <v>649308</v>
      </c>
      <c r="AK33" s="488">
        <v>64930839</v>
      </c>
      <c r="AL33" s="488">
        <v>292496</v>
      </c>
      <c r="AM33" s="488">
        <v>292496</v>
      </c>
      <c r="AN33" s="488">
        <v>0</v>
      </c>
      <c r="AO33" s="488">
        <v>0</v>
      </c>
      <c r="AP33" s="488">
        <v>204</v>
      </c>
      <c r="AQ33" s="488">
        <v>0</v>
      </c>
      <c r="AR33" s="488">
        <v>204</v>
      </c>
      <c r="AS33" s="488">
        <v>0</v>
      </c>
      <c r="AT33" s="488">
        <v>0</v>
      </c>
      <c r="AU33" s="488">
        <v>0</v>
      </c>
      <c r="AV33" s="488">
        <v>0</v>
      </c>
      <c r="AW33" s="488">
        <v>0</v>
      </c>
      <c r="AX33" s="488">
        <v>0</v>
      </c>
      <c r="AY33" s="488">
        <v>0</v>
      </c>
      <c r="AZ33" s="488">
        <v>0</v>
      </c>
      <c r="BA33" s="488">
        <v>0</v>
      </c>
      <c r="BB33" s="488">
        <v>0</v>
      </c>
      <c r="BC33" s="488">
        <v>0</v>
      </c>
      <c r="BD33" s="488">
        <v>0</v>
      </c>
      <c r="BE33" s="491">
        <v>0.5</v>
      </c>
      <c r="BF33" s="491">
        <v>0.49</v>
      </c>
      <c r="BG33" s="491">
        <v>0</v>
      </c>
      <c r="BH33" s="491">
        <v>0.01</v>
      </c>
      <c r="BI33" s="491">
        <v>1</v>
      </c>
      <c r="BJ33" s="492">
        <v>-729583</v>
      </c>
      <c r="BK33" s="492">
        <v>-714992</v>
      </c>
      <c r="BL33" s="492">
        <v>0</v>
      </c>
      <c r="BM33" s="492">
        <v>-14592</v>
      </c>
      <c r="BN33" s="492">
        <v>-1459167</v>
      </c>
      <c r="BO33" s="492">
        <v>31735837</v>
      </c>
      <c r="BP33" s="492">
        <v>31393819</v>
      </c>
      <c r="BQ33" s="492">
        <v>0</v>
      </c>
      <c r="BR33" s="492">
        <v>634716</v>
      </c>
      <c r="BS33" s="493">
        <v>63764372</v>
      </c>
      <c r="BT33" s="494">
        <v>477927</v>
      </c>
      <c r="BU33" s="492">
        <v>0</v>
      </c>
      <c r="BV33" s="492">
        <v>9754</v>
      </c>
      <c r="BW33" s="492">
        <v>487681</v>
      </c>
      <c r="BX33" s="492">
        <v>1409606</v>
      </c>
      <c r="BY33" s="492">
        <v>0</v>
      </c>
      <c r="BZ33" s="492">
        <v>28767</v>
      </c>
      <c r="CA33" s="492">
        <v>1438373</v>
      </c>
      <c r="CB33" s="492">
        <v>0</v>
      </c>
      <c r="CC33" s="492">
        <v>0</v>
      </c>
      <c r="CD33" s="492">
        <v>0</v>
      </c>
      <c r="CE33" s="492">
        <v>0</v>
      </c>
      <c r="CF33" s="492">
        <v>418</v>
      </c>
      <c r="CG33" s="492">
        <v>0</v>
      </c>
      <c r="CH33" s="492">
        <v>9</v>
      </c>
      <c r="CI33" s="492">
        <v>427</v>
      </c>
      <c r="CJ33" s="492">
        <v>5063</v>
      </c>
      <c r="CK33" s="492">
        <v>0</v>
      </c>
      <c r="CL33" s="492">
        <v>103</v>
      </c>
      <c r="CM33" s="492">
        <v>5166</v>
      </c>
      <c r="CN33" s="492">
        <v>0</v>
      </c>
      <c r="CO33" s="492">
        <v>0</v>
      </c>
      <c r="CP33" s="492">
        <v>0</v>
      </c>
      <c r="CQ33" s="492">
        <v>0</v>
      </c>
      <c r="CR33" s="492">
        <v>746</v>
      </c>
      <c r="CS33" s="492">
        <v>0</v>
      </c>
      <c r="CT33" s="492">
        <v>15</v>
      </c>
      <c r="CU33" s="492">
        <v>761</v>
      </c>
      <c r="CV33" s="492">
        <v>0</v>
      </c>
      <c r="CW33" s="492">
        <v>0</v>
      </c>
      <c r="CX33" s="492">
        <v>0</v>
      </c>
      <c r="CY33" s="492">
        <v>0</v>
      </c>
      <c r="CZ33" s="492">
        <v>1893760</v>
      </c>
      <c r="DA33" s="492">
        <v>0</v>
      </c>
      <c r="DB33" s="492">
        <v>38648</v>
      </c>
      <c r="DC33" s="493">
        <v>1932408</v>
      </c>
      <c r="DD33" s="591" t="s">
        <v>553</v>
      </c>
      <c r="DE33" s="592" t="s">
        <v>529</v>
      </c>
      <c r="DF33" s="593" t="s">
        <v>1189</v>
      </c>
    </row>
    <row r="34" spans="1:110" ht="12.75" x14ac:dyDescent="0.2">
      <c r="A34" s="468">
        <v>27</v>
      </c>
      <c r="B34" s="473" t="s">
        <v>679</v>
      </c>
      <c r="C34" s="403" t="s">
        <v>529</v>
      </c>
      <c r="D34" s="474" t="s">
        <v>898</v>
      </c>
      <c r="E34" s="480" t="s">
        <v>533</v>
      </c>
      <c r="F34" s="487">
        <v>62963116</v>
      </c>
      <c r="G34" s="488">
        <v>0</v>
      </c>
      <c r="H34" s="488">
        <v>1910966</v>
      </c>
      <c r="I34" s="488">
        <v>144145</v>
      </c>
      <c r="J34" s="488">
        <v>0</v>
      </c>
      <c r="K34" s="488">
        <v>144145</v>
      </c>
      <c r="L34" s="488">
        <v>0</v>
      </c>
      <c r="M34" s="488">
        <v>0</v>
      </c>
      <c r="N34" s="488">
        <v>708</v>
      </c>
      <c r="O34" s="488">
        <v>708</v>
      </c>
      <c r="P34" s="488">
        <v>0</v>
      </c>
      <c r="Q34" s="489">
        <v>60907297</v>
      </c>
      <c r="R34" s="490">
        <v>0.5</v>
      </c>
      <c r="S34" s="491">
        <v>0.49</v>
      </c>
      <c r="T34" s="491">
        <v>0</v>
      </c>
      <c r="U34" s="491">
        <v>0.01</v>
      </c>
      <c r="V34" s="491">
        <v>1</v>
      </c>
      <c r="W34" s="488">
        <v>30453648</v>
      </c>
      <c r="X34" s="488">
        <v>29844576</v>
      </c>
      <c r="Y34" s="488">
        <v>0</v>
      </c>
      <c r="Z34" s="488">
        <v>609073</v>
      </c>
      <c r="AA34" s="488">
        <v>60907297</v>
      </c>
      <c r="AB34" s="488">
        <v>0</v>
      </c>
      <c r="AC34" s="488">
        <v>0</v>
      </c>
      <c r="AD34" s="488">
        <v>0</v>
      </c>
      <c r="AE34" s="488">
        <v>0</v>
      </c>
      <c r="AF34" s="488">
        <v>0</v>
      </c>
      <c r="AG34" s="488">
        <v>30453648</v>
      </c>
      <c r="AH34" s="488">
        <v>29844576</v>
      </c>
      <c r="AI34" s="488">
        <v>0</v>
      </c>
      <c r="AJ34" s="488">
        <v>609073</v>
      </c>
      <c r="AK34" s="488">
        <v>60907297</v>
      </c>
      <c r="AL34" s="488">
        <v>144145</v>
      </c>
      <c r="AM34" s="488">
        <v>144145</v>
      </c>
      <c r="AN34" s="488">
        <v>0</v>
      </c>
      <c r="AO34" s="488">
        <v>0</v>
      </c>
      <c r="AP34" s="488">
        <v>708</v>
      </c>
      <c r="AQ34" s="488">
        <v>0</v>
      </c>
      <c r="AR34" s="488">
        <v>708</v>
      </c>
      <c r="AS34" s="488">
        <v>0</v>
      </c>
      <c r="AT34" s="488">
        <v>0</v>
      </c>
      <c r="AU34" s="488">
        <v>0</v>
      </c>
      <c r="AV34" s="488">
        <v>0</v>
      </c>
      <c r="AW34" s="488">
        <v>0</v>
      </c>
      <c r="AX34" s="488">
        <v>0</v>
      </c>
      <c r="AY34" s="488">
        <v>0</v>
      </c>
      <c r="AZ34" s="488">
        <v>0</v>
      </c>
      <c r="BA34" s="488">
        <v>0</v>
      </c>
      <c r="BB34" s="488">
        <v>0</v>
      </c>
      <c r="BC34" s="488">
        <v>0</v>
      </c>
      <c r="BD34" s="488">
        <v>0</v>
      </c>
      <c r="BE34" s="491">
        <v>0.5</v>
      </c>
      <c r="BF34" s="491">
        <v>0.49</v>
      </c>
      <c r="BG34" s="491">
        <v>0</v>
      </c>
      <c r="BH34" s="491">
        <v>0.01</v>
      </c>
      <c r="BI34" s="491">
        <v>1</v>
      </c>
      <c r="BJ34" s="492">
        <v>9299130</v>
      </c>
      <c r="BK34" s="492">
        <v>9113147</v>
      </c>
      <c r="BL34" s="492">
        <v>0</v>
      </c>
      <c r="BM34" s="492">
        <v>185983</v>
      </c>
      <c r="BN34" s="492">
        <v>18598260</v>
      </c>
      <c r="BO34" s="492">
        <v>39752778</v>
      </c>
      <c r="BP34" s="492">
        <v>39102576</v>
      </c>
      <c r="BQ34" s="492">
        <v>0</v>
      </c>
      <c r="BR34" s="492">
        <v>795056</v>
      </c>
      <c r="BS34" s="493">
        <v>79650410</v>
      </c>
      <c r="BT34" s="494">
        <v>448320</v>
      </c>
      <c r="BU34" s="492">
        <v>0</v>
      </c>
      <c r="BV34" s="492">
        <v>9149</v>
      </c>
      <c r="BW34" s="492">
        <v>457469</v>
      </c>
      <c r="BX34" s="492">
        <v>327617</v>
      </c>
      <c r="BY34" s="492">
        <v>0</v>
      </c>
      <c r="BZ34" s="492">
        <v>6686</v>
      </c>
      <c r="CA34" s="492">
        <v>334303</v>
      </c>
      <c r="CB34" s="492">
        <v>3916</v>
      </c>
      <c r="CC34" s="492">
        <v>0</v>
      </c>
      <c r="CD34" s="492">
        <v>80</v>
      </c>
      <c r="CE34" s="492">
        <v>3996</v>
      </c>
      <c r="CF34" s="492">
        <v>0</v>
      </c>
      <c r="CG34" s="492">
        <v>0</v>
      </c>
      <c r="CH34" s="492">
        <v>0</v>
      </c>
      <c r="CI34" s="492">
        <v>0</v>
      </c>
      <c r="CJ34" s="492">
        <v>735</v>
      </c>
      <c r="CK34" s="492">
        <v>0</v>
      </c>
      <c r="CL34" s="492">
        <v>15</v>
      </c>
      <c r="CM34" s="492">
        <v>750</v>
      </c>
      <c r="CN34" s="492">
        <v>0</v>
      </c>
      <c r="CO34" s="492">
        <v>0</v>
      </c>
      <c r="CP34" s="492">
        <v>0</v>
      </c>
      <c r="CQ34" s="492">
        <v>0</v>
      </c>
      <c r="CR34" s="492">
        <v>0</v>
      </c>
      <c r="CS34" s="492">
        <v>0</v>
      </c>
      <c r="CT34" s="492">
        <v>0</v>
      </c>
      <c r="CU34" s="492">
        <v>0</v>
      </c>
      <c r="CV34" s="492">
        <v>0</v>
      </c>
      <c r="CW34" s="492">
        <v>0</v>
      </c>
      <c r="CX34" s="492">
        <v>0</v>
      </c>
      <c r="CY34" s="492">
        <v>0</v>
      </c>
      <c r="CZ34" s="492">
        <v>780588</v>
      </c>
      <c r="DA34" s="492">
        <v>0</v>
      </c>
      <c r="DB34" s="492">
        <v>15930</v>
      </c>
      <c r="DC34" s="493">
        <v>796518</v>
      </c>
      <c r="DD34" s="591" t="s">
        <v>533</v>
      </c>
      <c r="DE34" s="592" t="s">
        <v>529</v>
      </c>
      <c r="DF34" s="593" t="s">
        <v>1190</v>
      </c>
    </row>
    <row r="35" spans="1:110" ht="12.75" x14ac:dyDescent="0.2">
      <c r="A35" s="468">
        <v>28</v>
      </c>
      <c r="B35" s="473" t="s">
        <v>681</v>
      </c>
      <c r="C35" s="403" t="s">
        <v>904</v>
      </c>
      <c r="D35" s="474" t="s">
        <v>905</v>
      </c>
      <c r="E35" s="480" t="s">
        <v>680</v>
      </c>
      <c r="F35" s="487">
        <v>134110457</v>
      </c>
      <c r="G35" s="488">
        <v>0</v>
      </c>
      <c r="H35" s="488">
        <v>3828219</v>
      </c>
      <c r="I35" s="488">
        <v>736622</v>
      </c>
      <c r="J35" s="488">
        <v>0</v>
      </c>
      <c r="K35" s="488">
        <v>736622</v>
      </c>
      <c r="L35" s="488">
        <v>0</v>
      </c>
      <c r="M35" s="488">
        <v>0</v>
      </c>
      <c r="N35" s="488">
        <v>0</v>
      </c>
      <c r="O35" s="488">
        <v>0</v>
      </c>
      <c r="P35" s="488">
        <v>0</v>
      </c>
      <c r="Q35" s="489">
        <v>129545616</v>
      </c>
      <c r="R35" s="490">
        <v>0.5</v>
      </c>
      <c r="S35" s="491">
        <v>0.49</v>
      </c>
      <c r="T35" s="491">
        <v>0</v>
      </c>
      <c r="U35" s="491">
        <v>0.01</v>
      </c>
      <c r="V35" s="491">
        <v>1</v>
      </c>
      <c r="W35" s="488">
        <v>64772808</v>
      </c>
      <c r="X35" s="488">
        <v>63477352</v>
      </c>
      <c r="Y35" s="488">
        <v>0</v>
      </c>
      <c r="Z35" s="488">
        <v>1295456</v>
      </c>
      <c r="AA35" s="488">
        <v>129545616</v>
      </c>
      <c r="AB35" s="488">
        <v>0</v>
      </c>
      <c r="AC35" s="488">
        <v>0</v>
      </c>
      <c r="AD35" s="488">
        <v>0</v>
      </c>
      <c r="AE35" s="488">
        <v>0</v>
      </c>
      <c r="AF35" s="488">
        <v>0</v>
      </c>
      <c r="AG35" s="488">
        <v>64772808</v>
      </c>
      <c r="AH35" s="488">
        <v>63477352</v>
      </c>
      <c r="AI35" s="488">
        <v>0</v>
      </c>
      <c r="AJ35" s="488">
        <v>1295456</v>
      </c>
      <c r="AK35" s="488">
        <v>129545616</v>
      </c>
      <c r="AL35" s="488">
        <v>736622</v>
      </c>
      <c r="AM35" s="488">
        <v>736622</v>
      </c>
      <c r="AN35" s="488">
        <v>0</v>
      </c>
      <c r="AO35" s="488">
        <v>0</v>
      </c>
      <c r="AP35" s="488">
        <v>0</v>
      </c>
      <c r="AQ35" s="488">
        <v>0</v>
      </c>
      <c r="AR35" s="488">
        <v>0</v>
      </c>
      <c r="AS35" s="488">
        <v>0</v>
      </c>
      <c r="AT35" s="488">
        <v>0</v>
      </c>
      <c r="AU35" s="488">
        <v>0</v>
      </c>
      <c r="AV35" s="488">
        <v>0</v>
      </c>
      <c r="AW35" s="488">
        <v>0</v>
      </c>
      <c r="AX35" s="488">
        <v>0</v>
      </c>
      <c r="AY35" s="488">
        <v>0</v>
      </c>
      <c r="AZ35" s="488">
        <v>0</v>
      </c>
      <c r="BA35" s="488">
        <v>0</v>
      </c>
      <c r="BB35" s="488">
        <v>0</v>
      </c>
      <c r="BC35" s="488">
        <v>0</v>
      </c>
      <c r="BD35" s="488">
        <v>0</v>
      </c>
      <c r="BE35" s="491">
        <v>0.5</v>
      </c>
      <c r="BF35" s="491">
        <v>0.49</v>
      </c>
      <c r="BG35" s="491">
        <v>0</v>
      </c>
      <c r="BH35" s="491">
        <v>0.01</v>
      </c>
      <c r="BI35" s="491">
        <v>1</v>
      </c>
      <c r="BJ35" s="492">
        <v>-5981351</v>
      </c>
      <c r="BK35" s="492">
        <v>-5861723</v>
      </c>
      <c r="BL35" s="492">
        <v>0</v>
      </c>
      <c r="BM35" s="492">
        <v>-119627</v>
      </c>
      <c r="BN35" s="492">
        <v>-11962701</v>
      </c>
      <c r="BO35" s="492">
        <v>58791457</v>
      </c>
      <c r="BP35" s="492">
        <v>58352251</v>
      </c>
      <c r="BQ35" s="492">
        <v>0</v>
      </c>
      <c r="BR35" s="492">
        <v>1175829</v>
      </c>
      <c r="BS35" s="493">
        <v>118319537</v>
      </c>
      <c r="BT35" s="494">
        <v>953522</v>
      </c>
      <c r="BU35" s="492">
        <v>0</v>
      </c>
      <c r="BV35" s="492">
        <v>19460</v>
      </c>
      <c r="BW35" s="492">
        <v>972982</v>
      </c>
      <c r="BX35" s="492">
        <v>5339165</v>
      </c>
      <c r="BY35" s="492">
        <v>0</v>
      </c>
      <c r="BZ35" s="492">
        <v>108963</v>
      </c>
      <c r="CA35" s="492">
        <v>5448128</v>
      </c>
      <c r="CB35" s="492">
        <v>14920</v>
      </c>
      <c r="CC35" s="492">
        <v>0</v>
      </c>
      <c r="CD35" s="492">
        <v>305</v>
      </c>
      <c r="CE35" s="492">
        <v>15225</v>
      </c>
      <c r="CF35" s="492">
        <v>2984</v>
      </c>
      <c r="CG35" s="492">
        <v>0</v>
      </c>
      <c r="CH35" s="492">
        <v>61</v>
      </c>
      <c r="CI35" s="492">
        <v>3045</v>
      </c>
      <c r="CJ35" s="492">
        <v>2487</v>
      </c>
      <c r="CK35" s="492">
        <v>0</v>
      </c>
      <c r="CL35" s="492">
        <v>51</v>
      </c>
      <c r="CM35" s="492">
        <v>2538</v>
      </c>
      <c r="CN35" s="492">
        <v>0</v>
      </c>
      <c r="CO35" s="492">
        <v>0</v>
      </c>
      <c r="CP35" s="492">
        <v>0</v>
      </c>
      <c r="CQ35" s="492">
        <v>0</v>
      </c>
      <c r="CR35" s="492">
        <v>0</v>
      </c>
      <c r="CS35" s="492">
        <v>0</v>
      </c>
      <c r="CT35" s="492">
        <v>0</v>
      </c>
      <c r="CU35" s="492">
        <v>0</v>
      </c>
      <c r="CV35" s="492">
        <v>0</v>
      </c>
      <c r="CW35" s="492">
        <v>0</v>
      </c>
      <c r="CX35" s="492">
        <v>0</v>
      </c>
      <c r="CY35" s="492">
        <v>0</v>
      </c>
      <c r="CZ35" s="492">
        <v>6313078</v>
      </c>
      <c r="DA35" s="492">
        <v>0</v>
      </c>
      <c r="DB35" s="492">
        <v>128840</v>
      </c>
      <c r="DC35" s="493">
        <v>6441918</v>
      </c>
      <c r="DD35" s="591" t="s">
        <v>680</v>
      </c>
      <c r="DE35" s="592" t="s">
        <v>1175</v>
      </c>
      <c r="DF35" s="593" t="s">
        <v>1191</v>
      </c>
    </row>
    <row r="36" spans="1:110" ht="12.75" x14ac:dyDescent="0.2">
      <c r="A36" s="468">
        <v>29</v>
      </c>
      <c r="B36" s="473" t="s">
        <v>683</v>
      </c>
      <c r="C36" s="403" t="s">
        <v>897</v>
      </c>
      <c r="D36" s="474" t="s">
        <v>901</v>
      </c>
      <c r="E36" s="480" t="s">
        <v>682</v>
      </c>
      <c r="F36" s="487">
        <v>40838062</v>
      </c>
      <c r="G36" s="488">
        <v>48819</v>
      </c>
      <c r="H36" s="488">
        <v>0</v>
      </c>
      <c r="I36" s="488">
        <v>192687</v>
      </c>
      <c r="J36" s="488">
        <v>0</v>
      </c>
      <c r="K36" s="488">
        <v>192687</v>
      </c>
      <c r="L36" s="488">
        <v>0</v>
      </c>
      <c r="M36" s="488">
        <v>0</v>
      </c>
      <c r="N36" s="488">
        <v>191145</v>
      </c>
      <c r="O36" s="488">
        <v>84807</v>
      </c>
      <c r="P36" s="488">
        <v>106338</v>
      </c>
      <c r="Q36" s="489">
        <v>40503049</v>
      </c>
      <c r="R36" s="490">
        <v>0.5</v>
      </c>
      <c r="S36" s="491">
        <v>0.4</v>
      </c>
      <c r="T36" s="491">
        <v>0.09</v>
      </c>
      <c r="U36" s="491">
        <v>0.01</v>
      </c>
      <c r="V36" s="491">
        <v>1</v>
      </c>
      <c r="W36" s="488">
        <v>20251525</v>
      </c>
      <c r="X36" s="488">
        <v>16201220</v>
      </c>
      <c r="Y36" s="488">
        <v>3645274</v>
      </c>
      <c r="Z36" s="488">
        <v>405030</v>
      </c>
      <c r="AA36" s="488">
        <v>40503049</v>
      </c>
      <c r="AB36" s="488">
        <v>0</v>
      </c>
      <c r="AC36" s="488">
        <v>0</v>
      </c>
      <c r="AD36" s="488">
        <v>0</v>
      </c>
      <c r="AE36" s="488">
        <v>0</v>
      </c>
      <c r="AF36" s="488">
        <v>0</v>
      </c>
      <c r="AG36" s="488">
        <v>20251525</v>
      </c>
      <c r="AH36" s="488">
        <v>16201220</v>
      </c>
      <c r="AI36" s="488">
        <v>3645274</v>
      </c>
      <c r="AJ36" s="488">
        <v>405030</v>
      </c>
      <c r="AK36" s="488">
        <v>40503049</v>
      </c>
      <c r="AL36" s="488">
        <v>192687</v>
      </c>
      <c r="AM36" s="488">
        <v>192687</v>
      </c>
      <c r="AN36" s="488">
        <v>0</v>
      </c>
      <c r="AO36" s="488">
        <v>0</v>
      </c>
      <c r="AP36" s="488">
        <v>84807</v>
      </c>
      <c r="AQ36" s="488">
        <v>106338</v>
      </c>
      <c r="AR36" s="488">
        <v>191145</v>
      </c>
      <c r="AS36" s="488">
        <v>0</v>
      </c>
      <c r="AT36" s="488">
        <v>0</v>
      </c>
      <c r="AU36" s="488">
        <v>0</v>
      </c>
      <c r="AV36" s="488">
        <v>0</v>
      </c>
      <c r="AW36" s="488">
        <v>0</v>
      </c>
      <c r="AX36" s="488">
        <v>0</v>
      </c>
      <c r="AY36" s="488">
        <v>0</v>
      </c>
      <c r="AZ36" s="488">
        <v>0</v>
      </c>
      <c r="BA36" s="488">
        <v>0</v>
      </c>
      <c r="BB36" s="488">
        <v>0</v>
      </c>
      <c r="BC36" s="488">
        <v>0</v>
      </c>
      <c r="BD36" s="488">
        <v>0</v>
      </c>
      <c r="BE36" s="491">
        <v>0.5</v>
      </c>
      <c r="BF36" s="491">
        <v>0.4</v>
      </c>
      <c r="BG36" s="491">
        <v>0.09</v>
      </c>
      <c r="BH36" s="491">
        <v>0.01</v>
      </c>
      <c r="BI36" s="491">
        <v>1</v>
      </c>
      <c r="BJ36" s="492">
        <v>540178</v>
      </c>
      <c r="BK36" s="492">
        <v>432142</v>
      </c>
      <c r="BL36" s="492">
        <v>97232</v>
      </c>
      <c r="BM36" s="492">
        <v>10804</v>
      </c>
      <c r="BN36" s="492">
        <v>1080356</v>
      </c>
      <c r="BO36" s="492">
        <v>20791703</v>
      </c>
      <c r="BP36" s="492">
        <v>16910856</v>
      </c>
      <c r="BQ36" s="492">
        <v>3848844</v>
      </c>
      <c r="BR36" s="492">
        <v>415834</v>
      </c>
      <c r="BS36" s="493">
        <v>41967237</v>
      </c>
      <c r="BT36" s="494">
        <v>244640</v>
      </c>
      <c r="BU36" s="492">
        <v>56355</v>
      </c>
      <c r="BV36" s="492">
        <v>6084</v>
      </c>
      <c r="BW36" s="492">
        <v>307079</v>
      </c>
      <c r="BX36" s="492">
        <v>858446</v>
      </c>
      <c r="BY36" s="492">
        <v>193150</v>
      </c>
      <c r="BZ36" s="492">
        <v>21461</v>
      </c>
      <c r="CA36" s="492">
        <v>1073057</v>
      </c>
      <c r="CB36" s="492">
        <v>0</v>
      </c>
      <c r="CC36" s="492">
        <v>0</v>
      </c>
      <c r="CD36" s="492">
        <v>0</v>
      </c>
      <c r="CE36" s="492">
        <v>0</v>
      </c>
      <c r="CF36" s="492">
        <v>0</v>
      </c>
      <c r="CG36" s="492">
        <v>0</v>
      </c>
      <c r="CH36" s="492">
        <v>0</v>
      </c>
      <c r="CI36" s="492">
        <v>0</v>
      </c>
      <c r="CJ36" s="492">
        <v>1624</v>
      </c>
      <c r="CK36" s="492">
        <v>365</v>
      </c>
      <c r="CL36" s="492">
        <v>41</v>
      </c>
      <c r="CM36" s="492">
        <v>2030</v>
      </c>
      <c r="CN36" s="492">
        <v>4822</v>
      </c>
      <c r="CO36" s="492">
        <v>1085</v>
      </c>
      <c r="CP36" s="492">
        <v>121</v>
      </c>
      <c r="CQ36" s="492">
        <v>6028</v>
      </c>
      <c r="CR36" s="492">
        <v>0</v>
      </c>
      <c r="CS36" s="492">
        <v>0</v>
      </c>
      <c r="CT36" s="492">
        <v>0</v>
      </c>
      <c r="CU36" s="492">
        <v>0</v>
      </c>
      <c r="CV36" s="492">
        <v>0</v>
      </c>
      <c r="CW36" s="492">
        <v>0</v>
      </c>
      <c r="CX36" s="492">
        <v>0</v>
      </c>
      <c r="CY36" s="492">
        <v>0</v>
      </c>
      <c r="CZ36" s="492">
        <v>1109532</v>
      </c>
      <c r="DA36" s="492">
        <v>250955</v>
      </c>
      <c r="DB36" s="492">
        <v>27707</v>
      </c>
      <c r="DC36" s="493">
        <v>1388194</v>
      </c>
      <c r="DD36" s="591" t="s">
        <v>682</v>
      </c>
      <c r="DE36" s="592" t="s">
        <v>1177</v>
      </c>
      <c r="DF36" s="593" t="s">
        <v>1178</v>
      </c>
    </row>
    <row r="37" spans="1:110" ht="12.75" x14ac:dyDescent="0.2">
      <c r="A37" s="468">
        <v>30</v>
      </c>
      <c r="B37" s="473" t="s">
        <v>685</v>
      </c>
      <c r="C37" s="403" t="s">
        <v>897</v>
      </c>
      <c r="D37" s="474" t="s">
        <v>901</v>
      </c>
      <c r="E37" s="480" t="s">
        <v>684</v>
      </c>
      <c r="F37" s="487">
        <v>30023702</v>
      </c>
      <c r="G37" s="488">
        <v>977513</v>
      </c>
      <c r="H37" s="488">
        <v>0</v>
      </c>
      <c r="I37" s="488">
        <v>163444</v>
      </c>
      <c r="J37" s="488">
        <v>0</v>
      </c>
      <c r="K37" s="488">
        <v>163444</v>
      </c>
      <c r="L37" s="488">
        <v>0</v>
      </c>
      <c r="M37" s="488">
        <v>0</v>
      </c>
      <c r="N37" s="488">
        <v>413975</v>
      </c>
      <c r="O37" s="488">
        <v>413975</v>
      </c>
      <c r="P37" s="488">
        <v>0</v>
      </c>
      <c r="Q37" s="489">
        <v>30423796</v>
      </c>
      <c r="R37" s="490">
        <v>0.5</v>
      </c>
      <c r="S37" s="491">
        <v>0.4</v>
      </c>
      <c r="T37" s="491">
        <v>0.1</v>
      </c>
      <c r="U37" s="491">
        <v>0</v>
      </c>
      <c r="V37" s="491">
        <v>1</v>
      </c>
      <c r="W37" s="488">
        <v>15211898</v>
      </c>
      <c r="X37" s="488">
        <v>12169518</v>
      </c>
      <c r="Y37" s="488">
        <v>3042380</v>
      </c>
      <c r="Z37" s="488">
        <v>0</v>
      </c>
      <c r="AA37" s="488">
        <v>30423796</v>
      </c>
      <c r="AB37" s="488">
        <v>0</v>
      </c>
      <c r="AC37" s="488">
        <v>0</v>
      </c>
      <c r="AD37" s="488">
        <v>0</v>
      </c>
      <c r="AE37" s="488">
        <v>0</v>
      </c>
      <c r="AF37" s="488">
        <v>0</v>
      </c>
      <c r="AG37" s="488">
        <v>15211898</v>
      </c>
      <c r="AH37" s="488">
        <v>12169518</v>
      </c>
      <c r="AI37" s="488">
        <v>3042380</v>
      </c>
      <c r="AJ37" s="488">
        <v>0</v>
      </c>
      <c r="AK37" s="488">
        <v>30423796</v>
      </c>
      <c r="AL37" s="488">
        <v>163444</v>
      </c>
      <c r="AM37" s="488">
        <v>163444</v>
      </c>
      <c r="AN37" s="488">
        <v>0</v>
      </c>
      <c r="AO37" s="488">
        <v>0</v>
      </c>
      <c r="AP37" s="488">
        <v>413975</v>
      </c>
      <c r="AQ37" s="488">
        <v>0</v>
      </c>
      <c r="AR37" s="488">
        <v>413975</v>
      </c>
      <c r="AS37" s="488">
        <v>0</v>
      </c>
      <c r="AT37" s="488">
        <v>0</v>
      </c>
      <c r="AU37" s="488">
        <v>0</v>
      </c>
      <c r="AV37" s="488">
        <v>0</v>
      </c>
      <c r="AW37" s="488">
        <v>0</v>
      </c>
      <c r="AX37" s="488">
        <v>0</v>
      </c>
      <c r="AY37" s="488">
        <v>0</v>
      </c>
      <c r="AZ37" s="488">
        <v>0</v>
      </c>
      <c r="BA37" s="488">
        <v>0</v>
      </c>
      <c r="BB37" s="488">
        <v>0</v>
      </c>
      <c r="BC37" s="488">
        <v>0</v>
      </c>
      <c r="BD37" s="488">
        <v>0</v>
      </c>
      <c r="BE37" s="491">
        <v>0.5</v>
      </c>
      <c r="BF37" s="491">
        <v>0.4</v>
      </c>
      <c r="BG37" s="491">
        <v>0.1</v>
      </c>
      <c r="BH37" s="491">
        <v>0</v>
      </c>
      <c r="BI37" s="491">
        <v>1</v>
      </c>
      <c r="BJ37" s="492">
        <v>39891</v>
      </c>
      <c r="BK37" s="492">
        <v>31913</v>
      </c>
      <c r="BL37" s="492">
        <v>7978</v>
      </c>
      <c r="BM37" s="492">
        <v>0</v>
      </c>
      <c r="BN37" s="492">
        <v>79782</v>
      </c>
      <c r="BO37" s="492">
        <v>15251789</v>
      </c>
      <c r="BP37" s="492">
        <v>12778850</v>
      </c>
      <c r="BQ37" s="492">
        <v>3050358</v>
      </c>
      <c r="BR37" s="492">
        <v>0</v>
      </c>
      <c r="BS37" s="493">
        <v>31080997</v>
      </c>
      <c r="BT37" s="494">
        <v>189022</v>
      </c>
      <c r="BU37" s="492">
        <v>45701</v>
      </c>
      <c r="BV37" s="492">
        <v>0</v>
      </c>
      <c r="BW37" s="492">
        <v>234723</v>
      </c>
      <c r="BX37" s="492">
        <v>819067</v>
      </c>
      <c r="BY37" s="492">
        <v>204767</v>
      </c>
      <c r="BZ37" s="492">
        <v>0</v>
      </c>
      <c r="CA37" s="492">
        <v>1023834</v>
      </c>
      <c r="CB37" s="492">
        <v>0</v>
      </c>
      <c r="CC37" s="492">
        <v>0</v>
      </c>
      <c r="CD37" s="492">
        <v>0</v>
      </c>
      <c r="CE37" s="492">
        <v>0</v>
      </c>
      <c r="CF37" s="492">
        <v>0</v>
      </c>
      <c r="CG37" s="492">
        <v>0</v>
      </c>
      <c r="CH37" s="492">
        <v>0</v>
      </c>
      <c r="CI37" s="492">
        <v>0</v>
      </c>
      <c r="CJ37" s="492">
        <v>1403</v>
      </c>
      <c r="CK37" s="492">
        <v>351</v>
      </c>
      <c r="CL37" s="492">
        <v>0</v>
      </c>
      <c r="CM37" s="492">
        <v>1754</v>
      </c>
      <c r="CN37" s="492">
        <v>26462</v>
      </c>
      <c r="CO37" s="492">
        <v>6615</v>
      </c>
      <c r="CP37" s="492">
        <v>0</v>
      </c>
      <c r="CQ37" s="492">
        <v>33077</v>
      </c>
      <c r="CR37" s="492">
        <v>0</v>
      </c>
      <c r="CS37" s="492">
        <v>0</v>
      </c>
      <c r="CT37" s="492">
        <v>0</v>
      </c>
      <c r="CU37" s="492">
        <v>0</v>
      </c>
      <c r="CV37" s="492">
        <v>0</v>
      </c>
      <c r="CW37" s="492">
        <v>0</v>
      </c>
      <c r="CX37" s="492">
        <v>0</v>
      </c>
      <c r="CY37" s="492">
        <v>0</v>
      </c>
      <c r="CZ37" s="492">
        <v>1035954</v>
      </c>
      <c r="DA37" s="492">
        <v>257434</v>
      </c>
      <c r="DB37" s="492">
        <v>0</v>
      </c>
      <c r="DC37" s="493">
        <v>1293388</v>
      </c>
      <c r="DD37" s="591" t="s">
        <v>684</v>
      </c>
      <c r="DE37" s="592" t="s">
        <v>1192</v>
      </c>
      <c r="DF37" s="593" t="s">
        <v>1162</v>
      </c>
    </row>
    <row r="38" spans="1:110" ht="12.75" x14ac:dyDescent="0.2">
      <c r="A38" s="468">
        <v>31</v>
      </c>
      <c r="B38" s="473" t="s">
        <v>687</v>
      </c>
      <c r="C38" s="403" t="s">
        <v>902</v>
      </c>
      <c r="D38" s="474" t="s">
        <v>903</v>
      </c>
      <c r="E38" s="480" t="s">
        <v>686</v>
      </c>
      <c r="F38" s="487">
        <v>122288694</v>
      </c>
      <c r="G38" s="488">
        <v>3692182</v>
      </c>
      <c r="H38" s="488">
        <v>0</v>
      </c>
      <c r="I38" s="488">
        <v>416255</v>
      </c>
      <c r="J38" s="488">
        <v>0</v>
      </c>
      <c r="K38" s="488">
        <v>416255</v>
      </c>
      <c r="L38" s="488">
        <v>0</v>
      </c>
      <c r="M38" s="488">
        <v>0</v>
      </c>
      <c r="N38" s="488">
        <v>0</v>
      </c>
      <c r="O38" s="488">
        <v>0</v>
      </c>
      <c r="P38" s="488">
        <v>0</v>
      </c>
      <c r="Q38" s="489">
        <v>125564621</v>
      </c>
      <c r="R38" s="490">
        <v>0.33</v>
      </c>
      <c r="S38" s="491">
        <v>0.3</v>
      </c>
      <c r="T38" s="491">
        <v>0.37</v>
      </c>
      <c r="U38" s="491">
        <v>0</v>
      </c>
      <c r="V38" s="491">
        <v>1</v>
      </c>
      <c r="W38" s="488">
        <v>41436325</v>
      </c>
      <c r="X38" s="488">
        <v>37669386</v>
      </c>
      <c r="Y38" s="488">
        <v>46458910</v>
      </c>
      <c r="Z38" s="488">
        <v>0</v>
      </c>
      <c r="AA38" s="488">
        <v>125564621</v>
      </c>
      <c r="AB38" s="488">
        <v>0</v>
      </c>
      <c r="AC38" s="488">
        <v>0</v>
      </c>
      <c r="AD38" s="488">
        <v>0</v>
      </c>
      <c r="AE38" s="488">
        <v>0</v>
      </c>
      <c r="AF38" s="488">
        <v>0</v>
      </c>
      <c r="AG38" s="488">
        <v>41436325</v>
      </c>
      <c r="AH38" s="488">
        <v>37669386</v>
      </c>
      <c r="AI38" s="488">
        <v>46458910</v>
      </c>
      <c r="AJ38" s="488">
        <v>0</v>
      </c>
      <c r="AK38" s="488">
        <v>125564621</v>
      </c>
      <c r="AL38" s="488">
        <v>416255</v>
      </c>
      <c r="AM38" s="488">
        <v>416255</v>
      </c>
      <c r="AN38" s="488">
        <v>0</v>
      </c>
      <c r="AO38" s="488">
        <v>0</v>
      </c>
      <c r="AP38" s="488">
        <v>0</v>
      </c>
      <c r="AQ38" s="488">
        <v>0</v>
      </c>
      <c r="AR38" s="488">
        <v>0</v>
      </c>
      <c r="AS38" s="488">
        <v>0</v>
      </c>
      <c r="AT38" s="488">
        <v>0</v>
      </c>
      <c r="AU38" s="488">
        <v>0</v>
      </c>
      <c r="AV38" s="488">
        <v>0</v>
      </c>
      <c r="AW38" s="488">
        <v>0</v>
      </c>
      <c r="AX38" s="488">
        <v>0</v>
      </c>
      <c r="AY38" s="488">
        <v>0</v>
      </c>
      <c r="AZ38" s="488">
        <v>0</v>
      </c>
      <c r="BA38" s="488">
        <v>0</v>
      </c>
      <c r="BB38" s="488">
        <v>0</v>
      </c>
      <c r="BC38" s="488">
        <v>0</v>
      </c>
      <c r="BD38" s="488">
        <v>0</v>
      </c>
      <c r="BE38" s="491">
        <v>0.5</v>
      </c>
      <c r="BF38" s="491">
        <v>0.3</v>
      </c>
      <c r="BG38" s="491">
        <v>0.2</v>
      </c>
      <c r="BH38" s="491">
        <v>0</v>
      </c>
      <c r="BI38" s="491">
        <v>1</v>
      </c>
      <c r="BJ38" s="492">
        <v>-2623641</v>
      </c>
      <c r="BK38" s="492">
        <v>-1574185</v>
      </c>
      <c r="BL38" s="492">
        <v>-1049456</v>
      </c>
      <c r="BM38" s="492">
        <v>0</v>
      </c>
      <c r="BN38" s="492">
        <v>-5247282</v>
      </c>
      <c r="BO38" s="492">
        <v>38812684</v>
      </c>
      <c r="BP38" s="492">
        <v>36511456</v>
      </c>
      <c r="BQ38" s="492">
        <v>45409454</v>
      </c>
      <c r="BR38" s="492">
        <v>0</v>
      </c>
      <c r="BS38" s="493">
        <v>120733594</v>
      </c>
      <c r="BT38" s="494">
        <v>565849</v>
      </c>
      <c r="BU38" s="492">
        <v>697881</v>
      </c>
      <c r="BV38" s="492">
        <v>0</v>
      </c>
      <c r="BW38" s="492">
        <v>1263730</v>
      </c>
      <c r="BX38" s="492">
        <v>1071955</v>
      </c>
      <c r="BY38" s="492">
        <v>1322077</v>
      </c>
      <c r="BZ38" s="492">
        <v>0</v>
      </c>
      <c r="CA38" s="492">
        <v>2394032</v>
      </c>
      <c r="CB38" s="492">
        <v>0</v>
      </c>
      <c r="CC38" s="492">
        <v>0</v>
      </c>
      <c r="CD38" s="492">
        <v>0</v>
      </c>
      <c r="CE38" s="492">
        <v>0</v>
      </c>
      <c r="CF38" s="492">
        <v>0</v>
      </c>
      <c r="CG38" s="492">
        <v>0</v>
      </c>
      <c r="CH38" s="492">
        <v>0</v>
      </c>
      <c r="CI38" s="492">
        <v>0</v>
      </c>
      <c r="CJ38" s="492">
        <v>229</v>
      </c>
      <c r="CK38" s="492">
        <v>282</v>
      </c>
      <c r="CL38" s="492">
        <v>0</v>
      </c>
      <c r="CM38" s="492">
        <v>511</v>
      </c>
      <c r="CN38" s="492">
        <v>0</v>
      </c>
      <c r="CO38" s="492">
        <v>0</v>
      </c>
      <c r="CP38" s="492">
        <v>0</v>
      </c>
      <c r="CQ38" s="492">
        <v>0</v>
      </c>
      <c r="CR38" s="492">
        <v>0</v>
      </c>
      <c r="CS38" s="492">
        <v>0</v>
      </c>
      <c r="CT38" s="492">
        <v>0</v>
      </c>
      <c r="CU38" s="492">
        <v>0</v>
      </c>
      <c r="CV38" s="492">
        <v>0</v>
      </c>
      <c r="CW38" s="492">
        <v>0</v>
      </c>
      <c r="CX38" s="492">
        <v>0</v>
      </c>
      <c r="CY38" s="492">
        <v>0</v>
      </c>
      <c r="CZ38" s="492">
        <v>1638033</v>
      </c>
      <c r="DA38" s="492">
        <v>2020240</v>
      </c>
      <c r="DB38" s="492">
        <v>0</v>
      </c>
      <c r="DC38" s="493">
        <v>3658273</v>
      </c>
      <c r="DD38" s="591" t="s">
        <v>686</v>
      </c>
      <c r="DE38" s="592" t="s">
        <v>1173</v>
      </c>
      <c r="DF38" s="592" t="s">
        <v>1174</v>
      </c>
    </row>
    <row r="39" spans="1:110" ht="12.75" x14ac:dyDescent="0.2">
      <c r="A39" s="468">
        <v>32</v>
      </c>
      <c r="B39" s="473" t="s">
        <v>689</v>
      </c>
      <c r="C39" s="403" t="s">
        <v>897</v>
      </c>
      <c r="D39" s="474" t="s">
        <v>901</v>
      </c>
      <c r="E39" s="480" t="s">
        <v>688</v>
      </c>
      <c r="F39" s="487">
        <v>29306489</v>
      </c>
      <c r="G39" s="488">
        <v>0</v>
      </c>
      <c r="H39" s="488">
        <v>1319227</v>
      </c>
      <c r="I39" s="488">
        <v>104595</v>
      </c>
      <c r="J39" s="488">
        <v>0</v>
      </c>
      <c r="K39" s="488">
        <v>104595</v>
      </c>
      <c r="L39" s="488">
        <v>0</v>
      </c>
      <c r="M39" s="488">
        <v>0</v>
      </c>
      <c r="N39" s="488">
        <v>0</v>
      </c>
      <c r="O39" s="488">
        <v>0</v>
      </c>
      <c r="P39" s="488">
        <v>0</v>
      </c>
      <c r="Q39" s="489">
        <v>27882667</v>
      </c>
      <c r="R39" s="490">
        <v>0.5</v>
      </c>
      <c r="S39" s="491">
        <v>0.4</v>
      </c>
      <c r="T39" s="491">
        <v>0.09</v>
      </c>
      <c r="U39" s="491">
        <v>0.01</v>
      </c>
      <c r="V39" s="491">
        <v>1</v>
      </c>
      <c r="W39" s="488">
        <v>13941333</v>
      </c>
      <c r="X39" s="488">
        <v>11153067</v>
      </c>
      <c r="Y39" s="488">
        <v>2509440</v>
      </c>
      <c r="Z39" s="488">
        <v>278827</v>
      </c>
      <c r="AA39" s="488">
        <v>27882667</v>
      </c>
      <c r="AB39" s="488">
        <v>0</v>
      </c>
      <c r="AC39" s="488">
        <v>0</v>
      </c>
      <c r="AD39" s="488">
        <v>0</v>
      </c>
      <c r="AE39" s="488">
        <v>0</v>
      </c>
      <c r="AF39" s="488">
        <v>0</v>
      </c>
      <c r="AG39" s="488">
        <v>13941333</v>
      </c>
      <c r="AH39" s="488">
        <v>11153067</v>
      </c>
      <c r="AI39" s="488">
        <v>2509440</v>
      </c>
      <c r="AJ39" s="488">
        <v>278827</v>
      </c>
      <c r="AK39" s="488">
        <v>27882667</v>
      </c>
      <c r="AL39" s="488">
        <v>104595</v>
      </c>
      <c r="AM39" s="488">
        <v>104595</v>
      </c>
      <c r="AN39" s="488">
        <v>0</v>
      </c>
      <c r="AO39" s="488">
        <v>0</v>
      </c>
      <c r="AP39" s="488">
        <v>0</v>
      </c>
      <c r="AQ39" s="488">
        <v>0</v>
      </c>
      <c r="AR39" s="488">
        <v>0</v>
      </c>
      <c r="AS39" s="488">
        <v>0</v>
      </c>
      <c r="AT39" s="488">
        <v>0</v>
      </c>
      <c r="AU39" s="488">
        <v>0</v>
      </c>
      <c r="AV39" s="488">
        <v>0</v>
      </c>
      <c r="AW39" s="488">
        <v>0</v>
      </c>
      <c r="AX39" s="488">
        <v>0</v>
      </c>
      <c r="AY39" s="488">
        <v>0</v>
      </c>
      <c r="AZ39" s="488">
        <v>0</v>
      </c>
      <c r="BA39" s="488">
        <v>0</v>
      </c>
      <c r="BB39" s="488">
        <v>0</v>
      </c>
      <c r="BC39" s="488">
        <v>0</v>
      </c>
      <c r="BD39" s="488">
        <v>0</v>
      </c>
      <c r="BE39" s="491">
        <v>0.5</v>
      </c>
      <c r="BF39" s="491">
        <v>0.4</v>
      </c>
      <c r="BG39" s="491">
        <v>0.09</v>
      </c>
      <c r="BH39" s="491">
        <v>0.01</v>
      </c>
      <c r="BI39" s="491">
        <v>1</v>
      </c>
      <c r="BJ39" s="492">
        <v>0</v>
      </c>
      <c r="BK39" s="492">
        <v>0</v>
      </c>
      <c r="BL39" s="492">
        <v>0</v>
      </c>
      <c r="BM39" s="492">
        <v>0</v>
      </c>
      <c r="BN39" s="492">
        <v>0</v>
      </c>
      <c r="BO39" s="492">
        <v>13941333</v>
      </c>
      <c r="BP39" s="492">
        <v>11257662</v>
      </c>
      <c r="BQ39" s="492">
        <v>2509440</v>
      </c>
      <c r="BR39" s="492">
        <v>278827</v>
      </c>
      <c r="BS39" s="493">
        <v>27987262</v>
      </c>
      <c r="BT39" s="494">
        <v>167535</v>
      </c>
      <c r="BU39" s="492">
        <v>37695</v>
      </c>
      <c r="BV39" s="492">
        <v>4188</v>
      </c>
      <c r="BW39" s="492">
        <v>209418</v>
      </c>
      <c r="BX39" s="492">
        <v>367273</v>
      </c>
      <c r="BY39" s="492">
        <v>82636</v>
      </c>
      <c r="BZ39" s="492">
        <v>9182</v>
      </c>
      <c r="CA39" s="492">
        <v>459091</v>
      </c>
      <c r="CB39" s="492">
        <v>0</v>
      </c>
      <c r="CC39" s="492">
        <v>0</v>
      </c>
      <c r="CD39" s="492">
        <v>0</v>
      </c>
      <c r="CE39" s="492">
        <v>0</v>
      </c>
      <c r="CF39" s="492">
        <v>5773</v>
      </c>
      <c r="CG39" s="492">
        <v>1299</v>
      </c>
      <c r="CH39" s="492">
        <v>144</v>
      </c>
      <c r="CI39" s="492">
        <v>7216</v>
      </c>
      <c r="CJ39" s="492">
        <v>0</v>
      </c>
      <c r="CK39" s="492">
        <v>0</v>
      </c>
      <c r="CL39" s="492">
        <v>0</v>
      </c>
      <c r="CM39" s="492">
        <v>0</v>
      </c>
      <c r="CN39" s="492">
        <v>0</v>
      </c>
      <c r="CO39" s="492">
        <v>0</v>
      </c>
      <c r="CP39" s="492">
        <v>0</v>
      </c>
      <c r="CQ39" s="492">
        <v>0</v>
      </c>
      <c r="CR39" s="492">
        <v>0</v>
      </c>
      <c r="CS39" s="492">
        <v>0</v>
      </c>
      <c r="CT39" s="492">
        <v>0</v>
      </c>
      <c r="CU39" s="492">
        <v>0</v>
      </c>
      <c r="CV39" s="492">
        <v>0</v>
      </c>
      <c r="CW39" s="492">
        <v>0</v>
      </c>
      <c r="CX39" s="492">
        <v>0</v>
      </c>
      <c r="CY39" s="492">
        <v>0</v>
      </c>
      <c r="CZ39" s="492">
        <v>540581</v>
      </c>
      <c r="DA39" s="492">
        <v>121630</v>
      </c>
      <c r="DB39" s="492">
        <v>13514</v>
      </c>
      <c r="DC39" s="493">
        <v>675725</v>
      </c>
      <c r="DD39" s="591" t="s">
        <v>688</v>
      </c>
      <c r="DE39" s="592" t="s">
        <v>1177</v>
      </c>
      <c r="DF39" s="593" t="s">
        <v>1178</v>
      </c>
    </row>
    <row r="40" spans="1:110" ht="12.75" x14ac:dyDescent="0.2">
      <c r="A40" s="468">
        <v>33</v>
      </c>
      <c r="B40" s="473" t="s">
        <v>690</v>
      </c>
      <c r="C40" s="403" t="s">
        <v>529</v>
      </c>
      <c r="D40" s="474" t="s">
        <v>898</v>
      </c>
      <c r="E40" s="480" t="s">
        <v>908</v>
      </c>
      <c r="F40" s="487">
        <v>109030805</v>
      </c>
      <c r="G40" s="488">
        <v>7476586</v>
      </c>
      <c r="H40" s="488">
        <v>0</v>
      </c>
      <c r="I40" s="488">
        <v>432307</v>
      </c>
      <c r="J40" s="488">
        <v>0</v>
      </c>
      <c r="K40" s="488">
        <v>432307</v>
      </c>
      <c r="L40" s="488">
        <v>0</v>
      </c>
      <c r="M40" s="488">
        <v>0</v>
      </c>
      <c r="N40" s="488">
        <v>0</v>
      </c>
      <c r="O40" s="488">
        <v>0</v>
      </c>
      <c r="P40" s="488">
        <v>0</v>
      </c>
      <c r="Q40" s="489">
        <v>116075084</v>
      </c>
      <c r="R40" s="490">
        <v>0.5</v>
      </c>
      <c r="S40" s="491">
        <v>0.49</v>
      </c>
      <c r="T40" s="491">
        <v>0</v>
      </c>
      <c r="U40" s="491">
        <v>0.01</v>
      </c>
      <c r="V40" s="491">
        <v>1</v>
      </c>
      <c r="W40" s="488">
        <v>58037542</v>
      </c>
      <c r="X40" s="488">
        <v>56876791</v>
      </c>
      <c r="Y40" s="488">
        <v>0</v>
      </c>
      <c r="Z40" s="488">
        <v>1160751</v>
      </c>
      <c r="AA40" s="488">
        <v>116075084</v>
      </c>
      <c r="AB40" s="488">
        <v>0</v>
      </c>
      <c r="AC40" s="488">
        <v>0</v>
      </c>
      <c r="AD40" s="488">
        <v>0</v>
      </c>
      <c r="AE40" s="488">
        <v>0</v>
      </c>
      <c r="AF40" s="488">
        <v>0</v>
      </c>
      <c r="AG40" s="488">
        <v>58037542</v>
      </c>
      <c r="AH40" s="488">
        <v>56876791</v>
      </c>
      <c r="AI40" s="488">
        <v>0</v>
      </c>
      <c r="AJ40" s="488">
        <v>1160751</v>
      </c>
      <c r="AK40" s="488">
        <v>116075084</v>
      </c>
      <c r="AL40" s="488">
        <v>432307</v>
      </c>
      <c r="AM40" s="488">
        <v>432307</v>
      </c>
      <c r="AN40" s="488">
        <v>0</v>
      </c>
      <c r="AO40" s="488">
        <v>0</v>
      </c>
      <c r="AP40" s="488">
        <v>0</v>
      </c>
      <c r="AQ40" s="488">
        <v>0</v>
      </c>
      <c r="AR40" s="488">
        <v>0</v>
      </c>
      <c r="AS40" s="488">
        <v>0</v>
      </c>
      <c r="AT40" s="488">
        <v>0</v>
      </c>
      <c r="AU40" s="488">
        <v>0</v>
      </c>
      <c r="AV40" s="488">
        <v>0</v>
      </c>
      <c r="AW40" s="488">
        <v>0</v>
      </c>
      <c r="AX40" s="488">
        <v>0</v>
      </c>
      <c r="AY40" s="488">
        <v>0</v>
      </c>
      <c r="AZ40" s="488">
        <v>0</v>
      </c>
      <c r="BA40" s="488">
        <v>0</v>
      </c>
      <c r="BB40" s="488">
        <v>0</v>
      </c>
      <c r="BC40" s="488">
        <v>0</v>
      </c>
      <c r="BD40" s="488">
        <v>0</v>
      </c>
      <c r="BE40" s="491">
        <v>0.5</v>
      </c>
      <c r="BF40" s="491">
        <v>0.49</v>
      </c>
      <c r="BG40" s="491">
        <v>0</v>
      </c>
      <c r="BH40" s="491">
        <v>0.01</v>
      </c>
      <c r="BI40" s="491">
        <v>1</v>
      </c>
      <c r="BJ40" s="492">
        <v>-1718500</v>
      </c>
      <c r="BK40" s="492">
        <v>-1684130</v>
      </c>
      <c r="BL40" s="492">
        <v>0</v>
      </c>
      <c r="BM40" s="492">
        <v>-34370</v>
      </c>
      <c r="BN40" s="492">
        <v>-3437000</v>
      </c>
      <c r="BO40" s="492">
        <v>56319042</v>
      </c>
      <c r="BP40" s="492">
        <v>55624968</v>
      </c>
      <c r="BQ40" s="492">
        <v>0</v>
      </c>
      <c r="BR40" s="492">
        <v>1126381</v>
      </c>
      <c r="BS40" s="493">
        <v>113070391</v>
      </c>
      <c r="BT40" s="494">
        <v>854372</v>
      </c>
      <c r="BU40" s="492">
        <v>0</v>
      </c>
      <c r="BV40" s="492">
        <v>17436</v>
      </c>
      <c r="BW40" s="492">
        <v>871808</v>
      </c>
      <c r="BX40" s="492">
        <v>2378278</v>
      </c>
      <c r="BY40" s="492">
        <v>0</v>
      </c>
      <c r="BZ40" s="492">
        <v>48536</v>
      </c>
      <c r="CA40" s="492">
        <v>2426814</v>
      </c>
      <c r="CB40" s="492">
        <v>8320</v>
      </c>
      <c r="CC40" s="492">
        <v>0</v>
      </c>
      <c r="CD40" s="492">
        <v>170</v>
      </c>
      <c r="CE40" s="492">
        <v>8490</v>
      </c>
      <c r="CF40" s="492">
        <v>1791</v>
      </c>
      <c r="CG40" s="492">
        <v>0</v>
      </c>
      <c r="CH40" s="492">
        <v>37</v>
      </c>
      <c r="CI40" s="492">
        <v>1828</v>
      </c>
      <c r="CJ40" s="492">
        <v>322</v>
      </c>
      <c r="CK40" s="492">
        <v>0</v>
      </c>
      <c r="CL40" s="492">
        <v>7</v>
      </c>
      <c r="CM40" s="492">
        <v>329</v>
      </c>
      <c r="CN40" s="492">
        <v>0</v>
      </c>
      <c r="CO40" s="492">
        <v>0</v>
      </c>
      <c r="CP40" s="492">
        <v>0</v>
      </c>
      <c r="CQ40" s="492">
        <v>0</v>
      </c>
      <c r="CR40" s="492">
        <v>0</v>
      </c>
      <c r="CS40" s="492">
        <v>0</v>
      </c>
      <c r="CT40" s="492">
        <v>0</v>
      </c>
      <c r="CU40" s="492">
        <v>0</v>
      </c>
      <c r="CV40" s="492">
        <v>0</v>
      </c>
      <c r="CW40" s="492">
        <v>0</v>
      </c>
      <c r="CX40" s="492">
        <v>0</v>
      </c>
      <c r="CY40" s="492">
        <v>0</v>
      </c>
      <c r="CZ40" s="492">
        <v>3243083</v>
      </c>
      <c r="DA40" s="492">
        <v>0</v>
      </c>
      <c r="DB40" s="492">
        <v>66186</v>
      </c>
      <c r="DC40" s="493">
        <v>3309269</v>
      </c>
      <c r="DD40" s="591" t="s">
        <v>908</v>
      </c>
      <c r="DE40" s="592" t="s">
        <v>529</v>
      </c>
      <c r="DF40" s="593" t="s">
        <v>1193</v>
      </c>
    </row>
    <row r="41" spans="1:110" ht="12.75" x14ac:dyDescent="0.2">
      <c r="A41" s="468">
        <v>34</v>
      </c>
      <c r="B41" s="473" t="s">
        <v>692</v>
      </c>
      <c r="C41" s="403" t="s">
        <v>529</v>
      </c>
      <c r="D41" s="474" t="s">
        <v>906</v>
      </c>
      <c r="E41" s="480" t="s">
        <v>691</v>
      </c>
      <c r="F41" s="487">
        <v>216745319</v>
      </c>
      <c r="G41" s="488">
        <v>0</v>
      </c>
      <c r="H41" s="488">
        <v>6932095</v>
      </c>
      <c r="I41" s="488">
        <v>715969</v>
      </c>
      <c r="J41" s="488">
        <v>0</v>
      </c>
      <c r="K41" s="488">
        <v>715969</v>
      </c>
      <c r="L41" s="488">
        <v>0</v>
      </c>
      <c r="M41" s="488">
        <v>4280807</v>
      </c>
      <c r="N41" s="488">
        <v>139958</v>
      </c>
      <c r="O41" s="488">
        <v>139958</v>
      </c>
      <c r="P41" s="488">
        <v>0</v>
      </c>
      <c r="Q41" s="489">
        <v>204676490</v>
      </c>
      <c r="R41" s="490">
        <v>0</v>
      </c>
      <c r="S41" s="491">
        <v>0.94</v>
      </c>
      <c r="T41" s="491">
        <v>0.05</v>
      </c>
      <c r="U41" s="491">
        <v>0.01</v>
      </c>
      <c r="V41" s="491">
        <v>1</v>
      </c>
      <c r="W41" s="488">
        <v>0</v>
      </c>
      <c r="X41" s="488">
        <v>192395901</v>
      </c>
      <c r="Y41" s="488">
        <v>10233825</v>
      </c>
      <c r="Z41" s="488">
        <v>2046765</v>
      </c>
      <c r="AA41" s="488">
        <v>204676490</v>
      </c>
      <c r="AB41" s="488">
        <v>0</v>
      </c>
      <c r="AC41" s="488">
        <v>0</v>
      </c>
      <c r="AD41" s="488">
        <v>0</v>
      </c>
      <c r="AE41" s="488">
        <v>0</v>
      </c>
      <c r="AF41" s="488">
        <v>0</v>
      </c>
      <c r="AG41" s="488">
        <v>0</v>
      </c>
      <c r="AH41" s="488">
        <v>192395901</v>
      </c>
      <c r="AI41" s="488">
        <v>10233825</v>
      </c>
      <c r="AJ41" s="488">
        <v>2046765</v>
      </c>
      <c r="AK41" s="488">
        <v>204676490</v>
      </c>
      <c r="AL41" s="488">
        <v>715969</v>
      </c>
      <c r="AM41" s="488">
        <v>715969</v>
      </c>
      <c r="AN41" s="488">
        <v>4280807</v>
      </c>
      <c r="AO41" s="488">
        <v>4280807</v>
      </c>
      <c r="AP41" s="488">
        <v>139958</v>
      </c>
      <c r="AQ41" s="488">
        <v>0</v>
      </c>
      <c r="AR41" s="488">
        <v>139958</v>
      </c>
      <c r="AS41" s="488">
        <v>0</v>
      </c>
      <c r="AT41" s="488">
        <v>0</v>
      </c>
      <c r="AU41" s="488">
        <v>0</v>
      </c>
      <c r="AV41" s="488">
        <v>0</v>
      </c>
      <c r="AW41" s="488">
        <v>0</v>
      </c>
      <c r="AX41" s="488">
        <v>0</v>
      </c>
      <c r="AY41" s="488">
        <v>0</v>
      </c>
      <c r="AZ41" s="488">
        <v>0</v>
      </c>
      <c r="BA41" s="488">
        <v>0</v>
      </c>
      <c r="BB41" s="488">
        <v>0</v>
      </c>
      <c r="BC41" s="488">
        <v>0</v>
      </c>
      <c r="BD41" s="488">
        <v>0</v>
      </c>
      <c r="BE41" s="491">
        <v>0.5</v>
      </c>
      <c r="BF41" s="491">
        <v>0.49</v>
      </c>
      <c r="BG41" s="491">
        <v>0</v>
      </c>
      <c r="BH41" s="491">
        <v>0.01</v>
      </c>
      <c r="BI41" s="491">
        <v>1</v>
      </c>
      <c r="BJ41" s="492">
        <v>6586389</v>
      </c>
      <c r="BK41" s="492">
        <v>6454662</v>
      </c>
      <c r="BL41" s="492">
        <v>0</v>
      </c>
      <c r="BM41" s="492">
        <v>131728</v>
      </c>
      <c r="BN41" s="492">
        <v>13172779</v>
      </c>
      <c r="BO41" s="492">
        <v>6586389</v>
      </c>
      <c r="BP41" s="492">
        <v>203987297</v>
      </c>
      <c r="BQ41" s="492">
        <v>10233825</v>
      </c>
      <c r="BR41" s="492">
        <v>2178493</v>
      </c>
      <c r="BS41" s="493">
        <v>222986003</v>
      </c>
      <c r="BT41" s="494">
        <v>2956474</v>
      </c>
      <c r="BU41" s="492">
        <v>153727</v>
      </c>
      <c r="BV41" s="492">
        <v>30745</v>
      </c>
      <c r="BW41" s="492">
        <v>3140946</v>
      </c>
      <c r="BX41" s="492">
        <v>5511314</v>
      </c>
      <c r="BY41" s="492">
        <v>287326</v>
      </c>
      <c r="BZ41" s="492">
        <v>57465</v>
      </c>
      <c r="CA41" s="492">
        <v>5856105</v>
      </c>
      <c r="CB41" s="492">
        <v>29146</v>
      </c>
      <c r="CC41" s="492">
        <v>1550</v>
      </c>
      <c r="CD41" s="492">
        <v>310</v>
      </c>
      <c r="CE41" s="492">
        <v>31006</v>
      </c>
      <c r="CF41" s="492">
        <v>0</v>
      </c>
      <c r="CG41" s="492">
        <v>0</v>
      </c>
      <c r="CH41" s="492">
        <v>0</v>
      </c>
      <c r="CI41" s="492">
        <v>0</v>
      </c>
      <c r="CJ41" s="492">
        <v>24837</v>
      </c>
      <c r="CK41" s="492">
        <v>1321</v>
      </c>
      <c r="CL41" s="492">
        <v>264</v>
      </c>
      <c r="CM41" s="492">
        <v>26422</v>
      </c>
      <c r="CN41" s="492">
        <v>0</v>
      </c>
      <c r="CO41" s="492">
        <v>0</v>
      </c>
      <c r="CP41" s="492">
        <v>0</v>
      </c>
      <c r="CQ41" s="492">
        <v>0</v>
      </c>
      <c r="CR41" s="492">
        <v>0</v>
      </c>
      <c r="CS41" s="492">
        <v>0</v>
      </c>
      <c r="CT41" s="492">
        <v>0</v>
      </c>
      <c r="CU41" s="492">
        <v>0</v>
      </c>
      <c r="CV41" s="492">
        <v>1498718</v>
      </c>
      <c r="CW41" s="492">
        <v>0</v>
      </c>
      <c r="CX41" s="492">
        <v>0</v>
      </c>
      <c r="CY41" s="492">
        <v>1498718</v>
      </c>
      <c r="CZ41" s="492">
        <v>10020489</v>
      </c>
      <c r="DA41" s="492">
        <v>443924</v>
      </c>
      <c r="DB41" s="492">
        <v>88784</v>
      </c>
      <c r="DC41" s="493">
        <v>10553197</v>
      </c>
      <c r="DD41" s="591" t="s">
        <v>691</v>
      </c>
      <c r="DE41" s="592" t="s">
        <v>529</v>
      </c>
      <c r="DF41" s="593" t="s">
        <v>1181</v>
      </c>
    </row>
    <row r="42" spans="1:110" ht="12.75" x14ac:dyDescent="0.2">
      <c r="A42" s="468">
        <v>35</v>
      </c>
      <c r="B42" s="473" t="s">
        <v>694</v>
      </c>
      <c r="C42" s="403" t="s">
        <v>897</v>
      </c>
      <c r="D42" s="474" t="s">
        <v>901</v>
      </c>
      <c r="E42" s="480" t="s">
        <v>693</v>
      </c>
      <c r="F42" s="487">
        <v>30163794</v>
      </c>
      <c r="G42" s="488">
        <v>0</v>
      </c>
      <c r="H42" s="488">
        <v>436237</v>
      </c>
      <c r="I42" s="488">
        <v>139831</v>
      </c>
      <c r="J42" s="488">
        <v>0</v>
      </c>
      <c r="K42" s="488">
        <v>139831</v>
      </c>
      <c r="L42" s="488">
        <v>0</v>
      </c>
      <c r="M42" s="488">
        <v>0</v>
      </c>
      <c r="N42" s="488">
        <v>150362</v>
      </c>
      <c r="O42" s="488">
        <v>150362</v>
      </c>
      <c r="P42" s="488">
        <v>0</v>
      </c>
      <c r="Q42" s="489">
        <v>29437364</v>
      </c>
      <c r="R42" s="490">
        <v>0.5</v>
      </c>
      <c r="S42" s="491">
        <v>0.4</v>
      </c>
      <c r="T42" s="491">
        <v>0.1</v>
      </c>
      <c r="U42" s="491">
        <v>0</v>
      </c>
      <c r="V42" s="491">
        <v>1</v>
      </c>
      <c r="W42" s="488">
        <v>14718682</v>
      </c>
      <c r="X42" s="488">
        <v>11774946</v>
      </c>
      <c r="Y42" s="488">
        <v>2943736</v>
      </c>
      <c r="Z42" s="488">
        <v>0</v>
      </c>
      <c r="AA42" s="488">
        <v>29437364</v>
      </c>
      <c r="AB42" s="488">
        <v>0</v>
      </c>
      <c r="AC42" s="488">
        <v>0</v>
      </c>
      <c r="AD42" s="488">
        <v>0</v>
      </c>
      <c r="AE42" s="488">
        <v>0</v>
      </c>
      <c r="AF42" s="488">
        <v>0</v>
      </c>
      <c r="AG42" s="488">
        <v>14718682</v>
      </c>
      <c r="AH42" s="488">
        <v>11774946</v>
      </c>
      <c r="AI42" s="488">
        <v>2943736</v>
      </c>
      <c r="AJ42" s="488">
        <v>0</v>
      </c>
      <c r="AK42" s="488">
        <v>29437364</v>
      </c>
      <c r="AL42" s="488">
        <v>139831</v>
      </c>
      <c r="AM42" s="488">
        <v>139831</v>
      </c>
      <c r="AN42" s="488">
        <v>0</v>
      </c>
      <c r="AO42" s="488">
        <v>0</v>
      </c>
      <c r="AP42" s="488">
        <v>150362</v>
      </c>
      <c r="AQ42" s="488">
        <v>0</v>
      </c>
      <c r="AR42" s="488">
        <v>150362</v>
      </c>
      <c r="AS42" s="488">
        <v>0</v>
      </c>
      <c r="AT42" s="488">
        <v>0</v>
      </c>
      <c r="AU42" s="488">
        <v>0</v>
      </c>
      <c r="AV42" s="488">
        <v>0</v>
      </c>
      <c r="AW42" s="488">
        <v>0</v>
      </c>
      <c r="AX42" s="488">
        <v>0</v>
      </c>
      <c r="AY42" s="488">
        <v>0</v>
      </c>
      <c r="AZ42" s="488">
        <v>0</v>
      </c>
      <c r="BA42" s="488">
        <v>0</v>
      </c>
      <c r="BB42" s="488">
        <v>0</v>
      </c>
      <c r="BC42" s="488">
        <v>0</v>
      </c>
      <c r="BD42" s="488">
        <v>0</v>
      </c>
      <c r="BE42" s="491">
        <v>0.5</v>
      </c>
      <c r="BF42" s="491">
        <v>0.4</v>
      </c>
      <c r="BG42" s="491">
        <v>0.1</v>
      </c>
      <c r="BH42" s="491">
        <v>0</v>
      </c>
      <c r="BI42" s="491">
        <v>1</v>
      </c>
      <c r="BJ42" s="492">
        <v>-282054</v>
      </c>
      <c r="BK42" s="492">
        <v>-225644</v>
      </c>
      <c r="BL42" s="492">
        <v>-56411</v>
      </c>
      <c r="BM42" s="492">
        <v>0</v>
      </c>
      <c r="BN42" s="492">
        <v>-564109</v>
      </c>
      <c r="BO42" s="492">
        <v>14436628</v>
      </c>
      <c r="BP42" s="492">
        <v>11839495</v>
      </c>
      <c r="BQ42" s="492">
        <v>2887325</v>
      </c>
      <c r="BR42" s="492">
        <v>0</v>
      </c>
      <c r="BS42" s="493">
        <v>29163448</v>
      </c>
      <c r="BT42" s="494">
        <v>179136</v>
      </c>
      <c r="BU42" s="492">
        <v>44219</v>
      </c>
      <c r="BV42" s="492">
        <v>0</v>
      </c>
      <c r="BW42" s="492">
        <v>223355</v>
      </c>
      <c r="BX42" s="492">
        <v>679374</v>
      </c>
      <c r="BY42" s="492">
        <v>169843</v>
      </c>
      <c r="BZ42" s="492">
        <v>0</v>
      </c>
      <c r="CA42" s="492">
        <v>849217</v>
      </c>
      <c r="CB42" s="492">
        <v>1078</v>
      </c>
      <c r="CC42" s="492">
        <v>270</v>
      </c>
      <c r="CD42" s="492">
        <v>0</v>
      </c>
      <c r="CE42" s="492">
        <v>1348</v>
      </c>
      <c r="CF42" s="492">
        <v>0</v>
      </c>
      <c r="CG42" s="492">
        <v>0</v>
      </c>
      <c r="CH42" s="492">
        <v>0</v>
      </c>
      <c r="CI42" s="492">
        <v>0</v>
      </c>
      <c r="CJ42" s="492">
        <v>0</v>
      </c>
      <c r="CK42" s="492">
        <v>0</v>
      </c>
      <c r="CL42" s="492">
        <v>0</v>
      </c>
      <c r="CM42" s="492">
        <v>0</v>
      </c>
      <c r="CN42" s="492">
        <v>19318</v>
      </c>
      <c r="CO42" s="492">
        <v>4830</v>
      </c>
      <c r="CP42" s="492">
        <v>0</v>
      </c>
      <c r="CQ42" s="492">
        <v>24148</v>
      </c>
      <c r="CR42" s="492">
        <v>0</v>
      </c>
      <c r="CS42" s="492">
        <v>0</v>
      </c>
      <c r="CT42" s="492">
        <v>0</v>
      </c>
      <c r="CU42" s="492">
        <v>0</v>
      </c>
      <c r="CV42" s="492">
        <v>0</v>
      </c>
      <c r="CW42" s="492">
        <v>0</v>
      </c>
      <c r="CX42" s="492">
        <v>0</v>
      </c>
      <c r="CY42" s="492">
        <v>0</v>
      </c>
      <c r="CZ42" s="492">
        <v>878906</v>
      </c>
      <c r="DA42" s="492">
        <v>219162</v>
      </c>
      <c r="DB42" s="492">
        <v>0</v>
      </c>
      <c r="DC42" s="493">
        <v>1098068</v>
      </c>
      <c r="DD42" s="591" t="s">
        <v>693</v>
      </c>
      <c r="DE42" s="592" t="s">
        <v>1192</v>
      </c>
      <c r="DF42" s="593" t="s">
        <v>1162</v>
      </c>
    </row>
    <row r="43" spans="1:110" ht="12.75" x14ac:dyDescent="0.2">
      <c r="A43" s="468">
        <v>36</v>
      </c>
      <c r="B43" s="473" t="s">
        <v>696</v>
      </c>
      <c r="C43" s="403" t="s">
        <v>902</v>
      </c>
      <c r="D43" s="474" t="s">
        <v>903</v>
      </c>
      <c r="E43" s="480" t="s">
        <v>695</v>
      </c>
      <c r="F43" s="487">
        <v>85053025</v>
      </c>
      <c r="G43" s="488">
        <v>5959515</v>
      </c>
      <c r="H43" s="488">
        <v>0</v>
      </c>
      <c r="I43" s="488">
        <v>336429</v>
      </c>
      <c r="J43" s="488">
        <v>0</v>
      </c>
      <c r="K43" s="488">
        <v>336429</v>
      </c>
      <c r="L43" s="488">
        <v>0</v>
      </c>
      <c r="M43" s="488">
        <v>0</v>
      </c>
      <c r="N43" s="488">
        <v>0</v>
      </c>
      <c r="O43" s="488">
        <v>0</v>
      </c>
      <c r="P43" s="488">
        <v>0</v>
      </c>
      <c r="Q43" s="489">
        <v>90676111</v>
      </c>
      <c r="R43" s="490">
        <v>0.33</v>
      </c>
      <c r="S43" s="491">
        <v>0.3</v>
      </c>
      <c r="T43" s="491">
        <v>0.37</v>
      </c>
      <c r="U43" s="491">
        <v>0</v>
      </c>
      <c r="V43" s="491">
        <v>1</v>
      </c>
      <c r="W43" s="488">
        <v>29923117</v>
      </c>
      <c r="X43" s="488">
        <v>27202833</v>
      </c>
      <c r="Y43" s="488">
        <v>33550161</v>
      </c>
      <c r="Z43" s="488">
        <v>0</v>
      </c>
      <c r="AA43" s="488">
        <v>90676111</v>
      </c>
      <c r="AB43" s="488">
        <v>0</v>
      </c>
      <c r="AC43" s="488">
        <v>0</v>
      </c>
      <c r="AD43" s="488">
        <v>0</v>
      </c>
      <c r="AE43" s="488">
        <v>0</v>
      </c>
      <c r="AF43" s="488">
        <v>0</v>
      </c>
      <c r="AG43" s="488">
        <v>29923117</v>
      </c>
      <c r="AH43" s="488">
        <v>27202833</v>
      </c>
      <c r="AI43" s="488">
        <v>33550161</v>
      </c>
      <c r="AJ43" s="488">
        <v>0</v>
      </c>
      <c r="AK43" s="488">
        <v>90676111</v>
      </c>
      <c r="AL43" s="488">
        <v>336429</v>
      </c>
      <c r="AM43" s="488">
        <v>336429</v>
      </c>
      <c r="AN43" s="488">
        <v>0</v>
      </c>
      <c r="AO43" s="488">
        <v>0</v>
      </c>
      <c r="AP43" s="488">
        <v>0</v>
      </c>
      <c r="AQ43" s="488">
        <v>0</v>
      </c>
      <c r="AR43" s="488">
        <v>0</v>
      </c>
      <c r="AS43" s="488">
        <v>0</v>
      </c>
      <c r="AT43" s="488">
        <v>0</v>
      </c>
      <c r="AU43" s="488">
        <v>0</v>
      </c>
      <c r="AV43" s="488">
        <v>0</v>
      </c>
      <c r="AW43" s="488">
        <v>0</v>
      </c>
      <c r="AX43" s="488">
        <v>0</v>
      </c>
      <c r="AY43" s="488">
        <v>0</v>
      </c>
      <c r="AZ43" s="488">
        <v>0</v>
      </c>
      <c r="BA43" s="488">
        <v>0</v>
      </c>
      <c r="BB43" s="488">
        <v>0</v>
      </c>
      <c r="BC43" s="488">
        <v>0</v>
      </c>
      <c r="BD43" s="488">
        <v>0</v>
      </c>
      <c r="BE43" s="491">
        <v>0.5</v>
      </c>
      <c r="BF43" s="491">
        <v>0.3</v>
      </c>
      <c r="BG43" s="491">
        <v>0.2</v>
      </c>
      <c r="BH43" s="491">
        <v>0</v>
      </c>
      <c r="BI43" s="491">
        <v>1</v>
      </c>
      <c r="BJ43" s="492">
        <v>288387</v>
      </c>
      <c r="BK43" s="492">
        <v>173032</v>
      </c>
      <c r="BL43" s="492">
        <v>115355</v>
      </c>
      <c r="BM43" s="492">
        <v>0</v>
      </c>
      <c r="BN43" s="492">
        <v>576774</v>
      </c>
      <c r="BO43" s="492">
        <v>30211504</v>
      </c>
      <c r="BP43" s="492">
        <v>27712294</v>
      </c>
      <c r="BQ43" s="492">
        <v>33665516</v>
      </c>
      <c r="BR43" s="492">
        <v>0</v>
      </c>
      <c r="BS43" s="493">
        <v>91589314</v>
      </c>
      <c r="BT43" s="494">
        <v>408626</v>
      </c>
      <c r="BU43" s="492">
        <v>503972</v>
      </c>
      <c r="BV43" s="492">
        <v>0</v>
      </c>
      <c r="BW43" s="492">
        <v>912598</v>
      </c>
      <c r="BX43" s="492">
        <v>1290124</v>
      </c>
      <c r="BY43" s="492">
        <v>1591153</v>
      </c>
      <c r="BZ43" s="492">
        <v>0</v>
      </c>
      <c r="CA43" s="492">
        <v>2881277</v>
      </c>
      <c r="CB43" s="492">
        <v>0</v>
      </c>
      <c r="CC43" s="492">
        <v>0</v>
      </c>
      <c r="CD43" s="492">
        <v>0</v>
      </c>
      <c r="CE43" s="492">
        <v>0</v>
      </c>
      <c r="CF43" s="492">
        <v>0</v>
      </c>
      <c r="CG43" s="492">
        <v>0</v>
      </c>
      <c r="CH43" s="492">
        <v>0</v>
      </c>
      <c r="CI43" s="492">
        <v>0</v>
      </c>
      <c r="CJ43" s="492">
        <v>10624</v>
      </c>
      <c r="CK43" s="492">
        <v>13102</v>
      </c>
      <c r="CL43" s="492">
        <v>0</v>
      </c>
      <c r="CM43" s="492">
        <v>23726</v>
      </c>
      <c r="CN43" s="492">
        <v>0</v>
      </c>
      <c r="CO43" s="492">
        <v>0</v>
      </c>
      <c r="CP43" s="492">
        <v>0</v>
      </c>
      <c r="CQ43" s="492">
        <v>0</v>
      </c>
      <c r="CR43" s="492">
        <v>913</v>
      </c>
      <c r="CS43" s="492">
        <v>1127</v>
      </c>
      <c r="CT43" s="492">
        <v>0</v>
      </c>
      <c r="CU43" s="492">
        <v>2040</v>
      </c>
      <c r="CV43" s="492">
        <v>0</v>
      </c>
      <c r="CW43" s="492">
        <v>0</v>
      </c>
      <c r="CX43" s="492">
        <v>0</v>
      </c>
      <c r="CY43" s="492">
        <v>0</v>
      </c>
      <c r="CZ43" s="492">
        <v>1710287</v>
      </c>
      <c r="DA43" s="492">
        <v>2109354</v>
      </c>
      <c r="DB43" s="492">
        <v>0</v>
      </c>
      <c r="DC43" s="493">
        <v>3819641</v>
      </c>
      <c r="DD43" s="591" t="s">
        <v>695</v>
      </c>
      <c r="DE43" s="592" t="s">
        <v>1173</v>
      </c>
      <c r="DF43" s="592" t="s">
        <v>1174</v>
      </c>
    </row>
    <row r="44" spans="1:110" ht="12.75" x14ac:dyDescent="0.2">
      <c r="A44" s="468">
        <v>37</v>
      </c>
      <c r="B44" s="473" t="s">
        <v>698</v>
      </c>
      <c r="C44" s="403" t="s">
        <v>897</v>
      </c>
      <c r="D44" s="474" t="s">
        <v>907</v>
      </c>
      <c r="E44" s="480" t="s">
        <v>697</v>
      </c>
      <c r="F44" s="487">
        <v>24477436.91</v>
      </c>
      <c r="G44" s="488">
        <v>0</v>
      </c>
      <c r="H44" s="488">
        <v>2034695.91</v>
      </c>
      <c r="I44" s="488">
        <v>119076</v>
      </c>
      <c r="J44" s="488">
        <v>0</v>
      </c>
      <c r="K44" s="488">
        <v>119076</v>
      </c>
      <c r="L44" s="488">
        <v>0</v>
      </c>
      <c r="M44" s="488">
        <v>0</v>
      </c>
      <c r="N44" s="488">
        <v>0</v>
      </c>
      <c r="O44" s="488">
        <v>0</v>
      </c>
      <c r="P44" s="488">
        <v>0</v>
      </c>
      <c r="Q44" s="489">
        <v>22323665</v>
      </c>
      <c r="R44" s="490">
        <v>0.5</v>
      </c>
      <c r="S44" s="491">
        <v>0.4</v>
      </c>
      <c r="T44" s="491">
        <v>0.09</v>
      </c>
      <c r="U44" s="491">
        <v>0.01</v>
      </c>
      <c r="V44" s="491">
        <v>1</v>
      </c>
      <c r="W44" s="488">
        <v>11161832</v>
      </c>
      <c r="X44" s="488">
        <v>8929466</v>
      </c>
      <c r="Y44" s="488">
        <v>2009130</v>
      </c>
      <c r="Z44" s="488">
        <v>223237</v>
      </c>
      <c r="AA44" s="488">
        <v>22323665</v>
      </c>
      <c r="AB44" s="488">
        <v>0</v>
      </c>
      <c r="AC44" s="488">
        <v>0</v>
      </c>
      <c r="AD44" s="488">
        <v>0</v>
      </c>
      <c r="AE44" s="488">
        <v>0</v>
      </c>
      <c r="AF44" s="488">
        <v>0</v>
      </c>
      <c r="AG44" s="488">
        <v>11161832</v>
      </c>
      <c r="AH44" s="488">
        <v>8929466</v>
      </c>
      <c r="AI44" s="488">
        <v>2009130</v>
      </c>
      <c r="AJ44" s="488">
        <v>223237</v>
      </c>
      <c r="AK44" s="488">
        <v>22323665</v>
      </c>
      <c r="AL44" s="488">
        <v>119076</v>
      </c>
      <c r="AM44" s="488">
        <v>119076</v>
      </c>
      <c r="AN44" s="488">
        <v>0</v>
      </c>
      <c r="AO44" s="488">
        <v>0</v>
      </c>
      <c r="AP44" s="488">
        <v>0</v>
      </c>
      <c r="AQ44" s="488">
        <v>0</v>
      </c>
      <c r="AR44" s="488">
        <v>0</v>
      </c>
      <c r="AS44" s="488">
        <v>0</v>
      </c>
      <c r="AT44" s="488">
        <v>0</v>
      </c>
      <c r="AU44" s="488">
        <v>0</v>
      </c>
      <c r="AV44" s="488">
        <v>0</v>
      </c>
      <c r="AW44" s="488">
        <v>0</v>
      </c>
      <c r="AX44" s="488">
        <v>0</v>
      </c>
      <c r="AY44" s="488">
        <v>0</v>
      </c>
      <c r="AZ44" s="488">
        <v>0</v>
      </c>
      <c r="BA44" s="488">
        <v>0</v>
      </c>
      <c r="BB44" s="488">
        <v>0</v>
      </c>
      <c r="BC44" s="488">
        <v>0</v>
      </c>
      <c r="BD44" s="488">
        <v>0</v>
      </c>
      <c r="BE44" s="491">
        <v>0.5</v>
      </c>
      <c r="BF44" s="491">
        <v>0.4</v>
      </c>
      <c r="BG44" s="491">
        <v>0.09</v>
      </c>
      <c r="BH44" s="491">
        <v>0.01</v>
      </c>
      <c r="BI44" s="491">
        <v>1</v>
      </c>
      <c r="BJ44" s="492">
        <v>-253464</v>
      </c>
      <c r="BK44" s="492">
        <v>-202771</v>
      </c>
      <c r="BL44" s="492">
        <v>-45623</v>
      </c>
      <c r="BM44" s="492">
        <v>-5069</v>
      </c>
      <c r="BN44" s="492">
        <v>-506927</v>
      </c>
      <c r="BO44" s="492">
        <v>10908368</v>
      </c>
      <c r="BP44" s="492">
        <v>8845771</v>
      </c>
      <c r="BQ44" s="492">
        <v>1963507</v>
      </c>
      <c r="BR44" s="492">
        <v>218168</v>
      </c>
      <c r="BS44" s="493">
        <v>21935814</v>
      </c>
      <c r="BT44" s="494">
        <v>134134</v>
      </c>
      <c r="BU44" s="492">
        <v>30180</v>
      </c>
      <c r="BV44" s="492">
        <v>3353</v>
      </c>
      <c r="BW44" s="492">
        <v>167667</v>
      </c>
      <c r="BX44" s="492">
        <v>765072</v>
      </c>
      <c r="BY44" s="492">
        <v>172141</v>
      </c>
      <c r="BZ44" s="492">
        <v>19127</v>
      </c>
      <c r="CA44" s="492">
        <v>956340</v>
      </c>
      <c r="CB44" s="492">
        <v>0</v>
      </c>
      <c r="CC44" s="492">
        <v>0</v>
      </c>
      <c r="CD44" s="492">
        <v>0</v>
      </c>
      <c r="CE44" s="492">
        <v>0</v>
      </c>
      <c r="CF44" s="492">
        <v>0</v>
      </c>
      <c r="CG44" s="492">
        <v>0</v>
      </c>
      <c r="CH44" s="492">
        <v>0</v>
      </c>
      <c r="CI44" s="492">
        <v>0</v>
      </c>
      <c r="CJ44" s="492">
        <v>0</v>
      </c>
      <c r="CK44" s="492">
        <v>0</v>
      </c>
      <c r="CL44" s="492">
        <v>0</v>
      </c>
      <c r="CM44" s="492">
        <v>0</v>
      </c>
      <c r="CN44" s="492">
        <v>419</v>
      </c>
      <c r="CO44" s="492">
        <v>95</v>
      </c>
      <c r="CP44" s="492">
        <v>11</v>
      </c>
      <c r="CQ44" s="492">
        <v>525</v>
      </c>
      <c r="CR44" s="492">
        <v>609</v>
      </c>
      <c r="CS44" s="492">
        <v>137</v>
      </c>
      <c r="CT44" s="492">
        <v>15</v>
      </c>
      <c r="CU44" s="492">
        <v>761</v>
      </c>
      <c r="CV44" s="492">
        <v>0</v>
      </c>
      <c r="CW44" s="492">
        <v>0</v>
      </c>
      <c r="CX44" s="492">
        <v>0</v>
      </c>
      <c r="CY44" s="492">
        <v>0</v>
      </c>
      <c r="CZ44" s="492">
        <v>900234</v>
      </c>
      <c r="DA44" s="492">
        <v>202553</v>
      </c>
      <c r="DB44" s="492">
        <v>22506</v>
      </c>
      <c r="DC44" s="493">
        <v>1125293</v>
      </c>
      <c r="DD44" s="591" t="s">
        <v>697</v>
      </c>
      <c r="DE44" s="592" t="s">
        <v>1194</v>
      </c>
      <c r="DF44" s="593" t="s">
        <v>1195</v>
      </c>
    </row>
    <row r="45" spans="1:110" ht="12.75" x14ac:dyDescent="0.2">
      <c r="A45" s="468">
        <v>38</v>
      </c>
      <c r="B45" s="473" t="s">
        <v>700</v>
      </c>
      <c r="C45" s="403" t="s">
        <v>897</v>
      </c>
      <c r="D45" s="474" t="s">
        <v>901</v>
      </c>
      <c r="E45" s="480" t="s">
        <v>699</v>
      </c>
      <c r="F45" s="487">
        <v>41458128</v>
      </c>
      <c r="G45" s="488">
        <v>0</v>
      </c>
      <c r="H45" s="488">
        <v>2038080</v>
      </c>
      <c r="I45" s="488">
        <v>111335</v>
      </c>
      <c r="J45" s="488">
        <v>0</v>
      </c>
      <c r="K45" s="488">
        <v>111335</v>
      </c>
      <c r="L45" s="488">
        <v>0</v>
      </c>
      <c r="M45" s="488">
        <v>0</v>
      </c>
      <c r="N45" s="488">
        <v>0</v>
      </c>
      <c r="O45" s="488">
        <v>0</v>
      </c>
      <c r="P45" s="488">
        <v>0</v>
      </c>
      <c r="Q45" s="489">
        <v>39308713</v>
      </c>
      <c r="R45" s="490">
        <v>0.5</v>
      </c>
      <c r="S45" s="491">
        <v>0.4</v>
      </c>
      <c r="T45" s="491">
        <v>0.1</v>
      </c>
      <c r="U45" s="491">
        <v>0</v>
      </c>
      <c r="V45" s="491">
        <v>1</v>
      </c>
      <c r="W45" s="488">
        <v>19654357</v>
      </c>
      <c r="X45" s="488">
        <v>15723485</v>
      </c>
      <c r="Y45" s="488">
        <v>3930871</v>
      </c>
      <c r="Z45" s="488">
        <v>0</v>
      </c>
      <c r="AA45" s="488">
        <v>39308713</v>
      </c>
      <c r="AB45" s="488">
        <v>0</v>
      </c>
      <c r="AC45" s="488">
        <v>0</v>
      </c>
      <c r="AD45" s="488">
        <v>0</v>
      </c>
      <c r="AE45" s="488">
        <v>0</v>
      </c>
      <c r="AF45" s="488">
        <v>0</v>
      </c>
      <c r="AG45" s="488">
        <v>19654357</v>
      </c>
      <c r="AH45" s="488">
        <v>15723485</v>
      </c>
      <c r="AI45" s="488">
        <v>3930871</v>
      </c>
      <c r="AJ45" s="488">
        <v>0</v>
      </c>
      <c r="AK45" s="488">
        <v>39308713</v>
      </c>
      <c r="AL45" s="488">
        <v>111335</v>
      </c>
      <c r="AM45" s="488">
        <v>111335</v>
      </c>
      <c r="AN45" s="488">
        <v>0</v>
      </c>
      <c r="AO45" s="488">
        <v>0</v>
      </c>
      <c r="AP45" s="488">
        <v>0</v>
      </c>
      <c r="AQ45" s="488">
        <v>0</v>
      </c>
      <c r="AR45" s="488">
        <v>0</v>
      </c>
      <c r="AS45" s="488">
        <v>0</v>
      </c>
      <c r="AT45" s="488">
        <v>0</v>
      </c>
      <c r="AU45" s="488">
        <v>0</v>
      </c>
      <c r="AV45" s="488">
        <v>0</v>
      </c>
      <c r="AW45" s="488">
        <v>0</v>
      </c>
      <c r="AX45" s="488">
        <v>0</v>
      </c>
      <c r="AY45" s="488">
        <v>0</v>
      </c>
      <c r="AZ45" s="488">
        <v>0</v>
      </c>
      <c r="BA45" s="488">
        <v>0</v>
      </c>
      <c r="BB45" s="488">
        <v>0</v>
      </c>
      <c r="BC45" s="488">
        <v>0</v>
      </c>
      <c r="BD45" s="488">
        <v>0</v>
      </c>
      <c r="BE45" s="491">
        <v>0.5</v>
      </c>
      <c r="BF45" s="491">
        <v>0.4</v>
      </c>
      <c r="BG45" s="491">
        <v>0.1</v>
      </c>
      <c r="BH45" s="491">
        <v>0</v>
      </c>
      <c r="BI45" s="491">
        <v>1</v>
      </c>
      <c r="BJ45" s="492">
        <v>-1857449</v>
      </c>
      <c r="BK45" s="492">
        <v>-1485959</v>
      </c>
      <c r="BL45" s="492">
        <v>-371490</v>
      </c>
      <c r="BM45" s="492">
        <v>0</v>
      </c>
      <c r="BN45" s="492">
        <v>-3714898</v>
      </c>
      <c r="BO45" s="492">
        <v>17796908</v>
      </c>
      <c r="BP45" s="492">
        <v>14348861</v>
      </c>
      <c r="BQ45" s="492">
        <v>3559381</v>
      </c>
      <c r="BR45" s="492">
        <v>0</v>
      </c>
      <c r="BS45" s="493">
        <v>35705150</v>
      </c>
      <c r="BT45" s="494">
        <v>236190</v>
      </c>
      <c r="BU45" s="492">
        <v>59047</v>
      </c>
      <c r="BV45" s="492">
        <v>0</v>
      </c>
      <c r="BW45" s="492">
        <v>295237</v>
      </c>
      <c r="BX45" s="492">
        <v>491048</v>
      </c>
      <c r="BY45" s="492">
        <v>122762</v>
      </c>
      <c r="BZ45" s="492">
        <v>0</v>
      </c>
      <c r="CA45" s="492">
        <v>613810</v>
      </c>
      <c r="CB45" s="492">
        <v>0</v>
      </c>
      <c r="CC45" s="492">
        <v>0</v>
      </c>
      <c r="CD45" s="492">
        <v>0</v>
      </c>
      <c r="CE45" s="492">
        <v>0</v>
      </c>
      <c r="CF45" s="492">
        <v>2371</v>
      </c>
      <c r="CG45" s="492">
        <v>593</v>
      </c>
      <c r="CH45" s="492">
        <v>0</v>
      </c>
      <c r="CI45" s="492">
        <v>2964</v>
      </c>
      <c r="CJ45" s="492">
        <v>877</v>
      </c>
      <c r="CK45" s="492">
        <v>219</v>
      </c>
      <c r="CL45" s="492">
        <v>0</v>
      </c>
      <c r="CM45" s="492">
        <v>1096</v>
      </c>
      <c r="CN45" s="492">
        <v>0</v>
      </c>
      <c r="CO45" s="492">
        <v>0</v>
      </c>
      <c r="CP45" s="492">
        <v>0</v>
      </c>
      <c r="CQ45" s="492">
        <v>0</v>
      </c>
      <c r="CR45" s="492">
        <v>0</v>
      </c>
      <c r="CS45" s="492">
        <v>0</v>
      </c>
      <c r="CT45" s="492">
        <v>0</v>
      </c>
      <c r="CU45" s="492">
        <v>0</v>
      </c>
      <c r="CV45" s="492">
        <v>0</v>
      </c>
      <c r="CW45" s="492">
        <v>0</v>
      </c>
      <c r="CX45" s="492">
        <v>0</v>
      </c>
      <c r="CY45" s="492">
        <v>0</v>
      </c>
      <c r="CZ45" s="492">
        <v>730486</v>
      </c>
      <c r="DA45" s="492">
        <v>182621</v>
      </c>
      <c r="DB45" s="492">
        <v>0</v>
      </c>
      <c r="DC45" s="493">
        <v>913107</v>
      </c>
      <c r="DD45" s="591" t="s">
        <v>699</v>
      </c>
      <c r="DE45" s="592" t="s">
        <v>1196</v>
      </c>
      <c r="DF45" s="593" t="s">
        <v>1162</v>
      </c>
    </row>
    <row r="46" spans="1:110" ht="12.75" x14ac:dyDescent="0.2">
      <c r="A46" s="468">
        <v>39</v>
      </c>
      <c r="B46" s="473" t="s">
        <v>702</v>
      </c>
      <c r="C46" s="403" t="s">
        <v>897</v>
      </c>
      <c r="D46" s="474" t="s">
        <v>900</v>
      </c>
      <c r="E46" s="480" t="s">
        <v>701</v>
      </c>
      <c r="F46" s="487">
        <v>26179008.890000004</v>
      </c>
      <c r="G46" s="488">
        <v>365805.27999999997</v>
      </c>
      <c r="H46" s="488">
        <v>0</v>
      </c>
      <c r="I46" s="488">
        <v>106254</v>
      </c>
      <c r="J46" s="488">
        <v>0</v>
      </c>
      <c r="K46" s="488">
        <v>106254</v>
      </c>
      <c r="L46" s="488">
        <v>0</v>
      </c>
      <c r="M46" s="488">
        <v>0</v>
      </c>
      <c r="N46" s="488">
        <v>0</v>
      </c>
      <c r="O46" s="488">
        <v>0</v>
      </c>
      <c r="P46" s="488">
        <v>0</v>
      </c>
      <c r="Q46" s="489">
        <v>26438560</v>
      </c>
      <c r="R46" s="490">
        <v>0.5</v>
      </c>
      <c r="S46" s="491">
        <v>0.4</v>
      </c>
      <c r="T46" s="491">
        <v>0.09</v>
      </c>
      <c r="U46" s="491">
        <v>0.01</v>
      </c>
      <c r="V46" s="491">
        <v>1</v>
      </c>
      <c r="W46" s="488">
        <v>13219280</v>
      </c>
      <c r="X46" s="488">
        <v>10575424</v>
      </c>
      <c r="Y46" s="488">
        <v>2379470</v>
      </c>
      <c r="Z46" s="488">
        <v>264386</v>
      </c>
      <c r="AA46" s="488">
        <v>26438560</v>
      </c>
      <c r="AB46" s="488">
        <v>110000</v>
      </c>
      <c r="AC46" s="488">
        <v>0</v>
      </c>
      <c r="AD46" s="488">
        <v>0</v>
      </c>
      <c r="AE46" s="488">
        <v>0</v>
      </c>
      <c r="AF46" s="488">
        <v>110000</v>
      </c>
      <c r="AG46" s="488">
        <v>13109280</v>
      </c>
      <c r="AH46" s="488">
        <v>10575424</v>
      </c>
      <c r="AI46" s="488">
        <v>2379470</v>
      </c>
      <c r="AJ46" s="488">
        <v>264386</v>
      </c>
      <c r="AK46" s="488">
        <v>26328560</v>
      </c>
      <c r="AL46" s="488">
        <v>106254</v>
      </c>
      <c r="AM46" s="488">
        <v>106254</v>
      </c>
      <c r="AN46" s="488">
        <v>0</v>
      </c>
      <c r="AO46" s="488">
        <v>0</v>
      </c>
      <c r="AP46" s="488">
        <v>0</v>
      </c>
      <c r="AQ46" s="488">
        <v>0</v>
      </c>
      <c r="AR46" s="488">
        <v>0</v>
      </c>
      <c r="AS46" s="488">
        <v>110000</v>
      </c>
      <c r="AT46" s="488">
        <v>0</v>
      </c>
      <c r="AU46" s="488">
        <v>0</v>
      </c>
      <c r="AV46" s="488">
        <v>110000</v>
      </c>
      <c r="AW46" s="488">
        <v>0</v>
      </c>
      <c r="AX46" s="488">
        <v>0</v>
      </c>
      <c r="AY46" s="488">
        <v>0</v>
      </c>
      <c r="AZ46" s="488">
        <v>0</v>
      </c>
      <c r="BA46" s="488">
        <v>0</v>
      </c>
      <c r="BB46" s="488">
        <v>0</v>
      </c>
      <c r="BC46" s="488">
        <v>0</v>
      </c>
      <c r="BD46" s="488">
        <v>0</v>
      </c>
      <c r="BE46" s="491">
        <v>0.5</v>
      </c>
      <c r="BF46" s="491">
        <v>0.4</v>
      </c>
      <c r="BG46" s="491">
        <v>0.09</v>
      </c>
      <c r="BH46" s="491">
        <v>0.01</v>
      </c>
      <c r="BI46" s="491">
        <v>1</v>
      </c>
      <c r="BJ46" s="492">
        <v>-862829</v>
      </c>
      <c r="BK46" s="492">
        <v>-690263</v>
      </c>
      <c r="BL46" s="492">
        <v>-155309</v>
      </c>
      <c r="BM46" s="492">
        <v>-17257</v>
      </c>
      <c r="BN46" s="492">
        <v>-1725658</v>
      </c>
      <c r="BO46" s="492">
        <v>12246451</v>
      </c>
      <c r="BP46" s="492">
        <v>10101415</v>
      </c>
      <c r="BQ46" s="492">
        <v>2224161</v>
      </c>
      <c r="BR46" s="492">
        <v>247129</v>
      </c>
      <c r="BS46" s="493">
        <v>24819156</v>
      </c>
      <c r="BT46" s="494">
        <v>160511</v>
      </c>
      <c r="BU46" s="492">
        <v>35743</v>
      </c>
      <c r="BV46" s="492">
        <v>3971</v>
      </c>
      <c r="BW46" s="492">
        <v>200225</v>
      </c>
      <c r="BX46" s="492">
        <v>473498</v>
      </c>
      <c r="BY46" s="492">
        <v>106537</v>
      </c>
      <c r="BZ46" s="492">
        <v>11837</v>
      </c>
      <c r="CA46" s="492">
        <v>591872</v>
      </c>
      <c r="CB46" s="492">
        <v>0</v>
      </c>
      <c r="CC46" s="492">
        <v>0</v>
      </c>
      <c r="CD46" s="492">
        <v>0</v>
      </c>
      <c r="CE46" s="492">
        <v>0</v>
      </c>
      <c r="CF46" s="492">
        <v>0</v>
      </c>
      <c r="CG46" s="492">
        <v>0</v>
      </c>
      <c r="CH46" s="492">
        <v>0</v>
      </c>
      <c r="CI46" s="492">
        <v>0</v>
      </c>
      <c r="CJ46" s="492">
        <v>0</v>
      </c>
      <c r="CK46" s="492">
        <v>0</v>
      </c>
      <c r="CL46" s="492">
        <v>0</v>
      </c>
      <c r="CM46" s="492">
        <v>0</v>
      </c>
      <c r="CN46" s="492">
        <v>869</v>
      </c>
      <c r="CO46" s="492">
        <v>195</v>
      </c>
      <c r="CP46" s="492">
        <v>22</v>
      </c>
      <c r="CQ46" s="492">
        <v>1086</v>
      </c>
      <c r="CR46" s="492">
        <v>0</v>
      </c>
      <c r="CS46" s="492">
        <v>0</v>
      </c>
      <c r="CT46" s="492">
        <v>0</v>
      </c>
      <c r="CU46" s="492">
        <v>0</v>
      </c>
      <c r="CV46" s="492">
        <v>0</v>
      </c>
      <c r="CW46" s="492">
        <v>0</v>
      </c>
      <c r="CX46" s="492">
        <v>0</v>
      </c>
      <c r="CY46" s="492">
        <v>0</v>
      </c>
      <c r="CZ46" s="492">
        <v>634878</v>
      </c>
      <c r="DA46" s="492">
        <v>142475</v>
      </c>
      <c r="DB46" s="492">
        <v>15830</v>
      </c>
      <c r="DC46" s="493">
        <v>793183</v>
      </c>
      <c r="DD46" s="591" t="s">
        <v>701</v>
      </c>
      <c r="DE46" s="592" t="s">
        <v>1166</v>
      </c>
      <c r="DF46" s="593" t="s">
        <v>1167</v>
      </c>
    </row>
    <row r="47" spans="1:110" ht="12.75" x14ac:dyDescent="0.2">
      <c r="A47" s="468">
        <v>40</v>
      </c>
      <c r="B47" s="473" t="s">
        <v>704</v>
      </c>
      <c r="C47" s="403" t="s">
        <v>897</v>
      </c>
      <c r="D47" s="474" t="s">
        <v>899</v>
      </c>
      <c r="E47" s="480" t="s">
        <v>703</v>
      </c>
      <c r="F47" s="487">
        <v>27116271</v>
      </c>
      <c r="G47" s="488">
        <v>0</v>
      </c>
      <c r="H47" s="488">
        <v>2070334</v>
      </c>
      <c r="I47" s="488">
        <v>148995</v>
      </c>
      <c r="J47" s="488">
        <v>0</v>
      </c>
      <c r="K47" s="488">
        <v>148995</v>
      </c>
      <c r="L47" s="488">
        <v>0</v>
      </c>
      <c r="M47" s="488">
        <v>0</v>
      </c>
      <c r="N47" s="488">
        <v>233252</v>
      </c>
      <c r="O47" s="488">
        <v>233252</v>
      </c>
      <c r="P47" s="488">
        <v>0</v>
      </c>
      <c r="Q47" s="489">
        <v>24663690</v>
      </c>
      <c r="R47" s="490">
        <v>0.5</v>
      </c>
      <c r="S47" s="491">
        <v>0.4</v>
      </c>
      <c r="T47" s="491">
        <v>0.09</v>
      </c>
      <c r="U47" s="491">
        <v>0.01</v>
      </c>
      <c r="V47" s="491">
        <v>1</v>
      </c>
      <c r="W47" s="488">
        <v>12331845</v>
      </c>
      <c r="X47" s="488">
        <v>9865476</v>
      </c>
      <c r="Y47" s="488">
        <v>2219732</v>
      </c>
      <c r="Z47" s="488">
        <v>246637</v>
      </c>
      <c r="AA47" s="488">
        <v>24663690</v>
      </c>
      <c r="AB47" s="488">
        <v>0</v>
      </c>
      <c r="AC47" s="488">
        <v>0</v>
      </c>
      <c r="AD47" s="488">
        <v>0</v>
      </c>
      <c r="AE47" s="488">
        <v>0</v>
      </c>
      <c r="AF47" s="488">
        <v>0</v>
      </c>
      <c r="AG47" s="488">
        <v>12331845</v>
      </c>
      <c r="AH47" s="488">
        <v>9865476</v>
      </c>
      <c r="AI47" s="488">
        <v>2219732</v>
      </c>
      <c r="AJ47" s="488">
        <v>246637</v>
      </c>
      <c r="AK47" s="488">
        <v>24663690</v>
      </c>
      <c r="AL47" s="488">
        <v>148995</v>
      </c>
      <c r="AM47" s="488">
        <v>148995</v>
      </c>
      <c r="AN47" s="488">
        <v>0</v>
      </c>
      <c r="AO47" s="488">
        <v>0</v>
      </c>
      <c r="AP47" s="488">
        <v>233252</v>
      </c>
      <c r="AQ47" s="488">
        <v>0</v>
      </c>
      <c r="AR47" s="488">
        <v>233252</v>
      </c>
      <c r="AS47" s="488">
        <v>0</v>
      </c>
      <c r="AT47" s="488">
        <v>0</v>
      </c>
      <c r="AU47" s="488">
        <v>0</v>
      </c>
      <c r="AV47" s="488">
        <v>0</v>
      </c>
      <c r="AW47" s="488">
        <v>0</v>
      </c>
      <c r="AX47" s="488">
        <v>0</v>
      </c>
      <c r="AY47" s="488">
        <v>0</v>
      </c>
      <c r="AZ47" s="488">
        <v>0</v>
      </c>
      <c r="BA47" s="488">
        <v>0</v>
      </c>
      <c r="BB47" s="488">
        <v>0</v>
      </c>
      <c r="BC47" s="488">
        <v>0</v>
      </c>
      <c r="BD47" s="488">
        <v>0</v>
      </c>
      <c r="BE47" s="491">
        <v>0.5</v>
      </c>
      <c r="BF47" s="491">
        <v>0.4</v>
      </c>
      <c r="BG47" s="491">
        <v>0.09</v>
      </c>
      <c r="BH47" s="491">
        <v>0.01</v>
      </c>
      <c r="BI47" s="491">
        <v>1</v>
      </c>
      <c r="BJ47" s="492">
        <v>-594424</v>
      </c>
      <c r="BK47" s="492">
        <v>-475538</v>
      </c>
      <c r="BL47" s="492">
        <v>-106996</v>
      </c>
      <c r="BM47" s="492">
        <v>-11888</v>
      </c>
      <c r="BN47" s="492">
        <v>-1188846</v>
      </c>
      <c r="BO47" s="492">
        <v>11737421</v>
      </c>
      <c r="BP47" s="492">
        <v>9772185</v>
      </c>
      <c r="BQ47" s="492">
        <v>2112736</v>
      </c>
      <c r="BR47" s="492">
        <v>234749</v>
      </c>
      <c r="BS47" s="493">
        <v>23857091</v>
      </c>
      <c r="BT47" s="494">
        <v>151698</v>
      </c>
      <c r="BU47" s="492">
        <v>33344</v>
      </c>
      <c r="BV47" s="492">
        <v>3705</v>
      </c>
      <c r="BW47" s="492">
        <v>188747</v>
      </c>
      <c r="BX47" s="492">
        <v>682089</v>
      </c>
      <c r="BY47" s="492">
        <v>153470</v>
      </c>
      <c r="BZ47" s="492">
        <v>17052</v>
      </c>
      <c r="CA47" s="492">
        <v>852611</v>
      </c>
      <c r="CB47" s="492">
        <v>2857</v>
      </c>
      <c r="CC47" s="492">
        <v>643</v>
      </c>
      <c r="CD47" s="492">
        <v>71</v>
      </c>
      <c r="CE47" s="492">
        <v>3571</v>
      </c>
      <c r="CF47" s="492">
        <v>10150</v>
      </c>
      <c r="CG47" s="492">
        <v>2284</v>
      </c>
      <c r="CH47" s="492">
        <v>254</v>
      </c>
      <c r="CI47" s="492">
        <v>12688</v>
      </c>
      <c r="CJ47" s="492">
        <v>0</v>
      </c>
      <c r="CK47" s="492">
        <v>0</v>
      </c>
      <c r="CL47" s="492">
        <v>0</v>
      </c>
      <c r="CM47" s="492">
        <v>0</v>
      </c>
      <c r="CN47" s="492">
        <v>812</v>
      </c>
      <c r="CO47" s="492">
        <v>183</v>
      </c>
      <c r="CP47" s="492">
        <v>20</v>
      </c>
      <c r="CQ47" s="492">
        <v>1015</v>
      </c>
      <c r="CR47" s="492">
        <v>1219</v>
      </c>
      <c r="CS47" s="492">
        <v>274</v>
      </c>
      <c r="CT47" s="492">
        <v>30</v>
      </c>
      <c r="CU47" s="492">
        <v>1523</v>
      </c>
      <c r="CV47" s="492">
        <v>0</v>
      </c>
      <c r="CW47" s="492">
        <v>0</v>
      </c>
      <c r="CX47" s="492">
        <v>0</v>
      </c>
      <c r="CY47" s="492">
        <v>0</v>
      </c>
      <c r="CZ47" s="492">
        <v>848825</v>
      </c>
      <c r="DA47" s="492">
        <v>190198</v>
      </c>
      <c r="DB47" s="492">
        <v>21132</v>
      </c>
      <c r="DC47" s="493">
        <v>1060155</v>
      </c>
      <c r="DD47" s="591" t="s">
        <v>703</v>
      </c>
      <c r="DE47" s="592" t="s">
        <v>1197</v>
      </c>
      <c r="DF47" s="593" t="s">
        <v>1186</v>
      </c>
    </row>
    <row r="48" spans="1:110" ht="12.75" x14ac:dyDescent="0.2">
      <c r="A48" s="468">
        <v>41</v>
      </c>
      <c r="B48" s="473" t="s">
        <v>706</v>
      </c>
      <c r="C48" s="403" t="s">
        <v>904</v>
      </c>
      <c r="D48" s="474" t="s">
        <v>899</v>
      </c>
      <c r="E48" s="480" t="s">
        <v>705</v>
      </c>
      <c r="F48" s="487">
        <v>48679699</v>
      </c>
      <c r="G48" s="488">
        <v>0</v>
      </c>
      <c r="H48" s="488">
        <v>1770556</v>
      </c>
      <c r="I48" s="488">
        <v>238334</v>
      </c>
      <c r="J48" s="488">
        <v>0</v>
      </c>
      <c r="K48" s="488">
        <v>238334</v>
      </c>
      <c r="L48" s="488">
        <v>0</v>
      </c>
      <c r="M48" s="488">
        <v>0</v>
      </c>
      <c r="N48" s="488">
        <v>0</v>
      </c>
      <c r="O48" s="488">
        <v>0</v>
      </c>
      <c r="P48" s="488">
        <v>0</v>
      </c>
      <c r="Q48" s="489">
        <v>46670809</v>
      </c>
      <c r="R48" s="490">
        <v>0</v>
      </c>
      <c r="S48" s="491">
        <v>0.99</v>
      </c>
      <c r="T48" s="491">
        <v>0</v>
      </c>
      <c r="U48" s="491">
        <v>0.01</v>
      </c>
      <c r="V48" s="491">
        <v>1</v>
      </c>
      <c r="W48" s="488">
        <v>0</v>
      </c>
      <c r="X48" s="488">
        <v>46204101</v>
      </c>
      <c r="Y48" s="488">
        <v>0</v>
      </c>
      <c r="Z48" s="488">
        <v>466708</v>
      </c>
      <c r="AA48" s="488">
        <v>46670809</v>
      </c>
      <c r="AB48" s="488">
        <v>0</v>
      </c>
      <c r="AC48" s="488">
        <v>0</v>
      </c>
      <c r="AD48" s="488">
        <v>0</v>
      </c>
      <c r="AE48" s="488">
        <v>0</v>
      </c>
      <c r="AF48" s="488">
        <v>0</v>
      </c>
      <c r="AG48" s="488">
        <v>0</v>
      </c>
      <c r="AH48" s="488">
        <v>46204101</v>
      </c>
      <c r="AI48" s="488">
        <v>0</v>
      </c>
      <c r="AJ48" s="488">
        <v>466708</v>
      </c>
      <c r="AK48" s="488">
        <v>46670809</v>
      </c>
      <c r="AL48" s="488">
        <v>238334</v>
      </c>
      <c r="AM48" s="488">
        <v>238334</v>
      </c>
      <c r="AN48" s="488">
        <v>0</v>
      </c>
      <c r="AO48" s="488">
        <v>0</v>
      </c>
      <c r="AP48" s="488">
        <v>0</v>
      </c>
      <c r="AQ48" s="488">
        <v>0</v>
      </c>
      <c r="AR48" s="488">
        <v>0</v>
      </c>
      <c r="AS48" s="488">
        <v>0</v>
      </c>
      <c r="AT48" s="488">
        <v>0</v>
      </c>
      <c r="AU48" s="488">
        <v>0</v>
      </c>
      <c r="AV48" s="488">
        <v>0</v>
      </c>
      <c r="AW48" s="488">
        <v>0</v>
      </c>
      <c r="AX48" s="488">
        <v>0</v>
      </c>
      <c r="AY48" s="488">
        <v>0</v>
      </c>
      <c r="AZ48" s="488">
        <v>0</v>
      </c>
      <c r="BA48" s="488">
        <v>0</v>
      </c>
      <c r="BB48" s="488">
        <v>0</v>
      </c>
      <c r="BC48" s="488">
        <v>0</v>
      </c>
      <c r="BD48" s="488">
        <v>0</v>
      </c>
      <c r="BE48" s="491">
        <v>0.5</v>
      </c>
      <c r="BF48" s="491">
        <v>0.49</v>
      </c>
      <c r="BG48" s="491">
        <v>0</v>
      </c>
      <c r="BH48" s="491">
        <v>0.01</v>
      </c>
      <c r="BI48" s="491">
        <v>1</v>
      </c>
      <c r="BJ48" s="492">
        <v>-1920410</v>
      </c>
      <c r="BK48" s="492">
        <v>-1882001</v>
      </c>
      <c r="BL48" s="492">
        <v>0</v>
      </c>
      <c r="BM48" s="492">
        <v>-38408</v>
      </c>
      <c r="BN48" s="492">
        <v>-3840819</v>
      </c>
      <c r="BO48" s="492">
        <v>-1920410</v>
      </c>
      <c r="BP48" s="492">
        <v>44560434</v>
      </c>
      <c r="BQ48" s="492">
        <v>0</v>
      </c>
      <c r="BR48" s="492">
        <v>428300</v>
      </c>
      <c r="BS48" s="493">
        <v>43068324</v>
      </c>
      <c r="BT48" s="494">
        <v>694053</v>
      </c>
      <c r="BU48" s="492">
        <v>0</v>
      </c>
      <c r="BV48" s="492">
        <v>7011</v>
      </c>
      <c r="BW48" s="492">
        <v>701064</v>
      </c>
      <c r="BX48" s="492">
        <v>3098335</v>
      </c>
      <c r="BY48" s="492">
        <v>0</v>
      </c>
      <c r="BZ48" s="492">
        <v>31296</v>
      </c>
      <c r="CA48" s="492">
        <v>3129631</v>
      </c>
      <c r="CB48" s="492">
        <v>0</v>
      </c>
      <c r="CC48" s="492">
        <v>0</v>
      </c>
      <c r="CD48" s="492">
        <v>0</v>
      </c>
      <c r="CE48" s="492">
        <v>0</v>
      </c>
      <c r="CF48" s="492">
        <v>106167</v>
      </c>
      <c r="CG48" s="492">
        <v>0</v>
      </c>
      <c r="CH48" s="492">
        <v>1072</v>
      </c>
      <c r="CI48" s="492">
        <v>107239</v>
      </c>
      <c r="CJ48" s="492">
        <v>0</v>
      </c>
      <c r="CK48" s="492">
        <v>0</v>
      </c>
      <c r="CL48" s="492">
        <v>0</v>
      </c>
      <c r="CM48" s="492">
        <v>0</v>
      </c>
      <c r="CN48" s="492">
        <v>1517</v>
      </c>
      <c r="CO48" s="492">
        <v>0</v>
      </c>
      <c r="CP48" s="492">
        <v>15</v>
      </c>
      <c r="CQ48" s="492">
        <v>1532</v>
      </c>
      <c r="CR48" s="492">
        <v>0</v>
      </c>
      <c r="CS48" s="492">
        <v>0</v>
      </c>
      <c r="CT48" s="492">
        <v>0</v>
      </c>
      <c r="CU48" s="492">
        <v>0</v>
      </c>
      <c r="CV48" s="492">
        <v>0</v>
      </c>
      <c r="CW48" s="492">
        <v>0</v>
      </c>
      <c r="CX48" s="492">
        <v>0</v>
      </c>
      <c r="CY48" s="492">
        <v>0</v>
      </c>
      <c r="CZ48" s="492">
        <v>3900072</v>
      </c>
      <c r="DA48" s="492">
        <v>0</v>
      </c>
      <c r="DB48" s="492">
        <v>39394</v>
      </c>
      <c r="DC48" s="493">
        <v>3939466</v>
      </c>
      <c r="DD48" s="591" t="s">
        <v>705</v>
      </c>
      <c r="DE48" s="592" t="s">
        <v>1175</v>
      </c>
      <c r="DF48" s="593" t="s">
        <v>1187</v>
      </c>
    </row>
    <row r="49" spans="1:110" ht="12.75" x14ac:dyDescent="0.2">
      <c r="A49" s="468">
        <v>42</v>
      </c>
      <c r="B49" s="473" t="s">
        <v>708</v>
      </c>
      <c r="C49" s="403" t="s">
        <v>904</v>
      </c>
      <c r="D49" s="474" t="s">
        <v>905</v>
      </c>
      <c r="E49" s="480" t="s">
        <v>707</v>
      </c>
      <c r="F49" s="487">
        <v>54032537</v>
      </c>
      <c r="G49" s="488">
        <v>0</v>
      </c>
      <c r="H49" s="488">
        <v>1606035</v>
      </c>
      <c r="I49" s="488">
        <v>349888</v>
      </c>
      <c r="J49" s="488">
        <v>0</v>
      </c>
      <c r="K49" s="488">
        <v>349888</v>
      </c>
      <c r="L49" s="488">
        <v>0</v>
      </c>
      <c r="M49" s="488">
        <v>0</v>
      </c>
      <c r="N49" s="488">
        <v>218234</v>
      </c>
      <c r="O49" s="488">
        <v>218234</v>
      </c>
      <c r="P49" s="488">
        <v>0</v>
      </c>
      <c r="Q49" s="489">
        <v>51858380</v>
      </c>
      <c r="R49" s="490">
        <v>0.5</v>
      </c>
      <c r="S49" s="491">
        <v>0.49</v>
      </c>
      <c r="T49" s="491">
        <v>0</v>
      </c>
      <c r="U49" s="491">
        <v>0.01</v>
      </c>
      <c r="V49" s="491">
        <v>1</v>
      </c>
      <c r="W49" s="488">
        <v>25929190</v>
      </c>
      <c r="X49" s="488">
        <v>25410606</v>
      </c>
      <c r="Y49" s="488">
        <v>0</v>
      </c>
      <c r="Z49" s="488">
        <v>518584</v>
      </c>
      <c r="AA49" s="488">
        <v>51858380</v>
      </c>
      <c r="AB49" s="488">
        <v>0</v>
      </c>
      <c r="AC49" s="488">
        <v>0</v>
      </c>
      <c r="AD49" s="488">
        <v>0</v>
      </c>
      <c r="AE49" s="488">
        <v>0</v>
      </c>
      <c r="AF49" s="488">
        <v>0</v>
      </c>
      <c r="AG49" s="488">
        <v>25929190</v>
      </c>
      <c r="AH49" s="488">
        <v>25410606</v>
      </c>
      <c r="AI49" s="488">
        <v>0</v>
      </c>
      <c r="AJ49" s="488">
        <v>518584</v>
      </c>
      <c r="AK49" s="488">
        <v>51858380</v>
      </c>
      <c r="AL49" s="488">
        <v>349888</v>
      </c>
      <c r="AM49" s="488">
        <v>349888</v>
      </c>
      <c r="AN49" s="488">
        <v>0</v>
      </c>
      <c r="AO49" s="488">
        <v>0</v>
      </c>
      <c r="AP49" s="488">
        <v>218234</v>
      </c>
      <c r="AQ49" s="488">
        <v>0</v>
      </c>
      <c r="AR49" s="488">
        <v>218234</v>
      </c>
      <c r="AS49" s="488">
        <v>0</v>
      </c>
      <c r="AT49" s="488">
        <v>0</v>
      </c>
      <c r="AU49" s="488">
        <v>0</v>
      </c>
      <c r="AV49" s="488">
        <v>0</v>
      </c>
      <c r="AW49" s="488">
        <v>0</v>
      </c>
      <c r="AX49" s="488">
        <v>0</v>
      </c>
      <c r="AY49" s="488">
        <v>0</v>
      </c>
      <c r="AZ49" s="488">
        <v>0</v>
      </c>
      <c r="BA49" s="488">
        <v>0</v>
      </c>
      <c r="BB49" s="488">
        <v>0</v>
      </c>
      <c r="BC49" s="488">
        <v>0</v>
      </c>
      <c r="BD49" s="488">
        <v>0</v>
      </c>
      <c r="BE49" s="491">
        <v>0.5</v>
      </c>
      <c r="BF49" s="491">
        <v>0.49</v>
      </c>
      <c r="BG49" s="491">
        <v>0</v>
      </c>
      <c r="BH49" s="491">
        <v>0.01</v>
      </c>
      <c r="BI49" s="491">
        <v>1</v>
      </c>
      <c r="BJ49" s="492">
        <v>-3196102</v>
      </c>
      <c r="BK49" s="492">
        <v>-3132180</v>
      </c>
      <c r="BL49" s="492">
        <v>0</v>
      </c>
      <c r="BM49" s="492">
        <v>-63922</v>
      </c>
      <c r="BN49" s="492">
        <v>-6392204</v>
      </c>
      <c r="BO49" s="492">
        <v>22733088</v>
      </c>
      <c r="BP49" s="492">
        <v>22846548</v>
      </c>
      <c r="BQ49" s="492">
        <v>0</v>
      </c>
      <c r="BR49" s="492">
        <v>454662</v>
      </c>
      <c r="BS49" s="493">
        <v>46034298</v>
      </c>
      <c r="BT49" s="494">
        <v>384983</v>
      </c>
      <c r="BU49" s="492">
        <v>0</v>
      </c>
      <c r="BV49" s="492">
        <v>7790</v>
      </c>
      <c r="BW49" s="492">
        <v>392773</v>
      </c>
      <c r="BX49" s="492">
        <v>3102971</v>
      </c>
      <c r="BY49" s="492">
        <v>0</v>
      </c>
      <c r="BZ49" s="492">
        <v>63326</v>
      </c>
      <c r="CA49" s="492">
        <v>3166297</v>
      </c>
      <c r="CB49" s="492">
        <v>0</v>
      </c>
      <c r="CC49" s="492">
        <v>0</v>
      </c>
      <c r="CD49" s="492">
        <v>0</v>
      </c>
      <c r="CE49" s="492">
        <v>0</v>
      </c>
      <c r="CF49" s="492">
        <v>0</v>
      </c>
      <c r="CG49" s="492">
        <v>0</v>
      </c>
      <c r="CH49" s="492">
        <v>0</v>
      </c>
      <c r="CI49" s="492">
        <v>0</v>
      </c>
      <c r="CJ49" s="492">
        <v>0</v>
      </c>
      <c r="CK49" s="492">
        <v>0</v>
      </c>
      <c r="CL49" s="492">
        <v>0</v>
      </c>
      <c r="CM49" s="492">
        <v>0</v>
      </c>
      <c r="CN49" s="492">
        <v>0</v>
      </c>
      <c r="CO49" s="492">
        <v>0</v>
      </c>
      <c r="CP49" s="492">
        <v>0</v>
      </c>
      <c r="CQ49" s="492">
        <v>0</v>
      </c>
      <c r="CR49" s="492">
        <v>0</v>
      </c>
      <c r="CS49" s="492">
        <v>0</v>
      </c>
      <c r="CT49" s="492">
        <v>0</v>
      </c>
      <c r="CU49" s="492">
        <v>0</v>
      </c>
      <c r="CV49" s="492">
        <v>0</v>
      </c>
      <c r="CW49" s="492">
        <v>0</v>
      </c>
      <c r="CX49" s="492">
        <v>0</v>
      </c>
      <c r="CY49" s="492">
        <v>0</v>
      </c>
      <c r="CZ49" s="492">
        <v>3487954</v>
      </c>
      <c r="DA49" s="492">
        <v>0</v>
      </c>
      <c r="DB49" s="492">
        <v>71116</v>
      </c>
      <c r="DC49" s="493">
        <v>3559070</v>
      </c>
      <c r="DD49" s="591" t="s">
        <v>707</v>
      </c>
      <c r="DE49" s="592" t="s">
        <v>1175</v>
      </c>
      <c r="DF49" s="593" t="s">
        <v>1191</v>
      </c>
    </row>
    <row r="50" spans="1:110" ht="12.75" x14ac:dyDescent="0.2">
      <c r="A50" s="468">
        <v>43</v>
      </c>
      <c r="B50" s="473" t="s">
        <v>710</v>
      </c>
      <c r="C50" s="403" t="s">
        <v>897</v>
      </c>
      <c r="D50" s="474" t="s">
        <v>901</v>
      </c>
      <c r="E50" s="480" t="s">
        <v>709</v>
      </c>
      <c r="F50" s="487">
        <v>101791872</v>
      </c>
      <c r="G50" s="488">
        <v>618501</v>
      </c>
      <c r="H50" s="488">
        <v>0</v>
      </c>
      <c r="I50" s="488">
        <v>226244</v>
      </c>
      <c r="J50" s="488">
        <v>0</v>
      </c>
      <c r="K50" s="488">
        <v>226244</v>
      </c>
      <c r="L50" s="488">
        <v>0</v>
      </c>
      <c r="M50" s="488">
        <v>0</v>
      </c>
      <c r="N50" s="488">
        <v>0</v>
      </c>
      <c r="O50" s="488">
        <v>0</v>
      </c>
      <c r="P50" s="488">
        <v>0</v>
      </c>
      <c r="Q50" s="489">
        <v>102184129</v>
      </c>
      <c r="R50" s="490">
        <v>0.5</v>
      </c>
      <c r="S50" s="491">
        <v>0.4</v>
      </c>
      <c r="T50" s="491">
        <v>0.09</v>
      </c>
      <c r="U50" s="491">
        <v>0.01</v>
      </c>
      <c r="V50" s="491">
        <v>1</v>
      </c>
      <c r="W50" s="488">
        <v>51092064</v>
      </c>
      <c r="X50" s="488">
        <v>40873652</v>
      </c>
      <c r="Y50" s="488">
        <v>9196572</v>
      </c>
      <c r="Z50" s="488">
        <v>1021841</v>
      </c>
      <c r="AA50" s="488">
        <v>102184129</v>
      </c>
      <c r="AB50" s="488">
        <v>138887</v>
      </c>
      <c r="AC50" s="488">
        <v>0</v>
      </c>
      <c r="AD50" s="488">
        <v>0</v>
      </c>
      <c r="AE50" s="488">
        <v>0</v>
      </c>
      <c r="AF50" s="488">
        <v>138887</v>
      </c>
      <c r="AG50" s="488">
        <v>50953177</v>
      </c>
      <c r="AH50" s="488">
        <v>40873652</v>
      </c>
      <c r="AI50" s="488">
        <v>9196572</v>
      </c>
      <c r="AJ50" s="488">
        <v>1021841</v>
      </c>
      <c r="AK50" s="488">
        <v>102045242</v>
      </c>
      <c r="AL50" s="488">
        <v>226244</v>
      </c>
      <c r="AM50" s="488">
        <v>226244</v>
      </c>
      <c r="AN50" s="488">
        <v>0</v>
      </c>
      <c r="AO50" s="488">
        <v>0</v>
      </c>
      <c r="AP50" s="488">
        <v>0</v>
      </c>
      <c r="AQ50" s="488">
        <v>0</v>
      </c>
      <c r="AR50" s="488">
        <v>0</v>
      </c>
      <c r="AS50" s="488">
        <v>0</v>
      </c>
      <c r="AT50" s="488">
        <v>0</v>
      </c>
      <c r="AU50" s="488">
        <v>0</v>
      </c>
      <c r="AV50" s="488">
        <v>0</v>
      </c>
      <c r="AW50" s="488">
        <v>0</v>
      </c>
      <c r="AX50" s="488">
        <v>0</v>
      </c>
      <c r="AY50" s="488">
        <v>111109</v>
      </c>
      <c r="AZ50" s="488">
        <v>25000</v>
      </c>
      <c r="BA50" s="488">
        <v>2778</v>
      </c>
      <c r="BB50" s="488">
        <v>138887</v>
      </c>
      <c r="BC50" s="488">
        <v>0</v>
      </c>
      <c r="BD50" s="488">
        <v>0</v>
      </c>
      <c r="BE50" s="491">
        <v>0.5</v>
      </c>
      <c r="BF50" s="491">
        <v>0.4</v>
      </c>
      <c r="BG50" s="491">
        <v>0.09</v>
      </c>
      <c r="BH50" s="491">
        <v>0.01</v>
      </c>
      <c r="BI50" s="491">
        <v>1</v>
      </c>
      <c r="BJ50" s="492">
        <v>-944258</v>
      </c>
      <c r="BK50" s="492">
        <v>-755406</v>
      </c>
      <c r="BL50" s="492">
        <v>-169966</v>
      </c>
      <c r="BM50" s="492">
        <v>-18885</v>
      </c>
      <c r="BN50" s="492">
        <v>-1888515</v>
      </c>
      <c r="BO50" s="492">
        <v>50008919</v>
      </c>
      <c r="BP50" s="492">
        <v>40455599</v>
      </c>
      <c r="BQ50" s="492">
        <v>9051606</v>
      </c>
      <c r="BR50" s="492">
        <v>1005734</v>
      </c>
      <c r="BS50" s="493">
        <v>100521858</v>
      </c>
      <c r="BT50" s="494">
        <v>615651</v>
      </c>
      <c r="BU50" s="492">
        <v>138521</v>
      </c>
      <c r="BV50" s="492">
        <v>15391</v>
      </c>
      <c r="BW50" s="492">
        <v>769563</v>
      </c>
      <c r="BX50" s="492">
        <v>497295</v>
      </c>
      <c r="BY50" s="492">
        <v>111891</v>
      </c>
      <c r="BZ50" s="492">
        <v>12432</v>
      </c>
      <c r="CA50" s="492">
        <v>621618</v>
      </c>
      <c r="CB50" s="492">
        <v>2030</v>
      </c>
      <c r="CC50" s="492">
        <v>457</v>
      </c>
      <c r="CD50" s="492">
        <v>51</v>
      </c>
      <c r="CE50" s="492">
        <v>2538</v>
      </c>
      <c r="CF50" s="492">
        <v>20300</v>
      </c>
      <c r="CG50" s="492">
        <v>4568</v>
      </c>
      <c r="CH50" s="492">
        <v>508</v>
      </c>
      <c r="CI50" s="492">
        <v>25376</v>
      </c>
      <c r="CJ50" s="492">
        <v>30451</v>
      </c>
      <c r="CK50" s="492">
        <v>6851</v>
      </c>
      <c r="CL50" s="492">
        <v>761</v>
      </c>
      <c r="CM50" s="492">
        <v>38063</v>
      </c>
      <c r="CN50" s="492">
        <v>0</v>
      </c>
      <c r="CO50" s="492">
        <v>0</v>
      </c>
      <c r="CP50" s="492">
        <v>0</v>
      </c>
      <c r="CQ50" s="492">
        <v>0</v>
      </c>
      <c r="CR50" s="492">
        <v>0</v>
      </c>
      <c r="CS50" s="492">
        <v>0</v>
      </c>
      <c r="CT50" s="492">
        <v>0</v>
      </c>
      <c r="CU50" s="492">
        <v>0</v>
      </c>
      <c r="CV50" s="492">
        <v>0</v>
      </c>
      <c r="CW50" s="492">
        <v>0</v>
      </c>
      <c r="CX50" s="492">
        <v>0</v>
      </c>
      <c r="CY50" s="492">
        <v>0</v>
      </c>
      <c r="CZ50" s="492">
        <v>1165727</v>
      </c>
      <c r="DA50" s="492">
        <v>262288</v>
      </c>
      <c r="DB50" s="492">
        <v>29143</v>
      </c>
      <c r="DC50" s="493">
        <v>1457158</v>
      </c>
      <c r="DD50" s="591" t="s">
        <v>709</v>
      </c>
      <c r="DE50" s="592" t="s">
        <v>1198</v>
      </c>
      <c r="DF50" s="593" t="s">
        <v>1199</v>
      </c>
    </row>
    <row r="51" spans="1:110" ht="12.75" x14ac:dyDescent="0.2">
      <c r="A51" s="468">
        <v>44</v>
      </c>
      <c r="B51" s="473" t="s">
        <v>712</v>
      </c>
      <c r="C51" s="403" t="s">
        <v>909</v>
      </c>
      <c r="D51" s="474" t="s">
        <v>903</v>
      </c>
      <c r="E51" s="480" t="s">
        <v>711</v>
      </c>
      <c r="F51" s="487">
        <v>584019797</v>
      </c>
      <c r="G51" s="488">
        <v>42239009</v>
      </c>
      <c r="H51" s="488">
        <v>0</v>
      </c>
      <c r="I51" s="488">
        <v>1258806</v>
      </c>
      <c r="J51" s="488">
        <v>0</v>
      </c>
      <c r="K51" s="488">
        <v>1258806</v>
      </c>
      <c r="L51" s="488">
        <v>0</v>
      </c>
      <c r="M51" s="488">
        <v>0</v>
      </c>
      <c r="N51" s="488">
        <v>0</v>
      </c>
      <c r="O51" s="488">
        <v>0</v>
      </c>
      <c r="P51" s="488">
        <v>0</v>
      </c>
      <c r="Q51" s="489">
        <v>625000000</v>
      </c>
      <c r="R51" s="490">
        <v>0.33</v>
      </c>
      <c r="S51" s="491">
        <v>0.3</v>
      </c>
      <c r="T51" s="491">
        <v>0.37</v>
      </c>
      <c r="U51" s="491">
        <v>0</v>
      </c>
      <c r="V51" s="491">
        <v>1</v>
      </c>
      <c r="W51" s="488">
        <v>206250000</v>
      </c>
      <c r="X51" s="488">
        <v>187500000</v>
      </c>
      <c r="Y51" s="488">
        <v>231250000</v>
      </c>
      <c r="Z51" s="488">
        <v>0</v>
      </c>
      <c r="AA51" s="488">
        <v>625000000</v>
      </c>
      <c r="AB51" s="488">
        <v>0</v>
      </c>
      <c r="AC51" s="488">
        <v>0</v>
      </c>
      <c r="AD51" s="488">
        <v>0</v>
      </c>
      <c r="AE51" s="488">
        <v>0</v>
      </c>
      <c r="AF51" s="488">
        <v>0</v>
      </c>
      <c r="AG51" s="488">
        <v>206250000</v>
      </c>
      <c r="AH51" s="488">
        <v>187500000</v>
      </c>
      <c r="AI51" s="488">
        <v>231250000</v>
      </c>
      <c r="AJ51" s="488">
        <v>0</v>
      </c>
      <c r="AK51" s="488">
        <v>625000000</v>
      </c>
      <c r="AL51" s="488">
        <v>1258806</v>
      </c>
      <c r="AM51" s="488">
        <v>1258806</v>
      </c>
      <c r="AN51" s="488">
        <v>0</v>
      </c>
      <c r="AO51" s="488">
        <v>0</v>
      </c>
      <c r="AP51" s="488">
        <v>0</v>
      </c>
      <c r="AQ51" s="488">
        <v>0</v>
      </c>
      <c r="AR51" s="488">
        <v>0</v>
      </c>
      <c r="AS51" s="488">
        <v>0</v>
      </c>
      <c r="AT51" s="488">
        <v>0</v>
      </c>
      <c r="AU51" s="488">
        <v>0</v>
      </c>
      <c r="AV51" s="488">
        <v>0</v>
      </c>
      <c r="AW51" s="488">
        <v>0</v>
      </c>
      <c r="AX51" s="488">
        <v>0</v>
      </c>
      <c r="AY51" s="488">
        <v>0</v>
      </c>
      <c r="AZ51" s="488">
        <v>0</v>
      </c>
      <c r="BA51" s="488">
        <v>0</v>
      </c>
      <c r="BB51" s="488">
        <v>0</v>
      </c>
      <c r="BC51" s="488">
        <v>0</v>
      </c>
      <c r="BD51" s="488">
        <v>0</v>
      </c>
      <c r="BE51" s="491">
        <v>0.5</v>
      </c>
      <c r="BF51" s="491">
        <v>0.3</v>
      </c>
      <c r="BG51" s="491">
        <v>0.2</v>
      </c>
      <c r="BH51" s="491">
        <v>0</v>
      </c>
      <c r="BI51" s="491">
        <v>1</v>
      </c>
      <c r="BJ51" s="492">
        <v>20847</v>
      </c>
      <c r="BK51" s="492">
        <v>12508</v>
      </c>
      <c r="BL51" s="492">
        <v>8339</v>
      </c>
      <c r="BM51" s="492">
        <v>0</v>
      </c>
      <c r="BN51" s="492">
        <v>41694</v>
      </c>
      <c r="BO51" s="492">
        <v>206270847</v>
      </c>
      <c r="BP51" s="492">
        <v>188771314</v>
      </c>
      <c r="BQ51" s="492">
        <v>231258339</v>
      </c>
      <c r="BR51" s="492">
        <v>0</v>
      </c>
      <c r="BS51" s="493">
        <v>626300500</v>
      </c>
      <c r="BT51" s="494">
        <v>2816524</v>
      </c>
      <c r="BU51" s="492">
        <v>3473712</v>
      </c>
      <c r="BV51" s="492">
        <v>0</v>
      </c>
      <c r="BW51" s="492">
        <v>6290236</v>
      </c>
      <c r="BX51" s="492">
        <v>602800</v>
      </c>
      <c r="BY51" s="492">
        <v>743453</v>
      </c>
      <c r="BZ51" s="492">
        <v>0</v>
      </c>
      <c r="CA51" s="492">
        <v>1346253</v>
      </c>
      <c r="CB51" s="492">
        <v>0</v>
      </c>
      <c r="CC51" s="492">
        <v>0</v>
      </c>
      <c r="CD51" s="492">
        <v>0</v>
      </c>
      <c r="CE51" s="492">
        <v>0</v>
      </c>
      <c r="CF51" s="492">
        <v>0</v>
      </c>
      <c r="CG51" s="492">
        <v>0</v>
      </c>
      <c r="CH51" s="492">
        <v>0</v>
      </c>
      <c r="CI51" s="492">
        <v>0</v>
      </c>
      <c r="CJ51" s="492">
        <v>0</v>
      </c>
      <c r="CK51" s="492">
        <v>0</v>
      </c>
      <c r="CL51" s="492">
        <v>0</v>
      </c>
      <c r="CM51" s="492">
        <v>0</v>
      </c>
      <c r="CN51" s="492">
        <v>0</v>
      </c>
      <c r="CO51" s="492">
        <v>0</v>
      </c>
      <c r="CP51" s="492">
        <v>0</v>
      </c>
      <c r="CQ51" s="492">
        <v>0</v>
      </c>
      <c r="CR51" s="492">
        <v>913</v>
      </c>
      <c r="CS51" s="492">
        <v>1127</v>
      </c>
      <c r="CT51" s="492">
        <v>0</v>
      </c>
      <c r="CU51" s="492">
        <v>2040</v>
      </c>
      <c r="CV51" s="492">
        <v>0</v>
      </c>
      <c r="CW51" s="492">
        <v>0</v>
      </c>
      <c r="CX51" s="492">
        <v>0</v>
      </c>
      <c r="CY51" s="492">
        <v>0</v>
      </c>
      <c r="CZ51" s="492">
        <v>3420237</v>
      </c>
      <c r="DA51" s="492">
        <v>4218292</v>
      </c>
      <c r="DB51" s="492">
        <v>0</v>
      </c>
      <c r="DC51" s="493">
        <v>7638529</v>
      </c>
      <c r="DD51" s="591" t="s">
        <v>711</v>
      </c>
      <c r="DE51" s="592" t="s">
        <v>1173</v>
      </c>
      <c r="DF51" s="592" t="s">
        <v>1174</v>
      </c>
    </row>
    <row r="52" spans="1:110" ht="12.75" x14ac:dyDescent="0.2">
      <c r="A52" s="468">
        <v>45</v>
      </c>
      <c r="B52" s="473" t="s">
        <v>714</v>
      </c>
      <c r="C52" s="403" t="s">
        <v>897</v>
      </c>
      <c r="D52" s="474" t="s">
        <v>907</v>
      </c>
      <c r="E52" s="480" t="s">
        <v>713</v>
      </c>
      <c r="F52" s="487">
        <v>33039567</v>
      </c>
      <c r="G52" s="488">
        <v>0</v>
      </c>
      <c r="H52" s="488">
        <v>2846788</v>
      </c>
      <c r="I52" s="488">
        <v>130851</v>
      </c>
      <c r="J52" s="488">
        <v>0</v>
      </c>
      <c r="K52" s="488">
        <v>130851</v>
      </c>
      <c r="L52" s="488">
        <v>0</v>
      </c>
      <c r="M52" s="488">
        <v>0</v>
      </c>
      <c r="N52" s="488">
        <v>0</v>
      </c>
      <c r="O52" s="488">
        <v>0</v>
      </c>
      <c r="P52" s="488">
        <v>0</v>
      </c>
      <c r="Q52" s="489">
        <v>30061928</v>
      </c>
      <c r="R52" s="490">
        <v>0.5</v>
      </c>
      <c r="S52" s="491">
        <v>0.4</v>
      </c>
      <c r="T52" s="491">
        <v>0.09</v>
      </c>
      <c r="U52" s="491">
        <v>0.01</v>
      </c>
      <c r="V52" s="491">
        <v>1</v>
      </c>
      <c r="W52" s="488">
        <v>15030964</v>
      </c>
      <c r="X52" s="488">
        <v>12024771</v>
      </c>
      <c r="Y52" s="488">
        <v>2705574</v>
      </c>
      <c r="Z52" s="488">
        <v>300619</v>
      </c>
      <c r="AA52" s="488">
        <v>30061928</v>
      </c>
      <c r="AB52" s="488">
        <v>0</v>
      </c>
      <c r="AC52" s="488">
        <v>0</v>
      </c>
      <c r="AD52" s="488">
        <v>0</v>
      </c>
      <c r="AE52" s="488">
        <v>0</v>
      </c>
      <c r="AF52" s="488">
        <v>0</v>
      </c>
      <c r="AG52" s="488">
        <v>15030964</v>
      </c>
      <c r="AH52" s="488">
        <v>12024771</v>
      </c>
      <c r="AI52" s="488">
        <v>2705574</v>
      </c>
      <c r="AJ52" s="488">
        <v>300619</v>
      </c>
      <c r="AK52" s="488">
        <v>30061928</v>
      </c>
      <c r="AL52" s="488">
        <v>130851</v>
      </c>
      <c r="AM52" s="488">
        <v>130851</v>
      </c>
      <c r="AN52" s="488">
        <v>0</v>
      </c>
      <c r="AO52" s="488">
        <v>0</v>
      </c>
      <c r="AP52" s="488">
        <v>0</v>
      </c>
      <c r="AQ52" s="488">
        <v>0</v>
      </c>
      <c r="AR52" s="488">
        <v>0</v>
      </c>
      <c r="AS52" s="488">
        <v>0</v>
      </c>
      <c r="AT52" s="488">
        <v>0</v>
      </c>
      <c r="AU52" s="488">
        <v>0</v>
      </c>
      <c r="AV52" s="488">
        <v>0</v>
      </c>
      <c r="AW52" s="488">
        <v>0</v>
      </c>
      <c r="AX52" s="488">
        <v>0</v>
      </c>
      <c r="AY52" s="488">
        <v>0</v>
      </c>
      <c r="AZ52" s="488">
        <v>0</v>
      </c>
      <c r="BA52" s="488">
        <v>0</v>
      </c>
      <c r="BB52" s="488">
        <v>0</v>
      </c>
      <c r="BC52" s="488">
        <v>0</v>
      </c>
      <c r="BD52" s="488">
        <v>0</v>
      </c>
      <c r="BE52" s="491">
        <v>0.5</v>
      </c>
      <c r="BF52" s="491">
        <v>0.4</v>
      </c>
      <c r="BG52" s="491">
        <v>0.09</v>
      </c>
      <c r="BH52" s="491">
        <v>0.01</v>
      </c>
      <c r="BI52" s="491">
        <v>1</v>
      </c>
      <c r="BJ52" s="492">
        <v>-747137</v>
      </c>
      <c r="BK52" s="492">
        <v>-597710</v>
      </c>
      <c r="BL52" s="492">
        <v>-134485</v>
      </c>
      <c r="BM52" s="492">
        <v>-14943</v>
      </c>
      <c r="BN52" s="492">
        <v>-1494275</v>
      </c>
      <c r="BO52" s="492">
        <v>14283827</v>
      </c>
      <c r="BP52" s="492">
        <v>11557912</v>
      </c>
      <c r="BQ52" s="492">
        <v>2571089</v>
      </c>
      <c r="BR52" s="492">
        <v>285676</v>
      </c>
      <c r="BS52" s="493">
        <v>28698504</v>
      </c>
      <c r="BT52" s="494">
        <v>180630</v>
      </c>
      <c r="BU52" s="492">
        <v>40642</v>
      </c>
      <c r="BV52" s="492">
        <v>4516</v>
      </c>
      <c r="BW52" s="492">
        <v>225788</v>
      </c>
      <c r="BX52" s="492">
        <v>731248</v>
      </c>
      <c r="BY52" s="492">
        <v>164531</v>
      </c>
      <c r="BZ52" s="492">
        <v>18281</v>
      </c>
      <c r="CA52" s="492">
        <v>914060</v>
      </c>
      <c r="CB52" s="492">
        <v>0</v>
      </c>
      <c r="CC52" s="492">
        <v>0</v>
      </c>
      <c r="CD52" s="492">
        <v>0</v>
      </c>
      <c r="CE52" s="492">
        <v>0</v>
      </c>
      <c r="CF52" s="492">
        <v>0</v>
      </c>
      <c r="CG52" s="492">
        <v>0</v>
      </c>
      <c r="CH52" s="492">
        <v>0</v>
      </c>
      <c r="CI52" s="492">
        <v>0</v>
      </c>
      <c r="CJ52" s="492">
        <v>0</v>
      </c>
      <c r="CK52" s="492">
        <v>0</v>
      </c>
      <c r="CL52" s="492">
        <v>0</v>
      </c>
      <c r="CM52" s="492">
        <v>0</v>
      </c>
      <c r="CN52" s="492">
        <v>0</v>
      </c>
      <c r="CO52" s="492">
        <v>0</v>
      </c>
      <c r="CP52" s="492">
        <v>0</v>
      </c>
      <c r="CQ52" s="492">
        <v>0</v>
      </c>
      <c r="CR52" s="492">
        <v>0</v>
      </c>
      <c r="CS52" s="492">
        <v>0</v>
      </c>
      <c r="CT52" s="492">
        <v>0</v>
      </c>
      <c r="CU52" s="492">
        <v>0</v>
      </c>
      <c r="CV52" s="492">
        <v>0</v>
      </c>
      <c r="CW52" s="492">
        <v>0</v>
      </c>
      <c r="CX52" s="492">
        <v>0</v>
      </c>
      <c r="CY52" s="492">
        <v>0</v>
      </c>
      <c r="CZ52" s="492">
        <v>911878</v>
      </c>
      <c r="DA52" s="492">
        <v>205173</v>
      </c>
      <c r="DB52" s="492">
        <v>22797</v>
      </c>
      <c r="DC52" s="493">
        <v>1139848</v>
      </c>
      <c r="DD52" s="591" t="s">
        <v>713</v>
      </c>
      <c r="DE52" s="592" t="s">
        <v>1200</v>
      </c>
      <c r="DF52" s="593" t="s">
        <v>1201</v>
      </c>
    </row>
    <row r="53" spans="1:110" ht="12.75" x14ac:dyDescent="0.2">
      <c r="A53" s="468">
        <v>46</v>
      </c>
      <c r="B53" s="473" t="s">
        <v>716</v>
      </c>
      <c r="C53" s="403" t="s">
        <v>897</v>
      </c>
      <c r="D53" s="474" t="s">
        <v>898</v>
      </c>
      <c r="E53" s="480" t="s">
        <v>715</v>
      </c>
      <c r="F53" s="487">
        <v>50794175</v>
      </c>
      <c r="G53" s="488">
        <v>0</v>
      </c>
      <c r="H53" s="488">
        <v>2040430</v>
      </c>
      <c r="I53" s="488">
        <v>228946</v>
      </c>
      <c r="J53" s="488">
        <v>0</v>
      </c>
      <c r="K53" s="488">
        <v>228946</v>
      </c>
      <c r="L53" s="488">
        <v>0</v>
      </c>
      <c r="M53" s="488">
        <v>0</v>
      </c>
      <c r="N53" s="488">
        <v>328566</v>
      </c>
      <c r="O53" s="488">
        <v>328566</v>
      </c>
      <c r="P53" s="488">
        <v>0</v>
      </c>
      <c r="Q53" s="489">
        <v>48196233</v>
      </c>
      <c r="R53" s="490">
        <v>0.5</v>
      </c>
      <c r="S53" s="491">
        <v>0.4</v>
      </c>
      <c r="T53" s="491">
        <v>0.09</v>
      </c>
      <c r="U53" s="491">
        <v>0.01</v>
      </c>
      <c r="V53" s="491">
        <v>1</v>
      </c>
      <c r="W53" s="488">
        <v>24098117</v>
      </c>
      <c r="X53" s="488">
        <v>19278493</v>
      </c>
      <c r="Y53" s="488">
        <v>4337661</v>
      </c>
      <c r="Z53" s="488">
        <v>481962</v>
      </c>
      <c r="AA53" s="488">
        <v>48196233</v>
      </c>
      <c r="AB53" s="488">
        <v>0</v>
      </c>
      <c r="AC53" s="488">
        <v>0</v>
      </c>
      <c r="AD53" s="488">
        <v>0</v>
      </c>
      <c r="AE53" s="488">
        <v>0</v>
      </c>
      <c r="AF53" s="488">
        <v>0</v>
      </c>
      <c r="AG53" s="488">
        <v>24098117</v>
      </c>
      <c r="AH53" s="488">
        <v>19278493</v>
      </c>
      <c r="AI53" s="488">
        <v>4337661</v>
      </c>
      <c r="AJ53" s="488">
        <v>481962</v>
      </c>
      <c r="AK53" s="488">
        <v>48196233</v>
      </c>
      <c r="AL53" s="488">
        <v>228946</v>
      </c>
      <c r="AM53" s="488">
        <v>228946</v>
      </c>
      <c r="AN53" s="488">
        <v>0</v>
      </c>
      <c r="AO53" s="488">
        <v>0</v>
      </c>
      <c r="AP53" s="488">
        <v>328566</v>
      </c>
      <c r="AQ53" s="488">
        <v>0</v>
      </c>
      <c r="AR53" s="488">
        <v>328566</v>
      </c>
      <c r="AS53" s="488">
        <v>0</v>
      </c>
      <c r="AT53" s="488">
        <v>0</v>
      </c>
      <c r="AU53" s="488">
        <v>0</v>
      </c>
      <c r="AV53" s="488">
        <v>0</v>
      </c>
      <c r="AW53" s="488">
        <v>0</v>
      </c>
      <c r="AX53" s="488">
        <v>0</v>
      </c>
      <c r="AY53" s="488">
        <v>0</v>
      </c>
      <c r="AZ53" s="488">
        <v>0</v>
      </c>
      <c r="BA53" s="488">
        <v>0</v>
      </c>
      <c r="BB53" s="488">
        <v>0</v>
      </c>
      <c r="BC53" s="488">
        <v>0</v>
      </c>
      <c r="BD53" s="488">
        <v>0</v>
      </c>
      <c r="BE53" s="491">
        <v>0.5</v>
      </c>
      <c r="BF53" s="491">
        <v>0.4</v>
      </c>
      <c r="BG53" s="491">
        <v>0.09</v>
      </c>
      <c r="BH53" s="491">
        <v>0.01</v>
      </c>
      <c r="BI53" s="491">
        <v>1</v>
      </c>
      <c r="BJ53" s="492">
        <v>1383465</v>
      </c>
      <c r="BK53" s="492">
        <v>1106772</v>
      </c>
      <c r="BL53" s="492">
        <v>249024</v>
      </c>
      <c r="BM53" s="492">
        <v>27669</v>
      </c>
      <c r="BN53" s="492">
        <v>2766930</v>
      </c>
      <c r="BO53" s="492">
        <v>25481582</v>
      </c>
      <c r="BP53" s="492">
        <v>20942777</v>
      </c>
      <c r="BQ53" s="492">
        <v>4586685</v>
      </c>
      <c r="BR53" s="492">
        <v>509631</v>
      </c>
      <c r="BS53" s="493">
        <v>51520675</v>
      </c>
      <c r="BT53" s="494">
        <v>294527</v>
      </c>
      <c r="BU53" s="492">
        <v>65158</v>
      </c>
      <c r="BV53" s="492">
        <v>7240</v>
      </c>
      <c r="BW53" s="492">
        <v>366925</v>
      </c>
      <c r="BX53" s="492">
        <v>899616</v>
      </c>
      <c r="BY53" s="492">
        <v>202414</v>
      </c>
      <c r="BZ53" s="492">
        <v>22490</v>
      </c>
      <c r="CA53" s="492">
        <v>1124520</v>
      </c>
      <c r="CB53" s="492">
        <v>1273</v>
      </c>
      <c r="CC53" s="492">
        <v>286</v>
      </c>
      <c r="CD53" s="492">
        <v>32</v>
      </c>
      <c r="CE53" s="492">
        <v>1591</v>
      </c>
      <c r="CF53" s="492">
        <v>0</v>
      </c>
      <c r="CG53" s="492">
        <v>0</v>
      </c>
      <c r="CH53" s="492">
        <v>0</v>
      </c>
      <c r="CI53" s="492">
        <v>0</v>
      </c>
      <c r="CJ53" s="492">
        <v>285</v>
      </c>
      <c r="CK53" s="492">
        <v>64</v>
      </c>
      <c r="CL53" s="492">
        <v>7</v>
      </c>
      <c r="CM53" s="492">
        <v>356</v>
      </c>
      <c r="CN53" s="492">
        <v>0</v>
      </c>
      <c r="CO53" s="492">
        <v>0</v>
      </c>
      <c r="CP53" s="492">
        <v>0</v>
      </c>
      <c r="CQ53" s="492">
        <v>0</v>
      </c>
      <c r="CR53" s="492">
        <v>0</v>
      </c>
      <c r="CS53" s="492">
        <v>0</v>
      </c>
      <c r="CT53" s="492">
        <v>0</v>
      </c>
      <c r="CU53" s="492">
        <v>0</v>
      </c>
      <c r="CV53" s="492">
        <v>0</v>
      </c>
      <c r="CW53" s="492">
        <v>0</v>
      </c>
      <c r="CX53" s="492">
        <v>0</v>
      </c>
      <c r="CY53" s="492">
        <v>0</v>
      </c>
      <c r="CZ53" s="492">
        <v>1195701</v>
      </c>
      <c r="DA53" s="492">
        <v>267922</v>
      </c>
      <c r="DB53" s="492">
        <v>29769</v>
      </c>
      <c r="DC53" s="493">
        <v>1493392</v>
      </c>
      <c r="DD53" s="591" t="s">
        <v>715</v>
      </c>
      <c r="DE53" s="592" t="s">
        <v>1168</v>
      </c>
      <c r="DF53" s="593" t="s">
        <v>1169</v>
      </c>
    </row>
    <row r="54" spans="1:110" ht="12.75" x14ac:dyDescent="0.2">
      <c r="A54" s="468">
        <v>47</v>
      </c>
      <c r="B54" s="473" t="s">
        <v>718</v>
      </c>
      <c r="C54" s="403" t="s">
        <v>897</v>
      </c>
      <c r="D54" s="474" t="s">
        <v>899</v>
      </c>
      <c r="E54" s="480" t="s">
        <v>717</v>
      </c>
      <c r="F54" s="487">
        <v>44441319</v>
      </c>
      <c r="G54" s="488">
        <v>0</v>
      </c>
      <c r="H54" s="488">
        <v>2899893</v>
      </c>
      <c r="I54" s="488">
        <v>176202</v>
      </c>
      <c r="J54" s="488">
        <v>0</v>
      </c>
      <c r="K54" s="488">
        <v>176202</v>
      </c>
      <c r="L54" s="488">
        <v>0</v>
      </c>
      <c r="M54" s="488">
        <v>73700</v>
      </c>
      <c r="N54" s="488">
        <v>83705</v>
      </c>
      <c r="O54" s="488">
        <v>83705</v>
      </c>
      <c r="P54" s="488">
        <v>0</v>
      </c>
      <c r="Q54" s="489">
        <v>41207819</v>
      </c>
      <c r="R54" s="490">
        <v>0.5</v>
      </c>
      <c r="S54" s="491">
        <v>0.4</v>
      </c>
      <c r="T54" s="491">
        <v>0.1</v>
      </c>
      <c r="U54" s="491">
        <v>0</v>
      </c>
      <c r="V54" s="491">
        <v>1</v>
      </c>
      <c r="W54" s="488">
        <v>20603909</v>
      </c>
      <c r="X54" s="488">
        <v>16483128</v>
      </c>
      <c r="Y54" s="488">
        <v>4120782</v>
      </c>
      <c r="Z54" s="488">
        <v>0</v>
      </c>
      <c r="AA54" s="488">
        <v>41207819</v>
      </c>
      <c r="AB54" s="488">
        <v>0</v>
      </c>
      <c r="AC54" s="488">
        <v>0</v>
      </c>
      <c r="AD54" s="488">
        <v>0</v>
      </c>
      <c r="AE54" s="488">
        <v>0</v>
      </c>
      <c r="AF54" s="488">
        <v>0</v>
      </c>
      <c r="AG54" s="488">
        <v>20603909</v>
      </c>
      <c r="AH54" s="488">
        <v>16483128</v>
      </c>
      <c r="AI54" s="488">
        <v>4120782</v>
      </c>
      <c r="AJ54" s="488">
        <v>0</v>
      </c>
      <c r="AK54" s="488">
        <v>41207819</v>
      </c>
      <c r="AL54" s="488">
        <v>176202</v>
      </c>
      <c r="AM54" s="488">
        <v>176202</v>
      </c>
      <c r="AN54" s="488">
        <v>73700</v>
      </c>
      <c r="AO54" s="488">
        <v>73700</v>
      </c>
      <c r="AP54" s="488">
        <v>83705</v>
      </c>
      <c r="AQ54" s="488">
        <v>0</v>
      </c>
      <c r="AR54" s="488">
        <v>83705</v>
      </c>
      <c r="AS54" s="488">
        <v>0</v>
      </c>
      <c r="AT54" s="488">
        <v>0</v>
      </c>
      <c r="AU54" s="488">
        <v>0</v>
      </c>
      <c r="AV54" s="488">
        <v>0</v>
      </c>
      <c r="AW54" s="488">
        <v>0</v>
      </c>
      <c r="AX54" s="488">
        <v>0</v>
      </c>
      <c r="AY54" s="488">
        <v>0</v>
      </c>
      <c r="AZ54" s="488">
        <v>0</v>
      </c>
      <c r="BA54" s="488">
        <v>0</v>
      </c>
      <c r="BB54" s="488">
        <v>0</v>
      </c>
      <c r="BC54" s="488">
        <v>0</v>
      </c>
      <c r="BD54" s="488">
        <v>0</v>
      </c>
      <c r="BE54" s="491">
        <v>0.5</v>
      </c>
      <c r="BF54" s="491">
        <v>0.4</v>
      </c>
      <c r="BG54" s="491">
        <v>0.1</v>
      </c>
      <c r="BH54" s="491">
        <v>0</v>
      </c>
      <c r="BI54" s="491">
        <v>1</v>
      </c>
      <c r="BJ54" s="492">
        <v>-123731</v>
      </c>
      <c r="BK54" s="492">
        <v>-98985</v>
      </c>
      <c r="BL54" s="492">
        <v>-24746</v>
      </c>
      <c r="BM54" s="492">
        <v>0</v>
      </c>
      <c r="BN54" s="492">
        <v>-247462</v>
      </c>
      <c r="BO54" s="492">
        <v>20480178</v>
      </c>
      <c r="BP54" s="492">
        <v>16717750</v>
      </c>
      <c r="BQ54" s="492">
        <v>4096036</v>
      </c>
      <c r="BR54" s="492">
        <v>0</v>
      </c>
      <c r="BS54" s="493">
        <v>41293964</v>
      </c>
      <c r="BT54" s="494">
        <v>249965</v>
      </c>
      <c r="BU54" s="492">
        <v>61900</v>
      </c>
      <c r="BV54" s="492">
        <v>0</v>
      </c>
      <c r="BW54" s="492">
        <v>311865</v>
      </c>
      <c r="BX54" s="492">
        <v>685084</v>
      </c>
      <c r="BY54" s="492">
        <v>164697</v>
      </c>
      <c r="BZ54" s="492">
        <v>0</v>
      </c>
      <c r="CA54" s="492">
        <v>849781</v>
      </c>
      <c r="CB54" s="492">
        <v>21473</v>
      </c>
      <c r="CC54" s="492">
        <v>3659</v>
      </c>
      <c r="CD54" s="492">
        <v>0</v>
      </c>
      <c r="CE54" s="492">
        <v>25132</v>
      </c>
      <c r="CF54" s="492">
        <v>0</v>
      </c>
      <c r="CG54" s="492">
        <v>0</v>
      </c>
      <c r="CH54" s="492">
        <v>0</v>
      </c>
      <c r="CI54" s="492">
        <v>0</v>
      </c>
      <c r="CJ54" s="492">
        <v>0</v>
      </c>
      <c r="CK54" s="492">
        <v>0</v>
      </c>
      <c r="CL54" s="492">
        <v>0</v>
      </c>
      <c r="CM54" s="492">
        <v>0</v>
      </c>
      <c r="CN54" s="492">
        <v>0</v>
      </c>
      <c r="CO54" s="492">
        <v>0</v>
      </c>
      <c r="CP54" s="492">
        <v>0</v>
      </c>
      <c r="CQ54" s="492">
        <v>0</v>
      </c>
      <c r="CR54" s="492">
        <v>609</v>
      </c>
      <c r="CS54" s="492">
        <v>152</v>
      </c>
      <c r="CT54" s="492">
        <v>0</v>
      </c>
      <c r="CU54" s="492">
        <v>761</v>
      </c>
      <c r="CV54" s="492">
        <v>0</v>
      </c>
      <c r="CW54" s="492">
        <v>0</v>
      </c>
      <c r="CX54" s="492">
        <v>0</v>
      </c>
      <c r="CY54" s="492">
        <v>0</v>
      </c>
      <c r="CZ54" s="492">
        <v>957131</v>
      </c>
      <c r="DA54" s="492">
        <v>230408</v>
      </c>
      <c r="DB54" s="492">
        <v>0</v>
      </c>
      <c r="DC54" s="493">
        <v>1187539</v>
      </c>
      <c r="DD54" s="591" t="s">
        <v>717</v>
      </c>
      <c r="DE54" s="592" t="s">
        <v>1163</v>
      </c>
      <c r="DF54" s="593" t="s">
        <v>1162</v>
      </c>
    </row>
    <row r="55" spans="1:110" ht="12.75" x14ac:dyDescent="0.2">
      <c r="A55" s="468">
        <v>48</v>
      </c>
      <c r="B55" s="473" t="s">
        <v>720</v>
      </c>
      <c r="C55" s="403" t="s">
        <v>897</v>
      </c>
      <c r="D55" s="474" t="s">
        <v>901</v>
      </c>
      <c r="E55" s="480" t="s">
        <v>719</v>
      </c>
      <c r="F55" s="487">
        <v>14362430</v>
      </c>
      <c r="G55" s="488">
        <v>0</v>
      </c>
      <c r="H55" s="488">
        <v>359708</v>
      </c>
      <c r="I55" s="488">
        <v>78958</v>
      </c>
      <c r="J55" s="488">
        <v>0</v>
      </c>
      <c r="K55" s="488">
        <v>78958</v>
      </c>
      <c r="L55" s="488">
        <v>0</v>
      </c>
      <c r="M55" s="488">
        <v>0</v>
      </c>
      <c r="N55" s="488">
        <v>0</v>
      </c>
      <c r="O55" s="488">
        <v>0</v>
      </c>
      <c r="P55" s="488">
        <v>0</v>
      </c>
      <c r="Q55" s="489">
        <v>13923764</v>
      </c>
      <c r="R55" s="490">
        <v>0.5</v>
      </c>
      <c r="S55" s="491">
        <v>0.4</v>
      </c>
      <c r="T55" s="491">
        <v>0.09</v>
      </c>
      <c r="U55" s="491">
        <v>0.01</v>
      </c>
      <c r="V55" s="491">
        <v>1</v>
      </c>
      <c r="W55" s="488">
        <v>6961881</v>
      </c>
      <c r="X55" s="488">
        <v>5569506</v>
      </c>
      <c r="Y55" s="488">
        <v>1253139</v>
      </c>
      <c r="Z55" s="488">
        <v>139238</v>
      </c>
      <c r="AA55" s="488">
        <v>13923764</v>
      </c>
      <c r="AB55" s="488">
        <v>0</v>
      </c>
      <c r="AC55" s="488">
        <v>0</v>
      </c>
      <c r="AD55" s="488">
        <v>0</v>
      </c>
      <c r="AE55" s="488">
        <v>0</v>
      </c>
      <c r="AF55" s="488">
        <v>0</v>
      </c>
      <c r="AG55" s="488">
        <v>6961881</v>
      </c>
      <c r="AH55" s="488">
        <v>5569506</v>
      </c>
      <c r="AI55" s="488">
        <v>1253139</v>
      </c>
      <c r="AJ55" s="488">
        <v>139238</v>
      </c>
      <c r="AK55" s="488">
        <v>13923764</v>
      </c>
      <c r="AL55" s="488">
        <v>78958</v>
      </c>
      <c r="AM55" s="488">
        <v>78958</v>
      </c>
      <c r="AN55" s="488">
        <v>0</v>
      </c>
      <c r="AO55" s="488">
        <v>0</v>
      </c>
      <c r="AP55" s="488">
        <v>0</v>
      </c>
      <c r="AQ55" s="488">
        <v>0</v>
      </c>
      <c r="AR55" s="488">
        <v>0</v>
      </c>
      <c r="AS55" s="488">
        <v>0</v>
      </c>
      <c r="AT55" s="488">
        <v>0</v>
      </c>
      <c r="AU55" s="488">
        <v>0</v>
      </c>
      <c r="AV55" s="488">
        <v>0</v>
      </c>
      <c r="AW55" s="488">
        <v>0</v>
      </c>
      <c r="AX55" s="488">
        <v>0</v>
      </c>
      <c r="AY55" s="488">
        <v>0</v>
      </c>
      <c r="AZ55" s="488">
        <v>0</v>
      </c>
      <c r="BA55" s="488">
        <v>0</v>
      </c>
      <c r="BB55" s="488">
        <v>0</v>
      </c>
      <c r="BC55" s="488">
        <v>0</v>
      </c>
      <c r="BD55" s="488">
        <v>0</v>
      </c>
      <c r="BE55" s="491">
        <v>0.5</v>
      </c>
      <c r="BF55" s="491">
        <v>0.4</v>
      </c>
      <c r="BG55" s="491">
        <v>0.09</v>
      </c>
      <c r="BH55" s="491">
        <v>0.01</v>
      </c>
      <c r="BI55" s="491">
        <v>1</v>
      </c>
      <c r="BJ55" s="492">
        <v>3625</v>
      </c>
      <c r="BK55" s="492">
        <v>2900</v>
      </c>
      <c r="BL55" s="492">
        <v>653</v>
      </c>
      <c r="BM55" s="492">
        <v>73</v>
      </c>
      <c r="BN55" s="492">
        <v>7251</v>
      </c>
      <c r="BO55" s="492">
        <v>6965506</v>
      </c>
      <c r="BP55" s="492">
        <v>5651364</v>
      </c>
      <c r="BQ55" s="492">
        <v>1253792</v>
      </c>
      <c r="BR55" s="492">
        <v>139311</v>
      </c>
      <c r="BS55" s="493">
        <v>14009973</v>
      </c>
      <c r="BT55" s="494">
        <v>83662</v>
      </c>
      <c r="BU55" s="492">
        <v>18824</v>
      </c>
      <c r="BV55" s="492">
        <v>2092</v>
      </c>
      <c r="BW55" s="492">
        <v>104578</v>
      </c>
      <c r="BX55" s="492">
        <v>479915</v>
      </c>
      <c r="BY55" s="492">
        <v>107981</v>
      </c>
      <c r="BZ55" s="492">
        <v>11998</v>
      </c>
      <c r="CA55" s="492">
        <v>599894</v>
      </c>
      <c r="CB55" s="492">
        <v>1126</v>
      </c>
      <c r="CC55" s="492">
        <v>254</v>
      </c>
      <c r="CD55" s="492">
        <v>28</v>
      </c>
      <c r="CE55" s="492">
        <v>1408</v>
      </c>
      <c r="CF55" s="492">
        <v>0</v>
      </c>
      <c r="CG55" s="492">
        <v>0</v>
      </c>
      <c r="CH55" s="492">
        <v>0</v>
      </c>
      <c r="CI55" s="492">
        <v>0</v>
      </c>
      <c r="CJ55" s="492">
        <v>2007</v>
      </c>
      <c r="CK55" s="492">
        <v>451</v>
      </c>
      <c r="CL55" s="492">
        <v>50</v>
      </c>
      <c r="CM55" s="492">
        <v>2508</v>
      </c>
      <c r="CN55" s="492">
        <v>0</v>
      </c>
      <c r="CO55" s="492">
        <v>0</v>
      </c>
      <c r="CP55" s="492">
        <v>0</v>
      </c>
      <c r="CQ55" s="492">
        <v>0</v>
      </c>
      <c r="CR55" s="492">
        <v>0</v>
      </c>
      <c r="CS55" s="492">
        <v>0</v>
      </c>
      <c r="CT55" s="492">
        <v>0</v>
      </c>
      <c r="CU55" s="492">
        <v>0</v>
      </c>
      <c r="CV55" s="492">
        <v>0</v>
      </c>
      <c r="CW55" s="492">
        <v>0</v>
      </c>
      <c r="CX55" s="492">
        <v>0</v>
      </c>
      <c r="CY55" s="492">
        <v>0</v>
      </c>
      <c r="CZ55" s="492">
        <v>566710</v>
      </c>
      <c r="DA55" s="492">
        <v>127510</v>
      </c>
      <c r="DB55" s="492">
        <v>14168</v>
      </c>
      <c r="DC55" s="493">
        <v>708388</v>
      </c>
      <c r="DD55" s="591" t="s">
        <v>719</v>
      </c>
      <c r="DE55" s="592" t="s">
        <v>1177</v>
      </c>
      <c r="DF55" s="593" t="s">
        <v>1178</v>
      </c>
    </row>
    <row r="56" spans="1:110" ht="12.75" x14ac:dyDescent="0.2">
      <c r="A56" s="468">
        <v>49</v>
      </c>
      <c r="B56" s="473" t="s">
        <v>722</v>
      </c>
      <c r="C56" s="403" t="s">
        <v>529</v>
      </c>
      <c r="D56" s="474" t="s">
        <v>901</v>
      </c>
      <c r="E56" s="480" t="s">
        <v>721</v>
      </c>
      <c r="F56" s="487">
        <v>83881738</v>
      </c>
      <c r="G56" s="488">
        <v>0</v>
      </c>
      <c r="H56" s="488">
        <v>2260917</v>
      </c>
      <c r="I56" s="488">
        <v>305867</v>
      </c>
      <c r="J56" s="488">
        <v>0</v>
      </c>
      <c r="K56" s="488">
        <v>305867</v>
      </c>
      <c r="L56" s="488">
        <v>0</v>
      </c>
      <c r="M56" s="488">
        <v>0</v>
      </c>
      <c r="N56" s="488">
        <v>294539</v>
      </c>
      <c r="O56" s="488">
        <v>294539</v>
      </c>
      <c r="P56" s="488">
        <v>0</v>
      </c>
      <c r="Q56" s="489">
        <v>81020415</v>
      </c>
      <c r="R56" s="490">
        <v>0.5</v>
      </c>
      <c r="S56" s="491">
        <v>0.49</v>
      </c>
      <c r="T56" s="491">
        <v>0</v>
      </c>
      <c r="U56" s="491">
        <v>0.01</v>
      </c>
      <c r="V56" s="491">
        <v>1</v>
      </c>
      <c r="W56" s="488">
        <v>40510208</v>
      </c>
      <c r="X56" s="488">
        <v>39700003</v>
      </c>
      <c r="Y56" s="488">
        <v>0</v>
      </c>
      <c r="Z56" s="488">
        <v>810204</v>
      </c>
      <c r="AA56" s="488">
        <v>81020415</v>
      </c>
      <c r="AB56" s="488">
        <v>0</v>
      </c>
      <c r="AC56" s="488">
        <v>0</v>
      </c>
      <c r="AD56" s="488">
        <v>0</v>
      </c>
      <c r="AE56" s="488">
        <v>0</v>
      </c>
      <c r="AF56" s="488">
        <v>0</v>
      </c>
      <c r="AG56" s="488">
        <v>40510208</v>
      </c>
      <c r="AH56" s="488">
        <v>39700003</v>
      </c>
      <c r="AI56" s="488">
        <v>0</v>
      </c>
      <c r="AJ56" s="488">
        <v>810204</v>
      </c>
      <c r="AK56" s="488">
        <v>81020415</v>
      </c>
      <c r="AL56" s="488">
        <v>305867</v>
      </c>
      <c r="AM56" s="488">
        <v>305867</v>
      </c>
      <c r="AN56" s="488">
        <v>0</v>
      </c>
      <c r="AO56" s="488">
        <v>0</v>
      </c>
      <c r="AP56" s="488">
        <v>294539</v>
      </c>
      <c r="AQ56" s="488">
        <v>0</v>
      </c>
      <c r="AR56" s="488">
        <v>294539</v>
      </c>
      <c r="AS56" s="488">
        <v>0</v>
      </c>
      <c r="AT56" s="488">
        <v>0</v>
      </c>
      <c r="AU56" s="488">
        <v>0</v>
      </c>
      <c r="AV56" s="488">
        <v>0</v>
      </c>
      <c r="AW56" s="488">
        <v>0</v>
      </c>
      <c r="AX56" s="488">
        <v>0</v>
      </c>
      <c r="AY56" s="488">
        <v>0</v>
      </c>
      <c r="AZ56" s="488">
        <v>0</v>
      </c>
      <c r="BA56" s="488">
        <v>0</v>
      </c>
      <c r="BB56" s="488">
        <v>0</v>
      </c>
      <c r="BC56" s="488">
        <v>0</v>
      </c>
      <c r="BD56" s="488">
        <v>0</v>
      </c>
      <c r="BE56" s="491">
        <v>0.5</v>
      </c>
      <c r="BF56" s="491">
        <v>0.49</v>
      </c>
      <c r="BG56" s="491">
        <v>0</v>
      </c>
      <c r="BH56" s="491">
        <v>0.01</v>
      </c>
      <c r="BI56" s="491">
        <v>1</v>
      </c>
      <c r="BJ56" s="492">
        <v>-596500</v>
      </c>
      <c r="BK56" s="492">
        <v>-584570</v>
      </c>
      <c r="BL56" s="492">
        <v>0</v>
      </c>
      <c r="BM56" s="492">
        <v>-11930</v>
      </c>
      <c r="BN56" s="492">
        <v>-1193000</v>
      </c>
      <c r="BO56" s="492">
        <v>39913708</v>
      </c>
      <c r="BP56" s="492">
        <v>39715839</v>
      </c>
      <c r="BQ56" s="492">
        <v>0</v>
      </c>
      <c r="BR56" s="492">
        <v>798274</v>
      </c>
      <c r="BS56" s="493">
        <v>80427821</v>
      </c>
      <c r="BT56" s="494">
        <v>600776</v>
      </c>
      <c r="BU56" s="492">
        <v>0</v>
      </c>
      <c r="BV56" s="492">
        <v>12170</v>
      </c>
      <c r="BW56" s="492">
        <v>612946</v>
      </c>
      <c r="BX56" s="492">
        <v>1735794</v>
      </c>
      <c r="BY56" s="492">
        <v>0</v>
      </c>
      <c r="BZ56" s="492">
        <v>35424</v>
      </c>
      <c r="CA56" s="492">
        <v>1771218</v>
      </c>
      <c r="CB56" s="492">
        <v>0</v>
      </c>
      <c r="CC56" s="492">
        <v>0</v>
      </c>
      <c r="CD56" s="492">
        <v>0</v>
      </c>
      <c r="CE56" s="492">
        <v>0</v>
      </c>
      <c r="CF56" s="492">
        <v>17432</v>
      </c>
      <c r="CG56" s="492">
        <v>0</v>
      </c>
      <c r="CH56" s="492">
        <v>356</v>
      </c>
      <c r="CI56" s="492">
        <v>17788</v>
      </c>
      <c r="CJ56" s="492">
        <v>1833</v>
      </c>
      <c r="CK56" s="492">
        <v>0</v>
      </c>
      <c r="CL56" s="492">
        <v>37</v>
      </c>
      <c r="CM56" s="492">
        <v>1870</v>
      </c>
      <c r="CN56" s="492">
        <v>15879</v>
      </c>
      <c r="CO56" s="492">
        <v>0</v>
      </c>
      <c r="CP56" s="492">
        <v>324</v>
      </c>
      <c r="CQ56" s="492">
        <v>16203</v>
      </c>
      <c r="CR56" s="492">
        <v>0</v>
      </c>
      <c r="CS56" s="492">
        <v>0</v>
      </c>
      <c r="CT56" s="492">
        <v>0</v>
      </c>
      <c r="CU56" s="492">
        <v>0</v>
      </c>
      <c r="CV56" s="492">
        <v>0</v>
      </c>
      <c r="CW56" s="492">
        <v>0</v>
      </c>
      <c r="CX56" s="492">
        <v>0</v>
      </c>
      <c r="CY56" s="492">
        <v>0</v>
      </c>
      <c r="CZ56" s="492">
        <v>2371714</v>
      </c>
      <c r="DA56" s="492">
        <v>0</v>
      </c>
      <c r="DB56" s="492">
        <v>48311</v>
      </c>
      <c r="DC56" s="493">
        <v>2420025</v>
      </c>
      <c r="DD56" s="591" t="s">
        <v>721</v>
      </c>
      <c r="DE56" s="592" t="s">
        <v>529</v>
      </c>
      <c r="DF56" s="593" t="s">
        <v>1182</v>
      </c>
    </row>
    <row r="57" spans="1:110" ht="12.75" x14ac:dyDescent="0.2">
      <c r="A57" s="468">
        <v>50</v>
      </c>
      <c r="B57" s="473" t="s">
        <v>724</v>
      </c>
      <c r="C57" s="403" t="s">
        <v>897</v>
      </c>
      <c r="D57" s="474" t="s">
        <v>900</v>
      </c>
      <c r="E57" s="480" t="s">
        <v>723</v>
      </c>
      <c r="F57" s="487">
        <v>44330462</v>
      </c>
      <c r="G57" s="488">
        <v>1044175</v>
      </c>
      <c r="H57" s="488">
        <v>0</v>
      </c>
      <c r="I57" s="488">
        <v>193360</v>
      </c>
      <c r="J57" s="488">
        <v>0</v>
      </c>
      <c r="K57" s="488">
        <v>193360</v>
      </c>
      <c r="L57" s="488">
        <v>0</v>
      </c>
      <c r="M57" s="488">
        <v>80</v>
      </c>
      <c r="N57" s="488">
        <v>151810</v>
      </c>
      <c r="O57" s="488">
        <v>151810</v>
      </c>
      <c r="P57" s="488">
        <v>0</v>
      </c>
      <c r="Q57" s="489">
        <v>45029387</v>
      </c>
      <c r="R57" s="490">
        <v>0.5</v>
      </c>
      <c r="S57" s="491">
        <v>0.4</v>
      </c>
      <c r="T57" s="491">
        <v>0.09</v>
      </c>
      <c r="U57" s="491">
        <v>0.01</v>
      </c>
      <c r="V57" s="491">
        <v>1</v>
      </c>
      <c r="W57" s="488">
        <v>22514693</v>
      </c>
      <c r="X57" s="488">
        <v>18011755</v>
      </c>
      <c r="Y57" s="488">
        <v>4052645</v>
      </c>
      <c r="Z57" s="488">
        <v>450294</v>
      </c>
      <c r="AA57" s="488">
        <v>45029387</v>
      </c>
      <c r="AB57" s="488">
        <v>0</v>
      </c>
      <c r="AC57" s="488">
        <v>0</v>
      </c>
      <c r="AD57" s="488">
        <v>0</v>
      </c>
      <c r="AE57" s="488">
        <v>0</v>
      </c>
      <c r="AF57" s="488">
        <v>0</v>
      </c>
      <c r="AG57" s="488">
        <v>22514693</v>
      </c>
      <c r="AH57" s="488">
        <v>18011755</v>
      </c>
      <c r="AI57" s="488">
        <v>4052645</v>
      </c>
      <c r="AJ57" s="488">
        <v>450294</v>
      </c>
      <c r="AK57" s="488">
        <v>45029387</v>
      </c>
      <c r="AL57" s="488">
        <v>193360</v>
      </c>
      <c r="AM57" s="488">
        <v>193360</v>
      </c>
      <c r="AN57" s="488">
        <v>80</v>
      </c>
      <c r="AO57" s="488">
        <v>80</v>
      </c>
      <c r="AP57" s="488">
        <v>151810</v>
      </c>
      <c r="AQ57" s="488">
        <v>0</v>
      </c>
      <c r="AR57" s="488">
        <v>151810</v>
      </c>
      <c r="AS57" s="488">
        <v>0</v>
      </c>
      <c r="AT57" s="488">
        <v>0</v>
      </c>
      <c r="AU57" s="488">
        <v>0</v>
      </c>
      <c r="AV57" s="488">
        <v>0</v>
      </c>
      <c r="AW57" s="488">
        <v>0</v>
      </c>
      <c r="AX57" s="488">
        <v>0</v>
      </c>
      <c r="AY57" s="488">
        <v>0</v>
      </c>
      <c r="AZ57" s="488">
        <v>0</v>
      </c>
      <c r="BA57" s="488">
        <v>0</v>
      </c>
      <c r="BB57" s="488">
        <v>0</v>
      </c>
      <c r="BC57" s="488">
        <v>0</v>
      </c>
      <c r="BD57" s="488">
        <v>0</v>
      </c>
      <c r="BE57" s="491">
        <v>0.5</v>
      </c>
      <c r="BF57" s="491">
        <v>0.4</v>
      </c>
      <c r="BG57" s="491">
        <v>0.09</v>
      </c>
      <c r="BH57" s="491">
        <v>0.01</v>
      </c>
      <c r="BI57" s="491">
        <v>1</v>
      </c>
      <c r="BJ57" s="492">
        <v>-600412</v>
      </c>
      <c r="BK57" s="492">
        <v>-480329</v>
      </c>
      <c r="BL57" s="492">
        <v>-108074</v>
      </c>
      <c r="BM57" s="492">
        <v>-12008</v>
      </c>
      <c r="BN57" s="492">
        <v>-1200823</v>
      </c>
      <c r="BO57" s="492">
        <v>21914281</v>
      </c>
      <c r="BP57" s="492">
        <v>17876676</v>
      </c>
      <c r="BQ57" s="492">
        <v>3944571</v>
      </c>
      <c r="BR57" s="492">
        <v>438286</v>
      </c>
      <c r="BS57" s="493">
        <v>44173814</v>
      </c>
      <c r="BT57" s="494">
        <v>272844</v>
      </c>
      <c r="BU57" s="492">
        <v>60877</v>
      </c>
      <c r="BV57" s="492">
        <v>6764</v>
      </c>
      <c r="BW57" s="492">
        <v>340485</v>
      </c>
      <c r="BX57" s="492">
        <v>1018427</v>
      </c>
      <c r="BY57" s="492">
        <v>229146</v>
      </c>
      <c r="BZ57" s="492">
        <v>25461</v>
      </c>
      <c r="CA57" s="492">
        <v>1273034</v>
      </c>
      <c r="CB57" s="492">
        <v>1643</v>
      </c>
      <c r="CC57" s="492">
        <v>370</v>
      </c>
      <c r="CD57" s="492">
        <v>41</v>
      </c>
      <c r="CE57" s="492">
        <v>2054</v>
      </c>
      <c r="CF57" s="492">
        <v>605</v>
      </c>
      <c r="CG57" s="492">
        <v>136</v>
      </c>
      <c r="CH57" s="492">
        <v>15</v>
      </c>
      <c r="CI57" s="492">
        <v>756</v>
      </c>
      <c r="CJ57" s="492">
        <v>140</v>
      </c>
      <c r="CK57" s="492">
        <v>32</v>
      </c>
      <c r="CL57" s="492">
        <v>4</v>
      </c>
      <c r="CM57" s="492">
        <v>176</v>
      </c>
      <c r="CN57" s="492">
        <v>726</v>
      </c>
      <c r="CO57" s="492">
        <v>163</v>
      </c>
      <c r="CP57" s="492">
        <v>18</v>
      </c>
      <c r="CQ57" s="492">
        <v>907</v>
      </c>
      <c r="CR57" s="492">
        <v>609</v>
      </c>
      <c r="CS57" s="492">
        <v>137</v>
      </c>
      <c r="CT57" s="492">
        <v>15</v>
      </c>
      <c r="CU57" s="492">
        <v>761</v>
      </c>
      <c r="CV57" s="492">
        <v>0</v>
      </c>
      <c r="CW57" s="492">
        <v>0</v>
      </c>
      <c r="CX57" s="492">
        <v>0</v>
      </c>
      <c r="CY57" s="492">
        <v>0</v>
      </c>
      <c r="CZ57" s="492">
        <v>1294994</v>
      </c>
      <c r="DA57" s="492">
        <v>290861</v>
      </c>
      <c r="DB57" s="492">
        <v>32318</v>
      </c>
      <c r="DC57" s="493">
        <v>1618173</v>
      </c>
      <c r="DD57" s="591" t="s">
        <v>723</v>
      </c>
      <c r="DE57" s="592" t="s">
        <v>1184</v>
      </c>
      <c r="DF57" s="593" t="s">
        <v>1185</v>
      </c>
    </row>
    <row r="58" spans="1:110" ht="12.75" x14ac:dyDescent="0.2">
      <c r="A58" s="468">
        <v>51</v>
      </c>
      <c r="B58" s="473" t="s">
        <v>726</v>
      </c>
      <c r="C58" s="403" t="s">
        <v>897</v>
      </c>
      <c r="D58" s="474" t="s">
        <v>901</v>
      </c>
      <c r="E58" s="480" t="s">
        <v>725</v>
      </c>
      <c r="F58" s="487">
        <v>80957549</v>
      </c>
      <c r="G58" s="488">
        <v>0</v>
      </c>
      <c r="H58" s="488">
        <v>4126045</v>
      </c>
      <c r="I58" s="488">
        <v>217330</v>
      </c>
      <c r="J58" s="488">
        <v>0</v>
      </c>
      <c r="K58" s="488">
        <v>217330</v>
      </c>
      <c r="L58" s="488">
        <v>0</v>
      </c>
      <c r="M58" s="488">
        <v>0</v>
      </c>
      <c r="N58" s="488">
        <v>0</v>
      </c>
      <c r="O58" s="488">
        <v>0</v>
      </c>
      <c r="P58" s="488">
        <v>0</v>
      </c>
      <c r="Q58" s="489">
        <v>76614174</v>
      </c>
      <c r="R58" s="490">
        <v>0.5</v>
      </c>
      <c r="S58" s="491">
        <v>0.4</v>
      </c>
      <c r="T58" s="491">
        <v>0.09</v>
      </c>
      <c r="U58" s="491">
        <v>0.01</v>
      </c>
      <c r="V58" s="491">
        <v>1</v>
      </c>
      <c r="W58" s="488">
        <v>38307086</v>
      </c>
      <c r="X58" s="488">
        <v>30645670</v>
      </c>
      <c r="Y58" s="488">
        <v>6895276</v>
      </c>
      <c r="Z58" s="488">
        <v>766142</v>
      </c>
      <c r="AA58" s="488">
        <v>76614174</v>
      </c>
      <c r="AB58" s="488">
        <v>0</v>
      </c>
      <c r="AC58" s="488">
        <v>0</v>
      </c>
      <c r="AD58" s="488">
        <v>0</v>
      </c>
      <c r="AE58" s="488">
        <v>0</v>
      </c>
      <c r="AF58" s="488">
        <v>0</v>
      </c>
      <c r="AG58" s="488">
        <v>38307086</v>
      </c>
      <c r="AH58" s="488">
        <v>30645670</v>
      </c>
      <c r="AI58" s="488">
        <v>6895276</v>
      </c>
      <c r="AJ58" s="488">
        <v>766142</v>
      </c>
      <c r="AK58" s="488">
        <v>76614174</v>
      </c>
      <c r="AL58" s="488">
        <v>217330</v>
      </c>
      <c r="AM58" s="488">
        <v>217330</v>
      </c>
      <c r="AN58" s="488">
        <v>0</v>
      </c>
      <c r="AO58" s="488">
        <v>0</v>
      </c>
      <c r="AP58" s="488">
        <v>0</v>
      </c>
      <c r="AQ58" s="488">
        <v>0</v>
      </c>
      <c r="AR58" s="488">
        <v>0</v>
      </c>
      <c r="AS58" s="488">
        <v>0</v>
      </c>
      <c r="AT58" s="488">
        <v>0</v>
      </c>
      <c r="AU58" s="488">
        <v>0</v>
      </c>
      <c r="AV58" s="488">
        <v>0</v>
      </c>
      <c r="AW58" s="488">
        <v>0</v>
      </c>
      <c r="AX58" s="488">
        <v>0</v>
      </c>
      <c r="AY58" s="488">
        <v>0</v>
      </c>
      <c r="AZ58" s="488">
        <v>0</v>
      </c>
      <c r="BA58" s="488">
        <v>0</v>
      </c>
      <c r="BB58" s="488">
        <v>0</v>
      </c>
      <c r="BC58" s="488">
        <v>0</v>
      </c>
      <c r="BD58" s="488">
        <v>0</v>
      </c>
      <c r="BE58" s="491">
        <v>0.5</v>
      </c>
      <c r="BF58" s="491">
        <v>0.4</v>
      </c>
      <c r="BG58" s="491">
        <v>0.09</v>
      </c>
      <c r="BH58" s="491">
        <v>0.01</v>
      </c>
      <c r="BI58" s="491">
        <v>1</v>
      </c>
      <c r="BJ58" s="492">
        <v>1496905</v>
      </c>
      <c r="BK58" s="492">
        <v>1197524</v>
      </c>
      <c r="BL58" s="492">
        <v>269443</v>
      </c>
      <c r="BM58" s="492">
        <v>29938</v>
      </c>
      <c r="BN58" s="492">
        <v>2993810</v>
      </c>
      <c r="BO58" s="492">
        <v>39803991</v>
      </c>
      <c r="BP58" s="492">
        <v>32060524</v>
      </c>
      <c r="BQ58" s="492">
        <v>7164719</v>
      </c>
      <c r="BR58" s="492">
        <v>796080</v>
      </c>
      <c r="BS58" s="493">
        <v>79825314</v>
      </c>
      <c r="BT58" s="494">
        <v>460343</v>
      </c>
      <c r="BU58" s="492">
        <v>103577</v>
      </c>
      <c r="BV58" s="492">
        <v>11509</v>
      </c>
      <c r="BW58" s="492">
        <v>575429</v>
      </c>
      <c r="BX58" s="492">
        <v>826697</v>
      </c>
      <c r="BY58" s="492">
        <v>186007</v>
      </c>
      <c r="BZ58" s="492">
        <v>20667</v>
      </c>
      <c r="CA58" s="492">
        <v>1033371</v>
      </c>
      <c r="CB58" s="492">
        <v>0</v>
      </c>
      <c r="CC58" s="492">
        <v>0</v>
      </c>
      <c r="CD58" s="492">
        <v>0</v>
      </c>
      <c r="CE58" s="492">
        <v>0</v>
      </c>
      <c r="CF58" s="492">
        <v>605</v>
      </c>
      <c r="CG58" s="492">
        <v>136</v>
      </c>
      <c r="CH58" s="492">
        <v>15</v>
      </c>
      <c r="CI58" s="492">
        <v>756</v>
      </c>
      <c r="CJ58" s="492">
        <v>381</v>
      </c>
      <c r="CK58" s="492">
        <v>86</v>
      </c>
      <c r="CL58" s="492">
        <v>10</v>
      </c>
      <c r="CM58" s="492">
        <v>477</v>
      </c>
      <c r="CN58" s="492">
        <v>2382</v>
      </c>
      <c r="CO58" s="492">
        <v>536</v>
      </c>
      <c r="CP58" s="492">
        <v>60</v>
      </c>
      <c r="CQ58" s="492">
        <v>2978</v>
      </c>
      <c r="CR58" s="492">
        <v>0</v>
      </c>
      <c r="CS58" s="492">
        <v>0</v>
      </c>
      <c r="CT58" s="492">
        <v>0</v>
      </c>
      <c r="CU58" s="492">
        <v>0</v>
      </c>
      <c r="CV58" s="492">
        <v>0</v>
      </c>
      <c r="CW58" s="492">
        <v>0</v>
      </c>
      <c r="CX58" s="492">
        <v>0</v>
      </c>
      <c r="CY58" s="492">
        <v>0</v>
      </c>
      <c r="CZ58" s="492">
        <v>1290408</v>
      </c>
      <c r="DA58" s="492">
        <v>290342</v>
      </c>
      <c r="DB58" s="492">
        <v>32261</v>
      </c>
      <c r="DC58" s="493">
        <v>1613011</v>
      </c>
      <c r="DD58" s="591" t="s">
        <v>725</v>
      </c>
      <c r="DE58" s="592" t="s">
        <v>1177</v>
      </c>
      <c r="DF58" s="593" t="s">
        <v>1178</v>
      </c>
    </row>
    <row r="59" spans="1:110" ht="12.75" x14ac:dyDescent="0.2">
      <c r="A59" s="468">
        <v>52</v>
      </c>
      <c r="B59" s="473" t="s">
        <v>728</v>
      </c>
      <c r="C59" s="403" t="s">
        <v>897</v>
      </c>
      <c r="D59" s="474" t="s">
        <v>906</v>
      </c>
      <c r="E59" s="480" t="s">
        <v>727</v>
      </c>
      <c r="F59" s="487">
        <v>56008674</v>
      </c>
      <c r="G59" s="488">
        <v>0</v>
      </c>
      <c r="H59" s="488">
        <v>2158783</v>
      </c>
      <c r="I59" s="488">
        <v>174255</v>
      </c>
      <c r="J59" s="488">
        <v>0</v>
      </c>
      <c r="K59" s="488">
        <v>174255</v>
      </c>
      <c r="L59" s="488">
        <v>0</v>
      </c>
      <c r="M59" s="488">
        <v>0</v>
      </c>
      <c r="N59" s="488">
        <v>0</v>
      </c>
      <c r="O59" s="488">
        <v>0</v>
      </c>
      <c r="P59" s="488">
        <v>0</v>
      </c>
      <c r="Q59" s="489">
        <v>53675636</v>
      </c>
      <c r="R59" s="490">
        <v>0.5</v>
      </c>
      <c r="S59" s="491">
        <v>0.4</v>
      </c>
      <c r="T59" s="491">
        <v>0.1</v>
      </c>
      <c r="U59" s="491">
        <v>0</v>
      </c>
      <c r="V59" s="491">
        <v>1</v>
      </c>
      <c r="W59" s="488">
        <v>26837818</v>
      </c>
      <c r="X59" s="488">
        <v>21470254</v>
      </c>
      <c r="Y59" s="488">
        <v>5367564</v>
      </c>
      <c r="Z59" s="488">
        <v>0</v>
      </c>
      <c r="AA59" s="488">
        <v>53675636</v>
      </c>
      <c r="AB59" s="488">
        <v>0</v>
      </c>
      <c r="AC59" s="488">
        <v>0</v>
      </c>
      <c r="AD59" s="488">
        <v>0</v>
      </c>
      <c r="AE59" s="488">
        <v>0</v>
      </c>
      <c r="AF59" s="488">
        <v>0</v>
      </c>
      <c r="AG59" s="488">
        <v>26837818</v>
      </c>
      <c r="AH59" s="488">
        <v>21470254</v>
      </c>
      <c r="AI59" s="488">
        <v>5367564</v>
      </c>
      <c r="AJ59" s="488">
        <v>0</v>
      </c>
      <c r="AK59" s="488">
        <v>53675636</v>
      </c>
      <c r="AL59" s="488">
        <v>174255</v>
      </c>
      <c r="AM59" s="488">
        <v>174255</v>
      </c>
      <c r="AN59" s="488">
        <v>0</v>
      </c>
      <c r="AO59" s="488">
        <v>0</v>
      </c>
      <c r="AP59" s="488">
        <v>0</v>
      </c>
      <c r="AQ59" s="488">
        <v>0</v>
      </c>
      <c r="AR59" s="488">
        <v>0</v>
      </c>
      <c r="AS59" s="488">
        <v>0</v>
      </c>
      <c r="AT59" s="488">
        <v>0</v>
      </c>
      <c r="AU59" s="488">
        <v>0</v>
      </c>
      <c r="AV59" s="488">
        <v>0</v>
      </c>
      <c r="AW59" s="488">
        <v>0</v>
      </c>
      <c r="AX59" s="488">
        <v>0</v>
      </c>
      <c r="AY59" s="488">
        <v>0</v>
      </c>
      <c r="AZ59" s="488">
        <v>0</v>
      </c>
      <c r="BA59" s="488">
        <v>0</v>
      </c>
      <c r="BB59" s="488">
        <v>0</v>
      </c>
      <c r="BC59" s="488">
        <v>0</v>
      </c>
      <c r="BD59" s="488">
        <v>0</v>
      </c>
      <c r="BE59" s="491">
        <v>0.5</v>
      </c>
      <c r="BF59" s="491">
        <v>0.4</v>
      </c>
      <c r="BG59" s="491">
        <v>0.1</v>
      </c>
      <c r="BH59" s="491">
        <v>0</v>
      </c>
      <c r="BI59" s="491">
        <v>1</v>
      </c>
      <c r="BJ59" s="492">
        <v>-555531</v>
      </c>
      <c r="BK59" s="492">
        <v>-444425</v>
      </c>
      <c r="BL59" s="492">
        <v>-111106</v>
      </c>
      <c r="BM59" s="492">
        <v>0</v>
      </c>
      <c r="BN59" s="492">
        <v>-1111062</v>
      </c>
      <c r="BO59" s="492">
        <v>26282287</v>
      </c>
      <c r="BP59" s="492">
        <v>21200084</v>
      </c>
      <c r="BQ59" s="492">
        <v>5256458</v>
      </c>
      <c r="BR59" s="492">
        <v>0</v>
      </c>
      <c r="BS59" s="493">
        <v>52738829</v>
      </c>
      <c r="BT59" s="494">
        <v>322515</v>
      </c>
      <c r="BU59" s="492">
        <v>80629</v>
      </c>
      <c r="BV59" s="492">
        <v>0</v>
      </c>
      <c r="BW59" s="492">
        <v>403144</v>
      </c>
      <c r="BX59" s="492">
        <v>620605</v>
      </c>
      <c r="BY59" s="492">
        <v>155151</v>
      </c>
      <c r="BZ59" s="492">
        <v>0</v>
      </c>
      <c r="CA59" s="492">
        <v>775756</v>
      </c>
      <c r="CB59" s="492">
        <v>0</v>
      </c>
      <c r="CC59" s="492">
        <v>0</v>
      </c>
      <c r="CD59" s="492">
        <v>0</v>
      </c>
      <c r="CE59" s="492">
        <v>0</v>
      </c>
      <c r="CF59" s="492">
        <v>0</v>
      </c>
      <c r="CG59" s="492">
        <v>0</v>
      </c>
      <c r="CH59" s="492">
        <v>0</v>
      </c>
      <c r="CI59" s="492">
        <v>0</v>
      </c>
      <c r="CJ59" s="492">
        <v>406</v>
      </c>
      <c r="CK59" s="492">
        <v>102</v>
      </c>
      <c r="CL59" s="492">
        <v>0</v>
      </c>
      <c r="CM59" s="492">
        <v>508</v>
      </c>
      <c r="CN59" s="492">
        <v>0</v>
      </c>
      <c r="CO59" s="492">
        <v>0</v>
      </c>
      <c r="CP59" s="492">
        <v>0</v>
      </c>
      <c r="CQ59" s="492">
        <v>0</v>
      </c>
      <c r="CR59" s="492">
        <v>609</v>
      </c>
      <c r="CS59" s="492">
        <v>152</v>
      </c>
      <c r="CT59" s="492">
        <v>0</v>
      </c>
      <c r="CU59" s="492">
        <v>761</v>
      </c>
      <c r="CV59" s="492">
        <v>0</v>
      </c>
      <c r="CW59" s="492">
        <v>0</v>
      </c>
      <c r="CX59" s="492">
        <v>0</v>
      </c>
      <c r="CY59" s="492">
        <v>0</v>
      </c>
      <c r="CZ59" s="492">
        <v>944135</v>
      </c>
      <c r="DA59" s="492">
        <v>236034</v>
      </c>
      <c r="DB59" s="492">
        <v>0</v>
      </c>
      <c r="DC59" s="493">
        <v>1180169</v>
      </c>
      <c r="DD59" s="591" t="s">
        <v>727</v>
      </c>
      <c r="DE59" s="592" t="s">
        <v>1202</v>
      </c>
      <c r="DF59" s="593" t="s">
        <v>1162</v>
      </c>
    </row>
    <row r="60" spans="1:110" ht="12.75" x14ac:dyDescent="0.2">
      <c r="A60" s="468">
        <v>53</v>
      </c>
      <c r="B60" s="473" t="s">
        <v>730</v>
      </c>
      <c r="C60" s="403" t="s">
        <v>897</v>
      </c>
      <c r="D60" s="474" t="s">
        <v>898</v>
      </c>
      <c r="E60" s="480" t="s">
        <v>729</v>
      </c>
      <c r="F60" s="487">
        <v>78928630</v>
      </c>
      <c r="G60" s="488">
        <v>6941903</v>
      </c>
      <c r="H60" s="488">
        <v>0</v>
      </c>
      <c r="I60" s="488">
        <v>227866</v>
      </c>
      <c r="J60" s="488">
        <v>0</v>
      </c>
      <c r="K60" s="488">
        <v>227866</v>
      </c>
      <c r="L60" s="488">
        <v>0</v>
      </c>
      <c r="M60" s="488">
        <v>0</v>
      </c>
      <c r="N60" s="488">
        <v>447841</v>
      </c>
      <c r="O60" s="488">
        <v>202114</v>
      </c>
      <c r="P60" s="488">
        <v>245727</v>
      </c>
      <c r="Q60" s="489">
        <v>85194826</v>
      </c>
      <c r="R60" s="490">
        <v>0.5</v>
      </c>
      <c r="S60" s="491">
        <v>0.4</v>
      </c>
      <c r="T60" s="491">
        <v>0.1</v>
      </c>
      <c r="U60" s="491">
        <v>0</v>
      </c>
      <c r="V60" s="491">
        <v>1</v>
      </c>
      <c r="W60" s="488">
        <v>42597413</v>
      </c>
      <c r="X60" s="488">
        <v>34077930</v>
      </c>
      <c r="Y60" s="488">
        <v>8519483</v>
      </c>
      <c r="Z60" s="488">
        <v>0</v>
      </c>
      <c r="AA60" s="488">
        <v>85194826</v>
      </c>
      <c r="AB60" s="488">
        <v>0</v>
      </c>
      <c r="AC60" s="488">
        <v>0</v>
      </c>
      <c r="AD60" s="488">
        <v>0</v>
      </c>
      <c r="AE60" s="488">
        <v>0</v>
      </c>
      <c r="AF60" s="488">
        <v>0</v>
      </c>
      <c r="AG60" s="488">
        <v>42597413</v>
      </c>
      <c r="AH60" s="488">
        <v>34077930</v>
      </c>
      <c r="AI60" s="488">
        <v>8519483</v>
      </c>
      <c r="AJ60" s="488">
        <v>0</v>
      </c>
      <c r="AK60" s="488">
        <v>85194826</v>
      </c>
      <c r="AL60" s="488">
        <v>227866</v>
      </c>
      <c r="AM60" s="488">
        <v>227866</v>
      </c>
      <c r="AN60" s="488">
        <v>0</v>
      </c>
      <c r="AO60" s="488">
        <v>0</v>
      </c>
      <c r="AP60" s="488">
        <v>202114</v>
      </c>
      <c r="AQ60" s="488">
        <v>245727</v>
      </c>
      <c r="AR60" s="488">
        <v>447841</v>
      </c>
      <c r="AS60" s="488">
        <v>0</v>
      </c>
      <c r="AT60" s="488">
        <v>0</v>
      </c>
      <c r="AU60" s="488">
        <v>0</v>
      </c>
      <c r="AV60" s="488">
        <v>0</v>
      </c>
      <c r="AW60" s="488">
        <v>0</v>
      </c>
      <c r="AX60" s="488">
        <v>0</v>
      </c>
      <c r="AY60" s="488">
        <v>0</v>
      </c>
      <c r="AZ60" s="488">
        <v>0</v>
      </c>
      <c r="BA60" s="488">
        <v>0</v>
      </c>
      <c r="BB60" s="488">
        <v>0</v>
      </c>
      <c r="BC60" s="488">
        <v>0</v>
      </c>
      <c r="BD60" s="488">
        <v>0</v>
      </c>
      <c r="BE60" s="491">
        <v>0.5</v>
      </c>
      <c r="BF60" s="491">
        <v>0.4</v>
      </c>
      <c r="BG60" s="491">
        <v>0.1</v>
      </c>
      <c r="BH60" s="491">
        <v>0</v>
      </c>
      <c r="BI60" s="491">
        <v>1</v>
      </c>
      <c r="BJ60" s="492">
        <v>-785597</v>
      </c>
      <c r="BK60" s="492">
        <v>-628477</v>
      </c>
      <c r="BL60" s="492">
        <v>-157119</v>
      </c>
      <c r="BM60" s="492">
        <v>0</v>
      </c>
      <c r="BN60" s="492">
        <v>-1571193</v>
      </c>
      <c r="BO60" s="492">
        <v>41811816</v>
      </c>
      <c r="BP60" s="492">
        <v>33879433</v>
      </c>
      <c r="BQ60" s="492">
        <v>8608091</v>
      </c>
      <c r="BR60" s="492">
        <v>0</v>
      </c>
      <c r="BS60" s="493">
        <v>84299340</v>
      </c>
      <c r="BT60" s="494">
        <v>514936</v>
      </c>
      <c r="BU60" s="492">
        <v>131666</v>
      </c>
      <c r="BV60" s="492">
        <v>0</v>
      </c>
      <c r="BW60" s="492">
        <v>646602</v>
      </c>
      <c r="BX60" s="492">
        <v>649184</v>
      </c>
      <c r="BY60" s="492">
        <v>162296</v>
      </c>
      <c r="BZ60" s="492">
        <v>0</v>
      </c>
      <c r="CA60" s="492">
        <v>811480</v>
      </c>
      <c r="CB60" s="492">
        <v>0</v>
      </c>
      <c r="CC60" s="492">
        <v>0</v>
      </c>
      <c r="CD60" s="492">
        <v>0</v>
      </c>
      <c r="CE60" s="492">
        <v>0</v>
      </c>
      <c r="CF60" s="492">
        <v>0</v>
      </c>
      <c r="CG60" s="492">
        <v>0</v>
      </c>
      <c r="CH60" s="492">
        <v>0</v>
      </c>
      <c r="CI60" s="492">
        <v>0</v>
      </c>
      <c r="CJ60" s="492">
        <v>0</v>
      </c>
      <c r="CK60" s="492">
        <v>0</v>
      </c>
      <c r="CL60" s="492">
        <v>0</v>
      </c>
      <c r="CM60" s="492">
        <v>0</v>
      </c>
      <c r="CN60" s="492">
        <v>13046</v>
      </c>
      <c r="CO60" s="492">
        <v>3261</v>
      </c>
      <c r="CP60" s="492">
        <v>0</v>
      </c>
      <c r="CQ60" s="492">
        <v>16307</v>
      </c>
      <c r="CR60" s="492">
        <v>0</v>
      </c>
      <c r="CS60" s="492">
        <v>0</v>
      </c>
      <c r="CT60" s="492">
        <v>0</v>
      </c>
      <c r="CU60" s="492">
        <v>0</v>
      </c>
      <c r="CV60" s="492">
        <v>0</v>
      </c>
      <c r="CW60" s="492">
        <v>0</v>
      </c>
      <c r="CX60" s="492">
        <v>0</v>
      </c>
      <c r="CY60" s="492">
        <v>0</v>
      </c>
      <c r="CZ60" s="492">
        <v>1177166</v>
      </c>
      <c r="DA60" s="492">
        <v>297223</v>
      </c>
      <c r="DB60" s="492">
        <v>0</v>
      </c>
      <c r="DC60" s="493">
        <v>1474389</v>
      </c>
      <c r="DD60" s="591" t="s">
        <v>729</v>
      </c>
      <c r="DE60" s="592" t="s">
        <v>1203</v>
      </c>
      <c r="DF60" s="593" t="s">
        <v>1162</v>
      </c>
    </row>
    <row r="61" spans="1:110" ht="12.75" x14ac:dyDescent="0.2">
      <c r="A61" s="468">
        <v>54</v>
      </c>
      <c r="B61" s="473" t="s">
        <v>732</v>
      </c>
      <c r="C61" s="403" t="s">
        <v>529</v>
      </c>
      <c r="D61" s="474" t="s">
        <v>899</v>
      </c>
      <c r="E61" s="480" t="s">
        <v>731</v>
      </c>
      <c r="F61" s="487">
        <v>136519655</v>
      </c>
      <c r="G61" s="488">
        <v>0</v>
      </c>
      <c r="H61" s="488">
        <v>3894056</v>
      </c>
      <c r="I61" s="488">
        <v>563725</v>
      </c>
      <c r="J61" s="488">
        <v>0</v>
      </c>
      <c r="K61" s="488">
        <v>563725</v>
      </c>
      <c r="L61" s="488">
        <v>0</v>
      </c>
      <c r="M61" s="488">
        <v>368442</v>
      </c>
      <c r="N61" s="488">
        <v>68439</v>
      </c>
      <c r="O61" s="488">
        <v>68439</v>
      </c>
      <c r="P61" s="488">
        <v>0</v>
      </c>
      <c r="Q61" s="489">
        <v>131624993</v>
      </c>
      <c r="R61" s="490">
        <v>0.5</v>
      </c>
      <c r="S61" s="491">
        <v>0.49</v>
      </c>
      <c r="T61" s="491">
        <v>0</v>
      </c>
      <c r="U61" s="491">
        <v>0.01</v>
      </c>
      <c r="V61" s="491">
        <v>1</v>
      </c>
      <c r="W61" s="488">
        <v>65812496</v>
      </c>
      <c r="X61" s="488">
        <v>64496247</v>
      </c>
      <c r="Y61" s="488">
        <v>0</v>
      </c>
      <c r="Z61" s="488">
        <v>1316250</v>
      </c>
      <c r="AA61" s="488">
        <v>131624993</v>
      </c>
      <c r="AB61" s="488">
        <v>44846</v>
      </c>
      <c r="AC61" s="488">
        <v>0</v>
      </c>
      <c r="AD61" s="488">
        <v>0</v>
      </c>
      <c r="AE61" s="488">
        <v>0</v>
      </c>
      <c r="AF61" s="488">
        <v>44846</v>
      </c>
      <c r="AG61" s="488">
        <v>65767650</v>
      </c>
      <c r="AH61" s="488">
        <v>64496247</v>
      </c>
      <c r="AI61" s="488">
        <v>0</v>
      </c>
      <c r="AJ61" s="488">
        <v>1316250</v>
      </c>
      <c r="AK61" s="488">
        <v>131580147</v>
      </c>
      <c r="AL61" s="488">
        <v>563725</v>
      </c>
      <c r="AM61" s="488">
        <v>563725</v>
      </c>
      <c r="AN61" s="488">
        <v>368442</v>
      </c>
      <c r="AO61" s="488">
        <v>368442</v>
      </c>
      <c r="AP61" s="488">
        <v>68439</v>
      </c>
      <c r="AQ61" s="488">
        <v>0</v>
      </c>
      <c r="AR61" s="488">
        <v>68439</v>
      </c>
      <c r="AS61" s="488">
        <v>44846</v>
      </c>
      <c r="AT61" s="488">
        <v>0</v>
      </c>
      <c r="AU61" s="488">
        <v>0</v>
      </c>
      <c r="AV61" s="488">
        <v>44846</v>
      </c>
      <c r="AW61" s="488">
        <v>0</v>
      </c>
      <c r="AX61" s="488">
        <v>0</v>
      </c>
      <c r="AY61" s="488">
        <v>0</v>
      </c>
      <c r="AZ61" s="488">
        <v>0</v>
      </c>
      <c r="BA61" s="488">
        <v>0</v>
      </c>
      <c r="BB61" s="488">
        <v>0</v>
      </c>
      <c r="BC61" s="488">
        <v>0</v>
      </c>
      <c r="BD61" s="488">
        <v>0</v>
      </c>
      <c r="BE61" s="491">
        <v>0.5</v>
      </c>
      <c r="BF61" s="491">
        <v>0.49</v>
      </c>
      <c r="BG61" s="491">
        <v>0</v>
      </c>
      <c r="BH61" s="491">
        <v>0.01</v>
      </c>
      <c r="BI61" s="491">
        <v>1</v>
      </c>
      <c r="BJ61" s="492">
        <v>-2238090</v>
      </c>
      <c r="BK61" s="492">
        <v>-2193328</v>
      </c>
      <c r="BL61" s="492">
        <v>0</v>
      </c>
      <c r="BM61" s="492">
        <v>-44762</v>
      </c>
      <c r="BN61" s="492">
        <v>-4476180</v>
      </c>
      <c r="BO61" s="492">
        <v>63529560</v>
      </c>
      <c r="BP61" s="492">
        <v>63348371</v>
      </c>
      <c r="BQ61" s="492">
        <v>0</v>
      </c>
      <c r="BR61" s="492">
        <v>1271488</v>
      </c>
      <c r="BS61" s="493">
        <v>128149419</v>
      </c>
      <c r="BT61" s="494">
        <v>976064</v>
      </c>
      <c r="BU61" s="492">
        <v>0</v>
      </c>
      <c r="BV61" s="492">
        <v>19772</v>
      </c>
      <c r="BW61" s="492">
        <v>995836</v>
      </c>
      <c r="BX61" s="492">
        <v>2820831</v>
      </c>
      <c r="BY61" s="492">
        <v>0</v>
      </c>
      <c r="BZ61" s="492">
        <v>57491</v>
      </c>
      <c r="CA61" s="492">
        <v>2878322</v>
      </c>
      <c r="CB61" s="492">
        <v>41972</v>
      </c>
      <c r="CC61" s="492">
        <v>0</v>
      </c>
      <c r="CD61" s="492">
        <v>857</v>
      </c>
      <c r="CE61" s="492">
        <v>42829</v>
      </c>
      <c r="CF61" s="492">
        <v>0</v>
      </c>
      <c r="CG61" s="492">
        <v>0</v>
      </c>
      <c r="CH61" s="492">
        <v>0</v>
      </c>
      <c r="CI61" s="492">
        <v>0</v>
      </c>
      <c r="CJ61" s="492">
        <v>42729</v>
      </c>
      <c r="CK61" s="492">
        <v>0</v>
      </c>
      <c r="CL61" s="492">
        <v>872</v>
      </c>
      <c r="CM61" s="492">
        <v>43601</v>
      </c>
      <c r="CN61" s="492">
        <v>9348</v>
      </c>
      <c r="CO61" s="492">
        <v>0</v>
      </c>
      <c r="CP61" s="492">
        <v>191</v>
      </c>
      <c r="CQ61" s="492">
        <v>9539</v>
      </c>
      <c r="CR61" s="492">
        <v>1493</v>
      </c>
      <c r="CS61" s="492">
        <v>0</v>
      </c>
      <c r="CT61" s="492">
        <v>30</v>
      </c>
      <c r="CU61" s="492">
        <v>1523</v>
      </c>
      <c r="CV61" s="492">
        <v>0</v>
      </c>
      <c r="CW61" s="492">
        <v>0</v>
      </c>
      <c r="CX61" s="492">
        <v>0</v>
      </c>
      <c r="CY61" s="492">
        <v>0</v>
      </c>
      <c r="CZ61" s="492">
        <v>3892437</v>
      </c>
      <c r="DA61" s="492">
        <v>0</v>
      </c>
      <c r="DB61" s="492">
        <v>79213</v>
      </c>
      <c r="DC61" s="493">
        <v>3971650</v>
      </c>
      <c r="DD61" s="591" t="s">
        <v>731</v>
      </c>
      <c r="DE61" s="592" t="s">
        <v>529</v>
      </c>
      <c r="DF61" s="593" t="s">
        <v>1204</v>
      </c>
    </row>
    <row r="62" spans="1:110" ht="12.75" x14ac:dyDescent="0.2">
      <c r="A62" s="468">
        <v>55</v>
      </c>
      <c r="B62" s="473" t="s">
        <v>733</v>
      </c>
      <c r="C62" s="403" t="s">
        <v>529</v>
      </c>
      <c r="D62" s="474" t="s">
        <v>899</v>
      </c>
      <c r="E62" s="480" t="s">
        <v>543</v>
      </c>
      <c r="F62" s="487">
        <v>149718496</v>
      </c>
      <c r="G62" s="488">
        <v>0</v>
      </c>
      <c r="H62" s="488">
        <v>11818323</v>
      </c>
      <c r="I62" s="488">
        <v>480131</v>
      </c>
      <c r="J62" s="488">
        <v>0</v>
      </c>
      <c r="K62" s="488">
        <v>480131</v>
      </c>
      <c r="L62" s="488">
        <v>0</v>
      </c>
      <c r="M62" s="488">
        <v>15118</v>
      </c>
      <c r="N62" s="488">
        <v>0</v>
      </c>
      <c r="O62" s="488">
        <v>0</v>
      </c>
      <c r="P62" s="488">
        <v>0</v>
      </c>
      <c r="Q62" s="489">
        <v>137404924</v>
      </c>
      <c r="R62" s="490">
        <v>0.5</v>
      </c>
      <c r="S62" s="491">
        <v>0.49</v>
      </c>
      <c r="T62" s="491">
        <v>0</v>
      </c>
      <c r="U62" s="491">
        <v>0.01</v>
      </c>
      <c r="V62" s="491">
        <v>1</v>
      </c>
      <c r="W62" s="488">
        <v>68702462</v>
      </c>
      <c r="X62" s="488">
        <v>67328413</v>
      </c>
      <c r="Y62" s="488">
        <v>0</v>
      </c>
      <c r="Z62" s="488">
        <v>1374049</v>
      </c>
      <c r="AA62" s="488">
        <v>137404924</v>
      </c>
      <c r="AB62" s="488">
        <v>55000</v>
      </c>
      <c r="AC62" s="488">
        <v>0</v>
      </c>
      <c r="AD62" s="488">
        <v>0</v>
      </c>
      <c r="AE62" s="488">
        <v>0</v>
      </c>
      <c r="AF62" s="488">
        <v>55000</v>
      </c>
      <c r="AG62" s="488">
        <v>68647462</v>
      </c>
      <c r="AH62" s="488">
        <v>67328413</v>
      </c>
      <c r="AI62" s="488">
        <v>0</v>
      </c>
      <c r="AJ62" s="488">
        <v>1374049</v>
      </c>
      <c r="AK62" s="488">
        <v>137349924</v>
      </c>
      <c r="AL62" s="488">
        <v>480131</v>
      </c>
      <c r="AM62" s="488">
        <v>480131</v>
      </c>
      <c r="AN62" s="488">
        <v>15118</v>
      </c>
      <c r="AO62" s="488">
        <v>15118</v>
      </c>
      <c r="AP62" s="488">
        <v>0</v>
      </c>
      <c r="AQ62" s="488">
        <v>0</v>
      </c>
      <c r="AR62" s="488">
        <v>0</v>
      </c>
      <c r="AS62" s="488">
        <v>55000</v>
      </c>
      <c r="AT62" s="488">
        <v>0</v>
      </c>
      <c r="AU62" s="488">
        <v>0</v>
      </c>
      <c r="AV62" s="488">
        <v>55000</v>
      </c>
      <c r="AW62" s="488">
        <v>0</v>
      </c>
      <c r="AX62" s="488">
        <v>0</v>
      </c>
      <c r="AY62" s="488">
        <v>0</v>
      </c>
      <c r="AZ62" s="488">
        <v>0</v>
      </c>
      <c r="BA62" s="488">
        <v>0</v>
      </c>
      <c r="BB62" s="488">
        <v>0</v>
      </c>
      <c r="BC62" s="488">
        <v>0</v>
      </c>
      <c r="BD62" s="488">
        <v>0</v>
      </c>
      <c r="BE62" s="491">
        <v>0.5</v>
      </c>
      <c r="BF62" s="491">
        <v>0.49</v>
      </c>
      <c r="BG62" s="491">
        <v>0</v>
      </c>
      <c r="BH62" s="491">
        <v>0.01</v>
      </c>
      <c r="BI62" s="491">
        <v>1</v>
      </c>
      <c r="BJ62" s="492">
        <v>0</v>
      </c>
      <c r="BK62" s="492">
        <v>0</v>
      </c>
      <c r="BL62" s="492">
        <v>0</v>
      </c>
      <c r="BM62" s="492">
        <v>0</v>
      </c>
      <c r="BN62" s="492">
        <v>0</v>
      </c>
      <c r="BO62" s="492">
        <v>68647462</v>
      </c>
      <c r="BP62" s="492">
        <v>67878662</v>
      </c>
      <c r="BQ62" s="492">
        <v>0</v>
      </c>
      <c r="BR62" s="492">
        <v>1374049</v>
      </c>
      <c r="BS62" s="493">
        <v>137900173</v>
      </c>
      <c r="BT62" s="494">
        <v>1012424</v>
      </c>
      <c r="BU62" s="492">
        <v>0</v>
      </c>
      <c r="BV62" s="492">
        <v>20640</v>
      </c>
      <c r="BW62" s="492">
        <v>1033064</v>
      </c>
      <c r="BX62" s="492">
        <v>2586275</v>
      </c>
      <c r="BY62" s="492">
        <v>0</v>
      </c>
      <c r="BZ62" s="492">
        <v>52781</v>
      </c>
      <c r="CA62" s="492">
        <v>2639056</v>
      </c>
      <c r="CB62" s="492">
        <v>0</v>
      </c>
      <c r="CC62" s="492">
        <v>0</v>
      </c>
      <c r="CD62" s="492">
        <v>0</v>
      </c>
      <c r="CE62" s="492">
        <v>0</v>
      </c>
      <c r="CF62" s="492">
        <v>0</v>
      </c>
      <c r="CG62" s="492">
        <v>0</v>
      </c>
      <c r="CH62" s="492">
        <v>0</v>
      </c>
      <c r="CI62" s="492">
        <v>0</v>
      </c>
      <c r="CJ62" s="492">
        <v>0</v>
      </c>
      <c r="CK62" s="492">
        <v>0</v>
      </c>
      <c r="CL62" s="492">
        <v>0</v>
      </c>
      <c r="CM62" s="492">
        <v>0</v>
      </c>
      <c r="CN62" s="492">
        <v>27355</v>
      </c>
      <c r="CO62" s="492">
        <v>0</v>
      </c>
      <c r="CP62" s="492">
        <v>558</v>
      </c>
      <c r="CQ62" s="492">
        <v>27913</v>
      </c>
      <c r="CR62" s="492">
        <v>0</v>
      </c>
      <c r="CS62" s="492">
        <v>0</v>
      </c>
      <c r="CT62" s="492">
        <v>0</v>
      </c>
      <c r="CU62" s="492">
        <v>0</v>
      </c>
      <c r="CV62" s="492">
        <v>0</v>
      </c>
      <c r="CW62" s="492">
        <v>0</v>
      </c>
      <c r="CX62" s="492">
        <v>0</v>
      </c>
      <c r="CY62" s="492">
        <v>0</v>
      </c>
      <c r="CZ62" s="492">
        <v>3626054</v>
      </c>
      <c r="DA62" s="492">
        <v>0</v>
      </c>
      <c r="DB62" s="492">
        <v>73979</v>
      </c>
      <c r="DC62" s="493">
        <v>3700033</v>
      </c>
      <c r="DD62" s="591" t="s">
        <v>543</v>
      </c>
      <c r="DE62" s="592" t="s">
        <v>529</v>
      </c>
      <c r="DF62" s="593" t="s">
        <v>1204</v>
      </c>
    </row>
    <row r="63" spans="1:110" ht="12.75" x14ac:dyDescent="0.2">
      <c r="A63" s="468">
        <v>56</v>
      </c>
      <c r="B63" s="473" t="s">
        <v>735</v>
      </c>
      <c r="C63" s="403" t="s">
        <v>897</v>
      </c>
      <c r="D63" s="474" t="s">
        <v>900</v>
      </c>
      <c r="E63" s="480" t="s">
        <v>734</v>
      </c>
      <c r="F63" s="487">
        <v>37714399</v>
      </c>
      <c r="G63" s="488">
        <v>131129</v>
      </c>
      <c r="H63" s="488">
        <v>0</v>
      </c>
      <c r="I63" s="488">
        <v>163817</v>
      </c>
      <c r="J63" s="488">
        <v>0</v>
      </c>
      <c r="K63" s="488">
        <v>163817</v>
      </c>
      <c r="L63" s="488">
        <v>0</v>
      </c>
      <c r="M63" s="488">
        <v>700059</v>
      </c>
      <c r="N63" s="488">
        <v>55900</v>
      </c>
      <c r="O63" s="488">
        <v>55900</v>
      </c>
      <c r="P63" s="488">
        <v>0</v>
      </c>
      <c r="Q63" s="489">
        <v>36925752</v>
      </c>
      <c r="R63" s="490">
        <v>0.5</v>
      </c>
      <c r="S63" s="491">
        <v>0.4</v>
      </c>
      <c r="T63" s="491">
        <v>0.09</v>
      </c>
      <c r="U63" s="491">
        <v>0.01</v>
      </c>
      <c r="V63" s="491">
        <v>1</v>
      </c>
      <c r="W63" s="488">
        <v>18462875</v>
      </c>
      <c r="X63" s="488">
        <v>14770301</v>
      </c>
      <c r="Y63" s="488">
        <v>3323318</v>
      </c>
      <c r="Z63" s="488">
        <v>369258</v>
      </c>
      <c r="AA63" s="488">
        <v>36925752</v>
      </c>
      <c r="AB63" s="488">
        <v>0</v>
      </c>
      <c r="AC63" s="488">
        <v>0</v>
      </c>
      <c r="AD63" s="488">
        <v>0</v>
      </c>
      <c r="AE63" s="488">
        <v>0</v>
      </c>
      <c r="AF63" s="488">
        <v>0</v>
      </c>
      <c r="AG63" s="488">
        <v>18462875</v>
      </c>
      <c r="AH63" s="488">
        <v>14770301</v>
      </c>
      <c r="AI63" s="488">
        <v>3323318</v>
      </c>
      <c r="AJ63" s="488">
        <v>369258</v>
      </c>
      <c r="AK63" s="488">
        <v>36925752</v>
      </c>
      <c r="AL63" s="488">
        <v>163817</v>
      </c>
      <c r="AM63" s="488">
        <v>163817</v>
      </c>
      <c r="AN63" s="488">
        <v>700059</v>
      </c>
      <c r="AO63" s="488">
        <v>700059</v>
      </c>
      <c r="AP63" s="488">
        <v>55900</v>
      </c>
      <c r="AQ63" s="488">
        <v>0</v>
      </c>
      <c r="AR63" s="488">
        <v>55900</v>
      </c>
      <c r="AS63" s="488">
        <v>0</v>
      </c>
      <c r="AT63" s="488">
        <v>0</v>
      </c>
      <c r="AU63" s="488">
        <v>0</v>
      </c>
      <c r="AV63" s="488">
        <v>0</v>
      </c>
      <c r="AW63" s="488">
        <v>0</v>
      </c>
      <c r="AX63" s="488">
        <v>0</v>
      </c>
      <c r="AY63" s="488">
        <v>0</v>
      </c>
      <c r="AZ63" s="488">
        <v>0</v>
      </c>
      <c r="BA63" s="488">
        <v>0</v>
      </c>
      <c r="BB63" s="488">
        <v>0</v>
      </c>
      <c r="BC63" s="488">
        <v>0</v>
      </c>
      <c r="BD63" s="488">
        <v>0</v>
      </c>
      <c r="BE63" s="491">
        <v>0.5</v>
      </c>
      <c r="BF63" s="491">
        <v>0.4</v>
      </c>
      <c r="BG63" s="491">
        <v>0.09</v>
      </c>
      <c r="BH63" s="491">
        <v>0.01</v>
      </c>
      <c r="BI63" s="491">
        <v>1</v>
      </c>
      <c r="BJ63" s="492">
        <v>-133032</v>
      </c>
      <c r="BK63" s="492">
        <v>-106426</v>
      </c>
      <c r="BL63" s="492">
        <v>-23946</v>
      </c>
      <c r="BM63" s="492">
        <v>-2661</v>
      </c>
      <c r="BN63" s="492">
        <v>-266065</v>
      </c>
      <c r="BO63" s="492">
        <v>18329843</v>
      </c>
      <c r="BP63" s="492">
        <v>15583651</v>
      </c>
      <c r="BQ63" s="492">
        <v>3299372</v>
      </c>
      <c r="BR63" s="492">
        <v>366597</v>
      </c>
      <c r="BS63" s="493">
        <v>37579463</v>
      </c>
      <c r="BT63" s="494">
        <v>233227</v>
      </c>
      <c r="BU63" s="492">
        <v>49921</v>
      </c>
      <c r="BV63" s="492">
        <v>5547</v>
      </c>
      <c r="BW63" s="492">
        <v>288695</v>
      </c>
      <c r="BX63" s="492">
        <v>747434</v>
      </c>
      <c r="BY63" s="492">
        <v>168173</v>
      </c>
      <c r="BZ63" s="492">
        <v>18686</v>
      </c>
      <c r="CA63" s="492">
        <v>934293</v>
      </c>
      <c r="CB63" s="492">
        <v>4318</v>
      </c>
      <c r="CC63" s="492">
        <v>972</v>
      </c>
      <c r="CD63" s="492">
        <v>108</v>
      </c>
      <c r="CE63" s="492">
        <v>5398</v>
      </c>
      <c r="CF63" s="492">
        <v>0</v>
      </c>
      <c r="CG63" s="492">
        <v>0</v>
      </c>
      <c r="CH63" s="492">
        <v>0</v>
      </c>
      <c r="CI63" s="492">
        <v>0</v>
      </c>
      <c r="CJ63" s="492">
        <v>0</v>
      </c>
      <c r="CK63" s="492">
        <v>0</v>
      </c>
      <c r="CL63" s="492">
        <v>0</v>
      </c>
      <c r="CM63" s="492">
        <v>0</v>
      </c>
      <c r="CN63" s="492">
        <v>1461</v>
      </c>
      <c r="CO63" s="492">
        <v>329</v>
      </c>
      <c r="CP63" s="492">
        <v>37</v>
      </c>
      <c r="CQ63" s="492">
        <v>1827</v>
      </c>
      <c r="CR63" s="492">
        <v>0</v>
      </c>
      <c r="CS63" s="492">
        <v>0</v>
      </c>
      <c r="CT63" s="492">
        <v>0</v>
      </c>
      <c r="CU63" s="492">
        <v>0</v>
      </c>
      <c r="CV63" s="492">
        <v>0</v>
      </c>
      <c r="CW63" s="492">
        <v>0</v>
      </c>
      <c r="CX63" s="492">
        <v>0</v>
      </c>
      <c r="CY63" s="492">
        <v>0</v>
      </c>
      <c r="CZ63" s="492">
        <v>986440</v>
      </c>
      <c r="DA63" s="492">
        <v>219395</v>
      </c>
      <c r="DB63" s="492">
        <v>24378</v>
      </c>
      <c r="DC63" s="493">
        <v>1230213</v>
      </c>
      <c r="DD63" s="591" t="s">
        <v>734</v>
      </c>
      <c r="DE63" s="592" t="s">
        <v>1164</v>
      </c>
      <c r="DF63" s="593" t="s">
        <v>1165</v>
      </c>
    </row>
    <row r="64" spans="1:110" ht="12.75" x14ac:dyDescent="0.2">
      <c r="A64" s="468">
        <v>57</v>
      </c>
      <c r="B64" s="473" t="s">
        <v>737</v>
      </c>
      <c r="C64" s="403" t="s">
        <v>897</v>
      </c>
      <c r="D64" s="474" t="s">
        <v>898</v>
      </c>
      <c r="E64" s="480" t="s">
        <v>736</v>
      </c>
      <c r="F64" s="487">
        <v>45044952</v>
      </c>
      <c r="G64" s="488">
        <v>1519770</v>
      </c>
      <c r="H64" s="488">
        <v>0</v>
      </c>
      <c r="I64" s="488">
        <v>197628</v>
      </c>
      <c r="J64" s="488">
        <v>0</v>
      </c>
      <c r="K64" s="488">
        <v>197628</v>
      </c>
      <c r="L64" s="488">
        <v>0</v>
      </c>
      <c r="M64" s="488">
        <v>0</v>
      </c>
      <c r="N64" s="488">
        <v>109873</v>
      </c>
      <c r="O64" s="488">
        <v>92994</v>
      </c>
      <c r="P64" s="488">
        <v>16879</v>
      </c>
      <c r="Q64" s="489">
        <v>46257221</v>
      </c>
      <c r="R64" s="490">
        <v>0.5</v>
      </c>
      <c r="S64" s="491">
        <v>0.4</v>
      </c>
      <c r="T64" s="491">
        <v>0.1</v>
      </c>
      <c r="U64" s="491">
        <v>0</v>
      </c>
      <c r="V64" s="491">
        <v>1</v>
      </c>
      <c r="W64" s="488">
        <v>23128611</v>
      </c>
      <c r="X64" s="488">
        <v>18502888</v>
      </c>
      <c r="Y64" s="488">
        <v>4625722</v>
      </c>
      <c r="Z64" s="488">
        <v>0</v>
      </c>
      <c r="AA64" s="488">
        <v>46257221</v>
      </c>
      <c r="AB64" s="488">
        <v>0</v>
      </c>
      <c r="AC64" s="488">
        <v>0</v>
      </c>
      <c r="AD64" s="488">
        <v>0</v>
      </c>
      <c r="AE64" s="488">
        <v>0</v>
      </c>
      <c r="AF64" s="488">
        <v>0</v>
      </c>
      <c r="AG64" s="488">
        <v>23128611</v>
      </c>
      <c r="AH64" s="488">
        <v>18502888</v>
      </c>
      <c r="AI64" s="488">
        <v>4625722</v>
      </c>
      <c r="AJ64" s="488">
        <v>0</v>
      </c>
      <c r="AK64" s="488">
        <v>46257221</v>
      </c>
      <c r="AL64" s="488">
        <v>197628</v>
      </c>
      <c r="AM64" s="488">
        <v>197628</v>
      </c>
      <c r="AN64" s="488">
        <v>0</v>
      </c>
      <c r="AO64" s="488">
        <v>0</v>
      </c>
      <c r="AP64" s="488">
        <v>92994</v>
      </c>
      <c r="AQ64" s="488">
        <v>16879</v>
      </c>
      <c r="AR64" s="488">
        <v>109873</v>
      </c>
      <c r="AS64" s="488">
        <v>0</v>
      </c>
      <c r="AT64" s="488">
        <v>0</v>
      </c>
      <c r="AU64" s="488">
        <v>0</v>
      </c>
      <c r="AV64" s="488">
        <v>0</v>
      </c>
      <c r="AW64" s="488">
        <v>0</v>
      </c>
      <c r="AX64" s="488">
        <v>0</v>
      </c>
      <c r="AY64" s="488">
        <v>0</v>
      </c>
      <c r="AZ64" s="488">
        <v>0</v>
      </c>
      <c r="BA64" s="488">
        <v>0</v>
      </c>
      <c r="BB64" s="488">
        <v>0</v>
      </c>
      <c r="BC64" s="488">
        <v>0</v>
      </c>
      <c r="BD64" s="488">
        <v>0</v>
      </c>
      <c r="BE64" s="491">
        <v>0.5</v>
      </c>
      <c r="BF64" s="491">
        <v>0.4</v>
      </c>
      <c r="BG64" s="491">
        <v>0.1</v>
      </c>
      <c r="BH64" s="491">
        <v>0</v>
      </c>
      <c r="BI64" s="491">
        <v>1</v>
      </c>
      <c r="BJ64" s="492">
        <v>-1746729</v>
      </c>
      <c r="BK64" s="492">
        <v>-1397384</v>
      </c>
      <c r="BL64" s="492">
        <v>-349346</v>
      </c>
      <c r="BM64" s="492">
        <v>0</v>
      </c>
      <c r="BN64" s="492">
        <v>-3493459</v>
      </c>
      <c r="BO64" s="492">
        <v>21381882</v>
      </c>
      <c r="BP64" s="492">
        <v>17396126</v>
      </c>
      <c r="BQ64" s="492">
        <v>4293255</v>
      </c>
      <c r="BR64" s="492">
        <v>0</v>
      </c>
      <c r="BS64" s="493">
        <v>43071263</v>
      </c>
      <c r="BT64" s="494">
        <v>279337</v>
      </c>
      <c r="BU64" s="492">
        <v>69739</v>
      </c>
      <c r="BV64" s="492">
        <v>0</v>
      </c>
      <c r="BW64" s="492">
        <v>349076</v>
      </c>
      <c r="BX64" s="492">
        <v>889542</v>
      </c>
      <c r="BY64" s="492">
        <v>222385</v>
      </c>
      <c r="BZ64" s="492">
        <v>0</v>
      </c>
      <c r="CA64" s="492">
        <v>1111927</v>
      </c>
      <c r="CB64" s="492">
        <v>11130</v>
      </c>
      <c r="CC64" s="492">
        <v>2782</v>
      </c>
      <c r="CD64" s="492">
        <v>0</v>
      </c>
      <c r="CE64" s="492">
        <v>13912</v>
      </c>
      <c r="CF64" s="492">
        <v>0</v>
      </c>
      <c r="CG64" s="492">
        <v>0</v>
      </c>
      <c r="CH64" s="492">
        <v>0</v>
      </c>
      <c r="CI64" s="492">
        <v>0</v>
      </c>
      <c r="CJ64" s="492">
        <v>0</v>
      </c>
      <c r="CK64" s="492">
        <v>0</v>
      </c>
      <c r="CL64" s="492">
        <v>0</v>
      </c>
      <c r="CM64" s="492">
        <v>0</v>
      </c>
      <c r="CN64" s="492">
        <v>18270</v>
      </c>
      <c r="CO64" s="492">
        <v>4568</v>
      </c>
      <c r="CP64" s="492">
        <v>0</v>
      </c>
      <c r="CQ64" s="492">
        <v>22838</v>
      </c>
      <c r="CR64" s="492">
        <v>1218</v>
      </c>
      <c r="CS64" s="492">
        <v>305</v>
      </c>
      <c r="CT64" s="492">
        <v>0</v>
      </c>
      <c r="CU64" s="492">
        <v>1523</v>
      </c>
      <c r="CV64" s="492">
        <v>0</v>
      </c>
      <c r="CW64" s="492">
        <v>0</v>
      </c>
      <c r="CX64" s="492">
        <v>0</v>
      </c>
      <c r="CY64" s="492">
        <v>0</v>
      </c>
      <c r="CZ64" s="492">
        <v>1199497</v>
      </c>
      <c r="DA64" s="492">
        <v>299779</v>
      </c>
      <c r="DB64" s="492">
        <v>0</v>
      </c>
      <c r="DC64" s="493">
        <v>1499276</v>
      </c>
      <c r="DD64" s="591" t="s">
        <v>736</v>
      </c>
      <c r="DE64" s="592" t="s">
        <v>1161</v>
      </c>
      <c r="DF64" s="593" t="s">
        <v>1162</v>
      </c>
    </row>
    <row r="65" spans="1:110" ht="12.75" x14ac:dyDescent="0.2">
      <c r="A65" s="468">
        <v>58</v>
      </c>
      <c r="B65" s="473" t="s">
        <v>739</v>
      </c>
      <c r="C65" s="403" t="s">
        <v>897</v>
      </c>
      <c r="D65" s="474" t="s">
        <v>898</v>
      </c>
      <c r="E65" s="480" t="s">
        <v>738</v>
      </c>
      <c r="F65" s="487">
        <v>21189343</v>
      </c>
      <c r="G65" s="488">
        <v>833084</v>
      </c>
      <c r="H65" s="488">
        <v>0</v>
      </c>
      <c r="I65" s="488">
        <v>112028</v>
      </c>
      <c r="J65" s="488">
        <v>0</v>
      </c>
      <c r="K65" s="488">
        <v>112028</v>
      </c>
      <c r="L65" s="488">
        <v>0</v>
      </c>
      <c r="M65" s="488">
        <v>0</v>
      </c>
      <c r="N65" s="488">
        <v>0</v>
      </c>
      <c r="O65" s="488">
        <v>0</v>
      </c>
      <c r="P65" s="488">
        <v>0</v>
      </c>
      <c r="Q65" s="489">
        <v>21910399</v>
      </c>
      <c r="R65" s="490">
        <v>0.5</v>
      </c>
      <c r="S65" s="491">
        <v>0.4</v>
      </c>
      <c r="T65" s="491">
        <v>0.09</v>
      </c>
      <c r="U65" s="491">
        <v>0.01</v>
      </c>
      <c r="V65" s="491">
        <v>1</v>
      </c>
      <c r="W65" s="488">
        <v>10955199</v>
      </c>
      <c r="X65" s="488">
        <v>8764160</v>
      </c>
      <c r="Y65" s="488">
        <v>1971936</v>
      </c>
      <c r="Z65" s="488">
        <v>219104</v>
      </c>
      <c r="AA65" s="488">
        <v>21910399</v>
      </c>
      <c r="AB65" s="488">
        <v>0</v>
      </c>
      <c r="AC65" s="488">
        <v>0</v>
      </c>
      <c r="AD65" s="488">
        <v>0</v>
      </c>
      <c r="AE65" s="488">
        <v>0</v>
      </c>
      <c r="AF65" s="488">
        <v>0</v>
      </c>
      <c r="AG65" s="488">
        <v>10955199</v>
      </c>
      <c r="AH65" s="488">
        <v>8764160</v>
      </c>
      <c r="AI65" s="488">
        <v>1971936</v>
      </c>
      <c r="AJ65" s="488">
        <v>219104</v>
      </c>
      <c r="AK65" s="488">
        <v>21910399</v>
      </c>
      <c r="AL65" s="488">
        <v>112028</v>
      </c>
      <c r="AM65" s="488">
        <v>112028</v>
      </c>
      <c r="AN65" s="488">
        <v>0</v>
      </c>
      <c r="AO65" s="488">
        <v>0</v>
      </c>
      <c r="AP65" s="488">
        <v>0</v>
      </c>
      <c r="AQ65" s="488">
        <v>0</v>
      </c>
      <c r="AR65" s="488">
        <v>0</v>
      </c>
      <c r="AS65" s="488">
        <v>0</v>
      </c>
      <c r="AT65" s="488">
        <v>0</v>
      </c>
      <c r="AU65" s="488">
        <v>0</v>
      </c>
      <c r="AV65" s="488">
        <v>0</v>
      </c>
      <c r="AW65" s="488">
        <v>0</v>
      </c>
      <c r="AX65" s="488">
        <v>0</v>
      </c>
      <c r="AY65" s="488">
        <v>0</v>
      </c>
      <c r="AZ65" s="488">
        <v>0</v>
      </c>
      <c r="BA65" s="488">
        <v>0</v>
      </c>
      <c r="BB65" s="488">
        <v>0</v>
      </c>
      <c r="BC65" s="488">
        <v>0</v>
      </c>
      <c r="BD65" s="488">
        <v>0</v>
      </c>
      <c r="BE65" s="491">
        <v>0.5</v>
      </c>
      <c r="BF65" s="491">
        <v>0.4</v>
      </c>
      <c r="BG65" s="491">
        <v>0.09</v>
      </c>
      <c r="BH65" s="491">
        <v>0.01</v>
      </c>
      <c r="BI65" s="491">
        <v>1</v>
      </c>
      <c r="BJ65" s="492">
        <v>805144</v>
      </c>
      <c r="BK65" s="492">
        <v>644115</v>
      </c>
      <c r="BL65" s="492">
        <v>144926</v>
      </c>
      <c r="BM65" s="492">
        <v>16103</v>
      </c>
      <c r="BN65" s="492">
        <v>1610288</v>
      </c>
      <c r="BO65" s="492">
        <v>11760343</v>
      </c>
      <c r="BP65" s="492">
        <v>9520303</v>
      </c>
      <c r="BQ65" s="492">
        <v>2116862</v>
      </c>
      <c r="BR65" s="492">
        <v>235207</v>
      </c>
      <c r="BS65" s="493">
        <v>23632715</v>
      </c>
      <c r="BT65" s="494">
        <v>131650</v>
      </c>
      <c r="BU65" s="492">
        <v>29621</v>
      </c>
      <c r="BV65" s="492">
        <v>3291</v>
      </c>
      <c r="BW65" s="492">
        <v>164562</v>
      </c>
      <c r="BX65" s="492">
        <v>465222</v>
      </c>
      <c r="BY65" s="492">
        <v>104675</v>
      </c>
      <c r="BZ65" s="492">
        <v>11631</v>
      </c>
      <c r="CA65" s="492">
        <v>581528</v>
      </c>
      <c r="CB65" s="492">
        <v>0</v>
      </c>
      <c r="CC65" s="492">
        <v>0</v>
      </c>
      <c r="CD65" s="492">
        <v>0</v>
      </c>
      <c r="CE65" s="492">
        <v>0</v>
      </c>
      <c r="CF65" s="492">
        <v>0</v>
      </c>
      <c r="CG65" s="492">
        <v>0</v>
      </c>
      <c r="CH65" s="492">
        <v>0</v>
      </c>
      <c r="CI65" s="492">
        <v>0</v>
      </c>
      <c r="CJ65" s="492">
        <v>0</v>
      </c>
      <c r="CK65" s="492">
        <v>0</v>
      </c>
      <c r="CL65" s="492">
        <v>0</v>
      </c>
      <c r="CM65" s="492">
        <v>0</v>
      </c>
      <c r="CN65" s="492">
        <v>1619</v>
      </c>
      <c r="CO65" s="492">
        <v>364</v>
      </c>
      <c r="CP65" s="492">
        <v>40</v>
      </c>
      <c r="CQ65" s="492">
        <v>2023</v>
      </c>
      <c r="CR65" s="492">
        <v>0</v>
      </c>
      <c r="CS65" s="492">
        <v>0</v>
      </c>
      <c r="CT65" s="492">
        <v>0</v>
      </c>
      <c r="CU65" s="492">
        <v>0</v>
      </c>
      <c r="CV65" s="492">
        <v>0</v>
      </c>
      <c r="CW65" s="492">
        <v>0</v>
      </c>
      <c r="CX65" s="492">
        <v>0</v>
      </c>
      <c r="CY65" s="492">
        <v>0</v>
      </c>
      <c r="CZ65" s="492">
        <v>598491</v>
      </c>
      <c r="DA65" s="492">
        <v>134660</v>
      </c>
      <c r="DB65" s="492">
        <v>14962</v>
      </c>
      <c r="DC65" s="493">
        <v>748113</v>
      </c>
      <c r="DD65" s="591" t="s">
        <v>738</v>
      </c>
      <c r="DE65" s="592" t="s">
        <v>1170</v>
      </c>
      <c r="DF65" s="593" t="s">
        <v>1171</v>
      </c>
    </row>
    <row r="66" spans="1:110" ht="12.75" x14ac:dyDescent="0.2">
      <c r="A66" s="468">
        <v>59</v>
      </c>
      <c r="B66" s="473" t="s">
        <v>741</v>
      </c>
      <c r="C66" s="403" t="s">
        <v>897</v>
      </c>
      <c r="D66" s="474" t="s">
        <v>899</v>
      </c>
      <c r="E66" s="480" t="s">
        <v>740</v>
      </c>
      <c r="F66" s="487">
        <v>27283683</v>
      </c>
      <c r="G66" s="488">
        <v>0</v>
      </c>
      <c r="H66" s="488">
        <v>2328610</v>
      </c>
      <c r="I66" s="488">
        <v>132804</v>
      </c>
      <c r="J66" s="488">
        <v>0</v>
      </c>
      <c r="K66" s="488">
        <v>132804</v>
      </c>
      <c r="L66" s="488">
        <v>0</v>
      </c>
      <c r="M66" s="488">
        <v>0</v>
      </c>
      <c r="N66" s="488">
        <v>0</v>
      </c>
      <c r="O66" s="488">
        <v>0</v>
      </c>
      <c r="P66" s="488">
        <v>0</v>
      </c>
      <c r="Q66" s="489">
        <v>24822269</v>
      </c>
      <c r="R66" s="490">
        <v>0.5</v>
      </c>
      <c r="S66" s="491">
        <v>0.4</v>
      </c>
      <c r="T66" s="491">
        <v>0.09</v>
      </c>
      <c r="U66" s="491">
        <v>0.01</v>
      </c>
      <c r="V66" s="491">
        <v>1</v>
      </c>
      <c r="W66" s="488">
        <v>12411134</v>
      </c>
      <c r="X66" s="488">
        <v>9928908</v>
      </c>
      <c r="Y66" s="488">
        <v>2234004</v>
      </c>
      <c r="Z66" s="488">
        <v>248223</v>
      </c>
      <c r="AA66" s="488">
        <v>24822269</v>
      </c>
      <c r="AB66" s="488">
        <v>0</v>
      </c>
      <c r="AC66" s="488">
        <v>0</v>
      </c>
      <c r="AD66" s="488">
        <v>0</v>
      </c>
      <c r="AE66" s="488">
        <v>0</v>
      </c>
      <c r="AF66" s="488">
        <v>0</v>
      </c>
      <c r="AG66" s="488">
        <v>12411134</v>
      </c>
      <c r="AH66" s="488">
        <v>9928908</v>
      </c>
      <c r="AI66" s="488">
        <v>2234004</v>
      </c>
      <c r="AJ66" s="488">
        <v>248223</v>
      </c>
      <c r="AK66" s="488">
        <v>24822269</v>
      </c>
      <c r="AL66" s="488">
        <v>132804</v>
      </c>
      <c r="AM66" s="488">
        <v>132804</v>
      </c>
      <c r="AN66" s="488">
        <v>0</v>
      </c>
      <c r="AO66" s="488">
        <v>0</v>
      </c>
      <c r="AP66" s="488">
        <v>0</v>
      </c>
      <c r="AQ66" s="488">
        <v>0</v>
      </c>
      <c r="AR66" s="488">
        <v>0</v>
      </c>
      <c r="AS66" s="488">
        <v>0</v>
      </c>
      <c r="AT66" s="488">
        <v>0</v>
      </c>
      <c r="AU66" s="488">
        <v>0</v>
      </c>
      <c r="AV66" s="488">
        <v>0</v>
      </c>
      <c r="AW66" s="488">
        <v>0</v>
      </c>
      <c r="AX66" s="488">
        <v>0</v>
      </c>
      <c r="AY66" s="488">
        <v>0</v>
      </c>
      <c r="AZ66" s="488">
        <v>0</v>
      </c>
      <c r="BA66" s="488">
        <v>0</v>
      </c>
      <c r="BB66" s="488">
        <v>0</v>
      </c>
      <c r="BC66" s="488">
        <v>0</v>
      </c>
      <c r="BD66" s="488">
        <v>0</v>
      </c>
      <c r="BE66" s="491">
        <v>0.5</v>
      </c>
      <c r="BF66" s="491">
        <v>0.4</v>
      </c>
      <c r="BG66" s="491">
        <v>0.09</v>
      </c>
      <c r="BH66" s="491">
        <v>0.01</v>
      </c>
      <c r="BI66" s="491">
        <v>1</v>
      </c>
      <c r="BJ66" s="492">
        <v>-606836</v>
      </c>
      <c r="BK66" s="492">
        <v>-485468</v>
      </c>
      <c r="BL66" s="492">
        <v>-109230</v>
      </c>
      <c r="BM66" s="492">
        <v>-12137</v>
      </c>
      <c r="BN66" s="492">
        <v>-1213671</v>
      </c>
      <c r="BO66" s="492">
        <v>11804298</v>
      </c>
      <c r="BP66" s="492">
        <v>9576244</v>
      </c>
      <c r="BQ66" s="492">
        <v>2124774</v>
      </c>
      <c r="BR66" s="492">
        <v>236086</v>
      </c>
      <c r="BS66" s="493">
        <v>23741402</v>
      </c>
      <c r="BT66" s="494">
        <v>149147</v>
      </c>
      <c r="BU66" s="492">
        <v>33558</v>
      </c>
      <c r="BV66" s="492">
        <v>3729</v>
      </c>
      <c r="BW66" s="492">
        <v>186434</v>
      </c>
      <c r="BX66" s="492">
        <v>620172</v>
      </c>
      <c r="BY66" s="492">
        <v>139538</v>
      </c>
      <c r="BZ66" s="492">
        <v>15504</v>
      </c>
      <c r="CA66" s="492">
        <v>775214</v>
      </c>
      <c r="CB66" s="492">
        <v>0</v>
      </c>
      <c r="CC66" s="492">
        <v>0</v>
      </c>
      <c r="CD66" s="492">
        <v>0</v>
      </c>
      <c r="CE66" s="492">
        <v>0</v>
      </c>
      <c r="CF66" s="492">
        <v>0</v>
      </c>
      <c r="CG66" s="492">
        <v>0</v>
      </c>
      <c r="CH66" s="492">
        <v>0</v>
      </c>
      <c r="CI66" s="492">
        <v>0</v>
      </c>
      <c r="CJ66" s="492">
        <v>0</v>
      </c>
      <c r="CK66" s="492">
        <v>0</v>
      </c>
      <c r="CL66" s="492">
        <v>0</v>
      </c>
      <c r="CM66" s="492">
        <v>0</v>
      </c>
      <c r="CN66" s="492">
        <v>2299</v>
      </c>
      <c r="CO66" s="492">
        <v>518</v>
      </c>
      <c r="CP66" s="492">
        <v>58</v>
      </c>
      <c r="CQ66" s="492">
        <v>2875</v>
      </c>
      <c r="CR66" s="492">
        <v>0</v>
      </c>
      <c r="CS66" s="492">
        <v>0</v>
      </c>
      <c r="CT66" s="492">
        <v>0</v>
      </c>
      <c r="CU66" s="492">
        <v>0</v>
      </c>
      <c r="CV66" s="492">
        <v>0</v>
      </c>
      <c r="CW66" s="492">
        <v>0</v>
      </c>
      <c r="CX66" s="492">
        <v>0</v>
      </c>
      <c r="CY66" s="492">
        <v>0</v>
      </c>
      <c r="CZ66" s="492">
        <v>771618</v>
      </c>
      <c r="DA66" s="492">
        <v>173614</v>
      </c>
      <c r="DB66" s="492">
        <v>19291</v>
      </c>
      <c r="DC66" s="493">
        <v>964523</v>
      </c>
      <c r="DD66" s="591" t="s">
        <v>740</v>
      </c>
      <c r="DE66" s="592" t="s">
        <v>1197</v>
      </c>
      <c r="DF66" s="593" t="s">
        <v>1186</v>
      </c>
    </row>
    <row r="67" spans="1:110" ht="12.75" x14ac:dyDescent="0.2">
      <c r="A67" s="468">
        <v>60</v>
      </c>
      <c r="B67" s="473" t="s">
        <v>743</v>
      </c>
      <c r="C67" s="403" t="s">
        <v>897</v>
      </c>
      <c r="D67" s="474" t="s">
        <v>906</v>
      </c>
      <c r="E67" s="480" t="s">
        <v>742</v>
      </c>
      <c r="F67" s="487">
        <v>19381371</v>
      </c>
      <c r="G67" s="488">
        <v>196574</v>
      </c>
      <c r="H67" s="488">
        <v>0</v>
      </c>
      <c r="I67" s="488">
        <v>74395</v>
      </c>
      <c r="J67" s="488">
        <v>0</v>
      </c>
      <c r="K67" s="488">
        <v>74395</v>
      </c>
      <c r="L67" s="488">
        <v>0</v>
      </c>
      <c r="M67" s="488">
        <v>0</v>
      </c>
      <c r="N67" s="488">
        <v>285495</v>
      </c>
      <c r="O67" s="488">
        <v>285495</v>
      </c>
      <c r="P67" s="488">
        <v>0</v>
      </c>
      <c r="Q67" s="489">
        <v>19218055</v>
      </c>
      <c r="R67" s="490">
        <v>0.5</v>
      </c>
      <c r="S67" s="491">
        <v>0.4</v>
      </c>
      <c r="T67" s="491">
        <v>0.09</v>
      </c>
      <c r="U67" s="491">
        <v>0.01</v>
      </c>
      <c r="V67" s="491">
        <v>1</v>
      </c>
      <c r="W67" s="488">
        <v>9609027</v>
      </c>
      <c r="X67" s="488">
        <v>7687222</v>
      </c>
      <c r="Y67" s="488">
        <v>1729625</v>
      </c>
      <c r="Z67" s="488">
        <v>192181</v>
      </c>
      <c r="AA67" s="488">
        <v>19218055</v>
      </c>
      <c r="AB67" s="488">
        <v>0</v>
      </c>
      <c r="AC67" s="488">
        <v>0</v>
      </c>
      <c r="AD67" s="488">
        <v>0</v>
      </c>
      <c r="AE67" s="488">
        <v>0</v>
      </c>
      <c r="AF67" s="488">
        <v>0</v>
      </c>
      <c r="AG67" s="488">
        <v>9609027</v>
      </c>
      <c r="AH67" s="488">
        <v>7687222</v>
      </c>
      <c r="AI67" s="488">
        <v>1729625</v>
      </c>
      <c r="AJ67" s="488">
        <v>192181</v>
      </c>
      <c r="AK67" s="488">
        <v>19218055</v>
      </c>
      <c r="AL67" s="488">
        <v>74395</v>
      </c>
      <c r="AM67" s="488">
        <v>74395</v>
      </c>
      <c r="AN67" s="488">
        <v>0</v>
      </c>
      <c r="AO67" s="488">
        <v>0</v>
      </c>
      <c r="AP67" s="488">
        <v>285495</v>
      </c>
      <c r="AQ67" s="488">
        <v>0</v>
      </c>
      <c r="AR67" s="488">
        <v>285495</v>
      </c>
      <c r="AS67" s="488">
        <v>0</v>
      </c>
      <c r="AT67" s="488">
        <v>0</v>
      </c>
      <c r="AU67" s="488">
        <v>0</v>
      </c>
      <c r="AV67" s="488">
        <v>0</v>
      </c>
      <c r="AW67" s="488">
        <v>0</v>
      </c>
      <c r="AX67" s="488">
        <v>0</v>
      </c>
      <c r="AY67" s="488">
        <v>0</v>
      </c>
      <c r="AZ67" s="488">
        <v>0</v>
      </c>
      <c r="BA67" s="488">
        <v>0</v>
      </c>
      <c r="BB67" s="488">
        <v>0</v>
      </c>
      <c r="BC67" s="488">
        <v>0</v>
      </c>
      <c r="BD67" s="488">
        <v>0</v>
      </c>
      <c r="BE67" s="491">
        <v>0.5</v>
      </c>
      <c r="BF67" s="491">
        <v>0.4</v>
      </c>
      <c r="BG67" s="491">
        <v>0.09</v>
      </c>
      <c r="BH67" s="491">
        <v>0.01</v>
      </c>
      <c r="BI67" s="491">
        <v>1</v>
      </c>
      <c r="BJ67" s="492">
        <v>-119188</v>
      </c>
      <c r="BK67" s="492">
        <v>-95351</v>
      </c>
      <c r="BL67" s="492">
        <v>-21454</v>
      </c>
      <c r="BM67" s="492">
        <v>-2384</v>
      </c>
      <c r="BN67" s="492">
        <v>-238377</v>
      </c>
      <c r="BO67" s="492">
        <v>9489839</v>
      </c>
      <c r="BP67" s="492">
        <v>7951761</v>
      </c>
      <c r="BQ67" s="492">
        <v>1708171</v>
      </c>
      <c r="BR67" s="492">
        <v>189797</v>
      </c>
      <c r="BS67" s="493">
        <v>19339568</v>
      </c>
      <c r="BT67" s="494">
        <v>119762</v>
      </c>
      <c r="BU67" s="492">
        <v>25981</v>
      </c>
      <c r="BV67" s="492">
        <v>2887</v>
      </c>
      <c r="BW67" s="492">
        <v>148630</v>
      </c>
      <c r="BX67" s="492">
        <v>336616</v>
      </c>
      <c r="BY67" s="492">
        <v>75738</v>
      </c>
      <c r="BZ67" s="492">
        <v>8415</v>
      </c>
      <c r="CA67" s="492">
        <v>420769</v>
      </c>
      <c r="CB67" s="492">
        <v>804</v>
      </c>
      <c r="CC67" s="492">
        <v>181</v>
      </c>
      <c r="CD67" s="492">
        <v>20</v>
      </c>
      <c r="CE67" s="492">
        <v>1005</v>
      </c>
      <c r="CF67" s="492">
        <v>0</v>
      </c>
      <c r="CG67" s="492">
        <v>0</v>
      </c>
      <c r="CH67" s="492">
        <v>0</v>
      </c>
      <c r="CI67" s="492">
        <v>0</v>
      </c>
      <c r="CJ67" s="492">
        <v>0</v>
      </c>
      <c r="CK67" s="492">
        <v>0</v>
      </c>
      <c r="CL67" s="492">
        <v>0</v>
      </c>
      <c r="CM67" s="492">
        <v>0</v>
      </c>
      <c r="CN67" s="492">
        <v>754</v>
      </c>
      <c r="CO67" s="492">
        <v>170</v>
      </c>
      <c r="CP67" s="492">
        <v>19</v>
      </c>
      <c r="CQ67" s="492">
        <v>943</v>
      </c>
      <c r="CR67" s="492">
        <v>0</v>
      </c>
      <c r="CS67" s="492">
        <v>0</v>
      </c>
      <c r="CT67" s="492">
        <v>0</v>
      </c>
      <c r="CU67" s="492">
        <v>0</v>
      </c>
      <c r="CV67" s="492">
        <v>0</v>
      </c>
      <c r="CW67" s="492">
        <v>0</v>
      </c>
      <c r="CX67" s="492">
        <v>0</v>
      </c>
      <c r="CY67" s="492">
        <v>0</v>
      </c>
      <c r="CZ67" s="492">
        <v>457936</v>
      </c>
      <c r="DA67" s="492">
        <v>102070</v>
      </c>
      <c r="DB67" s="492">
        <v>11341</v>
      </c>
      <c r="DC67" s="493">
        <v>571347</v>
      </c>
      <c r="DD67" s="591" t="s">
        <v>742</v>
      </c>
      <c r="DE67" s="592" t="s">
        <v>1205</v>
      </c>
      <c r="DF67" s="593" t="s">
        <v>1189</v>
      </c>
    </row>
    <row r="68" spans="1:110" ht="12.75" x14ac:dyDescent="0.2">
      <c r="A68" s="468">
        <v>61</v>
      </c>
      <c r="B68" s="473" t="s">
        <v>0</v>
      </c>
      <c r="C68" s="403" t="s">
        <v>909</v>
      </c>
      <c r="D68" s="474" t="s">
        <v>903</v>
      </c>
      <c r="E68" s="480" t="s">
        <v>744</v>
      </c>
      <c r="F68" s="487">
        <v>1048067109</v>
      </c>
      <c r="G68" s="488">
        <v>25492287</v>
      </c>
      <c r="H68" s="488">
        <v>0</v>
      </c>
      <c r="I68" s="488">
        <v>1959373</v>
      </c>
      <c r="J68" s="488">
        <v>0</v>
      </c>
      <c r="K68" s="488">
        <v>1959373</v>
      </c>
      <c r="L68" s="488">
        <v>11267000</v>
      </c>
      <c r="M68" s="488">
        <v>0</v>
      </c>
      <c r="N68" s="488">
        <v>0</v>
      </c>
      <c r="O68" s="488">
        <v>0</v>
      </c>
      <c r="P68" s="488">
        <v>0</v>
      </c>
      <c r="Q68" s="489">
        <v>1060333023</v>
      </c>
      <c r="R68" s="490">
        <v>0.33</v>
      </c>
      <c r="S68" s="491">
        <v>0.3</v>
      </c>
      <c r="T68" s="491">
        <v>0.37</v>
      </c>
      <c r="U68" s="491">
        <v>0</v>
      </c>
      <c r="V68" s="491">
        <v>1</v>
      </c>
      <c r="W68" s="488">
        <v>349909897</v>
      </c>
      <c r="X68" s="488">
        <v>318099907</v>
      </c>
      <c r="Y68" s="488">
        <v>392323219</v>
      </c>
      <c r="Z68" s="488">
        <v>0</v>
      </c>
      <c r="AA68" s="488">
        <v>1060333023</v>
      </c>
      <c r="AB68" s="488">
        <v>0</v>
      </c>
      <c r="AC68" s="488">
        <v>0</v>
      </c>
      <c r="AD68" s="488">
        <v>0</v>
      </c>
      <c r="AE68" s="488">
        <v>0</v>
      </c>
      <c r="AF68" s="488">
        <v>0</v>
      </c>
      <c r="AG68" s="488">
        <v>349909897</v>
      </c>
      <c r="AH68" s="488">
        <v>318099907</v>
      </c>
      <c r="AI68" s="488">
        <v>392323219</v>
      </c>
      <c r="AJ68" s="488">
        <v>0</v>
      </c>
      <c r="AK68" s="488">
        <v>1060333023</v>
      </c>
      <c r="AL68" s="488">
        <v>1959373</v>
      </c>
      <c r="AM68" s="488">
        <v>1959373</v>
      </c>
      <c r="AN68" s="488">
        <v>0</v>
      </c>
      <c r="AO68" s="488">
        <v>0</v>
      </c>
      <c r="AP68" s="488">
        <v>0</v>
      </c>
      <c r="AQ68" s="488">
        <v>0</v>
      </c>
      <c r="AR68" s="488">
        <v>0</v>
      </c>
      <c r="AS68" s="488">
        <v>0</v>
      </c>
      <c r="AT68" s="488">
        <v>0</v>
      </c>
      <c r="AU68" s="488">
        <v>0</v>
      </c>
      <c r="AV68" s="488">
        <v>0</v>
      </c>
      <c r="AW68" s="488">
        <v>11267000</v>
      </c>
      <c r="AX68" s="488">
        <v>11267000</v>
      </c>
      <c r="AY68" s="488">
        <v>0</v>
      </c>
      <c r="AZ68" s="488">
        <v>0</v>
      </c>
      <c r="BA68" s="488">
        <v>0</v>
      </c>
      <c r="BB68" s="488">
        <v>0</v>
      </c>
      <c r="BC68" s="488">
        <v>0</v>
      </c>
      <c r="BD68" s="488">
        <v>0</v>
      </c>
      <c r="BE68" s="491">
        <v>0.5</v>
      </c>
      <c r="BF68" s="491">
        <v>0.3</v>
      </c>
      <c r="BG68" s="491">
        <v>0.2</v>
      </c>
      <c r="BH68" s="491">
        <v>0</v>
      </c>
      <c r="BI68" s="491">
        <v>1</v>
      </c>
      <c r="BJ68" s="492">
        <v>26475965</v>
      </c>
      <c r="BK68" s="492">
        <v>15885579</v>
      </c>
      <c r="BL68" s="492">
        <v>10590386</v>
      </c>
      <c r="BM68" s="492">
        <v>0</v>
      </c>
      <c r="BN68" s="492">
        <v>52951930</v>
      </c>
      <c r="BO68" s="492">
        <v>376385862</v>
      </c>
      <c r="BP68" s="492">
        <v>347211859</v>
      </c>
      <c r="BQ68" s="492">
        <v>402913605</v>
      </c>
      <c r="BR68" s="492">
        <v>0</v>
      </c>
      <c r="BS68" s="493">
        <v>1126511326</v>
      </c>
      <c r="BT68" s="494">
        <v>4947572</v>
      </c>
      <c r="BU68" s="492">
        <v>5893267</v>
      </c>
      <c r="BV68" s="492">
        <v>0</v>
      </c>
      <c r="BW68" s="492">
        <v>10840839</v>
      </c>
      <c r="BX68" s="492">
        <v>84560</v>
      </c>
      <c r="BY68" s="492">
        <v>104290</v>
      </c>
      <c r="BZ68" s="492">
        <v>0</v>
      </c>
      <c r="CA68" s="492">
        <v>188850</v>
      </c>
      <c r="CB68" s="492">
        <v>0</v>
      </c>
      <c r="CC68" s="492">
        <v>0</v>
      </c>
      <c r="CD68" s="492">
        <v>0</v>
      </c>
      <c r="CE68" s="492">
        <v>0</v>
      </c>
      <c r="CF68" s="492">
        <v>0</v>
      </c>
      <c r="CG68" s="492">
        <v>0</v>
      </c>
      <c r="CH68" s="492">
        <v>0</v>
      </c>
      <c r="CI68" s="492">
        <v>0</v>
      </c>
      <c r="CJ68" s="492">
        <v>12617</v>
      </c>
      <c r="CK68" s="492">
        <v>15561</v>
      </c>
      <c r="CL68" s="492">
        <v>0</v>
      </c>
      <c r="CM68" s="492">
        <v>28178</v>
      </c>
      <c r="CN68" s="492">
        <v>0</v>
      </c>
      <c r="CO68" s="492">
        <v>0</v>
      </c>
      <c r="CP68" s="492">
        <v>0</v>
      </c>
      <c r="CQ68" s="492">
        <v>0</v>
      </c>
      <c r="CR68" s="492">
        <v>0</v>
      </c>
      <c r="CS68" s="492">
        <v>0</v>
      </c>
      <c r="CT68" s="492">
        <v>0</v>
      </c>
      <c r="CU68" s="492">
        <v>0</v>
      </c>
      <c r="CV68" s="492">
        <v>0</v>
      </c>
      <c r="CW68" s="492">
        <v>0</v>
      </c>
      <c r="CX68" s="492">
        <v>0</v>
      </c>
      <c r="CY68" s="492">
        <v>0</v>
      </c>
      <c r="CZ68" s="492">
        <v>5044749</v>
      </c>
      <c r="DA68" s="492">
        <v>6013118</v>
      </c>
      <c r="DB68" s="492">
        <v>0</v>
      </c>
      <c r="DC68" s="493">
        <v>11057867</v>
      </c>
      <c r="DD68" s="591" t="s">
        <v>744</v>
      </c>
      <c r="DE68" s="592" t="s">
        <v>1206</v>
      </c>
      <c r="DF68" s="592" t="s">
        <v>1174</v>
      </c>
    </row>
    <row r="69" spans="1:110" ht="12.75" x14ac:dyDescent="0.2">
      <c r="A69" s="468">
        <v>62</v>
      </c>
      <c r="B69" s="473" t="s">
        <v>2</v>
      </c>
      <c r="C69" s="403" t="s">
        <v>897</v>
      </c>
      <c r="D69" s="474" t="s">
        <v>901</v>
      </c>
      <c r="E69" s="480" t="s">
        <v>1</v>
      </c>
      <c r="F69" s="487">
        <v>61651949</v>
      </c>
      <c r="G69" s="488">
        <v>0</v>
      </c>
      <c r="H69" s="488">
        <v>777695</v>
      </c>
      <c r="I69" s="488">
        <v>239982</v>
      </c>
      <c r="J69" s="488">
        <v>0</v>
      </c>
      <c r="K69" s="488">
        <v>239982</v>
      </c>
      <c r="L69" s="488">
        <v>0</v>
      </c>
      <c r="M69" s="488">
        <v>0</v>
      </c>
      <c r="N69" s="488">
        <v>0</v>
      </c>
      <c r="O69" s="488">
        <v>0</v>
      </c>
      <c r="P69" s="488">
        <v>0</v>
      </c>
      <c r="Q69" s="489">
        <v>60634272</v>
      </c>
      <c r="R69" s="490">
        <v>0.5</v>
      </c>
      <c r="S69" s="491">
        <v>0.4</v>
      </c>
      <c r="T69" s="491">
        <v>0.09</v>
      </c>
      <c r="U69" s="491">
        <v>0.01</v>
      </c>
      <c r="V69" s="491">
        <v>1</v>
      </c>
      <c r="W69" s="488">
        <v>30317136</v>
      </c>
      <c r="X69" s="488">
        <v>24253709</v>
      </c>
      <c r="Y69" s="488">
        <v>5457084</v>
      </c>
      <c r="Z69" s="488">
        <v>606343</v>
      </c>
      <c r="AA69" s="488">
        <v>60634272</v>
      </c>
      <c r="AB69" s="488">
        <v>0</v>
      </c>
      <c r="AC69" s="488">
        <v>0</v>
      </c>
      <c r="AD69" s="488">
        <v>0</v>
      </c>
      <c r="AE69" s="488">
        <v>0</v>
      </c>
      <c r="AF69" s="488">
        <v>0</v>
      </c>
      <c r="AG69" s="488">
        <v>30317136</v>
      </c>
      <c r="AH69" s="488">
        <v>24253709</v>
      </c>
      <c r="AI69" s="488">
        <v>5457084</v>
      </c>
      <c r="AJ69" s="488">
        <v>606343</v>
      </c>
      <c r="AK69" s="488">
        <v>60634272</v>
      </c>
      <c r="AL69" s="488">
        <v>239982</v>
      </c>
      <c r="AM69" s="488">
        <v>239982</v>
      </c>
      <c r="AN69" s="488">
        <v>0</v>
      </c>
      <c r="AO69" s="488">
        <v>0</v>
      </c>
      <c r="AP69" s="488">
        <v>0</v>
      </c>
      <c r="AQ69" s="488">
        <v>0</v>
      </c>
      <c r="AR69" s="488">
        <v>0</v>
      </c>
      <c r="AS69" s="488">
        <v>0</v>
      </c>
      <c r="AT69" s="488">
        <v>0</v>
      </c>
      <c r="AU69" s="488">
        <v>0</v>
      </c>
      <c r="AV69" s="488">
        <v>0</v>
      </c>
      <c r="AW69" s="488">
        <v>0</v>
      </c>
      <c r="AX69" s="488">
        <v>0</v>
      </c>
      <c r="AY69" s="488">
        <v>0</v>
      </c>
      <c r="AZ69" s="488">
        <v>0</v>
      </c>
      <c r="BA69" s="488">
        <v>0</v>
      </c>
      <c r="BB69" s="488">
        <v>0</v>
      </c>
      <c r="BC69" s="488">
        <v>0</v>
      </c>
      <c r="BD69" s="488">
        <v>0</v>
      </c>
      <c r="BE69" s="491">
        <v>0.5</v>
      </c>
      <c r="BF69" s="491">
        <v>0.4</v>
      </c>
      <c r="BG69" s="491">
        <v>0.09</v>
      </c>
      <c r="BH69" s="491">
        <v>0.01</v>
      </c>
      <c r="BI69" s="491">
        <v>1</v>
      </c>
      <c r="BJ69" s="492">
        <v>-1197774</v>
      </c>
      <c r="BK69" s="492">
        <v>-958218</v>
      </c>
      <c r="BL69" s="492">
        <v>-215599</v>
      </c>
      <c r="BM69" s="492">
        <v>-23955</v>
      </c>
      <c r="BN69" s="492">
        <v>-2395546</v>
      </c>
      <c r="BO69" s="492">
        <v>29119362</v>
      </c>
      <c r="BP69" s="492">
        <v>23535473</v>
      </c>
      <c r="BQ69" s="492">
        <v>5241485</v>
      </c>
      <c r="BR69" s="492">
        <v>582388</v>
      </c>
      <c r="BS69" s="493">
        <v>58478708</v>
      </c>
      <c r="BT69" s="494">
        <v>364326</v>
      </c>
      <c r="BU69" s="492">
        <v>81973</v>
      </c>
      <c r="BV69" s="492">
        <v>9108</v>
      </c>
      <c r="BW69" s="492">
        <v>455407</v>
      </c>
      <c r="BX69" s="492">
        <v>1044179</v>
      </c>
      <c r="BY69" s="492">
        <v>234940</v>
      </c>
      <c r="BZ69" s="492">
        <v>26104</v>
      </c>
      <c r="CA69" s="492">
        <v>1305223</v>
      </c>
      <c r="CB69" s="492">
        <v>0</v>
      </c>
      <c r="CC69" s="492">
        <v>0</v>
      </c>
      <c r="CD69" s="492">
        <v>0</v>
      </c>
      <c r="CE69" s="492">
        <v>0</v>
      </c>
      <c r="CF69" s="492">
        <v>0</v>
      </c>
      <c r="CG69" s="492">
        <v>0</v>
      </c>
      <c r="CH69" s="492">
        <v>0</v>
      </c>
      <c r="CI69" s="492">
        <v>0</v>
      </c>
      <c r="CJ69" s="492">
        <v>0</v>
      </c>
      <c r="CK69" s="492">
        <v>0</v>
      </c>
      <c r="CL69" s="492">
        <v>0</v>
      </c>
      <c r="CM69" s="492">
        <v>0</v>
      </c>
      <c r="CN69" s="492">
        <v>2013</v>
      </c>
      <c r="CO69" s="492">
        <v>453</v>
      </c>
      <c r="CP69" s="492">
        <v>50</v>
      </c>
      <c r="CQ69" s="492">
        <v>2516</v>
      </c>
      <c r="CR69" s="492">
        <v>609</v>
      </c>
      <c r="CS69" s="492">
        <v>137</v>
      </c>
      <c r="CT69" s="492">
        <v>15</v>
      </c>
      <c r="CU69" s="492">
        <v>761</v>
      </c>
      <c r="CV69" s="492">
        <v>0</v>
      </c>
      <c r="CW69" s="492">
        <v>0</v>
      </c>
      <c r="CX69" s="492">
        <v>0</v>
      </c>
      <c r="CY69" s="492">
        <v>0</v>
      </c>
      <c r="CZ69" s="492">
        <v>1411127</v>
      </c>
      <c r="DA69" s="492">
        <v>317503</v>
      </c>
      <c r="DB69" s="492">
        <v>35277</v>
      </c>
      <c r="DC69" s="493">
        <v>1763907</v>
      </c>
      <c r="DD69" s="591" t="s">
        <v>1</v>
      </c>
      <c r="DE69" s="592" t="s">
        <v>1177</v>
      </c>
      <c r="DF69" s="593" t="s">
        <v>1178</v>
      </c>
    </row>
    <row r="70" spans="1:110" ht="12.75" x14ac:dyDescent="0.2">
      <c r="A70" s="468">
        <v>63</v>
      </c>
      <c r="B70" s="473" t="s">
        <v>4</v>
      </c>
      <c r="C70" s="403" t="s">
        <v>897</v>
      </c>
      <c r="D70" s="474" t="s">
        <v>899</v>
      </c>
      <c r="E70" s="480" t="s">
        <v>3</v>
      </c>
      <c r="F70" s="487">
        <v>39902352</v>
      </c>
      <c r="G70" s="488">
        <v>0</v>
      </c>
      <c r="H70" s="488">
        <v>6881743</v>
      </c>
      <c r="I70" s="488">
        <v>101141</v>
      </c>
      <c r="J70" s="488">
        <v>0</v>
      </c>
      <c r="K70" s="488">
        <v>101141</v>
      </c>
      <c r="L70" s="488">
        <v>0</v>
      </c>
      <c r="M70" s="488">
        <v>0</v>
      </c>
      <c r="N70" s="488">
        <v>185613</v>
      </c>
      <c r="O70" s="488">
        <v>185613</v>
      </c>
      <c r="P70" s="488">
        <v>0</v>
      </c>
      <c r="Q70" s="489">
        <v>32733855</v>
      </c>
      <c r="R70" s="490">
        <v>0.5</v>
      </c>
      <c r="S70" s="491">
        <v>0.4</v>
      </c>
      <c r="T70" s="491">
        <v>0.1</v>
      </c>
      <c r="U70" s="491">
        <v>0</v>
      </c>
      <c r="V70" s="491">
        <v>1</v>
      </c>
      <c r="W70" s="488">
        <v>16366927</v>
      </c>
      <c r="X70" s="488">
        <v>13093542</v>
      </c>
      <c r="Y70" s="488">
        <v>3273386</v>
      </c>
      <c r="Z70" s="488">
        <v>0</v>
      </c>
      <c r="AA70" s="488">
        <v>32733855</v>
      </c>
      <c r="AB70" s="488">
        <v>0</v>
      </c>
      <c r="AC70" s="488">
        <v>0</v>
      </c>
      <c r="AD70" s="488">
        <v>0</v>
      </c>
      <c r="AE70" s="488">
        <v>0</v>
      </c>
      <c r="AF70" s="488">
        <v>0</v>
      </c>
      <c r="AG70" s="488">
        <v>16366927</v>
      </c>
      <c r="AH70" s="488">
        <v>13093542</v>
      </c>
      <c r="AI70" s="488">
        <v>3273386</v>
      </c>
      <c r="AJ70" s="488">
        <v>0</v>
      </c>
      <c r="AK70" s="488">
        <v>32733855</v>
      </c>
      <c r="AL70" s="488">
        <v>101141</v>
      </c>
      <c r="AM70" s="488">
        <v>101141</v>
      </c>
      <c r="AN70" s="488">
        <v>0</v>
      </c>
      <c r="AO70" s="488">
        <v>0</v>
      </c>
      <c r="AP70" s="488">
        <v>185613</v>
      </c>
      <c r="AQ70" s="488">
        <v>0</v>
      </c>
      <c r="AR70" s="488">
        <v>185613</v>
      </c>
      <c r="AS70" s="488">
        <v>0</v>
      </c>
      <c r="AT70" s="488">
        <v>0</v>
      </c>
      <c r="AU70" s="488">
        <v>0</v>
      </c>
      <c r="AV70" s="488">
        <v>0</v>
      </c>
      <c r="AW70" s="488">
        <v>0</v>
      </c>
      <c r="AX70" s="488">
        <v>0</v>
      </c>
      <c r="AY70" s="488">
        <v>0</v>
      </c>
      <c r="AZ70" s="488">
        <v>0</v>
      </c>
      <c r="BA70" s="488">
        <v>0</v>
      </c>
      <c r="BB70" s="488">
        <v>0</v>
      </c>
      <c r="BC70" s="488">
        <v>0</v>
      </c>
      <c r="BD70" s="488">
        <v>0</v>
      </c>
      <c r="BE70" s="491">
        <v>0.5</v>
      </c>
      <c r="BF70" s="491">
        <v>0.4</v>
      </c>
      <c r="BG70" s="491">
        <v>0.1</v>
      </c>
      <c r="BH70" s="491">
        <v>0</v>
      </c>
      <c r="BI70" s="491">
        <v>1</v>
      </c>
      <c r="BJ70" s="492">
        <v>315717</v>
      </c>
      <c r="BK70" s="492">
        <v>252573</v>
      </c>
      <c r="BL70" s="492">
        <v>63143</v>
      </c>
      <c r="BM70" s="492">
        <v>0</v>
      </c>
      <c r="BN70" s="492">
        <v>631433</v>
      </c>
      <c r="BO70" s="492">
        <v>16682644</v>
      </c>
      <c r="BP70" s="492">
        <v>13632869</v>
      </c>
      <c r="BQ70" s="492">
        <v>3336529</v>
      </c>
      <c r="BR70" s="492">
        <v>0</v>
      </c>
      <c r="BS70" s="493">
        <v>33652042</v>
      </c>
      <c r="BT70" s="494">
        <v>199472</v>
      </c>
      <c r="BU70" s="492">
        <v>49171</v>
      </c>
      <c r="BV70" s="492">
        <v>0</v>
      </c>
      <c r="BW70" s="492">
        <v>248643</v>
      </c>
      <c r="BX70" s="492">
        <v>349168</v>
      </c>
      <c r="BY70" s="492">
        <v>87292</v>
      </c>
      <c r="BZ70" s="492">
        <v>0</v>
      </c>
      <c r="CA70" s="492">
        <v>436460</v>
      </c>
      <c r="CB70" s="492">
        <v>0</v>
      </c>
      <c r="CC70" s="492">
        <v>0</v>
      </c>
      <c r="CD70" s="492">
        <v>0</v>
      </c>
      <c r="CE70" s="492">
        <v>0</v>
      </c>
      <c r="CF70" s="492">
        <v>0</v>
      </c>
      <c r="CG70" s="492">
        <v>0</v>
      </c>
      <c r="CH70" s="492">
        <v>0</v>
      </c>
      <c r="CI70" s="492">
        <v>0</v>
      </c>
      <c r="CJ70" s="492">
        <v>0</v>
      </c>
      <c r="CK70" s="492">
        <v>0</v>
      </c>
      <c r="CL70" s="492">
        <v>0</v>
      </c>
      <c r="CM70" s="492">
        <v>0</v>
      </c>
      <c r="CN70" s="492">
        <v>0</v>
      </c>
      <c r="CO70" s="492">
        <v>0</v>
      </c>
      <c r="CP70" s="492">
        <v>0</v>
      </c>
      <c r="CQ70" s="492">
        <v>0</v>
      </c>
      <c r="CR70" s="492">
        <v>609</v>
      </c>
      <c r="CS70" s="492">
        <v>152</v>
      </c>
      <c r="CT70" s="492">
        <v>0</v>
      </c>
      <c r="CU70" s="492">
        <v>761</v>
      </c>
      <c r="CV70" s="492">
        <v>0</v>
      </c>
      <c r="CW70" s="492">
        <v>0</v>
      </c>
      <c r="CX70" s="492">
        <v>0</v>
      </c>
      <c r="CY70" s="492">
        <v>0</v>
      </c>
      <c r="CZ70" s="492">
        <v>549249</v>
      </c>
      <c r="DA70" s="492">
        <v>136615</v>
      </c>
      <c r="DB70" s="492">
        <v>0</v>
      </c>
      <c r="DC70" s="493">
        <v>685864</v>
      </c>
      <c r="DD70" s="591" t="s">
        <v>3</v>
      </c>
      <c r="DE70" s="592" t="s">
        <v>1163</v>
      </c>
      <c r="DF70" s="593" t="s">
        <v>1162</v>
      </c>
    </row>
    <row r="71" spans="1:110" ht="12.75" x14ac:dyDescent="0.2">
      <c r="A71" s="468">
        <v>64</v>
      </c>
      <c r="B71" s="473" t="s">
        <v>6</v>
      </c>
      <c r="C71" s="403" t="s">
        <v>897</v>
      </c>
      <c r="D71" s="474" t="s">
        <v>900</v>
      </c>
      <c r="E71" s="480" t="s">
        <v>5</v>
      </c>
      <c r="F71" s="487">
        <v>34464009</v>
      </c>
      <c r="G71" s="488">
        <v>0</v>
      </c>
      <c r="H71" s="488">
        <v>232805</v>
      </c>
      <c r="I71" s="488">
        <v>87948</v>
      </c>
      <c r="J71" s="488">
        <v>0</v>
      </c>
      <c r="K71" s="488">
        <v>87948</v>
      </c>
      <c r="L71" s="488">
        <v>0</v>
      </c>
      <c r="M71" s="488">
        <v>0</v>
      </c>
      <c r="N71" s="488">
        <v>0</v>
      </c>
      <c r="O71" s="488">
        <v>0</v>
      </c>
      <c r="P71" s="488">
        <v>0</v>
      </c>
      <c r="Q71" s="489">
        <v>34143256</v>
      </c>
      <c r="R71" s="490">
        <v>0.5</v>
      </c>
      <c r="S71" s="491">
        <v>0.4</v>
      </c>
      <c r="T71" s="491">
        <v>0.1</v>
      </c>
      <c r="U71" s="491">
        <v>0</v>
      </c>
      <c r="V71" s="491">
        <v>1</v>
      </c>
      <c r="W71" s="488">
        <v>17071628</v>
      </c>
      <c r="X71" s="488">
        <v>13657302</v>
      </c>
      <c r="Y71" s="488">
        <v>3414326</v>
      </c>
      <c r="Z71" s="488">
        <v>0</v>
      </c>
      <c r="AA71" s="488">
        <v>34143256</v>
      </c>
      <c r="AB71" s="488">
        <v>0</v>
      </c>
      <c r="AC71" s="488">
        <v>0</v>
      </c>
      <c r="AD71" s="488">
        <v>0</v>
      </c>
      <c r="AE71" s="488">
        <v>0</v>
      </c>
      <c r="AF71" s="488">
        <v>0</v>
      </c>
      <c r="AG71" s="488">
        <v>17071628</v>
      </c>
      <c r="AH71" s="488">
        <v>13657302</v>
      </c>
      <c r="AI71" s="488">
        <v>3414326</v>
      </c>
      <c r="AJ71" s="488">
        <v>0</v>
      </c>
      <c r="AK71" s="488">
        <v>34143256</v>
      </c>
      <c r="AL71" s="488">
        <v>87948</v>
      </c>
      <c r="AM71" s="488">
        <v>87948</v>
      </c>
      <c r="AN71" s="488">
        <v>0</v>
      </c>
      <c r="AO71" s="488">
        <v>0</v>
      </c>
      <c r="AP71" s="488">
        <v>0</v>
      </c>
      <c r="AQ71" s="488">
        <v>0</v>
      </c>
      <c r="AR71" s="488">
        <v>0</v>
      </c>
      <c r="AS71" s="488">
        <v>0</v>
      </c>
      <c r="AT71" s="488">
        <v>0</v>
      </c>
      <c r="AU71" s="488">
        <v>0</v>
      </c>
      <c r="AV71" s="488">
        <v>0</v>
      </c>
      <c r="AW71" s="488">
        <v>0</v>
      </c>
      <c r="AX71" s="488">
        <v>0</v>
      </c>
      <c r="AY71" s="488">
        <v>0</v>
      </c>
      <c r="AZ71" s="488">
        <v>0</v>
      </c>
      <c r="BA71" s="488">
        <v>0</v>
      </c>
      <c r="BB71" s="488">
        <v>0</v>
      </c>
      <c r="BC71" s="488">
        <v>0</v>
      </c>
      <c r="BD71" s="488">
        <v>0</v>
      </c>
      <c r="BE71" s="491">
        <v>0.5</v>
      </c>
      <c r="BF71" s="491">
        <v>0.4</v>
      </c>
      <c r="BG71" s="491">
        <v>0.1</v>
      </c>
      <c r="BH71" s="491">
        <v>0</v>
      </c>
      <c r="BI71" s="491">
        <v>1</v>
      </c>
      <c r="BJ71" s="492">
        <v>-115034</v>
      </c>
      <c r="BK71" s="492">
        <v>-92027</v>
      </c>
      <c r="BL71" s="492">
        <v>-23007</v>
      </c>
      <c r="BM71" s="492">
        <v>0</v>
      </c>
      <c r="BN71" s="492">
        <v>-230068</v>
      </c>
      <c r="BO71" s="492">
        <v>16956594</v>
      </c>
      <c r="BP71" s="492">
        <v>13653223</v>
      </c>
      <c r="BQ71" s="492">
        <v>3391319</v>
      </c>
      <c r="BR71" s="492">
        <v>0</v>
      </c>
      <c r="BS71" s="493">
        <v>34001136</v>
      </c>
      <c r="BT71" s="494">
        <v>205153</v>
      </c>
      <c r="BU71" s="492">
        <v>51288</v>
      </c>
      <c r="BV71" s="492">
        <v>0</v>
      </c>
      <c r="BW71" s="492">
        <v>256441</v>
      </c>
      <c r="BX71" s="492">
        <v>338170</v>
      </c>
      <c r="BY71" s="492">
        <v>84543</v>
      </c>
      <c r="BZ71" s="492">
        <v>0</v>
      </c>
      <c r="CA71" s="492">
        <v>422713</v>
      </c>
      <c r="CB71" s="492">
        <v>0</v>
      </c>
      <c r="CC71" s="492">
        <v>0</v>
      </c>
      <c r="CD71" s="492">
        <v>0</v>
      </c>
      <c r="CE71" s="492">
        <v>0</v>
      </c>
      <c r="CF71" s="492">
        <v>0</v>
      </c>
      <c r="CG71" s="492">
        <v>0</v>
      </c>
      <c r="CH71" s="492">
        <v>0</v>
      </c>
      <c r="CI71" s="492">
        <v>0</v>
      </c>
      <c r="CJ71" s="492">
        <v>0</v>
      </c>
      <c r="CK71" s="492">
        <v>0</v>
      </c>
      <c r="CL71" s="492">
        <v>0</v>
      </c>
      <c r="CM71" s="492">
        <v>0</v>
      </c>
      <c r="CN71" s="492">
        <v>0</v>
      </c>
      <c r="CO71" s="492">
        <v>0</v>
      </c>
      <c r="CP71" s="492">
        <v>0</v>
      </c>
      <c r="CQ71" s="492">
        <v>0</v>
      </c>
      <c r="CR71" s="492">
        <v>0</v>
      </c>
      <c r="CS71" s="492">
        <v>0</v>
      </c>
      <c r="CT71" s="492">
        <v>0</v>
      </c>
      <c r="CU71" s="492">
        <v>0</v>
      </c>
      <c r="CV71" s="492">
        <v>0</v>
      </c>
      <c r="CW71" s="492">
        <v>0</v>
      </c>
      <c r="CX71" s="492">
        <v>0</v>
      </c>
      <c r="CY71" s="492">
        <v>0</v>
      </c>
      <c r="CZ71" s="492">
        <v>543323</v>
      </c>
      <c r="DA71" s="492">
        <v>135831</v>
      </c>
      <c r="DB71" s="492">
        <v>0</v>
      </c>
      <c r="DC71" s="493">
        <v>679154</v>
      </c>
      <c r="DD71" s="591" t="s">
        <v>5</v>
      </c>
      <c r="DE71" s="592" t="s">
        <v>1207</v>
      </c>
      <c r="DF71" s="593" t="s">
        <v>1162</v>
      </c>
    </row>
    <row r="72" spans="1:110" ht="12.75" x14ac:dyDescent="0.2">
      <c r="A72" s="468">
        <v>65</v>
      </c>
      <c r="B72" s="473" t="s">
        <v>8</v>
      </c>
      <c r="C72" s="403" t="s">
        <v>529</v>
      </c>
      <c r="D72" s="474" t="s">
        <v>906</v>
      </c>
      <c r="E72" s="480" t="s">
        <v>7</v>
      </c>
      <c r="F72" s="487">
        <v>143421474</v>
      </c>
      <c r="G72" s="488">
        <v>0</v>
      </c>
      <c r="H72" s="488">
        <v>484729</v>
      </c>
      <c r="I72" s="488">
        <v>1124892</v>
      </c>
      <c r="J72" s="488">
        <v>0</v>
      </c>
      <c r="K72" s="488">
        <v>1124892</v>
      </c>
      <c r="L72" s="488">
        <v>0</v>
      </c>
      <c r="M72" s="488">
        <v>148239</v>
      </c>
      <c r="N72" s="488">
        <v>1449994</v>
      </c>
      <c r="O72" s="488">
        <v>1449994</v>
      </c>
      <c r="P72" s="488">
        <v>0</v>
      </c>
      <c r="Q72" s="489">
        <v>140213620</v>
      </c>
      <c r="R72" s="490">
        <v>0</v>
      </c>
      <c r="S72" s="491">
        <v>1</v>
      </c>
      <c r="T72" s="491">
        <v>0</v>
      </c>
      <c r="U72" s="491">
        <v>0</v>
      </c>
      <c r="V72" s="491">
        <v>1</v>
      </c>
      <c r="W72" s="488">
        <v>0</v>
      </c>
      <c r="X72" s="488">
        <v>140213620</v>
      </c>
      <c r="Y72" s="488">
        <v>0</v>
      </c>
      <c r="Z72" s="488">
        <v>0</v>
      </c>
      <c r="AA72" s="488">
        <v>140213620</v>
      </c>
      <c r="AB72" s="488">
        <v>0</v>
      </c>
      <c r="AC72" s="488">
        <v>0</v>
      </c>
      <c r="AD72" s="488">
        <v>0</v>
      </c>
      <c r="AE72" s="488">
        <v>0</v>
      </c>
      <c r="AF72" s="488">
        <v>0</v>
      </c>
      <c r="AG72" s="488">
        <v>0</v>
      </c>
      <c r="AH72" s="488">
        <v>140213620</v>
      </c>
      <c r="AI72" s="488">
        <v>0</v>
      </c>
      <c r="AJ72" s="488">
        <v>0</v>
      </c>
      <c r="AK72" s="488">
        <v>140213620</v>
      </c>
      <c r="AL72" s="488">
        <v>1124892</v>
      </c>
      <c r="AM72" s="488">
        <v>1124892</v>
      </c>
      <c r="AN72" s="488">
        <v>148239</v>
      </c>
      <c r="AO72" s="488">
        <v>148239</v>
      </c>
      <c r="AP72" s="488">
        <v>1449994</v>
      </c>
      <c r="AQ72" s="488">
        <v>0</v>
      </c>
      <c r="AR72" s="488">
        <v>1449994</v>
      </c>
      <c r="AS72" s="488">
        <v>0</v>
      </c>
      <c r="AT72" s="488">
        <v>0</v>
      </c>
      <c r="AU72" s="488">
        <v>0</v>
      </c>
      <c r="AV72" s="488">
        <v>0</v>
      </c>
      <c r="AW72" s="488">
        <v>0</v>
      </c>
      <c r="AX72" s="488">
        <v>0</v>
      </c>
      <c r="AY72" s="488">
        <v>0</v>
      </c>
      <c r="AZ72" s="488">
        <v>0</v>
      </c>
      <c r="BA72" s="488">
        <v>0</v>
      </c>
      <c r="BB72" s="488">
        <v>0</v>
      </c>
      <c r="BC72" s="488">
        <v>0</v>
      </c>
      <c r="BD72" s="488">
        <v>0</v>
      </c>
      <c r="BE72" s="491">
        <v>0.5</v>
      </c>
      <c r="BF72" s="491">
        <v>0.5</v>
      </c>
      <c r="BG72" s="491">
        <v>0</v>
      </c>
      <c r="BH72" s="491">
        <v>0</v>
      </c>
      <c r="BI72" s="491">
        <v>1</v>
      </c>
      <c r="BJ72" s="492">
        <v>1000256</v>
      </c>
      <c r="BK72" s="492">
        <v>1000256</v>
      </c>
      <c r="BL72" s="492">
        <v>0</v>
      </c>
      <c r="BM72" s="492">
        <v>0</v>
      </c>
      <c r="BN72" s="492">
        <v>2000512</v>
      </c>
      <c r="BO72" s="492">
        <v>1000256</v>
      </c>
      <c r="BP72" s="492">
        <v>143937001</v>
      </c>
      <c r="BQ72" s="492">
        <v>0</v>
      </c>
      <c r="BR72" s="492">
        <v>0</v>
      </c>
      <c r="BS72" s="493">
        <v>144937257</v>
      </c>
      <c r="BT72" s="494">
        <v>2130221</v>
      </c>
      <c r="BU72" s="492">
        <v>0</v>
      </c>
      <c r="BV72" s="492">
        <v>0</v>
      </c>
      <c r="BW72" s="492">
        <v>2130221</v>
      </c>
      <c r="BX72" s="492">
        <v>15653198</v>
      </c>
      <c r="BY72" s="492">
        <v>0</v>
      </c>
      <c r="BZ72" s="492">
        <v>0</v>
      </c>
      <c r="CA72" s="492">
        <v>15653198</v>
      </c>
      <c r="CB72" s="492">
        <v>63463</v>
      </c>
      <c r="CC72" s="492">
        <v>0</v>
      </c>
      <c r="CD72" s="492">
        <v>0</v>
      </c>
      <c r="CE72" s="492">
        <v>63463</v>
      </c>
      <c r="CF72" s="492">
        <v>2508</v>
      </c>
      <c r="CG72" s="492">
        <v>0</v>
      </c>
      <c r="CH72" s="492">
        <v>0</v>
      </c>
      <c r="CI72" s="492">
        <v>2508</v>
      </c>
      <c r="CJ72" s="492">
        <v>8978</v>
      </c>
      <c r="CK72" s="492">
        <v>0</v>
      </c>
      <c r="CL72" s="492">
        <v>0</v>
      </c>
      <c r="CM72" s="492">
        <v>8978</v>
      </c>
      <c r="CN72" s="492">
        <v>186260</v>
      </c>
      <c r="CO72" s="492">
        <v>0</v>
      </c>
      <c r="CP72" s="492">
        <v>0</v>
      </c>
      <c r="CQ72" s="492">
        <v>186260</v>
      </c>
      <c r="CR72" s="492">
        <v>30451</v>
      </c>
      <c r="CS72" s="492">
        <v>0</v>
      </c>
      <c r="CT72" s="492">
        <v>0</v>
      </c>
      <c r="CU72" s="492">
        <v>30451</v>
      </c>
      <c r="CV72" s="492">
        <v>230788</v>
      </c>
      <c r="CW72" s="492">
        <v>0</v>
      </c>
      <c r="CX72" s="492">
        <v>0</v>
      </c>
      <c r="CY72" s="492">
        <v>230788</v>
      </c>
      <c r="CZ72" s="492">
        <v>18305867</v>
      </c>
      <c r="DA72" s="492">
        <v>0</v>
      </c>
      <c r="DB72" s="492">
        <v>0</v>
      </c>
      <c r="DC72" s="493">
        <v>18305867</v>
      </c>
      <c r="DD72" s="591" t="s">
        <v>7</v>
      </c>
      <c r="DE72" s="592" t="s">
        <v>529</v>
      </c>
      <c r="DF72" s="593" t="s">
        <v>1162</v>
      </c>
    </row>
    <row r="73" spans="1:110" ht="12.75" x14ac:dyDescent="0.2">
      <c r="A73" s="468">
        <v>66</v>
      </c>
      <c r="B73" s="473" t="s">
        <v>10</v>
      </c>
      <c r="C73" s="403" t="s">
        <v>897</v>
      </c>
      <c r="D73" s="474" t="s">
        <v>906</v>
      </c>
      <c r="E73" s="480" t="s">
        <v>9</v>
      </c>
      <c r="F73" s="487">
        <v>33414425</v>
      </c>
      <c r="G73" s="488">
        <v>2090912</v>
      </c>
      <c r="H73" s="488">
        <v>0</v>
      </c>
      <c r="I73" s="488">
        <v>179930</v>
      </c>
      <c r="J73" s="488">
        <v>0</v>
      </c>
      <c r="K73" s="488">
        <v>179930</v>
      </c>
      <c r="L73" s="488">
        <v>0</v>
      </c>
      <c r="M73" s="488">
        <v>0</v>
      </c>
      <c r="N73" s="488">
        <v>135070</v>
      </c>
      <c r="O73" s="488">
        <v>135070</v>
      </c>
      <c r="P73" s="488">
        <v>0</v>
      </c>
      <c r="Q73" s="489">
        <v>35190337</v>
      </c>
      <c r="R73" s="490">
        <v>0.5</v>
      </c>
      <c r="S73" s="491">
        <v>0.4</v>
      </c>
      <c r="T73" s="491">
        <v>0.1</v>
      </c>
      <c r="U73" s="491">
        <v>0</v>
      </c>
      <c r="V73" s="491">
        <v>1</v>
      </c>
      <c r="W73" s="488">
        <v>17595168</v>
      </c>
      <c r="X73" s="488">
        <v>14076135</v>
      </c>
      <c r="Y73" s="488">
        <v>3519034</v>
      </c>
      <c r="Z73" s="488">
        <v>0</v>
      </c>
      <c r="AA73" s="488">
        <v>35190337</v>
      </c>
      <c r="AB73" s="488">
        <v>0</v>
      </c>
      <c r="AC73" s="488">
        <v>0</v>
      </c>
      <c r="AD73" s="488">
        <v>0</v>
      </c>
      <c r="AE73" s="488">
        <v>0</v>
      </c>
      <c r="AF73" s="488">
        <v>0</v>
      </c>
      <c r="AG73" s="488">
        <v>17595168</v>
      </c>
      <c r="AH73" s="488">
        <v>14076135</v>
      </c>
      <c r="AI73" s="488">
        <v>3519034</v>
      </c>
      <c r="AJ73" s="488">
        <v>0</v>
      </c>
      <c r="AK73" s="488">
        <v>35190337</v>
      </c>
      <c r="AL73" s="488">
        <v>179930</v>
      </c>
      <c r="AM73" s="488">
        <v>179930</v>
      </c>
      <c r="AN73" s="488">
        <v>0</v>
      </c>
      <c r="AO73" s="488">
        <v>0</v>
      </c>
      <c r="AP73" s="488">
        <v>135070</v>
      </c>
      <c r="AQ73" s="488">
        <v>0</v>
      </c>
      <c r="AR73" s="488">
        <v>135070</v>
      </c>
      <c r="AS73" s="488">
        <v>0</v>
      </c>
      <c r="AT73" s="488">
        <v>0</v>
      </c>
      <c r="AU73" s="488">
        <v>0</v>
      </c>
      <c r="AV73" s="488">
        <v>0</v>
      </c>
      <c r="AW73" s="488">
        <v>0</v>
      </c>
      <c r="AX73" s="488">
        <v>0</v>
      </c>
      <c r="AY73" s="488">
        <v>0</v>
      </c>
      <c r="AZ73" s="488">
        <v>0</v>
      </c>
      <c r="BA73" s="488">
        <v>0</v>
      </c>
      <c r="BB73" s="488">
        <v>0</v>
      </c>
      <c r="BC73" s="488">
        <v>0</v>
      </c>
      <c r="BD73" s="488">
        <v>0</v>
      </c>
      <c r="BE73" s="491">
        <v>0.5</v>
      </c>
      <c r="BF73" s="491">
        <v>0.4</v>
      </c>
      <c r="BG73" s="491">
        <v>0.1</v>
      </c>
      <c r="BH73" s="491">
        <v>0</v>
      </c>
      <c r="BI73" s="491">
        <v>1</v>
      </c>
      <c r="BJ73" s="492">
        <v>258800</v>
      </c>
      <c r="BK73" s="492">
        <v>207040</v>
      </c>
      <c r="BL73" s="492">
        <v>51760</v>
      </c>
      <c r="BM73" s="492">
        <v>0</v>
      </c>
      <c r="BN73" s="492">
        <v>517600</v>
      </c>
      <c r="BO73" s="492">
        <v>17853968</v>
      </c>
      <c r="BP73" s="492">
        <v>14598175</v>
      </c>
      <c r="BQ73" s="492">
        <v>3570794</v>
      </c>
      <c r="BR73" s="492">
        <v>0</v>
      </c>
      <c r="BS73" s="493">
        <v>36022937</v>
      </c>
      <c r="BT73" s="494">
        <v>213473</v>
      </c>
      <c r="BU73" s="492">
        <v>52861</v>
      </c>
      <c r="BV73" s="492">
        <v>0</v>
      </c>
      <c r="BW73" s="492">
        <v>266334</v>
      </c>
      <c r="BX73" s="492">
        <v>322054</v>
      </c>
      <c r="BY73" s="492">
        <v>80513</v>
      </c>
      <c r="BZ73" s="492">
        <v>0</v>
      </c>
      <c r="CA73" s="492">
        <v>402567</v>
      </c>
      <c r="CB73" s="492">
        <v>3452</v>
      </c>
      <c r="CC73" s="492">
        <v>863</v>
      </c>
      <c r="CD73" s="492">
        <v>0</v>
      </c>
      <c r="CE73" s="492">
        <v>4315</v>
      </c>
      <c r="CF73" s="492">
        <v>0</v>
      </c>
      <c r="CG73" s="492">
        <v>0</v>
      </c>
      <c r="CH73" s="492">
        <v>0</v>
      </c>
      <c r="CI73" s="492">
        <v>0</v>
      </c>
      <c r="CJ73" s="492">
        <v>3525</v>
      </c>
      <c r="CK73" s="492">
        <v>881</v>
      </c>
      <c r="CL73" s="492">
        <v>0</v>
      </c>
      <c r="CM73" s="492">
        <v>4406</v>
      </c>
      <c r="CN73" s="492">
        <v>13292</v>
      </c>
      <c r="CO73" s="492">
        <v>3323</v>
      </c>
      <c r="CP73" s="492">
        <v>0</v>
      </c>
      <c r="CQ73" s="492">
        <v>16615</v>
      </c>
      <c r="CR73" s="492">
        <v>0</v>
      </c>
      <c r="CS73" s="492">
        <v>0</v>
      </c>
      <c r="CT73" s="492">
        <v>0</v>
      </c>
      <c r="CU73" s="492">
        <v>0</v>
      </c>
      <c r="CV73" s="492">
        <v>0</v>
      </c>
      <c r="CW73" s="492">
        <v>0</v>
      </c>
      <c r="CX73" s="492">
        <v>0</v>
      </c>
      <c r="CY73" s="492">
        <v>0</v>
      </c>
      <c r="CZ73" s="492">
        <v>555796</v>
      </c>
      <c r="DA73" s="492">
        <v>138441</v>
      </c>
      <c r="DB73" s="492">
        <v>0</v>
      </c>
      <c r="DC73" s="493">
        <v>694237</v>
      </c>
      <c r="DD73" s="591" t="s">
        <v>9</v>
      </c>
      <c r="DE73" s="592" t="s">
        <v>1202</v>
      </c>
      <c r="DF73" s="593" t="s">
        <v>1162</v>
      </c>
    </row>
    <row r="74" spans="1:110" ht="12.75" x14ac:dyDescent="0.2">
      <c r="A74" s="468">
        <v>67</v>
      </c>
      <c r="B74" s="473" t="s">
        <v>12</v>
      </c>
      <c r="C74" s="403" t="s">
        <v>904</v>
      </c>
      <c r="D74" s="474" t="s">
        <v>907</v>
      </c>
      <c r="E74" s="480" t="s">
        <v>11</v>
      </c>
      <c r="F74" s="487">
        <v>119671857</v>
      </c>
      <c r="G74" s="488">
        <v>0</v>
      </c>
      <c r="H74" s="488">
        <v>3818850</v>
      </c>
      <c r="I74" s="488">
        <v>373014</v>
      </c>
      <c r="J74" s="488">
        <v>0</v>
      </c>
      <c r="K74" s="488">
        <v>373014</v>
      </c>
      <c r="L74" s="488">
        <v>0</v>
      </c>
      <c r="M74" s="488">
        <v>0</v>
      </c>
      <c r="N74" s="488">
        <v>0</v>
      </c>
      <c r="O74" s="488">
        <v>0</v>
      </c>
      <c r="P74" s="488">
        <v>0</v>
      </c>
      <c r="Q74" s="489">
        <v>115479993</v>
      </c>
      <c r="R74" s="490">
        <v>0</v>
      </c>
      <c r="S74" s="491">
        <v>0.99</v>
      </c>
      <c r="T74" s="491">
        <v>0</v>
      </c>
      <c r="U74" s="491">
        <v>0.01</v>
      </c>
      <c r="V74" s="491">
        <v>1</v>
      </c>
      <c r="W74" s="488">
        <v>0</v>
      </c>
      <c r="X74" s="488">
        <v>114325193</v>
      </c>
      <c r="Y74" s="488">
        <v>0</v>
      </c>
      <c r="Z74" s="488">
        <v>1154800</v>
      </c>
      <c r="AA74" s="488">
        <v>115479993</v>
      </c>
      <c r="AB74" s="488">
        <v>0</v>
      </c>
      <c r="AC74" s="488">
        <v>0</v>
      </c>
      <c r="AD74" s="488">
        <v>0</v>
      </c>
      <c r="AE74" s="488">
        <v>0</v>
      </c>
      <c r="AF74" s="488">
        <v>0</v>
      </c>
      <c r="AG74" s="488">
        <v>0</v>
      </c>
      <c r="AH74" s="488">
        <v>114325193</v>
      </c>
      <c r="AI74" s="488">
        <v>0</v>
      </c>
      <c r="AJ74" s="488">
        <v>1154800</v>
      </c>
      <c r="AK74" s="488">
        <v>115479993</v>
      </c>
      <c r="AL74" s="488">
        <v>373014</v>
      </c>
      <c r="AM74" s="488">
        <v>373014</v>
      </c>
      <c r="AN74" s="488">
        <v>0</v>
      </c>
      <c r="AO74" s="488">
        <v>0</v>
      </c>
      <c r="AP74" s="488">
        <v>0</v>
      </c>
      <c r="AQ74" s="488">
        <v>0</v>
      </c>
      <c r="AR74" s="488">
        <v>0</v>
      </c>
      <c r="AS74" s="488">
        <v>0</v>
      </c>
      <c r="AT74" s="488">
        <v>0</v>
      </c>
      <c r="AU74" s="488">
        <v>0</v>
      </c>
      <c r="AV74" s="488">
        <v>0</v>
      </c>
      <c r="AW74" s="488">
        <v>0</v>
      </c>
      <c r="AX74" s="488">
        <v>0</v>
      </c>
      <c r="AY74" s="488">
        <v>0</v>
      </c>
      <c r="AZ74" s="488">
        <v>0</v>
      </c>
      <c r="BA74" s="488">
        <v>0</v>
      </c>
      <c r="BB74" s="488">
        <v>0</v>
      </c>
      <c r="BC74" s="488">
        <v>0</v>
      </c>
      <c r="BD74" s="488">
        <v>0</v>
      </c>
      <c r="BE74" s="491">
        <v>0.5</v>
      </c>
      <c r="BF74" s="491">
        <v>0.49</v>
      </c>
      <c r="BG74" s="491">
        <v>0</v>
      </c>
      <c r="BH74" s="491">
        <v>0.01</v>
      </c>
      <c r="BI74" s="491">
        <v>1</v>
      </c>
      <c r="BJ74" s="492">
        <v>1255214</v>
      </c>
      <c r="BK74" s="492">
        <v>1230110</v>
      </c>
      <c r="BL74" s="492">
        <v>0</v>
      </c>
      <c r="BM74" s="492">
        <v>25104</v>
      </c>
      <c r="BN74" s="492">
        <v>2510428</v>
      </c>
      <c r="BO74" s="492">
        <v>1255214</v>
      </c>
      <c r="BP74" s="492">
        <v>115928317</v>
      </c>
      <c r="BQ74" s="492">
        <v>0</v>
      </c>
      <c r="BR74" s="492">
        <v>1179904</v>
      </c>
      <c r="BS74" s="493">
        <v>118363435</v>
      </c>
      <c r="BT74" s="494">
        <v>1717331</v>
      </c>
      <c r="BU74" s="492">
        <v>0</v>
      </c>
      <c r="BV74" s="492">
        <v>17347</v>
      </c>
      <c r="BW74" s="492">
        <v>1734678</v>
      </c>
      <c r="BX74" s="492">
        <v>3669535</v>
      </c>
      <c r="BY74" s="492">
        <v>0</v>
      </c>
      <c r="BZ74" s="492">
        <v>37066</v>
      </c>
      <c r="CA74" s="492">
        <v>3706601</v>
      </c>
      <c r="CB74" s="492">
        <v>1639</v>
      </c>
      <c r="CC74" s="492">
        <v>0</v>
      </c>
      <c r="CD74" s="492">
        <v>17</v>
      </c>
      <c r="CE74" s="492">
        <v>1656</v>
      </c>
      <c r="CF74" s="492">
        <v>345939</v>
      </c>
      <c r="CG74" s="492">
        <v>0</v>
      </c>
      <c r="CH74" s="492">
        <v>3494</v>
      </c>
      <c r="CI74" s="492">
        <v>349433</v>
      </c>
      <c r="CJ74" s="492">
        <v>22033</v>
      </c>
      <c r="CK74" s="492">
        <v>0</v>
      </c>
      <c r="CL74" s="492">
        <v>223</v>
      </c>
      <c r="CM74" s="492">
        <v>22256</v>
      </c>
      <c r="CN74" s="492">
        <v>0</v>
      </c>
      <c r="CO74" s="492">
        <v>0</v>
      </c>
      <c r="CP74" s="492">
        <v>0</v>
      </c>
      <c r="CQ74" s="492">
        <v>0</v>
      </c>
      <c r="CR74" s="492">
        <v>0</v>
      </c>
      <c r="CS74" s="492">
        <v>0</v>
      </c>
      <c r="CT74" s="492">
        <v>0</v>
      </c>
      <c r="CU74" s="492">
        <v>0</v>
      </c>
      <c r="CV74" s="492">
        <v>0</v>
      </c>
      <c r="CW74" s="492">
        <v>0</v>
      </c>
      <c r="CX74" s="492">
        <v>0</v>
      </c>
      <c r="CY74" s="492">
        <v>0</v>
      </c>
      <c r="CZ74" s="492">
        <v>5756477</v>
      </c>
      <c r="DA74" s="492">
        <v>0</v>
      </c>
      <c r="DB74" s="492">
        <v>58147</v>
      </c>
      <c r="DC74" s="493">
        <v>5814624</v>
      </c>
      <c r="DD74" s="591" t="s">
        <v>11</v>
      </c>
      <c r="DE74" s="592" t="s">
        <v>1175</v>
      </c>
      <c r="DF74" s="593" t="s">
        <v>1183</v>
      </c>
    </row>
    <row r="75" spans="1:110" ht="12.75" x14ac:dyDescent="0.2">
      <c r="A75" s="468">
        <v>68</v>
      </c>
      <c r="B75" s="473" t="s">
        <v>14</v>
      </c>
      <c r="C75" s="403" t="s">
        <v>897</v>
      </c>
      <c r="D75" s="474" t="s">
        <v>905</v>
      </c>
      <c r="E75" s="480" t="s">
        <v>13</v>
      </c>
      <c r="F75" s="487">
        <v>18069640</v>
      </c>
      <c r="G75" s="488">
        <v>321764</v>
      </c>
      <c r="H75" s="488">
        <v>0</v>
      </c>
      <c r="I75" s="488">
        <v>118120</v>
      </c>
      <c r="J75" s="488">
        <v>0</v>
      </c>
      <c r="K75" s="488">
        <v>118120</v>
      </c>
      <c r="L75" s="488">
        <v>0</v>
      </c>
      <c r="M75" s="488">
        <v>0</v>
      </c>
      <c r="N75" s="488">
        <v>0</v>
      </c>
      <c r="O75" s="488">
        <v>0</v>
      </c>
      <c r="P75" s="488">
        <v>0</v>
      </c>
      <c r="Q75" s="489">
        <v>18273284</v>
      </c>
      <c r="R75" s="490">
        <v>0.5</v>
      </c>
      <c r="S75" s="491">
        <v>0.4</v>
      </c>
      <c r="T75" s="491">
        <v>0.09</v>
      </c>
      <c r="U75" s="491">
        <v>0.01</v>
      </c>
      <c r="V75" s="491">
        <v>1</v>
      </c>
      <c r="W75" s="488">
        <v>9136641</v>
      </c>
      <c r="X75" s="488">
        <v>7309314</v>
      </c>
      <c r="Y75" s="488">
        <v>1644596</v>
      </c>
      <c r="Z75" s="488">
        <v>182733</v>
      </c>
      <c r="AA75" s="488">
        <v>18273284</v>
      </c>
      <c r="AB75" s="488">
        <v>0</v>
      </c>
      <c r="AC75" s="488">
        <v>0</v>
      </c>
      <c r="AD75" s="488">
        <v>0</v>
      </c>
      <c r="AE75" s="488">
        <v>0</v>
      </c>
      <c r="AF75" s="488">
        <v>0</v>
      </c>
      <c r="AG75" s="488">
        <v>9136641</v>
      </c>
      <c r="AH75" s="488">
        <v>7309314</v>
      </c>
      <c r="AI75" s="488">
        <v>1644596</v>
      </c>
      <c r="AJ75" s="488">
        <v>182733</v>
      </c>
      <c r="AK75" s="488">
        <v>18273284</v>
      </c>
      <c r="AL75" s="488">
        <v>118120</v>
      </c>
      <c r="AM75" s="488">
        <v>118120</v>
      </c>
      <c r="AN75" s="488">
        <v>0</v>
      </c>
      <c r="AO75" s="488">
        <v>0</v>
      </c>
      <c r="AP75" s="488">
        <v>0</v>
      </c>
      <c r="AQ75" s="488">
        <v>0</v>
      </c>
      <c r="AR75" s="488">
        <v>0</v>
      </c>
      <c r="AS75" s="488">
        <v>0</v>
      </c>
      <c r="AT75" s="488">
        <v>0</v>
      </c>
      <c r="AU75" s="488">
        <v>0</v>
      </c>
      <c r="AV75" s="488">
        <v>0</v>
      </c>
      <c r="AW75" s="488">
        <v>0</v>
      </c>
      <c r="AX75" s="488">
        <v>0</v>
      </c>
      <c r="AY75" s="488">
        <v>0</v>
      </c>
      <c r="AZ75" s="488">
        <v>0</v>
      </c>
      <c r="BA75" s="488">
        <v>0</v>
      </c>
      <c r="BB75" s="488">
        <v>0</v>
      </c>
      <c r="BC75" s="488">
        <v>0</v>
      </c>
      <c r="BD75" s="488">
        <v>0</v>
      </c>
      <c r="BE75" s="491">
        <v>0.5</v>
      </c>
      <c r="BF75" s="491">
        <v>0.4</v>
      </c>
      <c r="BG75" s="491">
        <v>0.09</v>
      </c>
      <c r="BH75" s="491">
        <v>0.01</v>
      </c>
      <c r="BI75" s="491">
        <v>1</v>
      </c>
      <c r="BJ75" s="492">
        <v>-604603</v>
      </c>
      <c r="BK75" s="492">
        <v>-483682</v>
      </c>
      <c r="BL75" s="492">
        <v>-108829</v>
      </c>
      <c r="BM75" s="492">
        <v>-12092</v>
      </c>
      <c r="BN75" s="492">
        <v>-1209206</v>
      </c>
      <c r="BO75" s="492">
        <v>8532038</v>
      </c>
      <c r="BP75" s="492">
        <v>6943752</v>
      </c>
      <c r="BQ75" s="492">
        <v>1535767</v>
      </c>
      <c r="BR75" s="492">
        <v>170641</v>
      </c>
      <c r="BS75" s="493">
        <v>17182198</v>
      </c>
      <c r="BT75" s="494">
        <v>109797</v>
      </c>
      <c r="BU75" s="492">
        <v>24704</v>
      </c>
      <c r="BV75" s="492">
        <v>2745</v>
      </c>
      <c r="BW75" s="492">
        <v>137246</v>
      </c>
      <c r="BX75" s="492">
        <v>616987</v>
      </c>
      <c r="BY75" s="492">
        <v>138822</v>
      </c>
      <c r="BZ75" s="492">
        <v>15425</v>
      </c>
      <c r="CA75" s="492">
        <v>771234</v>
      </c>
      <c r="CB75" s="492">
        <v>0</v>
      </c>
      <c r="CC75" s="492">
        <v>0</v>
      </c>
      <c r="CD75" s="492">
        <v>0</v>
      </c>
      <c r="CE75" s="492">
        <v>0</v>
      </c>
      <c r="CF75" s="492">
        <v>0</v>
      </c>
      <c r="CG75" s="492">
        <v>0</v>
      </c>
      <c r="CH75" s="492">
        <v>0</v>
      </c>
      <c r="CI75" s="492">
        <v>0</v>
      </c>
      <c r="CJ75" s="492">
        <v>0</v>
      </c>
      <c r="CK75" s="492">
        <v>0</v>
      </c>
      <c r="CL75" s="492">
        <v>0</v>
      </c>
      <c r="CM75" s="492">
        <v>0</v>
      </c>
      <c r="CN75" s="492">
        <v>10434</v>
      </c>
      <c r="CO75" s="492">
        <v>2348</v>
      </c>
      <c r="CP75" s="492">
        <v>261</v>
      </c>
      <c r="CQ75" s="492">
        <v>13043</v>
      </c>
      <c r="CR75" s="492">
        <v>0</v>
      </c>
      <c r="CS75" s="492">
        <v>0</v>
      </c>
      <c r="CT75" s="492">
        <v>0</v>
      </c>
      <c r="CU75" s="492">
        <v>0</v>
      </c>
      <c r="CV75" s="492">
        <v>0</v>
      </c>
      <c r="CW75" s="492">
        <v>0</v>
      </c>
      <c r="CX75" s="492">
        <v>0</v>
      </c>
      <c r="CY75" s="492">
        <v>0</v>
      </c>
      <c r="CZ75" s="492">
        <v>737218</v>
      </c>
      <c r="DA75" s="492">
        <v>165874</v>
      </c>
      <c r="DB75" s="492">
        <v>18431</v>
      </c>
      <c r="DC75" s="493">
        <v>921523</v>
      </c>
      <c r="DD75" s="591" t="s">
        <v>13</v>
      </c>
      <c r="DE75" s="592" t="s">
        <v>1208</v>
      </c>
      <c r="DF75" s="593" t="s">
        <v>1209</v>
      </c>
    </row>
    <row r="76" spans="1:110" ht="12.75" x14ac:dyDescent="0.2">
      <c r="A76" s="468">
        <v>69</v>
      </c>
      <c r="B76" s="473" t="s">
        <v>16</v>
      </c>
      <c r="C76" s="403" t="s">
        <v>897</v>
      </c>
      <c r="D76" s="474" t="s">
        <v>898</v>
      </c>
      <c r="E76" s="480" t="s">
        <v>15</v>
      </c>
      <c r="F76" s="487">
        <v>120618117</v>
      </c>
      <c r="G76" s="488">
        <v>0</v>
      </c>
      <c r="H76" s="488">
        <v>3975713</v>
      </c>
      <c r="I76" s="488">
        <v>201502</v>
      </c>
      <c r="J76" s="488">
        <v>0</v>
      </c>
      <c r="K76" s="488">
        <v>201502</v>
      </c>
      <c r="L76" s="488">
        <v>0</v>
      </c>
      <c r="M76" s="488">
        <v>0</v>
      </c>
      <c r="N76" s="488">
        <v>4660</v>
      </c>
      <c r="O76" s="488">
        <v>4660</v>
      </c>
      <c r="P76" s="488">
        <v>0</v>
      </c>
      <c r="Q76" s="489">
        <v>116436242</v>
      </c>
      <c r="R76" s="490">
        <v>0.5</v>
      </c>
      <c r="S76" s="491">
        <v>0.4</v>
      </c>
      <c r="T76" s="491">
        <v>0.1</v>
      </c>
      <c r="U76" s="491">
        <v>0</v>
      </c>
      <c r="V76" s="491">
        <v>1</v>
      </c>
      <c r="W76" s="488">
        <v>58218121</v>
      </c>
      <c r="X76" s="488">
        <v>46574497</v>
      </c>
      <c r="Y76" s="488">
        <v>11643624</v>
      </c>
      <c r="Z76" s="488">
        <v>0</v>
      </c>
      <c r="AA76" s="488">
        <v>116436242</v>
      </c>
      <c r="AB76" s="488">
        <v>0</v>
      </c>
      <c r="AC76" s="488">
        <v>0</v>
      </c>
      <c r="AD76" s="488">
        <v>0</v>
      </c>
      <c r="AE76" s="488">
        <v>0</v>
      </c>
      <c r="AF76" s="488">
        <v>0</v>
      </c>
      <c r="AG76" s="488">
        <v>58218121</v>
      </c>
      <c r="AH76" s="488">
        <v>46574497</v>
      </c>
      <c r="AI76" s="488">
        <v>11643624</v>
      </c>
      <c r="AJ76" s="488">
        <v>0</v>
      </c>
      <c r="AK76" s="488">
        <v>116436242</v>
      </c>
      <c r="AL76" s="488">
        <v>201502</v>
      </c>
      <c r="AM76" s="488">
        <v>201502</v>
      </c>
      <c r="AN76" s="488">
        <v>0</v>
      </c>
      <c r="AO76" s="488">
        <v>0</v>
      </c>
      <c r="AP76" s="488">
        <v>4660</v>
      </c>
      <c r="AQ76" s="488">
        <v>0</v>
      </c>
      <c r="AR76" s="488">
        <v>4660</v>
      </c>
      <c r="AS76" s="488">
        <v>0</v>
      </c>
      <c r="AT76" s="488">
        <v>0</v>
      </c>
      <c r="AU76" s="488">
        <v>0</v>
      </c>
      <c r="AV76" s="488">
        <v>0</v>
      </c>
      <c r="AW76" s="488">
        <v>0</v>
      </c>
      <c r="AX76" s="488">
        <v>0</v>
      </c>
      <c r="AY76" s="488">
        <v>0</v>
      </c>
      <c r="AZ76" s="488">
        <v>0</v>
      </c>
      <c r="BA76" s="488">
        <v>0</v>
      </c>
      <c r="BB76" s="488">
        <v>0</v>
      </c>
      <c r="BC76" s="488">
        <v>0</v>
      </c>
      <c r="BD76" s="488">
        <v>0</v>
      </c>
      <c r="BE76" s="491">
        <v>0.5</v>
      </c>
      <c r="BF76" s="491">
        <v>0.4</v>
      </c>
      <c r="BG76" s="491">
        <v>0.1</v>
      </c>
      <c r="BH76" s="491">
        <v>0</v>
      </c>
      <c r="BI76" s="491">
        <v>1</v>
      </c>
      <c r="BJ76" s="492">
        <v>-2953452</v>
      </c>
      <c r="BK76" s="492">
        <v>-2362762</v>
      </c>
      <c r="BL76" s="492">
        <v>-590690</v>
      </c>
      <c r="BM76" s="492">
        <v>0</v>
      </c>
      <c r="BN76" s="492">
        <v>-5906904</v>
      </c>
      <c r="BO76" s="492">
        <v>55264669</v>
      </c>
      <c r="BP76" s="492">
        <v>44417897</v>
      </c>
      <c r="BQ76" s="492">
        <v>11052934</v>
      </c>
      <c r="BR76" s="492">
        <v>0</v>
      </c>
      <c r="BS76" s="493">
        <v>110735500</v>
      </c>
      <c r="BT76" s="494">
        <v>699687</v>
      </c>
      <c r="BU76" s="492">
        <v>174904</v>
      </c>
      <c r="BV76" s="492">
        <v>0</v>
      </c>
      <c r="BW76" s="492">
        <v>874591</v>
      </c>
      <c r="BX76" s="492">
        <v>302303</v>
      </c>
      <c r="BY76" s="492">
        <v>75576</v>
      </c>
      <c r="BZ76" s="492">
        <v>0</v>
      </c>
      <c r="CA76" s="492">
        <v>377879</v>
      </c>
      <c r="CB76" s="492">
        <v>1214</v>
      </c>
      <c r="CC76" s="492">
        <v>304</v>
      </c>
      <c r="CD76" s="492">
        <v>0</v>
      </c>
      <c r="CE76" s="492">
        <v>1518</v>
      </c>
      <c r="CF76" s="492">
        <v>0</v>
      </c>
      <c r="CG76" s="492">
        <v>0</v>
      </c>
      <c r="CH76" s="492">
        <v>0</v>
      </c>
      <c r="CI76" s="492">
        <v>0</v>
      </c>
      <c r="CJ76" s="492">
        <v>26</v>
      </c>
      <c r="CK76" s="492">
        <v>6</v>
      </c>
      <c r="CL76" s="492">
        <v>0</v>
      </c>
      <c r="CM76" s="492">
        <v>32</v>
      </c>
      <c r="CN76" s="492">
        <v>0</v>
      </c>
      <c r="CO76" s="492">
        <v>0</v>
      </c>
      <c r="CP76" s="492">
        <v>0</v>
      </c>
      <c r="CQ76" s="492">
        <v>0</v>
      </c>
      <c r="CR76" s="492">
        <v>0</v>
      </c>
      <c r="CS76" s="492">
        <v>0</v>
      </c>
      <c r="CT76" s="492">
        <v>0</v>
      </c>
      <c r="CU76" s="492">
        <v>0</v>
      </c>
      <c r="CV76" s="492">
        <v>0</v>
      </c>
      <c r="CW76" s="492">
        <v>0</v>
      </c>
      <c r="CX76" s="492">
        <v>0</v>
      </c>
      <c r="CY76" s="492">
        <v>0</v>
      </c>
      <c r="CZ76" s="492">
        <v>1003230</v>
      </c>
      <c r="DA76" s="492">
        <v>250790</v>
      </c>
      <c r="DB76" s="492">
        <v>0</v>
      </c>
      <c r="DC76" s="493">
        <v>1254020</v>
      </c>
      <c r="DD76" s="591" t="s">
        <v>15</v>
      </c>
      <c r="DE76" s="592" t="s">
        <v>1161</v>
      </c>
      <c r="DF76" s="593" t="s">
        <v>1162</v>
      </c>
    </row>
    <row r="77" spans="1:110" ht="12.75" x14ac:dyDescent="0.2">
      <c r="A77" s="468">
        <v>70</v>
      </c>
      <c r="B77" s="473" t="s">
        <v>18</v>
      </c>
      <c r="C77" s="403" t="s">
        <v>902</v>
      </c>
      <c r="D77" s="474" t="s">
        <v>903</v>
      </c>
      <c r="E77" s="480" t="s">
        <v>17</v>
      </c>
      <c r="F77" s="487">
        <v>113673941</v>
      </c>
      <c r="G77" s="488">
        <v>4441356</v>
      </c>
      <c r="H77" s="488">
        <v>0</v>
      </c>
      <c r="I77" s="488">
        <v>429856</v>
      </c>
      <c r="J77" s="488">
        <v>0</v>
      </c>
      <c r="K77" s="488">
        <v>429856</v>
      </c>
      <c r="L77" s="488">
        <v>0</v>
      </c>
      <c r="M77" s="488">
        <v>0</v>
      </c>
      <c r="N77" s="488">
        <v>0</v>
      </c>
      <c r="O77" s="488">
        <v>0</v>
      </c>
      <c r="P77" s="488">
        <v>0</v>
      </c>
      <c r="Q77" s="489">
        <v>117685441</v>
      </c>
      <c r="R77" s="490">
        <v>0.33</v>
      </c>
      <c r="S77" s="491">
        <v>0.3</v>
      </c>
      <c r="T77" s="491">
        <v>0.37</v>
      </c>
      <c r="U77" s="491">
        <v>0</v>
      </c>
      <c r="V77" s="491">
        <v>1</v>
      </c>
      <c r="W77" s="488">
        <v>38836196</v>
      </c>
      <c r="X77" s="488">
        <v>35305632</v>
      </c>
      <c r="Y77" s="488">
        <v>43543613</v>
      </c>
      <c r="Z77" s="488">
        <v>0</v>
      </c>
      <c r="AA77" s="488">
        <v>117685441</v>
      </c>
      <c r="AB77" s="488">
        <v>0</v>
      </c>
      <c r="AC77" s="488">
        <v>0</v>
      </c>
      <c r="AD77" s="488">
        <v>0</v>
      </c>
      <c r="AE77" s="488">
        <v>0</v>
      </c>
      <c r="AF77" s="488">
        <v>0</v>
      </c>
      <c r="AG77" s="488">
        <v>38836196</v>
      </c>
      <c r="AH77" s="488">
        <v>35305632</v>
      </c>
      <c r="AI77" s="488">
        <v>43543613</v>
      </c>
      <c r="AJ77" s="488">
        <v>0</v>
      </c>
      <c r="AK77" s="488">
        <v>117685441</v>
      </c>
      <c r="AL77" s="488">
        <v>429856</v>
      </c>
      <c r="AM77" s="488">
        <v>429856</v>
      </c>
      <c r="AN77" s="488">
        <v>0</v>
      </c>
      <c r="AO77" s="488">
        <v>0</v>
      </c>
      <c r="AP77" s="488">
        <v>0</v>
      </c>
      <c r="AQ77" s="488">
        <v>0</v>
      </c>
      <c r="AR77" s="488">
        <v>0</v>
      </c>
      <c r="AS77" s="488">
        <v>0</v>
      </c>
      <c r="AT77" s="488">
        <v>0</v>
      </c>
      <c r="AU77" s="488">
        <v>0</v>
      </c>
      <c r="AV77" s="488">
        <v>0</v>
      </c>
      <c r="AW77" s="488">
        <v>0</v>
      </c>
      <c r="AX77" s="488">
        <v>0</v>
      </c>
      <c r="AY77" s="488">
        <v>0</v>
      </c>
      <c r="AZ77" s="488">
        <v>0</v>
      </c>
      <c r="BA77" s="488">
        <v>0</v>
      </c>
      <c r="BB77" s="488">
        <v>0</v>
      </c>
      <c r="BC77" s="488">
        <v>0</v>
      </c>
      <c r="BD77" s="488">
        <v>0</v>
      </c>
      <c r="BE77" s="491">
        <v>0.5</v>
      </c>
      <c r="BF77" s="491">
        <v>0.3</v>
      </c>
      <c r="BG77" s="491">
        <v>0.2</v>
      </c>
      <c r="BH77" s="491">
        <v>0</v>
      </c>
      <c r="BI77" s="491">
        <v>1</v>
      </c>
      <c r="BJ77" s="492">
        <v>-3629867</v>
      </c>
      <c r="BK77" s="492">
        <v>-2177920</v>
      </c>
      <c r="BL77" s="492">
        <v>-1451947</v>
      </c>
      <c r="BM77" s="492">
        <v>0</v>
      </c>
      <c r="BN77" s="492">
        <v>-7259734</v>
      </c>
      <c r="BO77" s="492">
        <v>35206329</v>
      </c>
      <c r="BP77" s="492">
        <v>33557568</v>
      </c>
      <c r="BQ77" s="492">
        <v>42091666</v>
      </c>
      <c r="BR77" s="492">
        <v>0</v>
      </c>
      <c r="BS77" s="493">
        <v>110855563</v>
      </c>
      <c r="BT77" s="494">
        <v>530342</v>
      </c>
      <c r="BU77" s="492">
        <v>654089</v>
      </c>
      <c r="BV77" s="492">
        <v>0</v>
      </c>
      <c r="BW77" s="492">
        <v>1184431</v>
      </c>
      <c r="BX77" s="492">
        <v>1010834</v>
      </c>
      <c r="BY77" s="492">
        <v>1246694</v>
      </c>
      <c r="BZ77" s="492">
        <v>0</v>
      </c>
      <c r="CA77" s="492">
        <v>2257528</v>
      </c>
      <c r="CB77" s="492">
        <v>0</v>
      </c>
      <c r="CC77" s="492">
        <v>0</v>
      </c>
      <c r="CD77" s="492">
        <v>0</v>
      </c>
      <c r="CE77" s="492">
        <v>0</v>
      </c>
      <c r="CF77" s="492">
        <v>0</v>
      </c>
      <c r="CG77" s="492">
        <v>0</v>
      </c>
      <c r="CH77" s="492">
        <v>0</v>
      </c>
      <c r="CI77" s="492">
        <v>0</v>
      </c>
      <c r="CJ77" s="492">
        <v>390</v>
      </c>
      <c r="CK77" s="492">
        <v>480</v>
      </c>
      <c r="CL77" s="492">
        <v>0</v>
      </c>
      <c r="CM77" s="492">
        <v>870</v>
      </c>
      <c r="CN77" s="492">
        <v>0</v>
      </c>
      <c r="CO77" s="492">
        <v>0</v>
      </c>
      <c r="CP77" s="492">
        <v>0</v>
      </c>
      <c r="CQ77" s="492">
        <v>0</v>
      </c>
      <c r="CR77" s="492">
        <v>0</v>
      </c>
      <c r="CS77" s="492">
        <v>0</v>
      </c>
      <c r="CT77" s="492">
        <v>0</v>
      </c>
      <c r="CU77" s="492">
        <v>0</v>
      </c>
      <c r="CV77" s="492">
        <v>0</v>
      </c>
      <c r="CW77" s="492">
        <v>0</v>
      </c>
      <c r="CX77" s="492">
        <v>0</v>
      </c>
      <c r="CY77" s="492">
        <v>0</v>
      </c>
      <c r="CZ77" s="492">
        <v>1541566</v>
      </c>
      <c r="DA77" s="492">
        <v>1901263</v>
      </c>
      <c r="DB77" s="492">
        <v>0</v>
      </c>
      <c r="DC77" s="493">
        <v>3442829</v>
      </c>
      <c r="DD77" s="591" t="s">
        <v>17</v>
      </c>
      <c r="DE77" s="592" t="s">
        <v>1173</v>
      </c>
      <c r="DF77" s="592" t="s">
        <v>1174</v>
      </c>
    </row>
    <row r="78" spans="1:110" ht="12.75" x14ac:dyDescent="0.2">
      <c r="A78" s="468">
        <v>71</v>
      </c>
      <c r="B78" s="473" t="s">
        <v>21</v>
      </c>
      <c r="C78" s="403" t="s">
        <v>897</v>
      </c>
      <c r="D78" s="474" t="s">
        <v>901</v>
      </c>
      <c r="E78" s="480" t="s">
        <v>19</v>
      </c>
      <c r="F78" s="487">
        <v>57762859</v>
      </c>
      <c r="G78" s="488">
        <v>394654</v>
      </c>
      <c r="H78" s="488">
        <v>0</v>
      </c>
      <c r="I78" s="488">
        <v>207475</v>
      </c>
      <c r="J78" s="488">
        <v>0</v>
      </c>
      <c r="K78" s="488">
        <v>207475</v>
      </c>
      <c r="L78" s="488">
        <v>0</v>
      </c>
      <c r="M78" s="488">
        <v>0</v>
      </c>
      <c r="N78" s="488">
        <v>0</v>
      </c>
      <c r="O78" s="488">
        <v>0</v>
      </c>
      <c r="P78" s="488">
        <v>0</v>
      </c>
      <c r="Q78" s="489">
        <v>57950038</v>
      </c>
      <c r="R78" s="490">
        <v>0.5</v>
      </c>
      <c r="S78" s="491">
        <v>0.4</v>
      </c>
      <c r="T78" s="491">
        <v>0.1</v>
      </c>
      <c r="U78" s="491">
        <v>0</v>
      </c>
      <c r="V78" s="491">
        <v>1</v>
      </c>
      <c r="W78" s="488">
        <v>28975019</v>
      </c>
      <c r="X78" s="488">
        <v>23180015</v>
      </c>
      <c r="Y78" s="488">
        <v>5795004</v>
      </c>
      <c r="Z78" s="488">
        <v>0</v>
      </c>
      <c r="AA78" s="488">
        <v>57950038</v>
      </c>
      <c r="AB78" s="488">
        <v>0</v>
      </c>
      <c r="AC78" s="488">
        <v>0</v>
      </c>
      <c r="AD78" s="488">
        <v>0</v>
      </c>
      <c r="AE78" s="488">
        <v>0</v>
      </c>
      <c r="AF78" s="488">
        <v>0</v>
      </c>
      <c r="AG78" s="488">
        <v>28975019</v>
      </c>
      <c r="AH78" s="488">
        <v>23180015</v>
      </c>
      <c r="AI78" s="488">
        <v>5795004</v>
      </c>
      <c r="AJ78" s="488">
        <v>0</v>
      </c>
      <c r="AK78" s="488">
        <v>57950038</v>
      </c>
      <c r="AL78" s="488">
        <v>207475</v>
      </c>
      <c r="AM78" s="488">
        <v>207475</v>
      </c>
      <c r="AN78" s="488">
        <v>0</v>
      </c>
      <c r="AO78" s="488">
        <v>0</v>
      </c>
      <c r="AP78" s="488">
        <v>0</v>
      </c>
      <c r="AQ78" s="488">
        <v>0</v>
      </c>
      <c r="AR78" s="488">
        <v>0</v>
      </c>
      <c r="AS78" s="488">
        <v>0</v>
      </c>
      <c r="AT78" s="488">
        <v>0</v>
      </c>
      <c r="AU78" s="488">
        <v>0</v>
      </c>
      <c r="AV78" s="488">
        <v>0</v>
      </c>
      <c r="AW78" s="488">
        <v>0</v>
      </c>
      <c r="AX78" s="488">
        <v>0</v>
      </c>
      <c r="AY78" s="488">
        <v>0</v>
      </c>
      <c r="AZ78" s="488">
        <v>0</v>
      </c>
      <c r="BA78" s="488">
        <v>0</v>
      </c>
      <c r="BB78" s="488">
        <v>0</v>
      </c>
      <c r="BC78" s="488">
        <v>0</v>
      </c>
      <c r="BD78" s="488">
        <v>0</v>
      </c>
      <c r="BE78" s="491">
        <v>0.5</v>
      </c>
      <c r="BF78" s="491">
        <v>0.4</v>
      </c>
      <c r="BG78" s="491">
        <v>0.1</v>
      </c>
      <c r="BH78" s="491">
        <v>0</v>
      </c>
      <c r="BI78" s="491">
        <v>1</v>
      </c>
      <c r="BJ78" s="492">
        <v>-260659</v>
      </c>
      <c r="BK78" s="492">
        <v>-208527</v>
      </c>
      <c r="BL78" s="492">
        <v>-52132</v>
      </c>
      <c r="BM78" s="492">
        <v>0</v>
      </c>
      <c r="BN78" s="492">
        <v>-521318</v>
      </c>
      <c r="BO78" s="492">
        <v>28714360</v>
      </c>
      <c r="BP78" s="492">
        <v>23178963</v>
      </c>
      <c r="BQ78" s="492">
        <v>5742872</v>
      </c>
      <c r="BR78" s="492">
        <v>0</v>
      </c>
      <c r="BS78" s="493">
        <v>57636195</v>
      </c>
      <c r="BT78" s="494">
        <v>348198</v>
      </c>
      <c r="BU78" s="492">
        <v>87049</v>
      </c>
      <c r="BV78" s="492">
        <v>0</v>
      </c>
      <c r="BW78" s="492">
        <v>435247</v>
      </c>
      <c r="BX78" s="492">
        <v>613178</v>
      </c>
      <c r="BY78" s="492">
        <v>153295</v>
      </c>
      <c r="BZ78" s="492">
        <v>0</v>
      </c>
      <c r="CA78" s="492">
        <v>766473</v>
      </c>
      <c r="CB78" s="492">
        <v>0</v>
      </c>
      <c r="CC78" s="492">
        <v>0</v>
      </c>
      <c r="CD78" s="492">
        <v>0</v>
      </c>
      <c r="CE78" s="492">
        <v>0</v>
      </c>
      <c r="CF78" s="492">
        <v>17454</v>
      </c>
      <c r="CG78" s="492">
        <v>4363</v>
      </c>
      <c r="CH78" s="492">
        <v>0</v>
      </c>
      <c r="CI78" s="492">
        <v>21817</v>
      </c>
      <c r="CJ78" s="492">
        <v>3248</v>
      </c>
      <c r="CK78" s="492">
        <v>812</v>
      </c>
      <c r="CL78" s="492">
        <v>0</v>
      </c>
      <c r="CM78" s="492">
        <v>4060</v>
      </c>
      <c r="CN78" s="492">
        <v>1682</v>
      </c>
      <c r="CO78" s="492">
        <v>421</v>
      </c>
      <c r="CP78" s="492">
        <v>0</v>
      </c>
      <c r="CQ78" s="492">
        <v>2103</v>
      </c>
      <c r="CR78" s="492">
        <v>0</v>
      </c>
      <c r="CS78" s="492">
        <v>0</v>
      </c>
      <c r="CT78" s="492">
        <v>0</v>
      </c>
      <c r="CU78" s="492">
        <v>0</v>
      </c>
      <c r="CV78" s="492">
        <v>0</v>
      </c>
      <c r="CW78" s="492">
        <v>0</v>
      </c>
      <c r="CX78" s="492">
        <v>0</v>
      </c>
      <c r="CY78" s="492">
        <v>0</v>
      </c>
      <c r="CZ78" s="492">
        <v>983760</v>
      </c>
      <c r="DA78" s="492">
        <v>245940</v>
      </c>
      <c r="DB78" s="492">
        <v>0</v>
      </c>
      <c r="DC78" s="493">
        <v>1229700</v>
      </c>
      <c r="DD78" s="591" t="s">
        <v>19</v>
      </c>
      <c r="DE78" s="592" t="s">
        <v>1196</v>
      </c>
      <c r="DF78" s="593" t="s">
        <v>1162</v>
      </c>
    </row>
    <row r="79" spans="1:110" ht="12.75" x14ac:dyDescent="0.2">
      <c r="A79" s="468">
        <v>72</v>
      </c>
      <c r="B79" s="473" t="s">
        <v>23</v>
      </c>
      <c r="C79" s="403" t="s">
        <v>529</v>
      </c>
      <c r="D79" s="474" t="s">
        <v>910</v>
      </c>
      <c r="E79" s="480" t="s">
        <v>555</v>
      </c>
      <c r="F79" s="487">
        <v>33644486</v>
      </c>
      <c r="G79" s="488">
        <v>0</v>
      </c>
      <c r="H79" s="488">
        <v>3690821</v>
      </c>
      <c r="I79" s="488">
        <v>143297</v>
      </c>
      <c r="J79" s="488">
        <v>0</v>
      </c>
      <c r="K79" s="488">
        <v>143297</v>
      </c>
      <c r="L79" s="488">
        <v>0</v>
      </c>
      <c r="M79" s="488">
        <v>221036</v>
      </c>
      <c r="N79" s="488">
        <v>0</v>
      </c>
      <c r="O79" s="488">
        <v>0</v>
      </c>
      <c r="P79" s="488">
        <v>0</v>
      </c>
      <c r="Q79" s="489">
        <v>29589332</v>
      </c>
      <c r="R79" s="490">
        <v>0.5</v>
      </c>
      <c r="S79" s="491">
        <v>0.49</v>
      </c>
      <c r="T79" s="491">
        <v>0</v>
      </c>
      <c r="U79" s="491">
        <v>0.01</v>
      </c>
      <c r="V79" s="491">
        <v>1</v>
      </c>
      <c r="W79" s="488">
        <v>14794666</v>
      </c>
      <c r="X79" s="488">
        <v>14498773</v>
      </c>
      <c r="Y79" s="488">
        <v>0</v>
      </c>
      <c r="Z79" s="488">
        <v>295893</v>
      </c>
      <c r="AA79" s="488">
        <v>29589332</v>
      </c>
      <c r="AB79" s="488">
        <v>16520</v>
      </c>
      <c r="AC79" s="488">
        <v>0</v>
      </c>
      <c r="AD79" s="488">
        <v>0</v>
      </c>
      <c r="AE79" s="488">
        <v>0</v>
      </c>
      <c r="AF79" s="488">
        <v>16520</v>
      </c>
      <c r="AG79" s="488">
        <v>14778146</v>
      </c>
      <c r="AH79" s="488">
        <v>14498773</v>
      </c>
      <c r="AI79" s="488">
        <v>0</v>
      </c>
      <c r="AJ79" s="488">
        <v>295893</v>
      </c>
      <c r="AK79" s="488">
        <v>29572812</v>
      </c>
      <c r="AL79" s="488">
        <v>143297</v>
      </c>
      <c r="AM79" s="488">
        <v>143297</v>
      </c>
      <c r="AN79" s="488">
        <v>221036</v>
      </c>
      <c r="AO79" s="488">
        <v>221036</v>
      </c>
      <c r="AP79" s="488">
        <v>0</v>
      </c>
      <c r="AQ79" s="488">
        <v>0</v>
      </c>
      <c r="AR79" s="488">
        <v>0</v>
      </c>
      <c r="AS79" s="488">
        <v>16520</v>
      </c>
      <c r="AT79" s="488">
        <v>0</v>
      </c>
      <c r="AU79" s="488">
        <v>0</v>
      </c>
      <c r="AV79" s="488">
        <v>16520</v>
      </c>
      <c r="AW79" s="488">
        <v>0</v>
      </c>
      <c r="AX79" s="488">
        <v>0</v>
      </c>
      <c r="AY79" s="488">
        <v>0</v>
      </c>
      <c r="AZ79" s="488">
        <v>0</v>
      </c>
      <c r="BA79" s="488">
        <v>0</v>
      </c>
      <c r="BB79" s="488">
        <v>0</v>
      </c>
      <c r="BC79" s="488">
        <v>0</v>
      </c>
      <c r="BD79" s="488">
        <v>0</v>
      </c>
      <c r="BE79" s="491">
        <v>0.5</v>
      </c>
      <c r="BF79" s="491">
        <v>0.49</v>
      </c>
      <c r="BG79" s="491">
        <v>0</v>
      </c>
      <c r="BH79" s="491">
        <v>0.01</v>
      </c>
      <c r="BI79" s="491">
        <v>1</v>
      </c>
      <c r="BJ79" s="492">
        <v>-1181787</v>
      </c>
      <c r="BK79" s="492">
        <v>-1158151</v>
      </c>
      <c r="BL79" s="492">
        <v>0</v>
      </c>
      <c r="BM79" s="492">
        <v>-23636</v>
      </c>
      <c r="BN79" s="492">
        <v>-2363574</v>
      </c>
      <c r="BO79" s="492">
        <v>13596359</v>
      </c>
      <c r="BP79" s="492">
        <v>13721475</v>
      </c>
      <c r="BQ79" s="492">
        <v>0</v>
      </c>
      <c r="BR79" s="492">
        <v>272257</v>
      </c>
      <c r="BS79" s="493">
        <v>27590091</v>
      </c>
      <c r="BT79" s="494">
        <v>221361</v>
      </c>
      <c r="BU79" s="492">
        <v>0</v>
      </c>
      <c r="BV79" s="492">
        <v>4445</v>
      </c>
      <c r="BW79" s="492">
        <v>225806</v>
      </c>
      <c r="BX79" s="492">
        <v>780129</v>
      </c>
      <c r="BY79" s="492">
        <v>0</v>
      </c>
      <c r="BZ79" s="492">
        <v>15592</v>
      </c>
      <c r="CA79" s="492">
        <v>795721</v>
      </c>
      <c r="CB79" s="492">
        <v>3618</v>
      </c>
      <c r="CC79" s="492">
        <v>0</v>
      </c>
      <c r="CD79" s="492">
        <v>74</v>
      </c>
      <c r="CE79" s="492">
        <v>3692</v>
      </c>
      <c r="CF79" s="492">
        <v>53089</v>
      </c>
      <c r="CG79" s="492">
        <v>0</v>
      </c>
      <c r="CH79" s="492">
        <v>1036</v>
      </c>
      <c r="CI79" s="492">
        <v>54125</v>
      </c>
      <c r="CJ79" s="492">
        <v>12301</v>
      </c>
      <c r="CK79" s="492">
        <v>0</v>
      </c>
      <c r="CL79" s="492">
        <v>251</v>
      </c>
      <c r="CM79" s="492">
        <v>12552</v>
      </c>
      <c r="CN79" s="492">
        <v>0</v>
      </c>
      <c r="CO79" s="492">
        <v>0</v>
      </c>
      <c r="CP79" s="492">
        <v>0</v>
      </c>
      <c r="CQ79" s="492">
        <v>0</v>
      </c>
      <c r="CR79" s="492">
        <v>0</v>
      </c>
      <c r="CS79" s="492">
        <v>0</v>
      </c>
      <c r="CT79" s="492">
        <v>0</v>
      </c>
      <c r="CU79" s="492">
        <v>0</v>
      </c>
      <c r="CV79" s="492">
        <v>0</v>
      </c>
      <c r="CW79" s="492">
        <v>0</v>
      </c>
      <c r="CX79" s="492">
        <v>0</v>
      </c>
      <c r="CY79" s="492">
        <v>0</v>
      </c>
      <c r="CZ79" s="492">
        <v>1070498</v>
      </c>
      <c r="DA79" s="492">
        <v>0</v>
      </c>
      <c r="DB79" s="492">
        <v>21398</v>
      </c>
      <c r="DC79" s="493">
        <v>1091896</v>
      </c>
      <c r="DD79" s="591" t="s">
        <v>555</v>
      </c>
      <c r="DE79" s="592" t="s">
        <v>529</v>
      </c>
      <c r="DF79" s="593" t="s">
        <v>1210</v>
      </c>
    </row>
    <row r="80" spans="1:110" ht="12.75" x14ac:dyDescent="0.2">
      <c r="A80" s="468">
        <v>73</v>
      </c>
      <c r="B80" s="473" t="s">
        <v>25</v>
      </c>
      <c r="C80" s="403" t="s">
        <v>897</v>
      </c>
      <c r="D80" s="474" t="s">
        <v>898</v>
      </c>
      <c r="E80" s="480" t="s">
        <v>24</v>
      </c>
      <c r="F80" s="487">
        <v>83829062</v>
      </c>
      <c r="G80" s="488">
        <v>0</v>
      </c>
      <c r="H80" s="488">
        <v>4455256</v>
      </c>
      <c r="I80" s="488">
        <v>168218</v>
      </c>
      <c r="J80" s="488">
        <v>0</v>
      </c>
      <c r="K80" s="488">
        <v>168218</v>
      </c>
      <c r="L80" s="488">
        <v>0</v>
      </c>
      <c r="M80" s="488">
        <v>0</v>
      </c>
      <c r="N80" s="488">
        <v>0</v>
      </c>
      <c r="O80" s="488">
        <v>0</v>
      </c>
      <c r="P80" s="488">
        <v>0</v>
      </c>
      <c r="Q80" s="489">
        <v>79205588</v>
      </c>
      <c r="R80" s="490">
        <v>0.5</v>
      </c>
      <c r="S80" s="491">
        <v>0.4</v>
      </c>
      <c r="T80" s="491">
        <v>0.09</v>
      </c>
      <c r="U80" s="491">
        <v>0.01</v>
      </c>
      <c r="V80" s="491">
        <v>1</v>
      </c>
      <c r="W80" s="488">
        <v>39602794</v>
      </c>
      <c r="X80" s="488">
        <v>31682235</v>
      </c>
      <c r="Y80" s="488">
        <v>7128503</v>
      </c>
      <c r="Z80" s="488">
        <v>792056</v>
      </c>
      <c r="AA80" s="488">
        <v>79205588</v>
      </c>
      <c r="AB80" s="488">
        <v>0</v>
      </c>
      <c r="AC80" s="488">
        <v>0</v>
      </c>
      <c r="AD80" s="488">
        <v>0</v>
      </c>
      <c r="AE80" s="488">
        <v>0</v>
      </c>
      <c r="AF80" s="488">
        <v>0</v>
      </c>
      <c r="AG80" s="488">
        <v>39602794</v>
      </c>
      <c r="AH80" s="488">
        <v>31682235</v>
      </c>
      <c r="AI80" s="488">
        <v>7128503</v>
      </c>
      <c r="AJ80" s="488">
        <v>792056</v>
      </c>
      <c r="AK80" s="488">
        <v>79205588</v>
      </c>
      <c r="AL80" s="488">
        <v>168218</v>
      </c>
      <c r="AM80" s="488">
        <v>168218</v>
      </c>
      <c r="AN80" s="488">
        <v>0</v>
      </c>
      <c r="AO80" s="488">
        <v>0</v>
      </c>
      <c r="AP80" s="488">
        <v>0</v>
      </c>
      <c r="AQ80" s="488">
        <v>0</v>
      </c>
      <c r="AR80" s="488">
        <v>0</v>
      </c>
      <c r="AS80" s="488">
        <v>0</v>
      </c>
      <c r="AT80" s="488">
        <v>0</v>
      </c>
      <c r="AU80" s="488">
        <v>0</v>
      </c>
      <c r="AV80" s="488">
        <v>0</v>
      </c>
      <c r="AW80" s="488">
        <v>0</v>
      </c>
      <c r="AX80" s="488">
        <v>0</v>
      </c>
      <c r="AY80" s="488">
        <v>0</v>
      </c>
      <c r="AZ80" s="488">
        <v>0</v>
      </c>
      <c r="BA80" s="488">
        <v>0</v>
      </c>
      <c r="BB80" s="488">
        <v>0</v>
      </c>
      <c r="BC80" s="488">
        <v>0</v>
      </c>
      <c r="BD80" s="488">
        <v>0</v>
      </c>
      <c r="BE80" s="491">
        <v>0.5</v>
      </c>
      <c r="BF80" s="491">
        <v>0.4</v>
      </c>
      <c r="BG80" s="491">
        <v>0.09</v>
      </c>
      <c r="BH80" s="491">
        <v>0.01</v>
      </c>
      <c r="BI80" s="491">
        <v>1</v>
      </c>
      <c r="BJ80" s="492">
        <v>589001</v>
      </c>
      <c r="BK80" s="492">
        <v>471201</v>
      </c>
      <c r="BL80" s="492">
        <v>106020</v>
      </c>
      <c r="BM80" s="492">
        <v>11780</v>
      </c>
      <c r="BN80" s="492">
        <v>1178002</v>
      </c>
      <c r="BO80" s="492">
        <v>40191795</v>
      </c>
      <c r="BP80" s="492">
        <v>32321654</v>
      </c>
      <c r="BQ80" s="492">
        <v>7234523</v>
      </c>
      <c r="BR80" s="492">
        <v>803836</v>
      </c>
      <c r="BS80" s="493">
        <v>80551808</v>
      </c>
      <c r="BT80" s="494">
        <v>475913</v>
      </c>
      <c r="BU80" s="492">
        <v>107081</v>
      </c>
      <c r="BV80" s="492">
        <v>11898</v>
      </c>
      <c r="BW80" s="492">
        <v>594892</v>
      </c>
      <c r="BX80" s="492">
        <v>529308</v>
      </c>
      <c r="BY80" s="492">
        <v>119094</v>
      </c>
      <c r="BZ80" s="492">
        <v>13233</v>
      </c>
      <c r="CA80" s="492">
        <v>661635</v>
      </c>
      <c r="CB80" s="492">
        <v>4295</v>
      </c>
      <c r="CC80" s="492">
        <v>966</v>
      </c>
      <c r="CD80" s="492">
        <v>107</v>
      </c>
      <c r="CE80" s="492">
        <v>5368</v>
      </c>
      <c r="CF80" s="492">
        <v>0</v>
      </c>
      <c r="CG80" s="492">
        <v>0</v>
      </c>
      <c r="CH80" s="492">
        <v>0</v>
      </c>
      <c r="CI80" s="492">
        <v>0</v>
      </c>
      <c r="CJ80" s="492">
        <v>0</v>
      </c>
      <c r="CK80" s="492">
        <v>0</v>
      </c>
      <c r="CL80" s="492">
        <v>0</v>
      </c>
      <c r="CM80" s="492">
        <v>0</v>
      </c>
      <c r="CN80" s="492">
        <v>0</v>
      </c>
      <c r="CO80" s="492">
        <v>0</v>
      </c>
      <c r="CP80" s="492">
        <v>0</v>
      </c>
      <c r="CQ80" s="492">
        <v>0</v>
      </c>
      <c r="CR80" s="492">
        <v>0</v>
      </c>
      <c r="CS80" s="492">
        <v>0</v>
      </c>
      <c r="CT80" s="492">
        <v>0</v>
      </c>
      <c r="CU80" s="492">
        <v>0</v>
      </c>
      <c r="CV80" s="492">
        <v>0</v>
      </c>
      <c r="CW80" s="492">
        <v>0</v>
      </c>
      <c r="CX80" s="492">
        <v>0</v>
      </c>
      <c r="CY80" s="492">
        <v>0</v>
      </c>
      <c r="CZ80" s="492">
        <v>1009516</v>
      </c>
      <c r="DA80" s="492">
        <v>227141</v>
      </c>
      <c r="DB80" s="492">
        <v>25238</v>
      </c>
      <c r="DC80" s="493">
        <v>1261895</v>
      </c>
      <c r="DD80" s="591" t="s">
        <v>24</v>
      </c>
      <c r="DE80" s="592" t="s">
        <v>1168</v>
      </c>
      <c r="DF80" s="593" t="s">
        <v>1169</v>
      </c>
    </row>
    <row r="81" spans="1:110" ht="12.75" x14ac:dyDescent="0.2">
      <c r="A81" s="468">
        <v>74</v>
      </c>
      <c r="B81" s="473" t="s">
        <v>27</v>
      </c>
      <c r="C81" s="403" t="s">
        <v>897</v>
      </c>
      <c r="D81" s="474" t="s">
        <v>900</v>
      </c>
      <c r="E81" s="480" t="s">
        <v>26</v>
      </c>
      <c r="F81" s="487">
        <v>45967383</v>
      </c>
      <c r="G81" s="488">
        <v>0</v>
      </c>
      <c r="H81" s="488">
        <v>766314</v>
      </c>
      <c r="I81" s="488">
        <v>119376</v>
      </c>
      <c r="J81" s="488">
        <v>0</v>
      </c>
      <c r="K81" s="488">
        <v>119376</v>
      </c>
      <c r="L81" s="488">
        <v>0</v>
      </c>
      <c r="M81" s="488">
        <v>0</v>
      </c>
      <c r="N81" s="488">
        <v>799514.1399999999</v>
      </c>
      <c r="O81" s="488">
        <v>799514</v>
      </c>
      <c r="P81" s="488">
        <v>0.13999999989755452</v>
      </c>
      <c r="Q81" s="489">
        <v>44282179</v>
      </c>
      <c r="R81" s="490">
        <v>0.5</v>
      </c>
      <c r="S81" s="491">
        <v>0.4</v>
      </c>
      <c r="T81" s="491">
        <v>0.1</v>
      </c>
      <c r="U81" s="491">
        <v>0</v>
      </c>
      <c r="V81" s="491">
        <v>1</v>
      </c>
      <c r="W81" s="488">
        <v>22141089</v>
      </c>
      <c r="X81" s="488">
        <v>17712872</v>
      </c>
      <c r="Y81" s="488">
        <v>4428218</v>
      </c>
      <c r="Z81" s="488">
        <v>0</v>
      </c>
      <c r="AA81" s="488">
        <v>44282179</v>
      </c>
      <c r="AB81" s="488">
        <v>0</v>
      </c>
      <c r="AC81" s="488">
        <v>0</v>
      </c>
      <c r="AD81" s="488">
        <v>0</v>
      </c>
      <c r="AE81" s="488">
        <v>0</v>
      </c>
      <c r="AF81" s="488">
        <v>0</v>
      </c>
      <c r="AG81" s="488">
        <v>22141089</v>
      </c>
      <c r="AH81" s="488">
        <v>17712872</v>
      </c>
      <c r="AI81" s="488">
        <v>4428218</v>
      </c>
      <c r="AJ81" s="488">
        <v>0</v>
      </c>
      <c r="AK81" s="488">
        <v>44282179</v>
      </c>
      <c r="AL81" s="488">
        <v>119376</v>
      </c>
      <c r="AM81" s="488">
        <v>119376</v>
      </c>
      <c r="AN81" s="488">
        <v>0</v>
      </c>
      <c r="AO81" s="488">
        <v>0</v>
      </c>
      <c r="AP81" s="488">
        <v>799514</v>
      </c>
      <c r="AQ81" s="488">
        <v>0.13999999989755452</v>
      </c>
      <c r="AR81" s="488">
        <v>799514.1399999999</v>
      </c>
      <c r="AS81" s="488">
        <v>0</v>
      </c>
      <c r="AT81" s="488">
        <v>0</v>
      </c>
      <c r="AU81" s="488">
        <v>0</v>
      </c>
      <c r="AV81" s="488">
        <v>0</v>
      </c>
      <c r="AW81" s="488">
        <v>0</v>
      </c>
      <c r="AX81" s="488">
        <v>0</v>
      </c>
      <c r="AY81" s="488">
        <v>0</v>
      </c>
      <c r="AZ81" s="488">
        <v>0</v>
      </c>
      <c r="BA81" s="488">
        <v>0</v>
      </c>
      <c r="BB81" s="488">
        <v>0</v>
      </c>
      <c r="BC81" s="488">
        <v>0</v>
      </c>
      <c r="BD81" s="488">
        <v>0</v>
      </c>
      <c r="BE81" s="491">
        <v>0.5</v>
      </c>
      <c r="BF81" s="491">
        <v>0.4</v>
      </c>
      <c r="BG81" s="491">
        <v>0.1</v>
      </c>
      <c r="BH81" s="491">
        <v>0</v>
      </c>
      <c r="BI81" s="491">
        <v>1</v>
      </c>
      <c r="BJ81" s="492">
        <v>1251287</v>
      </c>
      <c r="BK81" s="492">
        <v>1001029</v>
      </c>
      <c r="BL81" s="492">
        <v>250257</v>
      </c>
      <c r="BM81" s="492">
        <v>0</v>
      </c>
      <c r="BN81" s="492">
        <v>2502573</v>
      </c>
      <c r="BO81" s="492">
        <v>23392376</v>
      </c>
      <c r="BP81" s="492">
        <v>19632791</v>
      </c>
      <c r="BQ81" s="492">
        <v>4678475</v>
      </c>
      <c r="BR81" s="492">
        <v>0</v>
      </c>
      <c r="BS81" s="493">
        <v>47703642</v>
      </c>
      <c r="BT81" s="494">
        <v>278083</v>
      </c>
      <c r="BU81" s="492">
        <v>66518</v>
      </c>
      <c r="BV81" s="492">
        <v>0</v>
      </c>
      <c r="BW81" s="492">
        <v>344601</v>
      </c>
      <c r="BX81" s="492">
        <v>465155</v>
      </c>
      <c r="BY81" s="492">
        <v>116289</v>
      </c>
      <c r="BZ81" s="492">
        <v>0</v>
      </c>
      <c r="CA81" s="492">
        <v>581444</v>
      </c>
      <c r="CB81" s="492">
        <v>0</v>
      </c>
      <c r="CC81" s="492">
        <v>0</v>
      </c>
      <c r="CD81" s="492">
        <v>0</v>
      </c>
      <c r="CE81" s="492">
        <v>0</v>
      </c>
      <c r="CF81" s="492">
        <v>0</v>
      </c>
      <c r="CG81" s="492">
        <v>0</v>
      </c>
      <c r="CH81" s="492">
        <v>0</v>
      </c>
      <c r="CI81" s="492">
        <v>0</v>
      </c>
      <c r="CJ81" s="492">
        <v>0</v>
      </c>
      <c r="CK81" s="492">
        <v>0</v>
      </c>
      <c r="CL81" s="492">
        <v>0</v>
      </c>
      <c r="CM81" s="492">
        <v>0</v>
      </c>
      <c r="CN81" s="492">
        <v>7749</v>
      </c>
      <c r="CO81" s="492">
        <v>1937</v>
      </c>
      <c r="CP81" s="492">
        <v>0</v>
      </c>
      <c r="CQ81" s="492">
        <v>9686</v>
      </c>
      <c r="CR81" s="492">
        <v>0</v>
      </c>
      <c r="CS81" s="492">
        <v>0</v>
      </c>
      <c r="CT81" s="492">
        <v>0</v>
      </c>
      <c r="CU81" s="492">
        <v>0</v>
      </c>
      <c r="CV81" s="492">
        <v>0</v>
      </c>
      <c r="CW81" s="492">
        <v>0</v>
      </c>
      <c r="CX81" s="492">
        <v>0</v>
      </c>
      <c r="CY81" s="492">
        <v>0</v>
      </c>
      <c r="CZ81" s="492">
        <v>750987</v>
      </c>
      <c r="DA81" s="492">
        <v>184744</v>
      </c>
      <c r="DB81" s="492">
        <v>0</v>
      </c>
      <c r="DC81" s="493">
        <v>935731</v>
      </c>
      <c r="DD81" s="591" t="s">
        <v>26</v>
      </c>
      <c r="DE81" s="592" t="s">
        <v>1207</v>
      </c>
      <c r="DF81" s="593" t="s">
        <v>1162</v>
      </c>
    </row>
    <row r="82" spans="1:110" ht="12.75" x14ac:dyDescent="0.2">
      <c r="A82" s="468">
        <v>75</v>
      </c>
      <c r="B82" s="473" t="s">
        <v>29</v>
      </c>
      <c r="C82" s="403" t="s">
        <v>529</v>
      </c>
      <c r="D82" s="474" t="s">
        <v>900</v>
      </c>
      <c r="E82" s="480" t="s">
        <v>548</v>
      </c>
      <c r="F82" s="487">
        <v>89188848</v>
      </c>
      <c r="G82" s="488">
        <v>1496192</v>
      </c>
      <c r="H82" s="488">
        <v>0</v>
      </c>
      <c r="I82" s="488">
        <v>314953</v>
      </c>
      <c r="J82" s="488">
        <v>0</v>
      </c>
      <c r="K82" s="488">
        <v>314953</v>
      </c>
      <c r="L82" s="488">
        <v>0</v>
      </c>
      <c r="M82" s="488">
        <v>137025</v>
      </c>
      <c r="N82" s="488">
        <v>740000</v>
      </c>
      <c r="O82" s="488">
        <v>740000</v>
      </c>
      <c r="P82" s="488">
        <v>0</v>
      </c>
      <c r="Q82" s="489">
        <v>89493062</v>
      </c>
      <c r="R82" s="490">
        <v>0.5</v>
      </c>
      <c r="S82" s="491">
        <v>0.49</v>
      </c>
      <c r="T82" s="491">
        <v>0</v>
      </c>
      <c r="U82" s="491">
        <v>0.01</v>
      </c>
      <c r="V82" s="491">
        <v>1</v>
      </c>
      <c r="W82" s="488">
        <v>44746531</v>
      </c>
      <c r="X82" s="488">
        <v>43851600</v>
      </c>
      <c r="Y82" s="488">
        <v>0</v>
      </c>
      <c r="Z82" s="488">
        <v>894931</v>
      </c>
      <c r="AA82" s="488">
        <v>89493062</v>
      </c>
      <c r="AB82" s="488">
        <v>0</v>
      </c>
      <c r="AC82" s="488">
        <v>0</v>
      </c>
      <c r="AD82" s="488">
        <v>0</v>
      </c>
      <c r="AE82" s="488">
        <v>0</v>
      </c>
      <c r="AF82" s="488">
        <v>0</v>
      </c>
      <c r="AG82" s="488">
        <v>44746531</v>
      </c>
      <c r="AH82" s="488">
        <v>43851600</v>
      </c>
      <c r="AI82" s="488">
        <v>0</v>
      </c>
      <c r="AJ82" s="488">
        <v>894931</v>
      </c>
      <c r="AK82" s="488">
        <v>89493062</v>
      </c>
      <c r="AL82" s="488">
        <v>314953</v>
      </c>
      <c r="AM82" s="488">
        <v>314953</v>
      </c>
      <c r="AN82" s="488">
        <v>137025</v>
      </c>
      <c r="AO82" s="488">
        <v>137025</v>
      </c>
      <c r="AP82" s="488">
        <v>740000</v>
      </c>
      <c r="AQ82" s="488">
        <v>0</v>
      </c>
      <c r="AR82" s="488">
        <v>740000</v>
      </c>
      <c r="AS82" s="488">
        <v>0</v>
      </c>
      <c r="AT82" s="488">
        <v>0</v>
      </c>
      <c r="AU82" s="488">
        <v>0</v>
      </c>
      <c r="AV82" s="488">
        <v>0</v>
      </c>
      <c r="AW82" s="488">
        <v>0</v>
      </c>
      <c r="AX82" s="488">
        <v>0</v>
      </c>
      <c r="AY82" s="488">
        <v>0</v>
      </c>
      <c r="AZ82" s="488">
        <v>0</v>
      </c>
      <c r="BA82" s="488">
        <v>0</v>
      </c>
      <c r="BB82" s="488">
        <v>0</v>
      </c>
      <c r="BC82" s="488">
        <v>0</v>
      </c>
      <c r="BD82" s="488">
        <v>0</v>
      </c>
      <c r="BE82" s="491">
        <v>0.5</v>
      </c>
      <c r="BF82" s="491">
        <v>0.49</v>
      </c>
      <c r="BG82" s="491">
        <v>0</v>
      </c>
      <c r="BH82" s="491">
        <v>0.01</v>
      </c>
      <c r="BI82" s="491">
        <v>1</v>
      </c>
      <c r="BJ82" s="492">
        <v>-604041</v>
      </c>
      <c r="BK82" s="492">
        <v>-591961</v>
      </c>
      <c r="BL82" s="492">
        <v>0</v>
      </c>
      <c r="BM82" s="492">
        <v>-12081</v>
      </c>
      <c r="BN82" s="492">
        <v>-1208083</v>
      </c>
      <c r="BO82" s="492">
        <v>44142490</v>
      </c>
      <c r="BP82" s="492">
        <v>44451617</v>
      </c>
      <c r="BQ82" s="492">
        <v>0</v>
      </c>
      <c r="BR82" s="492">
        <v>882850</v>
      </c>
      <c r="BS82" s="493">
        <v>89476957</v>
      </c>
      <c r="BT82" s="494">
        <v>671889</v>
      </c>
      <c r="BU82" s="492">
        <v>0</v>
      </c>
      <c r="BV82" s="492">
        <v>13443</v>
      </c>
      <c r="BW82" s="492">
        <v>685332</v>
      </c>
      <c r="BX82" s="492">
        <v>1329085</v>
      </c>
      <c r="BY82" s="492">
        <v>0</v>
      </c>
      <c r="BZ82" s="492">
        <v>27124</v>
      </c>
      <c r="CA82" s="492">
        <v>1356209</v>
      </c>
      <c r="CB82" s="492">
        <v>0</v>
      </c>
      <c r="CC82" s="492">
        <v>0</v>
      </c>
      <c r="CD82" s="492">
        <v>0</v>
      </c>
      <c r="CE82" s="492">
        <v>0</v>
      </c>
      <c r="CF82" s="492">
        <v>0</v>
      </c>
      <c r="CG82" s="492">
        <v>0</v>
      </c>
      <c r="CH82" s="492">
        <v>0</v>
      </c>
      <c r="CI82" s="492">
        <v>0</v>
      </c>
      <c r="CJ82" s="492">
        <v>0</v>
      </c>
      <c r="CK82" s="492">
        <v>0</v>
      </c>
      <c r="CL82" s="492">
        <v>0</v>
      </c>
      <c r="CM82" s="492">
        <v>0</v>
      </c>
      <c r="CN82" s="492">
        <v>0</v>
      </c>
      <c r="CO82" s="492">
        <v>0</v>
      </c>
      <c r="CP82" s="492">
        <v>0</v>
      </c>
      <c r="CQ82" s="492">
        <v>0</v>
      </c>
      <c r="CR82" s="492">
        <v>0</v>
      </c>
      <c r="CS82" s="492">
        <v>0</v>
      </c>
      <c r="CT82" s="492">
        <v>0</v>
      </c>
      <c r="CU82" s="492">
        <v>0</v>
      </c>
      <c r="CV82" s="492">
        <v>0</v>
      </c>
      <c r="CW82" s="492">
        <v>0</v>
      </c>
      <c r="CX82" s="492">
        <v>0</v>
      </c>
      <c r="CY82" s="492">
        <v>0</v>
      </c>
      <c r="CZ82" s="492">
        <v>2000974</v>
      </c>
      <c r="DA82" s="492">
        <v>0</v>
      </c>
      <c r="DB82" s="492">
        <v>40567</v>
      </c>
      <c r="DC82" s="493">
        <v>2041541</v>
      </c>
      <c r="DD82" s="591" t="s">
        <v>548</v>
      </c>
      <c r="DE82" s="592" t="s">
        <v>529</v>
      </c>
      <c r="DF82" s="593" t="s">
        <v>1165</v>
      </c>
    </row>
    <row r="83" spans="1:110" ht="12.75" x14ac:dyDescent="0.2">
      <c r="A83" s="468">
        <v>76</v>
      </c>
      <c r="B83" s="473" t="s">
        <v>31</v>
      </c>
      <c r="C83" s="403" t="s">
        <v>897</v>
      </c>
      <c r="D83" s="474" t="s">
        <v>900</v>
      </c>
      <c r="E83" s="480" t="s">
        <v>30</v>
      </c>
      <c r="F83" s="487">
        <v>17704288</v>
      </c>
      <c r="G83" s="488">
        <v>2122714</v>
      </c>
      <c r="H83" s="488">
        <v>0</v>
      </c>
      <c r="I83" s="488">
        <v>147507</v>
      </c>
      <c r="J83" s="488">
        <v>0</v>
      </c>
      <c r="K83" s="488">
        <v>147507</v>
      </c>
      <c r="L83" s="488">
        <v>0</v>
      </c>
      <c r="M83" s="488">
        <v>0</v>
      </c>
      <c r="N83" s="488">
        <v>166647</v>
      </c>
      <c r="O83" s="488">
        <v>166647</v>
      </c>
      <c r="P83" s="488">
        <v>0</v>
      </c>
      <c r="Q83" s="489">
        <v>19512848</v>
      </c>
      <c r="R83" s="490">
        <v>0.5</v>
      </c>
      <c r="S83" s="491">
        <v>0.4</v>
      </c>
      <c r="T83" s="491">
        <v>0.09</v>
      </c>
      <c r="U83" s="491">
        <v>0.01</v>
      </c>
      <c r="V83" s="491">
        <v>1</v>
      </c>
      <c r="W83" s="488">
        <v>9756425</v>
      </c>
      <c r="X83" s="488">
        <v>7805139</v>
      </c>
      <c r="Y83" s="488">
        <v>1756156</v>
      </c>
      <c r="Z83" s="488">
        <v>195128</v>
      </c>
      <c r="AA83" s="488">
        <v>19512848</v>
      </c>
      <c r="AB83" s="488">
        <v>0</v>
      </c>
      <c r="AC83" s="488">
        <v>0</v>
      </c>
      <c r="AD83" s="488">
        <v>0</v>
      </c>
      <c r="AE83" s="488">
        <v>0</v>
      </c>
      <c r="AF83" s="488">
        <v>0</v>
      </c>
      <c r="AG83" s="488">
        <v>9756425</v>
      </c>
      <c r="AH83" s="488">
        <v>7805139</v>
      </c>
      <c r="AI83" s="488">
        <v>1756156</v>
      </c>
      <c r="AJ83" s="488">
        <v>195128</v>
      </c>
      <c r="AK83" s="488">
        <v>19512848</v>
      </c>
      <c r="AL83" s="488">
        <v>147507</v>
      </c>
      <c r="AM83" s="488">
        <v>147507</v>
      </c>
      <c r="AN83" s="488">
        <v>0</v>
      </c>
      <c r="AO83" s="488">
        <v>0</v>
      </c>
      <c r="AP83" s="488">
        <v>166647</v>
      </c>
      <c r="AQ83" s="488">
        <v>0</v>
      </c>
      <c r="AR83" s="488">
        <v>166647</v>
      </c>
      <c r="AS83" s="488">
        <v>0</v>
      </c>
      <c r="AT83" s="488">
        <v>0</v>
      </c>
      <c r="AU83" s="488">
        <v>0</v>
      </c>
      <c r="AV83" s="488">
        <v>0</v>
      </c>
      <c r="AW83" s="488">
        <v>0</v>
      </c>
      <c r="AX83" s="488">
        <v>0</v>
      </c>
      <c r="AY83" s="488">
        <v>0</v>
      </c>
      <c r="AZ83" s="488">
        <v>0</v>
      </c>
      <c r="BA83" s="488">
        <v>0</v>
      </c>
      <c r="BB83" s="488">
        <v>0</v>
      </c>
      <c r="BC83" s="488">
        <v>0</v>
      </c>
      <c r="BD83" s="488">
        <v>0</v>
      </c>
      <c r="BE83" s="491">
        <v>0.5</v>
      </c>
      <c r="BF83" s="491">
        <v>0.4</v>
      </c>
      <c r="BG83" s="491">
        <v>0.09</v>
      </c>
      <c r="BH83" s="491">
        <v>0.01</v>
      </c>
      <c r="BI83" s="491">
        <v>1</v>
      </c>
      <c r="BJ83" s="492">
        <v>-78372</v>
      </c>
      <c r="BK83" s="492">
        <v>-62697</v>
      </c>
      <c r="BL83" s="492">
        <v>-14107</v>
      </c>
      <c r="BM83" s="492">
        <v>-1567</v>
      </c>
      <c r="BN83" s="492">
        <v>-156743</v>
      </c>
      <c r="BO83" s="492">
        <v>9678053</v>
      </c>
      <c r="BP83" s="492">
        <v>8056596</v>
      </c>
      <c r="BQ83" s="492">
        <v>1742049</v>
      </c>
      <c r="BR83" s="492">
        <v>193561</v>
      </c>
      <c r="BS83" s="493">
        <v>19670259</v>
      </c>
      <c r="BT83" s="494">
        <v>119748</v>
      </c>
      <c r="BU83" s="492">
        <v>26380</v>
      </c>
      <c r="BV83" s="492">
        <v>2931</v>
      </c>
      <c r="BW83" s="492">
        <v>149059</v>
      </c>
      <c r="BX83" s="492">
        <v>698650</v>
      </c>
      <c r="BY83" s="492">
        <v>157196</v>
      </c>
      <c r="BZ83" s="492">
        <v>17466</v>
      </c>
      <c r="CA83" s="492">
        <v>873312</v>
      </c>
      <c r="CB83" s="492">
        <v>0</v>
      </c>
      <c r="CC83" s="492">
        <v>0</v>
      </c>
      <c r="CD83" s="492">
        <v>0</v>
      </c>
      <c r="CE83" s="492">
        <v>0</v>
      </c>
      <c r="CF83" s="492">
        <v>0</v>
      </c>
      <c r="CG83" s="492">
        <v>0</v>
      </c>
      <c r="CH83" s="492">
        <v>0</v>
      </c>
      <c r="CI83" s="492">
        <v>0</v>
      </c>
      <c r="CJ83" s="492">
        <v>0</v>
      </c>
      <c r="CK83" s="492">
        <v>0</v>
      </c>
      <c r="CL83" s="492">
        <v>0</v>
      </c>
      <c r="CM83" s="492">
        <v>0</v>
      </c>
      <c r="CN83" s="492">
        <v>19441</v>
      </c>
      <c r="CO83" s="492">
        <v>4374</v>
      </c>
      <c r="CP83" s="492">
        <v>486</v>
      </c>
      <c r="CQ83" s="492">
        <v>24301</v>
      </c>
      <c r="CR83" s="492">
        <v>0</v>
      </c>
      <c r="CS83" s="492">
        <v>0</v>
      </c>
      <c r="CT83" s="492">
        <v>0</v>
      </c>
      <c r="CU83" s="492">
        <v>0</v>
      </c>
      <c r="CV83" s="492">
        <v>0</v>
      </c>
      <c r="CW83" s="492">
        <v>0</v>
      </c>
      <c r="CX83" s="492">
        <v>0</v>
      </c>
      <c r="CY83" s="492">
        <v>0</v>
      </c>
      <c r="CZ83" s="492">
        <v>837839</v>
      </c>
      <c r="DA83" s="492">
        <v>187950</v>
      </c>
      <c r="DB83" s="492">
        <v>20883</v>
      </c>
      <c r="DC83" s="493">
        <v>1046672</v>
      </c>
      <c r="DD83" s="591" t="s">
        <v>30</v>
      </c>
      <c r="DE83" s="592" t="s">
        <v>1164</v>
      </c>
      <c r="DF83" s="593" t="s">
        <v>1165</v>
      </c>
    </row>
    <row r="84" spans="1:110" ht="12.75" x14ac:dyDescent="0.2">
      <c r="A84" s="468">
        <v>77</v>
      </c>
      <c r="B84" s="473" t="s">
        <v>33</v>
      </c>
      <c r="C84" s="403" t="s">
        <v>904</v>
      </c>
      <c r="D84" s="474" t="s">
        <v>905</v>
      </c>
      <c r="E84" s="480" t="s">
        <v>32</v>
      </c>
      <c r="F84" s="487">
        <v>95388248</v>
      </c>
      <c r="G84" s="488">
        <v>0</v>
      </c>
      <c r="H84" s="488">
        <v>4276330</v>
      </c>
      <c r="I84" s="488">
        <v>371344</v>
      </c>
      <c r="J84" s="488">
        <v>0</v>
      </c>
      <c r="K84" s="488">
        <v>371344</v>
      </c>
      <c r="L84" s="488">
        <v>0</v>
      </c>
      <c r="M84" s="488">
        <v>0</v>
      </c>
      <c r="N84" s="488">
        <v>171341</v>
      </c>
      <c r="O84" s="488">
        <v>171341</v>
      </c>
      <c r="P84" s="488">
        <v>0</v>
      </c>
      <c r="Q84" s="489">
        <v>90569233</v>
      </c>
      <c r="R84" s="490">
        <v>0.5</v>
      </c>
      <c r="S84" s="491">
        <v>0.49</v>
      </c>
      <c r="T84" s="491">
        <v>0</v>
      </c>
      <c r="U84" s="491">
        <v>0.01</v>
      </c>
      <c r="V84" s="491">
        <v>1</v>
      </c>
      <c r="W84" s="488">
        <v>45284617</v>
      </c>
      <c r="X84" s="488">
        <v>44378924</v>
      </c>
      <c r="Y84" s="488">
        <v>0</v>
      </c>
      <c r="Z84" s="488">
        <v>905692</v>
      </c>
      <c r="AA84" s="488">
        <v>90569233</v>
      </c>
      <c r="AB84" s="488">
        <v>0</v>
      </c>
      <c r="AC84" s="488">
        <v>0</v>
      </c>
      <c r="AD84" s="488">
        <v>0</v>
      </c>
      <c r="AE84" s="488">
        <v>0</v>
      </c>
      <c r="AF84" s="488">
        <v>0</v>
      </c>
      <c r="AG84" s="488">
        <v>45284617</v>
      </c>
      <c r="AH84" s="488">
        <v>44378924</v>
      </c>
      <c r="AI84" s="488">
        <v>0</v>
      </c>
      <c r="AJ84" s="488">
        <v>905692</v>
      </c>
      <c r="AK84" s="488">
        <v>90569233</v>
      </c>
      <c r="AL84" s="488">
        <v>371344</v>
      </c>
      <c r="AM84" s="488">
        <v>371344</v>
      </c>
      <c r="AN84" s="488">
        <v>0</v>
      </c>
      <c r="AO84" s="488">
        <v>0</v>
      </c>
      <c r="AP84" s="488">
        <v>171341</v>
      </c>
      <c r="AQ84" s="488">
        <v>0</v>
      </c>
      <c r="AR84" s="488">
        <v>171341</v>
      </c>
      <c r="AS84" s="488">
        <v>0</v>
      </c>
      <c r="AT84" s="488">
        <v>0</v>
      </c>
      <c r="AU84" s="488">
        <v>0</v>
      </c>
      <c r="AV84" s="488">
        <v>0</v>
      </c>
      <c r="AW84" s="488">
        <v>0</v>
      </c>
      <c r="AX84" s="488">
        <v>0</v>
      </c>
      <c r="AY84" s="488">
        <v>0</v>
      </c>
      <c r="AZ84" s="488">
        <v>0</v>
      </c>
      <c r="BA84" s="488">
        <v>0</v>
      </c>
      <c r="BB84" s="488">
        <v>0</v>
      </c>
      <c r="BC84" s="488">
        <v>0</v>
      </c>
      <c r="BD84" s="488">
        <v>0</v>
      </c>
      <c r="BE84" s="491">
        <v>0.5</v>
      </c>
      <c r="BF84" s="491">
        <v>0.49</v>
      </c>
      <c r="BG84" s="491">
        <v>0</v>
      </c>
      <c r="BH84" s="491">
        <v>0.01</v>
      </c>
      <c r="BI84" s="491">
        <v>1</v>
      </c>
      <c r="BJ84" s="492">
        <v>-497840</v>
      </c>
      <c r="BK84" s="492">
        <v>-487883</v>
      </c>
      <c r="BL84" s="492">
        <v>0</v>
      </c>
      <c r="BM84" s="492">
        <v>-9957</v>
      </c>
      <c r="BN84" s="492">
        <v>-995680</v>
      </c>
      <c r="BO84" s="492">
        <v>44786777</v>
      </c>
      <c r="BP84" s="492">
        <v>44433726</v>
      </c>
      <c r="BQ84" s="492">
        <v>0</v>
      </c>
      <c r="BR84" s="492">
        <v>895735</v>
      </c>
      <c r="BS84" s="493">
        <v>90116238</v>
      </c>
      <c r="BT84" s="494">
        <v>669210</v>
      </c>
      <c r="BU84" s="492">
        <v>0</v>
      </c>
      <c r="BV84" s="492">
        <v>13605</v>
      </c>
      <c r="BW84" s="492">
        <v>682815</v>
      </c>
      <c r="BX84" s="492">
        <v>1863538</v>
      </c>
      <c r="BY84" s="492">
        <v>0</v>
      </c>
      <c r="BZ84" s="492">
        <v>38031</v>
      </c>
      <c r="CA84" s="492">
        <v>1901569</v>
      </c>
      <c r="CB84" s="492">
        <v>25806</v>
      </c>
      <c r="CC84" s="492">
        <v>0</v>
      </c>
      <c r="CD84" s="492">
        <v>527</v>
      </c>
      <c r="CE84" s="492">
        <v>26333</v>
      </c>
      <c r="CF84" s="492">
        <v>70887</v>
      </c>
      <c r="CG84" s="492">
        <v>0</v>
      </c>
      <c r="CH84" s="492">
        <v>1447</v>
      </c>
      <c r="CI84" s="492">
        <v>72334</v>
      </c>
      <c r="CJ84" s="492">
        <v>0</v>
      </c>
      <c r="CK84" s="492">
        <v>0</v>
      </c>
      <c r="CL84" s="492">
        <v>0</v>
      </c>
      <c r="CM84" s="492">
        <v>0</v>
      </c>
      <c r="CN84" s="492">
        <v>4325</v>
      </c>
      <c r="CO84" s="492">
        <v>0</v>
      </c>
      <c r="CP84" s="492">
        <v>88</v>
      </c>
      <c r="CQ84" s="492">
        <v>4413</v>
      </c>
      <c r="CR84" s="492">
        <v>0</v>
      </c>
      <c r="CS84" s="492">
        <v>0</v>
      </c>
      <c r="CT84" s="492">
        <v>0</v>
      </c>
      <c r="CU84" s="492">
        <v>0</v>
      </c>
      <c r="CV84" s="492">
        <v>0</v>
      </c>
      <c r="CW84" s="492">
        <v>0</v>
      </c>
      <c r="CX84" s="492">
        <v>0</v>
      </c>
      <c r="CY84" s="492">
        <v>0</v>
      </c>
      <c r="CZ84" s="492">
        <v>2633766</v>
      </c>
      <c r="DA84" s="492">
        <v>0</v>
      </c>
      <c r="DB84" s="492">
        <v>53698</v>
      </c>
      <c r="DC84" s="493">
        <v>2687464</v>
      </c>
      <c r="DD84" s="591" t="s">
        <v>32</v>
      </c>
      <c r="DE84" s="592" t="s">
        <v>1175</v>
      </c>
      <c r="DF84" s="593" t="s">
        <v>1176</v>
      </c>
    </row>
    <row r="85" spans="1:110" ht="12.75" x14ac:dyDescent="0.2">
      <c r="A85" s="468">
        <v>78</v>
      </c>
      <c r="B85" s="473" t="s">
        <v>44</v>
      </c>
      <c r="C85" s="403" t="s">
        <v>897</v>
      </c>
      <c r="D85" s="474" t="s">
        <v>898</v>
      </c>
      <c r="E85" s="480" t="s">
        <v>43</v>
      </c>
      <c r="F85" s="487">
        <v>33860585</v>
      </c>
      <c r="G85" s="488">
        <v>4615286</v>
      </c>
      <c r="H85" s="488">
        <v>0</v>
      </c>
      <c r="I85" s="488">
        <v>164215</v>
      </c>
      <c r="J85" s="488">
        <v>0</v>
      </c>
      <c r="K85" s="488">
        <v>164215</v>
      </c>
      <c r="L85" s="488">
        <v>0</v>
      </c>
      <c r="M85" s="488">
        <v>0</v>
      </c>
      <c r="N85" s="488">
        <v>39656</v>
      </c>
      <c r="O85" s="488">
        <v>39656</v>
      </c>
      <c r="P85" s="488">
        <v>0</v>
      </c>
      <c r="Q85" s="489">
        <v>38272000</v>
      </c>
      <c r="R85" s="490">
        <v>0.5</v>
      </c>
      <c r="S85" s="491">
        <v>0.4</v>
      </c>
      <c r="T85" s="491">
        <v>0.09</v>
      </c>
      <c r="U85" s="491">
        <v>0.01</v>
      </c>
      <c r="V85" s="491">
        <v>1</v>
      </c>
      <c r="W85" s="488">
        <v>19136000</v>
      </c>
      <c r="X85" s="488">
        <v>15308800</v>
      </c>
      <c r="Y85" s="488">
        <v>3444480</v>
      </c>
      <c r="Z85" s="488">
        <v>382720</v>
      </c>
      <c r="AA85" s="488">
        <v>38272000</v>
      </c>
      <c r="AB85" s="488">
        <v>1327000</v>
      </c>
      <c r="AC85" s="488">
        <v>0</v>
      </c>
      <c r="AD85" s="488">
        <v>0</v>
      </c>
      <c r="AE85" s="488">
        <v>0</v>
      </c>
      <c r="AF85" s="488">
        <v>1327000</v>
      </c>
      <c r="AG85" s="488">
        <v>17809000</v>
      </c>
      <c r="AH85" s="488">
        <v>15308800</v>
      </c>
      <c r="AI85" s="488">
        <v>3444480</v>
      </c>
      <c r="AJ85" s="488">
        <v>382720</v>
      </c>
      <c r="AK85" s="488">
        <v>36945000</v>
      </c>
      <c r="AL85" s="488">
        <v>164215</v>
      </c>
      <c r="AM85" s="488">
        <v>164215</v>
      </c>
      <c r="AN85" s="488">
        <v>0</v>
      </c>
      <c r="AO85" s="488">
        <v>0</v>
      </c>
      <c r="AP85" s="488">
        <v>39656</v>
      </c>
      <c r="AQ85" s="488">
        <v>0</v>
      </c>
      <c r="AR85" s="488">
        <v>39656</v>
      </c>
      <c r="AS85" s="488">
        <v>1061600</v>
      </c>
      <c r="AT85" s="488">
        <v>238860</v>
      </c>
      <c r="AU85" s="488">
        <v>26540</v>
      </c>
      <c r="AV85" s="488">
        <v>1327000</v>
      </c>
      <c r="AW85" s="488">
        <v>0</v>
      </c>
      <c r="AX85" s="488">
        <v>0</v>
      </c>
      <c r="AY85" s="488">
        <v>0</v>
      </c>
      <c r="AZ85" s="488">
        <v>0</v>
      </c>
      <c r="BA85" s="488">
        <v>0</v>
      </c>
      <c r="BB85" s="488">
        <v>0</v>
      </c>
      <c r="BC85" s="488">
        <v>0</v>
      </c>
      <c r="BD85" s="488">
        <v>0</v>
      </c>
      <c r="BE85" s="491">
        <v>0.5</v>
      </c>
      <c r="BF85" s="491">
        <v>0.4</v>
      </c>
      <c r="BG85" s="491">
        <v>0.09</v>
      </c>
      <c r="BH85" s="491">
        <v>0.01</v>
      </c>
      <c r="BI85" s="491">
        <v>1</v>
      </c>
      <c r="BJ85" s="492">
        <v>-910009</v>
      </c>
      <c r="BK85" s="492">
        <v>-728007</v>
      </c>
      <c r="BL85" s="492">
        <v>-163802</v>
      </c>
      <c r="BM85" s="492">
        <v>-18200</v>
      </c>
      <c r="BN85" s="492">
        <v>-1820018</v>
      </c>
      <c r="BO85" s="492">
        <v>16898991</v>
      </c>
      <c r="BP85" s="492">
        <v>15846264</v>
      </c>
      <c r="BQ85" s="492">
        <v>3519538</v>
      </c>
      <c r="BR85" s="492">
        <v>391060</v>
      </c>
      <c r="BS85" s="493">
        <v>36655853</v>
      </c>
      <c r="BT85" s="494">
        <v>246503</v>
      </c>
      <c r="BU85" s="492">
        <v>55329</v>
      </c>
      <c r="BV85" s="492">
        <v>6148</v>
      </c>
      <c r="BW85" s="492">
        <v>307980</v>
      </c>
      <c r="BX85" s="492">
        <v>859688</v>
      </c>
      <c r="BY85" s="492">
        <v>193430</v>
      </c>
      <c r="BZ85" s="492">
        <v>21492</v>
      </c>
      <c r="CA85" s="492">
        <v>1074610</v>
      </c>
      <c r="CB85" s="492">
        <v>739</v>
      </c>
      <c r="CC85" s="492">
        <v>166</v>
      </c>
      <c r="CD85" s="492">
        <v>18</v>
      </c>
      <c r="CE85" s="492">
        <v>923</v>
      </c>
      <c r="CF85" s="492">
        <v>0</v>
      </c>
      <c r="CG85" s="492">
        <v>0</v>
      </c>
      <c r="CH85" s="492">
        <v>0</v>
      </c>
      <c r="CI85" s="492">
        <v>0</v>
      </c>
      <c r="CJ85" s="492">
        <v>271</v>
      </c>
      <c r="CK85" s="492">
        <v>61</v>
      </c>
      <c r="CL85" s="492">
        <v>7</v>
      </c>
      <c r="CM85" s="492">
        <v>339</v>
      </c>
      <c r="CN85" s="492">
        <v>0</v>
      </c>
      <c r="CO85" s="492">
        <v>0</v>
      </c>
      <c r="CP85" s="492">
        <v>0</v>
      </c>
      <c r="CQ85" s="492">
        <v>0</v>
      </c>
      <c r="CR85" s="492">
        <v>0</v>
      </c>
      <c r="CS85" s="492">
        <v>0</v>
      </c>
      <c r="CT85" s="492">
        <v>0</v>
      </c>
      <c r="CU85" s="492">
        <v>0</v>
      </c>
      <c r="CV85" s="492">
        <v>0</v>
      </c>
      <c r="CW85" s="492">
        <v>0</v>
      </c>
      <c r="CX85" s="492">
        <v>0</v>
      </c>
      <c r="CY85" s="492">
        <v>0</v>
      </c>
      <c r="CZ85" s="492">
        <v>1107201</v>
      </c>
      <c r="DA85" s="492">
        <v>248986</v>
      </c>
      <c r="DB85" s="492">
        <v>27665</v>
      </c>
      <c r="DC85" s="493">
        <v>1383852</v>
      </c>
      <c r="DD85" s="591" t="s">
        <v>43</v>
      </c>
      <c r="DE85" s="592" t="s">
        <v>1168</v>
      </c>
      <c r="DF85" s="593" t="s">
        <v>1169</v>
      </c>
    </row>
    <row r="86" spans="1:110" ht="12.75" x14ac:dyDescent="0.2">
      <c r="A86" s="468">
        <v>79</v>
      </c>
      <c r="B86" s="473" t="s">
        <v>46</v>
      </c>
      <c r="C86" s="403" t="s">
        <v>904</v>
      </c>
      <c r="D86" s="474" t="s">
        <v>907</v>
      </c>
      <c r="E86" s="480" t="s">
        <v>45</v>
      </c>
      <c r="F86" s="487">
        <v>89439645</v>
      </c>
      <c r="G86" s="488">
        <v>0</v>
      </c>
      <c r="H86" s="488">
        <v>4577126</v>
      </c>
      <c r="I86" s="488">
        <v>417732</v>
      </c>
      <c r="J86" s="488">
        <v>0</v>
      </c>
      <c r="K86" s="488">
        <v>417732</v>
      </c>
      <c r="L86" s="488">
        <v>0</v>
      </c>
      <c r="M86" s="488">
        <v>0</v>
      </c>
      <c r="N86" s="488">
        <v>0</v>
      </c>
      <c r="O86" s="488">
        <v>0</v>
      </c>
      <c r="P86" s="488">
        <v>0</v>
      </c>
      <c r="Q86" s="489">
        <v>84444787</v>
      </c>
      <c r="R86" s="490">
        <v>0</v>
      </c>
      <c r="S86" s="491">
        <v>0.99</v>
      </c>
      <c r="T86" s="491">
        <v>0</v>
      </c>
      <c r="U86" s="491">
        <v>0.01</v>
      </c>
      <c r="V86" s="491">
        <v>1</v>
      </c>
      <c r="W86" s="488">
        <v>0</v>
      </c>
      <c r="X86" s="488">
        <v>83600339</v>
      </c>
      <c r="Y86" s="488">
        <v>0</v>
      </c>
      <c r="Z86" s="488">
        <v>844448</v>
      </c>
      <c r="AA86" s="488">
        <v>84444787</v>
      </c>
      <c r="AB86" s="488">
        <v>0</v>
      </c>
      <c r="AC86" s="488">
        <v>0</v>
      </c>
      <c r="AD86" s="488">
        <v>0</v>
      </c>
      <c r="AE86" s="488">
        <v>0</v>
      </c>
      <c r="AF86" s="488">
        <v>0</v>
      </c>
      <c r="AG86" s="488">
        <v>0</v>
      </c>
      <c r="AH86" s="488">
        <v>83600339</v>
      </c>
      <c r="AI86" s="488">
        <v>0</v>
      </c>
      <c r="AJ86" s="488">
        <v>844448</v>
      </c>
      <c r="AK86" s="488">
        <v>84444787</v>
      </c>
      <c r="AL86" s="488">
        <v>417732</v>
      </c>
      <c r="AM86" s="488">
        <v>417732</v>
      </c>
      <c r="AN86" s="488">
        <v>0</v>
      </c>
      <c r="AO86" s="488">
        <v>0</v>
      </c>
      <c r="AP86" s="488">
        <v>0</v>
      </c>
      <c r="AQ86" s="488">
        <v>0</v>
      </c>
      <c r="AR86" s="488">
        <v>0</v>
      </c>
      <c r="AS86" s="488">
        <v>0</v>
      </c>
      <c r="AT86" s="488">
        <v>0</v>
      </c>
      <c r="AU86" s="488">
        <v>0</v>
      </c>
      <c r="AV86" s="488">
        <v>0</v>
      </c>
      <c r="AW86" s="488">
        <v>0</v>
      </c>
      <c r="AX86" s="488">
        <v>0</v>
      </c>
      <c r="AY86" s="488">
        <v>0</v>
      </c>
      <c r="AZ86" s="488">
        <v>0</v>
      </c>
      <c r="BA86" s="488">
        <v>0</v>
      </c>
      <c r="BB86" s="488">
        <v>0</v>
      </c>
      <c r="BC86" s="488">
        <v>0</v>
      </c>
      <c r="BD86" s="488">
        <v>0</v>
      </c>
      <c r="BE86" s="491">
        <v>0.5</v>
      </c>
      <c r="BF86" s="491">
        <v>0.49</v>
      </c>
      <c r="BG86" s="491">
        <v>0</v>
      </c>
      <c r="BH86" s="491">
        <v>0.01</v>
      </c>
      <c r="BI86" s="491">
        <v>1</v>
      </c>
      <c r="BJ86" s="492">
        <v>-686714</v>
      </c>
      <c r="BK86" s="492">
        <v>-672980</v>
      </c>
      <c r="BL86" s="492">
        <v>0</v>
      </c>
      <c r="BM86" s="492">
        <v>-13734</v>
      </c>
      <c r="BN86" s="492">
        <v>-1373428</v>
      </c>
      <c r="BO86" s="492">
        <v>-686714</v>
      </c>
      <c r="BP86" s="492">
        <v>83345091</v>
      </c>
      <c r="BQ86" s="492">
        <v>0</v>
      </c>
      <c r="BR86" s="492">
        <v>830714</v>
      </c>
      <c r="BS86" s="493">
        <v>83489091</v>
      </c>
      <c r="BT86" s="494">
        <v>1255799</v>
      </c>
      <c r="BU86" s="492">
        <v>0</v>
      </c>
      <c r="BV86" s="492">
        <v>12685</v>
      </c>
      <c r="BW86" s="492">
        <v>1268484</v>
      </c>
      <c r="BX86" s="492">
        <v>4626557</v>
      </c>
      <c r="BY86" s="492">
        <v>0</v>
      </c>
      <c r="BZ86" s="492">
        <v>46710</v>
      </c>
      <c r="CA86" s="492">
        <v>4673267</v>
      </c>
      <c r="CB86" s="492">
        <v>7934</v>
      </c>
      <c r="CC86" s="492">
        <v>0</v>
      </c>
      <c r="CD86" s="492">
        <v>80</v>
      </c>
      <c r="CE86" s="492">
        <v>8014</v>
      </c>
      <c r="CF86" s="492">
        <v>0</v>
      </c>
      <c r="CG86" s="492">
        <v>0</v>
      </c>
      <c r="CH86" s="492">
        <v>0</v>
      </c>
      <c r="CI86" s="492">
        <v>0</v>
      </c>
      <c r="CJ86" s="492">
        <v>18287</v>
      </c>
      <c r="CK86" s="492">
        <v>0</v>
      </c>
      <c r="CL86" s="492">
        <v>185</v>
      </c>
      <c r="CM86" s="492">
        <v>18472</v>
      </c>
      <c r="CN86" s="492">
        <v>0</v>
      </c>
      <c r="CO86" s="492">
        <v>0</v>
      </c>
      <c r="CP86" s="492">
        <v>0</v>
      </c>
      <c r="CQ86" s="492">
        <v>0</v>
      </c>
      <c r="CR86" s="492">
        <v>6029</v>
      </c>
      <c r="CS86" s="492">
        <v>0</v>
      </c>
      <c r="CT86" s="492">
        <v>61</v>
      </c>
      <c r="CU86" s="492">
        <v>6090</v>
      </c>
      <c r="CV86" s="492">
        <v>222162.93</v>
      </c>
      <c r="CW86" s="492">
        <v>0</v>
      </c>
      <c r="CX86" s="492">
        <v>2244.0700000000002</v>
      </c>
      <c r="CY86" s="492">
        <v>224407</v>
      </c>
      <c r="CZ86" s="492">
        <v>6136768.9299999997</v>
      </c>
      <c r="DA86" s="492">
        <v>0</v>
      </c>
      <c r="DB86" s="492">
        <v>61965.07</v>
      </c>
      <c r="DC86" s="493">
        <v>6198734</v>
      </c>
      <c r="DD86" s="591" t="s">
        <v>45</v>
      </c>
      <c r="DE86" s="592" t="s">
        <v>1175</v>
      </c>
      <c r="DF86" s="593" t="s">
        <v>1183</v>
      </c>
    </row>
    <row r="87" spans="1:110" ht="12.75" x14ac:dyDescent="0.2">
      <c r="A87" s="468">
        <v>80</v>
      </c>
      <c r="B87" s="473" t="s">
        <v>48</v>
      </c>
      <c r="C87" s="403" t="s">
        <v>529</v>
      </c>
      <c r="D87" s="474" t="s">
        <v>910</v>
      </c>
      <c r="E87" s="480" t="s">
        <v>47</v>
      </c>
      <c r="F87" s="487">
        <v>104793919</v>
      </c>
      <c r="G87" s="488">
        <v>0</v>
      </c>
      <c r="H87" s="488">
        <v>4826243</v>
      </c>
      <c r="I87" s="488">
        <v>589560</v>
      </c>
      <c r="J87" s="488">
        <v>0</v>
      </c>
      <c r="K87" s="488">
        <v>589560</v>
      </c>
      <c r="L87" s="488">
        <v>0</v>
      </c>
      <c r="M87" s="488">
        <v>0</v>
      </c>
      <c r="N87" s="488">
        <v>86069</v>
      </c>
      <c r="O87" s="488">
        <v>86069</v>
      </c>
      <c r="P87" s="488">
        <v>0</v>
      </c>
      <c r="Q87" s="489">
        <v>99292047</v>
      </c>
      <c r="R87" s="490">
        <v>0.5</v>
      </c>
      <c r="S87" s="491">
        <v>0.49</v>
      </c>
      <c r="T87" s="491">
        <v>0</v>
      </c>
      <c r="U87" s="491">
        <v>0.01</v>
      </c>
      <c r="V87" s="491">
        <v>1</v>
      </c>
      <c r="W87" s="488">
        <v>49646024</v>
      </c>
      <c r="X87" s="488">
        <v>48653103</v>
      </c>
      <c r="Y87" s="488">
        <v>0</v>
      </c>
      <c r="Z87" s="488">
        <v>992920</v>
      </c>
      <c r="AA87" s="488">
        <v>99292047</v>
      </c>
      <c r="AB87" s="488">
        <v>0</v>
      </c>
      <c r="AC87" s="488">
        <v>0</v>
      </c>
      <c r="AD87" s="488">
        <v>0</v>
      </c>
      <c r="AE87" s="488">
        <v>0</v>
      </c>
      <c r="AF87" s="488">
        <v>0</v>
      </c>
      <c r="AG87" s="488">
        <v>49646024</v>
      </c>
      <c r="AH87" s="488">
        <v>48653103</v>
      </c>
      <c r="AI87" s="488">
        <v>0</v>
      </c>
      <c r="AJ87" s="488">
        <v>992920</v>
      </c>
      <c r="AK87" s="488">
        <v>99292047</v>
      </c>
      <c r="AL87" s="488">
        <v>589560</v>
      </c>
      <c r="AM87" s="488">
        <v>589560</v>
      </c>
      <c r="AN87" s="488">
        <v>0</v>
      </c>
      <c r="AO87" s="488">
        <v>0</v>
      </c>
      <c r="AP87" s="488">
        <v>86069</v>
      </c>
      <c r="AQ87" s="488">
        <v>0</v>
      </c>
      <c r="AR87" s="488">
        <v>86069</v>
      </c>
      <c r="AS87" s="488">
        <v>0</v>
      </c>
      <c r="AT87" s="488">
        <v>0</v>
      </c>
      <c r="AU87" s="488">
        <v>0</v>
      </c>
      <c r="AV87" s="488">
        <v>0</v>
      </c>
      <c r="AW87" s="488">
        <v>0</v>
      </c>
      <c r="AX87" s="488">
        <v>0</v>
      </c>
      <c r="AY87" s="488">
        <v>0</v>
      </c>
      <c r="AZ87" s="488">
        <v>0</v>
      </c>
      <c r="BA87" s="488">
        <v>0</v>
      </c>
      <c r="BB87" s="488">
        <v>0</v>
      </c>
      <c r="BC87" s="488">
        <v>0</v>
      </c>
      <c r="BD87" s="488">
        <v>0</v>
      </c>
      <c r="BE87" s="491">
        <v>0.5</v>
      </c>
      <c r="BF87" s="491">
        <v>0.49</v>
      </c>
      <c r="BG87" s="491">
        <v>0</v>
      </c>
      <c r="BH87" s="491">
        <v>0.01</v>
      </c>
      <c r="BI87" s="491">
        <v>1</v>
      </c>
      <c r="BJ87" s="492">
        <v>847959</v>
      </c>
      <c r="BK87" s="492">
        <v>831000</v>
      </c>
      <c r="BL87" s="492">
        <v>0</v>
      </c>
      <c r="BM87" s="492">
        <v>16959</v>
      </c>
      <c r="BN87" s="492">
        <v>1695918</v>
      </c>
      <c r="BO87" s="492">
        <v>50493983</v>
      </c>
      <c r="BP87" s="492">
        <v>50159732</v>
      </c>
      <c r="BQ87" s="492">
        <v>0</v>
      </c>
      <c r="BR87" s="492">
        <v>1009879</v>
      </c>
      <c r="BS87" s="493">
        <v>101663594</v>
      </c>
      <c r="BT87" s="494">
        <v>732133</v>
      </c>
      <c r="BU87" s="492">
        <v>0</v>
      </c>
      <c r="BV87" s="492">
        <v>14915</v>
      </c>
      <c r="BW87" s="492">
        <v>747048</v>
      </c>
      <c r="BX87" s="492">
        <v>3299520</v>
      </c>
      <c r="BY87" s="492">
        <v>0</v>
      </c>
      <c r="BZ87" s="492">
        <v>67337</v>
      </c>
      <c r="CA87" s="492">
        <v>3366857</v>
      </c>
      <c r="CB87" s="492">
        <v>6724</v>
      </c>
      <c r="CC87" s="492">
        <v>0</v>
      </c>
      <c r="CD87" s="492">
        <v>137</v>
      </c>
      <c r="CE87" s="492">
        <v>6861</v>
      </c>
      <c r="CF87" s="492">
        <v>5504</v>
      </c>
      <c r="CG87" s="492">
        <v>0</v>
      </c>
      <c r="CH87" s="492">
        <v>112</v>
      </c>
      <c r="CI87" s="492">
        <v>5616</v>
      </c>
      <c r="CJ87" s="492">
        <v>12883</v>
      </c>
      <c r="CK87" s="492">
        <v>0</v>
      </c>
      <c r="CL87" s="492">
        <v>263</v>
      </c>
      <c r="CM87" s="492">
        <v>13146</v>
      </c>
      <c r="CN87" s="492">
        <v>44876</v>
      </c>
      <c r="CO87" s="492">
        <v>0</v>
      </c>
      <c r="CP87" s="492">
        <v>916</v>
      </c>
      <c r="CQ87" s="492">
        <v>45792</v>
      </c>
      <c r="CR87" s="492">
        <v>746</v>
      </c>
      <c r="CS87" s="492">
        <v>0</v>
      </c>
      <c r="CT87" s="492">
        <v>15</v>
      </c>
      <c r="CU87" s="492">
        <v>761</v>
      </c>
      <c r="CV87" s="492">
        <v>0</v>
      </c>
      <c r="CW87" s="492">
        <v>0</v>
      </c>
      <c r="CX87" s="492">
        <v>0</v>
      </c>
      <c r="CY87" s="492">
        <v>0</v>
      </c>
      <c r="CZ87" s="492">
        <v>4102386</v>
      </c>
      <c r="DA87" s="492">
        <v>0</v>
      </c>
      <c r="DB87" s="492">
        <v>83695</v>
      </c>
      <c r="DC87" s="493">
        <v>4186081</v>
      </c>
      <c r="DD87" s="591" t="s">
        <v>47</v>
      </c>
      <c r="DE87" s="592" t="s">
        <v>529</v>
      </c>
      <c r="DF87" s="593" t="s">
        <v>1210</v>
      </c>
    </row>
    <row r="88" spans="1:110" ht="12.75" x14ac:dyDescent="0.2">
      <c r="A88" s="468">
        <v>81</v>
      </c>
      <c r="B88" s="473" t="s">
        <v>50</v>
      </c>
      <c r="C88" s="403" t="s">
        <v>902</v>
      </c>
      <c r="D88" s="474" t="s">
        <v>903</v>
      </c>
      <c r="E88" s="480" t="s">
        <v>49</v>
      </c>
      <c r="F88" s="487">
        <v>145249847</v>
      </c>
      <c r="G88" s="488">
        <v>5528699</v>
      </c>
      <c r="H88" s="488">
        <v>0</v>
      </c>
      <c r="I88" s="488">
        <v>495725</v>
      </c>
      <c r="J88" s="488">
        <v>0</v>
      </c>
      <c r="K88" s="488">
        <v>495725</v>
      </c>
      <c r="L88" s="488">
        <v>0</v>
      </c>
      <c r="M88" s="488">
        <v>0</v>
      </c>
      <c r="N88" s="488">
        <v>0</v>
      </c>
      <c r="O88" s="488">
        <v>0</v>
      </c>
      <c r="P88" s="488">
        <v>0</v>
      </c>
      <c r="Q88" s="489">
        <v>150282821</v>
      </c>
      <c r="R88" s="490">
        <v>0.33</v>
      </c>
      <c r="S88" s="491">
        <v>0.3</v>
      </c>
      <c r="T88" s="491">
        <v>0.37</v>
      </c>
      <c r="U88" s="491">
        <v>0</v>
      </c>
      <c r="V88" s="491">
        <v>1</v>
      </c>
      <c r="W88" s="488">
        <v>49593331</v>
      </c>
      <c r="X88" s="488">
        <v>45084846</v>
      </c>
      <c r="Y88" s="488">
        <v>55604644</v>
      </c>
      <c r="Z88" s="488">
        <v>0</v>
      </c>
      <c r="AA88" s="488">
        <v>150282821</v>
      </c>
      <c r="AB88" s="488">
        <v>0</v>
      </c>
      <c r="AC88" s="488">
        <v>0</v>
      </c>
      <c r="AD88" s="488">
        <v>0</v>
      </c>
      <c r="AE88" s="488">
        <v>0</v>
      </c>
      <c r="AF88" s="488">
        <v>0</v>
      </c>
      <c r="AG88" s="488">
        <v>49593331</v>
      </c>
      <c r="AH88" s="488">
        <v>45084846</v>
      </c>
      <c r="AI88" s="488">
        <v>55604644</v>
      </c>
      <c r="AJ88" s="488">
        <v>0</v>
      </c>
      <c r="AK88" s="488">
        <v>150282821</v>
      </c>
      <c r="AL88" s="488">
        <v>495725</v>
      </c>
      <c r="AM88" s="488">
        <v>495725</v>
      </c>
      <c r="AN88" s="488">
        <v>0</v>
      </c>
      <c r="AO88" s="488">
        <v>0</v>
      </c>
      <c r="AP88" s="488">
        <v>0</v>
      </c>
      <c r="AQ88" s="488">
        <v>0</v>
      </c>
      <c r="AR88" s="488">
        <v>0</v>
      </c>
      <c r="AS88" s="488">
        <v>0</v>
      </c>
      <c r="AT88" s="488">
        <v>0</v>
      </c>
      <c r="AU88" s="488">
        <v>0</v>
      </c>
      <c r="AV88" s="488">
        <v>0</v>
      </c>
      <c r="AW88" s="488">
        <v>0</v>
      </c>
      <c r="AX88" s="488">
        <v>0</v>
      </c>
      <c r="AY88" s="488">
        <v>0</v>
      </c>
      <c r="AZ88" s="488">
        <v>0</v>
      </c>
      <c r="BA88" s="488">
        <v>0</v>
      </c>
      <c r="BB88" s="488">
        <v>0</v>
      </c>
      <c r="BC88" s="488">
        <v>0</v>
      </c>
      <c r="BD88" s="488">
        <v>0</v>
      </c>
      <c r="BE88" s="491">
        <v>0.5</v>
      </c>
      <c r="BF88" s="491">
        <v>0.3</v>
      </c>
      <c r="BG88" s="491">
        <v>0.2</v>
      </c>
      <c r="BH88" s="491">
        <v>0</v>
      </c>
      <c r="BI88" s="491">
        <v>1</v>
      </c>
      <c r="BJ88" s="492">
        <v>2738500</v>
      </c>
      <c r="BK88" s="492">
        <v>1643100</v>
      </c>
      <c r="BL88" s="492">
        <v>1095400</v>
      </c>
      <c r="BM88" s="492">
        <v>0</v>
      </c>
      <c r="BN88" s="492">
        <v>5477000</v>
      </c>
      <c r="BO88" s="492">
        <v>52331831</v>
      </c>
      <c r="BP88" s="492">
        <v>47223671</v>
      </c>
      <c r="BQ88" s="492">
        <v>56700044</v>
      </c>
      <c r="BR88" s="492">
        <v>0</v>
      </c>
      <c r="BS88" s="493">
        <v>156255546</v>
      </c>
      <c r="BT88" s="494">
        <v>677240</v>
      </c>
      <c r="BU88" s="492">
        <v>835263</v>
      </c>
      <c r="BV88" s="492">
        <v>0</v>
      </c>
      <c r="BW88" s="492">
        <v>1512503</v>
      </c>
      <c r="BX88" s="492">
        <v>1116225</v>
      </c>
      <c r="BY88" s="492">
        <v>1376678</v>
      </c>
      <c r="BZ88" s="492">
        <v>0</v>
      </c>
      <c r="CA88" s="492">
        <v>2492903</v>
      </c>
      <c r="CB88" s="492">
        <v>0</v>
      </c>
      <c r="CC88" s="492">
        <v>0</v>
      </c>
      <c r="CD88" s="492">
        <v>0</v>
      </c>
      <c r="CE88" s="492">
        <v>0</v>
      </c>
      <c r="CF88" s="492">
        <v>25871</v>
      </c>
      <c r="CG88" s="492">
        <v>31908</v>
      </c>
      <c r="CH88" s="492">
        <v>0</v>
      </c>
      <c r="CI88" s="492">
        <v>57779</v>
      </c>
      <c r="CJ88" s="492">
        <v>6323</v>
      </c>
      <c r="CK88" s="492">
        <v>7798</v>
      </c>
      <c r="CL88" s="492">
        <v>0</v>
      </c>
      <c r="CM88" s="492">
        <v>14121</v>
      </c>
      <c r="CN88" s="492">
        <v>0</v>
      </c>
      <c r="CO88" s="492">
        <v>0</v>
      </c>
      <c r="CP88" s="492">
        <v>0</v>
      </c>
      <c r="CQ88" s="492">
        <v>0</v>
      </c>
      <c r="CR88" s="492">
        <v>0</v>
      </c>
      <c r="CS88" s="492">
        <v>0</v>
      </c>
      <c r="CT88" s="492">
        <v>0</v>
      </c>
      <c r="CU88" s="492">
        <v>0</v>
      </c>
      <c r="CV88" s="492">
        <v>0</v>
      </c>
      <c r="CW88" s="492">
        <v>0</v>
      </c>
      <c r="CX88" s="492">
        <v>0</v>
      </c>
      <c r="CY88" s="492">
        <v>0</v>
      </c>
      <c r="CZ88" s="492">
        <v>1825659</v>
      </c>
      <c r="DA88" s="492">
        <v>2251647</v>
      </c>
      <c r="DB88" s="492">
        <v>0</v>
      </c>
      <c r="DC88" s="493">
        <v>4077306</v>
      </c>
      <c r="DD88" s="591" t="s">
        <v>49</v>
      </c>
      <c r="DE88" s="592" t="s">
        <v>1173</v>
      </c>
      <c r="DF88" s="592" t="s">
        <v>1174</v>
      </c>
    </row>
    <row r="89" spans="1:110" ht="12.75" x14ac:dyDescent="0.2">
      <c r="A89" s="468">
        <v>82</v>
      </c>
      <c r="B89" s="473" t="s">
        <v>52</v>
      </c>
      <c r="C89" s="403" t="s">
        <v>897</v>
      </c>
      <c r="D89" s="474" t="s">
        <v>901</v>
      </c>
      <c r="E89" s="480" t="s">
        <v>51</v>
      </c>
      <c r="F89" s="487">
        <v>19072156</v>
      </c>
      <c r="G89" s="488">
        <v>967665</v>
      </c>
      <c r="H89" s="488">
        <v>0</v>
      </c>
      <c r="I89" s="488">
        <v>94945</v>
      </c>
      <c r="J89" s="488">
        <v>0</v>
      </c>
      <c r="K89" s="488">
        <v>94945</v>
      </c>
      <c r="L89" s="488">
        <v>0</v>
      </c>
      <c r="M89" s="488">
        <v>0</v>
      </c>
      <c r="N89" s="488">
        <v>348576</v>
      </c>
      <c r="O89" s="488">
        <v>348576</v>
      </c>
      <c r="P89" s="488">
        <v>0</v>
      </c>
      <c r="Q89" s="489">
        <v>19596300</v>
      </c>
      <c r="R89" s="490">
        <v>0.5</v>
      </c>
      <c r="S89" s="491">
        <v>0.4</v>
      </c>
      <c r="T89" s="491">
        <v>0.09</v>
      </c>
      <c r="U89" s="491">
        <v>0.01</v>
      </c>
      <c r="V89" s="491">
        <v>1</v>
      </c>
      <c r="W89" s="488">
        <v>9798150</v>
      </c>
      <c r="X89" s="488">
        <v>7838520</v>
      </c>
      <c r="Y89" s="488">
        <v>1763667</v>
      </c>
      <c r="Z89" s="488">
        <v>195963</v>
      </c>
      <c r="AA89" s="488">
        <v>19596300</v>
      </c>
      <c r="AB89" s="488">
        <v>294418.45780217275</v>
      </c>
      <c r="AC89" s="488">
        <v>0</v>
      </c>
      <c r="AD89" s="488">
        <v>0</v>
      </c>
      <c r="AE89" s="488">
        <v>0</v>
      </c>
      <c r="AF89" s="488">
        <v>294418.45780217275</v>
      </c>
      <c r="AG89" s="488">
        <v>9503732</v>
      </c>
      <c r="AH89" s="488">
        <v>7838520</v>
      </c>
      <c r="AI89" s="488">
        <v>1763667</v>
      </c>
      <c r="AJ89" s="488">
        <v>195963</v>
      </c>
      <c r="AK89" s="488">
        <v>19301882</v>
      </c>
      <c r="AL89" s="488">
        <v>94945</v>
      </c>
      <c r="AM89" s="488">
        <v>94945</v>
      </c>
      <c r="AN89" s="488">
        <v>0</v>
      </c>
      <c r="AO89" s="488">
        <v>0</v>
      </c>
      <c r="AP89" s="488">
        <v>348576</v>
      </c>
      <c r="AQ89" s="488">
        <v>0</v>
      </c>
      <c r="AR89" s="488">
        <v>348576</v>
      </c>
      <c r="AS89" s="488">
        <v>0</v>
      </c>
      <c r="AT89" s="488">
        <v>0</v>
      </c>
      <c r="AU89" s="488">
        <v>0</v>
      </c>
      <c r="AV89" s="488">
        <v>0</v>
      </c>
      <c r="AW89" s="488">
        <v>0</v>
      </c>
      <c r="AX89" s="488">
        <v>0</v>
      </c>
      <c r="AY89" s="488">
        <v>235535</v>
      </c>
      <c r="AZ89" s="488">
        <v>52995</v>
      </c>
      <c r="BA89" s="488">
        <v>5888</v>
      </c>
      <c r="BB89" s="488">
        <v>294418.45780217275</v>
      </c>
      <c r="BC89" s="488">
        <v>0</v>
      </c>
      <c r="BD89" s="488">
        <v>0</v>
      </c>
      <c r="BE89" s="491">
        <v>0.5</v>
      </c>
      <c r="BF89" s="491">
        <v>0.4</v>
      </c>
      <c r="BG89" s="491">
        <v>0.09</v>
      </c>
      <c r="BH89" s="491">
        <v>0.01</v>
      </c>
      <c r="BI89" s="491">
        <v>1</v>
      </c>
      <c r="BJ89" s="492">
        <v>313338</v>
      </c>
      <c r="BK89" s="492">
        <v>250671</v>
      </c>
      <c r="BL89" s="492">
        <v>56401</v>
      </c>
      <c r="BM89" s="492">
        <v>6267</v>
      </c>
      <c r="BN89" s="492">
        <v>626677</v>
      </c>
      <c r="BO89" s="492">
        <v>9817070</v>
      </c>
      <c r="BP89" s="492">
        <v>8768247</v>
      </c>
      <c r="BQ89" s="492">
        <v>1873063</v>
      </c>
      <c r="BR89" s="492">
        <v>208118</v>
      </c>
      <c r="BS89" s="493">
        <v>20666498</v>
      </c>
      <c r="BT89" s="494">
        <v>126520</v>
      </c>
      <c r="BU89" s="492">
        <v>27289</v>
      </c>
      <c r="BV89" s="492">
        <v>3032</v>
      </c>
      <c r="BW89" s="492">
        <v>156841</v>
      </c>
      <c r="BX89" s="492">
        <v>460251</v>
      </c>
      <c r="BY89" s="492">
        <v>103557</v>
      </c>
      <c r="BZ89" s="492">
        <v>11506</v>
      </c>
      <c r="CA89" s="492">
        <v>575314</v>
      </c>
      <c r="CB89" s="492">
        <v>0</v>
      </c>
      <c r="CC89" s="492">
        <v>0</v>
      </c>
      <c r="CD89" s="492">
        <v>0</v>
      </c>
      <c r="CE89" s="492">
        <v>0</v>
      </c>
      <c r="CF89" s="492">
        <v>0</v>
      </c>
      <c r="CG89" s="492">
        <v>0</v>
      </c>
      <c r="CH89" s="492">
        <v>0</v>
      </c>
      <c r="CI89" s="492">
        <v>0</v>
      </c>
      <c r="CJ89" s="492">
        <v>0</v>
      </c>
      <c r="CK89" s="492">
        <v>0</v>
      </c>
      <c r="CL89" s="492">
        <v>0</v>
      </c>
      <c r="CM89" s="492">
        <v>0</v>
      </c>
      <c r="CN89" s="492">
        <v>13348</v>
      </c>
      <c r="CO89" s="492">
        <v>3004</v>
      </c>
      <c r="CP89" s="492">
        <v>334</v>
      </c>
      <c r="CQ89" s="492">
        <v>16686</v>
      </c>
      <c r="CR89" s="492">
        <v>0</v>
      </c>
      <c r="CS89" s="492">
        <v>0</v>
      </c>
      <c r="CT89" s="492">
        <v>0</v>
      </c>
      <c r="CU89" s="492">
        <v>0</v>
      </c>
      <c r="CV89" s="492">
        <v>0</v>
      </c>
      <c r="CW89" s="492">
        <v>0</v>
      </c>
      <c r="CX89" s="492">
        <v>0</v>
      </c>
      <c r="CY89" s="492">
        <v>0</v>
      </c>
      <c r="CZ89" s="492">
        <v>600119</v>
      </c>
      <c r="DA89" s="492">
        <v>133850</v>
      </c>
      <c r="DB89" s="492">
        <v>14872</v>
      </c>
      <c r="DC89" s="493">
        <v>748841</v>
      </c>
      <c r="DD89" s="591" t="s">
        <v>51</v>
      </c>
      <c r="DE89" s="592" t="s">
        <v>1198</v>
      </c>
      <c r="DF89" s="593" t="s">
        <v>1199</v>
      </c>
    </row>
    <row r="90" spans="1:110" ht="12.75" x14ac:dyDescent="0.2">
      <c r="A90" s="468">
        <v>83</v>
      </c>
      <c r="B90" s="473" t="s">
        <v>54</v>
      </c>
      <c r="C90" s="403" t="s">
        <v>897</v>
      </c>
      <c r="D90" s="474" t="s">
        <v>906</v>
      </c>
      <c r="E90" s="480" t="s">
        <v>53</v>
      </c>
      <c r="F90" s="487">
        <v>34782272</v>
      </c>
      <c r="G90" s="488">
        <v>0</v>
      </c>
      <c r="H90" s="488">
        <v>238137</v>
      </c>
      <c r="I90" s="488">
        <v>228268</v>
      </c>
      <c r="J90" s="488">
        <v>0</v>
      </c>
      <c r="K90" s="488">
        <v>228268</v>
      </c>
      <c r="L90" s="488">
        <v>0</v>
      </c>
      <c r="M90" s="488">
        <v>0</v>
      </c>
      <c r="N90" s="488">
        <v>199062</v>
      </c>
      <c r="O90" s="488">
        <v>199062</v>
      </c>
      <c r="P90" s="488">
        <v>0</v>
      </c>
      <c r="Q90" s="489">
        <v>34116805</v>
      </c>
      <c r="R90" s="490">
        <v>0.5</v>
      </c>
      <c r="S90" s="491">
        <v>0.4</v>
      </c>
      <c r="T90" s="491">
        <v>0.09</v>
      </c>
      <c r="U90" s="491">
        <v>0.01</v>
      </c>
      <c r="V90" s="491">
        <v>1</v>
      </c>
      <c r="W90" s="488">
        <v>17058403</v>
      </c>
      <c r="X90" s="488">
        <v>13646722</v>
      </c>
      <c r="Y90" s="488">
        <v>3070512</v>
      </c>
      <c r="Z90" s="488">
        <v>341168</v>
      </c>
      <c r="AA90" s="488">
        <v>34116805</v>
      </c>
      <c r="AB90" s="488">
        <v>136305</v>
      </c>
      <c r="AC90" s="488">
        <v>0</v>
      </c>
      <c r="AD90" s="488">
        <v>0</v>
      </c>
      <c r="AE90" s="488">
        <v>0</v>
      </c>
      <c r="AF90" s="488">
        <v>136305</v>
      </c>
      <c r="AG90" s="488">
        <v>16922098</v>
      </c>
      <c r="AH90" s="488">
        <v>13646722</v>
      </c>
      <c r="AI90" s="488">
        <v>3070512</v>
      </c>
      <c r="AJ90" s="488">
        <v>341168</v>
      </c>
      <c r="AK90" s="488">
        <v>33980500</v>
      </c>
      <c r="AL90" s="488">
        <v>228268</v>
      </c>
      <c r="AM90" s="488">
        <v>228268</v>
      </c>
      <c r="AN90" s="488">
        <v>0</v>
      </c>
      <c r="AO90" s="488">
        <v>0</v>
      </c>
      <c r="AP90" s="488">
        <v>199062</v>
      </c>
      <c r="AQ90" s="488">
        <v>0</v>
      </c>
      <c r="AR90" s="488">
        <v>199062</v>
      </c>
      <c r="AS90" s="488">
        <v>136305</v>
      </c>
      <c r="AT90" s="488">
        <v>0</v>
      </c>
      <c r="AU90" s="488">
        <v>0</v>
      </c>
      <c r="AV90" s="488">
        <v>136305</v>
      </c>
      <c r="AW90" s="488">
        <v>0</v>
      </c>
      <c r="AX90" s="488">
        <v>0</v>
      </c>
      <c r="AY90" s="488">
        <v>0</v>
      </c>
      <c r="AZ90" s="488">
        <v>0</v>
      </c>
      <c r="BA90" s="488">
        <v>0</v>
      </c>
      <c r="BB90" s="488">
        <v>0</v>
      </c>
      <c r="BC90" s="488">
        <v>0</v>
      </c>
      <c r="BD90" s="488">
        <v>0</v>
      </c>
      <c r="BE90" s="491">
        <v>0.5</v>
      </c>
      <c r="BF90" s="491">
        <v>0.4</v>
      </c>
      <c r="BG90" s="491">
        <v>0.09</v>
      </c>
      <c r="BH90" s="491">
        <v>0.01</v>
      </c>
      <c r="BI90" s="491">
        <v>1</v>
      </c>
      <c r="BJ90" s="492">
        <v>36735</v>
      </c>
      <c r="BK90" s="492">
        <v>29388</v>
      </c>
      <c r="BL90" s="492">
        <v>6612</v>
      </c>
      <c r="BM90" s="492">
        <v>735</v>
      </c>
      <c r="BN90" s="492">
        <v>73470</v>
      </c>
      <c r="BO90" s="492">
        <v>16958833</v>
      </c>
      <c r="BP90" s="492">
        <v>14239745</v>
      </c>
      <c r="BQ90" s="492">
        <v>3077124</v>
      </c>
      <c r="BR90" s="492">
        <v>341903</v>
      </c>
      <c r="BS90" s="493">
        <v>34617605</v>
      </c>
      <c r="BT90" s="494">
        <v>210031</v>
      </c>
      <c r="BU90" s="492">
        <v>46124</v>
      </c>
      <c r="BV90" s="492">
        <v>5125</v>
      </c>
      <c r="BW90" s="492">
        <v>261280</v>
      </c>
      <c r="BX90" s="492">
        <v>1216278</v>
      </c>
      <c r="BY90" s="492">
        <v>270209</v>
      </c>
      <c r="BZ90" s="492">
        <v>30023</v>
      </c>
      <c r="CA90" s="492">
        <v>1516510</v>
      </c>
      <c r="CB90" s="492">
        <v>0</v>
      </c>
      <c r="CC90" s="492">
        <v>0</v>
      </c>
      <c r="CD90" s="492">
        <v>0</v>
      </c>
      <c r="CE90" s="492">
        <v>0</v>
      </c>
      <c r="CF90" s="492">
        <v>25635</v>
      </c>
      <c r="CG90" s="492">
        <v>5768</v>
      </c>
      <c r="CH90" s="492">
        <v>641</v>
      </c>
      <c r="CI90" s="492">
        <v>32044</v>
      </c>
      <c r="CJ90" s="492">
        <v>0</v>
      </c>
      <c r="CK90" s="492">
        <v>0</v>
      </c>
      <c r="CL90" s="492">
        <v>0</v>
      </c>
      <c r="CM90" s="492">
        <v>0</v>
      </c>
      <c r="CN90" s="492">
        <v>10186</v>
      </c>
      <c r="CO90" s="492">
        <v>2292</v>
      </c>
      <c r="CP90" s="492">
        <v>255</v>
      </c>
      <c r="CQ90" s="492">
        <v>12733</v>
      </c>
      <c r="CR90" s="492">
        <v>0</v>
      </c>
      <c r="CS90" s="492">
        <v>0</v>
      </c>
      <c r="CT90" s="492">
        <v>0</v>
      </c>
      <c r="CU90" s="492">
        <v>0</v>
      </c>
      <c r="CV90" s="492">
        <v>0</v>
      </c>
      <c r="CW90" s="492">
        <v>0</v>
      </c>
      <c r="CX90" s="492">
        <v>0</v>
      </c>
      <c r="CY90" s="492">
        <v>0</v>
      </c>
      <c r="CZ90" s="492">
        <v>1462130</v>
      </c>
      <c r="DA90" s="492">
        <v>324393</v>
      </c>
      <c r="DB90" s="492">
        <v>36044</v>
      </c>
      <c r="DC90" s="493">
        <v>1822567</v>
      </c>
      <c r="DD90" s="591" t="s">
        <v>53</v>
      </c>
      <c r="DE90" s="592" t="s">
        <v>1211</v>
      </c>
      <c r="DF90" s="594" t="s">
        <v>1212</v>
      </c>
    </row>
    <row r="91" spans="1:110" ht="12.75" x14ac:dyDescent="0.2">
      <c r="A91" s="468">
        <v>84</v>
      </c>
      <c r="B91" s="473" t="s">
        <v>56</v>
      </c>
      <c r="C91" s="403" t="s">
        <v>897</v>
      </c>
      <c r="D91" s="474" t="s">
        <v>906</v>
      </c>
      <c r="E91" s="480" t="s">
        <v>55</v>
      </c>
      <c r="F91" s="487">
        <v>22387789</v>
      </c>
      <c r="G91" s="488">
        <v>451131</v>
      </c>
      <c r="H91" s="488">
        <v>0</v>
      </c>
      <c r="I91" s="488">
        <v>108647</v>
      </c>
      <c r="J91" s="488">
        <v>0</v>
      </c>
      <c r="K91" s="488">
        <v>108647</v>
      </c>
      <c r="L91" s="488">
        <v>0</v>
      </c>
      <c r="M91" s="488">
        <v>0</v>
      </c>
      <c r="N91" s="488">
        <v>202519</v>
      </c>
      <c r="O91" s="488">
        <v>202519</v>
      </c>
      <c r="P91" s="488">
        <v>0</v>
      </c>
      <c r="Q91" s="489">
        <v>22527754</v>
      </c>
      <c r="R91" s="490">
        <v>0.5</v>
      </c>
      <c r="S91" s="491">
        <v>0.4</v>
      </c>
      <c r="T91" s="491">
        <v>0.09</v>
      </c>
      <c r="U91" s="491">
        <v>0.01</v>
      </c>
      <c r="V91" s="491">
        <v>1</v>
      </c>
      <c r="W91" s="488">
        <v>11263876</v>
      </c>
      <c r="X91" s="488">
        <v>9011102</v>
      </c>
      <c r="Y91" s="488">
        <v>2027498</v>
      </c>
      <c r="Z91" s="488">
        <v>225278</v>
      </c>
      <c r="AA91" s="488">
        <v>22527754</v>
      </c>
      <c r="AB91" s="488">
        <v>0</v>
      </c>
      <c r="AC91" s="488">
        <v>0</v>
      </c>
      <c r="AD91" s="488">
        <v>0</v>
      </c>
      <c r="AE91" s="488">
        <v>0</v>
      </c>
      <c r="AF91" s="488">
        <v>0</v>
      </c>
      <c r="AG91" s="488">
        <v>11263876</v>
      </c>
      <c r="AH91" s="488">
        <v>9011102</v>
      </c>
      <c r="AI91" s="488">
        <v>2027498</v>
      </c>
      <c r="AJ91" s="488">
        <v>225278</v>
      </c>
      <c r="AK91" s="488">
        <v>22527754</v>
      </c>
      <c r="AL91" s="488">
        <v>108647</v>
      </c>
      <c r="AM91" s="488">
        <v>108647</v>
      </c>
      <c r="AN91" s="488">
        <v>0</v>
      </c>
      <c r="AO91" s="488">
        <v>0</v>
      </c>
      <c r="AP91" s="488">
        <v>202519</v>
      </c>
      <c r="AQ91" s="488">
        <v>0</v>
      </c>
      <c r="AR91" s="488">
        <v>202519</v>
      </c>
      <c r="AS91" s="488">
        <v>0</v>
      </c>
      <c r="AT91" s="488">
        <v>0</v>
      </c>
      <c r="AU91" s="488">
        <v>0</v>
      </c>
      <c r="AV91" s="488">
        <v>0</v>
      </c>
      <c r="AW91" s="488">
        <v>0</v>
      </c>
      <c r="AX91" s="488">
        <v>0</v>
      </c>
      <c r="AY91" s="488">
        <v>0</v>
      </c>
      <c r="AZ91" s="488">
        <v>0</v>
      </c>
      <c r="BA91" s="488">
        <v>0</v>
      </c>
      <c r="BB91" s="488">
        <v>0</v>
      </c>
      <c r="BC91" s="488">
        <v>0</v>
      </c>
      <c r="BD91" s="488">
        <v>0</v>
      </c>
      <c r="BE91" s="491">
        <v>0.5</v>
      </c>
      <c r="BF91" s="491">
        <v>0.4</v>
      </c>
      <c r="BG91" s="491">
        <v>0.09</v>
      </c>
      <c r="BH91" s="491">
        <v>0.01</v>
      </c>
      <c r="BI91" s="491">
        <v>1</v>
      </c>
      <c r="BJ91" s="492">
        <v>-53363</v>
      </c>
      <c r="BK91" s="492">
        <v>-42690</v>
      </c>
      <c r="BL91" s="492">
        <v>-9605</v>
      </c>
      <c r="BM91" s="492">
        <v>-1067</v>
      </c>
      <c r="BN91" s="492">
        <v>-106725</v>
      </c>
      <c r="BO91" s="492">
        <v>11210513</v>
      </c>
      <c r="BP91" s="492">
        <v>9279578</v>
      </c>
      <c r="BQ91" s="492">
        <v>2017893</v>
      </c>
      <c r="BR91" s="492">
        <v>224211</v>
      </c>
      <c r="BS91" s="493">
        <v>22732195</v>
      </c>
      <c r="BT91" s="494">
        <v>138402</v>
      </c>
      <c r="BU91" s="492">
        <v>30456</v>
      </c>
      <c r="BV91" s="492">
        <v>3384</v>
      </c>
      <c r="BW91" s="492">
        <v>172242</v>
      </c>
      <c r="BX91" s="492">
        <v>588372</v>
      </c>
      <c r="BY91" s="492">
        <v>132384</v>
      </c>
      <c r="BZ91" s="492">
        <v>14709</v>
      </c>
      <c r="CA91" s="492">
        <v>735465</v>
      </c>
      <c r="CB91" s="492">
        <v>0</v>
      </c>
      <c r="CC91" s="492">
        <v>0</v>
      </c>
      <c r="CD91" s="492">
        <v>0</v>
      </c>
      <c r="CE91" s="492">
        <v>0</v>
      </c>
      <c r="CF91" s="492">
        <v>9296</v>
      </c>
      <c r="CG91" s="492">
        <v>2092</v>
      </c>
      <c r="CH91" s="492">
        <v>232</v>
      </c>
      <c r="CI91" s="492">
        <v>11620</v>
      </c>
      <c r="CJ91" s="492">
        <v>0</v>
      </c>
      <c r="CK91" s="492">
        <v>0</v>
      </c>
      <c r="CL91" s="492">
        <v>0</v>
      </c>
      <c r="CM91" s="492">
        <v>0</v>
      </c>
      <c r="CN91" s="492">
        <v>4614</v>
      </c>
      <c r="CO91" s="492">
        <v>1038</v>
      </c>
      <c r="CP91" s="492">
        <v>115</v>
      </c>
      <c r="CQ91" s="492">
        <v>5767</v>
      </c>
      <c r="CR91" s="492">
        <v>0</v>
      </c>
      <c r="CS91" s="492">
        <v>0</v>
      </c>
      <c r="CT91" s="492">
        <v>0</v>
      </c>
      <c r="CU91" s="492">
        <v>0</v>
      </c>
      <c r="CV91" s="492">
        <v>0</v>
      </c>
      <c r="CW91" s="492">
        <v>0</v>
      </c>
      <c r="CX91" s="492">
        <v>0</v>
      </c>
      <c r="CY91" s="492">
        <v>0</v>
      </c>
      <c r="CZ91" s="492">
        <v>740684</v>
      </c>
      <c r="DA91" s="492">
        <v>165970</v>
      </c>
      <c r="DB91" s="492">
        <v>18440</v>
      </c>
      <c r="DC91" s="493">
        <v>925094</v>
      </c>
      <c r="DD91" s="591" t="s">
        <v>55</v>
      </c>
      <c r="DE91" s="592" t="s">
        <v>1205</v>
      </c>
      <c r="DF91" s="593" t="s">
        <v>1189</v>
      </c>
    </row>
    <row r="92" spans="1:110" ht="12.75" x14ac:dyDescent="0.2">
      <c r="A92" s="468">
        <v>85</v>
      </c>
      <c r="B92" s="473" t="s">
        <v>58</v>
      </c>
      <c r="C92" s="403" t="s">
        <v>897</v>
      </c>
      <c r="D92" s="474" t="s">
        <v>898</v>
      </c>
      <c r="E92" s="480" t="s">
        <v>57</v>
      </c>
      <c r="F92" s="487">
        <v>31443291.919999998</v>
      </c>
      <c r="G92" s="488">
        <v>1544553.1400000001</v>
      </c>
      <c r="H92" s="488">
        <v>0</v>
      </c>
      <c r="I92" s="488">
        <v>155157</v>
      </c>
      <c r="J92" s="488">
        <v>0</v>
      </c>
      <c r="K92" s="488">
        <v>155157</v>
      </c>
      <c r="L92" s="488">
        <v>0</v>
      </c>
      <c r="M92" s="488">
        <v>29680</v>
      </c>
      <c r="N92" s="488">
        <v>0</v>
      </c>
      <c r="O92" s="488">
        <v>0</v>
      </c>
      <c r="P92" s="488">
        <v>0</v>
      </c>
      <c r="Q92" s="489">
        <v>32803008</v>
      </c>
      <c r="R92" s="490">
        <v>0.5</v>
      </c>
      <c r="S92" s="491">
        <v>0.4</v>
      </c>
      <c r="T92" s="491">
        <v>0.09</v>
      </c>
      <c r="U92" s="491">
        <v>0.01</v>
      </c>
      <c r="V92" s="491">
        <v>1</v>
      </c>
      <c r="W92" s="488">
        <v>16401504</v>
      </c>
      <c r="X92" s="488">
        <v>13121203</v>
      </c>
      <c r="Y92" s="488">
        <v>2952271</v>
      </c>
      <c r="Z92" s="488">
        <v>328030</v>
      </c>
      <c r="AA92" s="488">
        <v>32803008</v>
      </c>
      <c r="AB92" s="488">
        <v>0</v>
      </c>
      <c r="AC92" s="488">
        <v>0</v>
      </c>
      <c r="AD92" s="488">
        <v>0</v>
      </c>
      <c r="AE92" s="488">
        <v>0</v>
      </c>
      <c r="AF92" s="488">
        <v>0</v>
      </c>
      <c r="AG92" s="488">
        <v>16401504</v>
      </c>
      <c r="AH92" s="488">
        <v>13121203</v>
      </c>
      <c r="AI92" s="488">
        <v>2952271</v>
      </c>
      <c r="AJ92" s="488">
        <v>328030</v>
      </c>
      <c r="AK92" s="488">
        <v>32803008</v>
      </c>
      <c r="AL92" s="488">
        <v>155157</v>
      </c>
      <c r="AM92" s="488">
        <v>155157</v>
      </c>
      <c r="AN92" s="488">
        <v>29680</v>
      </c>
      <c r="AO92" s="488">
        <v>29680</v>
      </c>
      <c r="AP92" s="488">
        <v>0</v>
      </c>
      <c r="AQ92" s="488">
        <v>0</v>
      </c>
      <c r="AR92" s="488">
        <v>0</v>
      </c>
      <c r="AS92" s="488">
        <v>0</v>
      </c>
      <c r="AT92" s="488">
        <v>0</v>
      </c>
      <c r="AU92" s="488">
        <v>0</v>
      </c>
      <c r="AV92" s="488">
        <v>0</v>
      </c>
      <c r="AW92" s="488">
        <v>0</v>
      </c>
      <c r="AX92" s="488">
        <v>0</v>
      </c>
      <c r="AY92" s="488">
        <v>0</v>
      </c>
      <c r="AZ92" s="488">
        <v>0</v>
      </c>
      <c r="BA92" s="488">
        <v>0</v>
      </c>
      <c r="BB92" s="488">
        <v>0</v>
      </c>
      <c r="BC92" s="488">
        <v>0</v>
      </c>
      <c r="BD92" s="488">
        <v>0</v>
      </c>
      <c r="BE92" s="491">
        <v>0.5</v>
      </c>
      <c r="BF92" s="491">
        <v>0.4</v>
      </c>
      <c r="BG92" s="491">
        <v>0.09</v>
      </c>
      <c r="BH92" s="491">
        <v>0.01</v>
      </c>
      <c r="BI92" s="491">
        <v>1</v>
      </c>
      <c r="BJ92" s="492">
        <v>-55116</v>
      </c>
      <c r="BK92" s="492">
        <v>-44093</v>
      </c>
      <c r="BL92" s="492">
        <v>-9921</v>
      </c>
      <c r="BM92" s="492">
        <v>-1102</v>
      </c>
      <c r="BN92" s="492">
        <v>-110232</v>
      </c>
      <c r="BO92" s="492">
        <v>16346388</v>
      </c>
      <c r="BP92" s="492">
        <v>13261947</v>
      </c>
      <c r="BQ92" s="492">
        <v>2942350</v>
      </c>
      <c r="BR92" s="492">
        <v>326928</v>
      </c>
      <c r="BS92" s="493">
        <v>32877613</v>
      </c>
      <c r="BT92" s="494">
        <v>197545</v>
      </c>
      <c r="BU92" s="492">
        <v>44347</v>
      </c>
      <c r="BV92" s="492">
        <v>4927</v>
      </c>
      <c r="BW92" s="492">
        <v>246819</v>
      </c>
      <c r="BX92" s="492">
        <v>677354</v>
      </c>
      <c r="BY92" s="492">
        <v>152405</v>
      </c>
      <c r="BZ92" s="492">
        <v>16934</v>
      </c>
      <c r="CA92" s="492">
        <v>846693</v>
      </c>
      <c r="CB92" s="492">
        <v>14318</v>
      </c>
      <c r="CC92" s="492">
        <v>3221</v>
      </c>
      <c r="CD92" s="492">
        <v>358</v>
      </c>
      <c r="CE92" s="492">
        <v>17897</v>
      </c>
      <c r="CF92" s="492">
        <v>0</v>
      </c>
      <c r="CG92" s="492">
        <v>0</v>
      </c>
      <c r="CH92" s="492">
        <v>0</v>
      </c>
      <c r="CI92" s="492">
        <v>0</v>
      </c>
      <c r="CJ92" s="492">
        <v>3128</v>
      </c>
      <c r="CK92" s="492">
        <v>704</v>
      </c>
      <c r="CL92" s="492">
        <v>78</v>
      </c>
      <c r="CM92" s="492">
        <v>3910</v>
      </c>
      <c r="CN92" s="492">
        <v>12224</v>
      </c>
      <c r="CO92" s="492">
        <v>2750</v>
      </c>
      <c r="CP92" s="492">
        <v>306</v>
      </c>
      <c r="CQ92" s="492">
        <v>15280</v>
      </c>
      <c r="CR92" s="492">
        <v>0</v>
      </c>
      <c r="CS92" s="492">
        <v>0</v>
      </c>
      <c r="CT92" s="492">
        <v>0</v>
      </c>
      <c r="CU92" s="492">
        <v>0</v>
      </c>
      <c r="CV92" s="492">
        <v>0</v>
      </c>
      <c r="CW92" s="492">
        <v>0</v>
      </c>
      <c r="CX92" s="492">
        <v>0</v>
      </c>
      <c r="CY92" s="492">
        <v>0</v>
      </c>
      <c r="CZ92" s="492">
        <v>904569</v>
      </c>
      <c r="DA92" s="492">
        <v>203427</v>
      </c>
      <c r="DB92" s="492">
        <v>22603</v>
      </c>
      <c r="DC92" s="493">
        <v>1130599</v>
      </c>
      <c r="DD92" s="591" t="s">
        <v>57</v>
      </c>
      <c r="DE92" s="592" t="s">
        <v>1179</v>
      </c>
      <c r="DF92" s="593" t="s">
        <v>1180</v>
      </c>
    </row>
    <row r="93" spans="1:110" ht="12.75" x14ac:dyDescent="0.2">
      <c r="A93" s="468">
        <v>86</v>
      </c>
      <c r="B93" s="473" t="s">
        <v>60</v>
      </c>
      <c r="C93" s="403" t="s">
        <v>897</v>
      </c>
      <c r="D93" s="474" t="s">
        <v>901</v>
      </c>
      <c r="E93" s="480" t="s">
        <v>59</v>
      </c>
      <c r="F93" s="487">
        <v>41130032</v>
      </c>
      <c r="G93" s="488">
        <v>196431</v>
      </c>
      <c r="H93" s="488">
        <v>0</v>
      </c>
      <c r="I93" s="488">
        <v>193979</v>
      </c>
      <c r="J93" s="488">
        <v>0</v>
      </c>
      <c r="K93" s="488">
        <v>193979</v>
      </c>
      <c r="L93" s="488">
        <v>0</v>
      </c>
      <c r="M93" s="488">
        <v>0</v>
      </c>
      <c r="N93" s="488">
        <v>0</v>
      </c>
      <c r="O93" s="488">
        <v>0</v>
      </c>
      <c r="P93" s="488">
        <v>0</v>
      </c>
      <c r="Q93" s="489">
        <v>41132484</v>
      </c>
      <c r="R93" s="490">
        <v>0.5</v>
      </c>
      <c r="S93" s="491">
        <v>0.4</v>
      </c>
      <c r="T93" s="491">
        <v>0.1</v>
      </c>
      <c r="U93" s="491">
        <v>0</v>
      </c>
      <c r="V93" s="491">
        <v>1</v>
      </c>
      <c r="W93" s="488">
        <v>20566242</v>
      </c>
      <c r="X93" s="488">
        <v>16452994</v>
      </c>
      <c r="Y93" s="488">
        <v>4113248</v>
      </c>
      <c r="Z93" s="488">
        <v>0</v>
      </c>
      <c r="AA93" s="488">
        <v>41132484</v>
      </c>
      <c r="AB93" s="488">
        <v>0</v>
      </c>
      <c r="AC93" s="488">
        <v>0</v>
      </c>
      <c r="AD93" s="488">
        <v>0</v>
      </c>
      <c r="AE93" s="488">
        <v>0</v>
      </c>
      <c r="AF93" s="488">
        <v>0</v>
      </c>
      <c r="AG93" s="488">
        <v>20566242</v>
      </c>
      <c r="AH93" s="488">
        <v>16452994</v>
      </c>
      <c r="AI93" s="488">
        <v>4113248</v>
      </c>
      <c r="AJ93" s="488">
        <v>0</v>
      </c>
      <c r="AK93" s="488">
        <v>41132484</v>
      </c>
      <c r="AL93" s="488">
        <v>193979</v>
      </c>
      <c r="AM93" s="488">
        <v>193979</v>
      </c>
      <c r="AN93" s="488">
        <v>0</v>
      </c>
      <c r="AO93" s="488">
        <v>0</v>
      </c>
      <c r="AP93" s="488">
        <v>0</v>
      </c>
      <c r="AQ93" s="488">
        <v>0</v>
      </c>
      <c r="AR93" s="488">
        <v>0</v>
      </c>
      <c r="AS93" s="488">
        <v>0</v>
      </c>
      <c r="AT93" s="488">
        <v>0</v>
      </c>
      <c r="AU93" s="488">
        <v>0</v>
      </c>
      <c r="AV93" s="488">
        <v>0</v>
      </c>
      <c r="AW93" s="488">
        <v>0</v>
      </c>
      <c r="AX93" s="488">
        <v>0</v>
      </c>
      <c r="AY93" s="488">
        <v>0</v>
      </c>
      <c r="AZ93" s="488">
        <v>0</v>
      </c>
      <c r="BA93" s="488">
        <v>0</v>
      </c>
      <c r="BB93" s="488">
        <v>0</v>
      </c>
      <c r="BC93" s="488">
        <v>0</v>
      </c>
      <c r="BD93" s="488">
        <v>0</v>
      </c>
      <c r="BE93" s="491">
        <v>0.5</v>
      </c>
      <c r="BF93" s="491">
        <v>0.4</v>
      </c>
      <c r="BG93" s="491">
        <v>0.1</v>
      </c>
      <c r="BH93" s="491">
        <v>0</v>
      </c>
      <c r="BI93" s="491">
        <v>1</v>
      </c>
      <c r="BJ93" s="492">
        <v>-574712</v>
      </c>
      <c r="BK93" s="492">
        <v>-459770</v>
      </c>
      <c r="BL93" s="492">
        <v>-114942</v>
      </c>
      <c r="BM93" s="492">
        <v>0</v>
      </c>
      <c r="BN93" s="492">
        <v>-1149424</v>
      </c>
      <c r="BO93" s="492">
        <v>19991530</v>
      </c>
      <c r="BP93" s="492">
        <v>16187203</v>
      </c>
      <c r="BQ93" s="492">
        <v>3998306</v>
      </c>
      <c r="BR93" s="492">
        <v>0</v>
      </c>
      <c r="BS93" s="493">
        <v>40177039</v>
      </c>
      <c r="BT93" s="494">
        <v>247148</v>
      </c>
      <c r="BU93" s="492">
        <v>61787</v>
      </c>
      <c r="BV93" s="492">
        <v>0</v>
      </c>
      <c r="BW93" s="492">
        <v>308935</v>
      </c>
      <c r="BX93" s="492">
        <v>876234</v>
      </c>
      <c r="BY93" s="492">
        <v>219058</v>
      </c>
      <c r="BZ93" s="492">
        <v>0</v>
      </c>
      <c r="CA93" s="492">
        <v>1095292</v>
      </c>
      <c r="CB93" s="492">
        <v>0</v>
      </c>
      <c r="CC93" s="492">
        <v>0</v>
      </c>
      <c r="CD93" s="492">
        <v>0</v>
      </c>
      <c r="CE93" s="492">
        <v>0</v>
      </c>
      <c r="CF93" s="492">
        <v>13535</v>
      </c>
      <c r="CG93" s="492">
        <v>3384</v>
      </c>
      <c r="CH93" s="492">
        <v>0</v>
      </c>
      <c r="CI93" s="492">
        <v>16919</v>
      </c>
      <c r="CJ93" s="492">
        <v>2701</v>
      </c>
      <c r="CK93" s="492">
        <v>675</v>
      </c>
      <c r="CL93" s="492">
        <v>0</v>
      </c>
      <c r="CM93" s="492">
        <v>3376</v>
      </c>
      <c r="CN93" s="492">
        <v>10158</v>
      </c>
      <c r="CO93" s="492">
        <v>2539</v>
      </c>
      <c r="CP93" s="492">
        <v>0</v>
      </c>
      <c r="CQ93" s="492">
        <v>12697</v>
      </c>
      <c r="CR93" s="492">
        <v>0</v>
      </c>
      <c r="CS93" s="492">
        <v>0</v>
      </c>
      <c r="CT93" s="492">
        <v>0</v>
      </c>
      <c r="CU93" s="492">
        <v>0</v>
      </c>
      <c r="CV93" s="492">
        <v>0</v>
      </c>
      <c r="CW93" s="492">
        <v>0</v>
      </c>
      <c r="CX93" s="492">
        <v>0</v>
      </c>
      <c r="CY93" s="492">
        <v>0</v>
      </c>
      <c r="CZ93" s="492">
        <v>1149776</v>
      </c>
      <c r="DA93" s="492">
        <v>287443</v>
      </c>
      <c r="DB93" s="492">
        <v>0</v>
      </c>
      <c r="DC93" s="493">
        <v>1437219</v>
      </c>
      <c r="DD93" s="591" t="s">
        <v>59</v>
      </c>
      <c r="DE93" s="592" t="s">
        <v>1196</v>
      </c>
      <c r="DF93" s="593" t="s">
        <v>1162</v>
      </c>
    </row>
    <row r="94" spans="1:110" ht="12.75" x14ac:dyDescent="0.2">
      <c r="A94" s="468">
        <v>87</v>
      </c>
      <c r="B94" s="473" t="s">
        <v>62</v>
      </c>
      <c r="C94" s="403" t="s">
        <v>897</v>
      </c>
      <c r="D94" s="474" t="s">
        <v>900</v>
      </c>
      <c r="E94" s="480" t="s">
        <v>61</v>
      </c>
      <c r="F94" s="487">
        <v>34248395</v>
      </c>
      <c r="G94" s="488">
        <v>1033802</v>
      </c>
      <c r="H94" s="488">
        <v>0</v>
      </c>
      <c r="I94" s="488">
        <v>267225</v>
      </c>
      <c r="J94" s="488">
        <v>0</v>
      </c>
      <c r="K94" s="488">
        <v>267225</v>
      </c>
      <c r="L94" s="488">
        <v>0</v>
      </c>
      <c r="M94" s="488">
        <v>0</v>
      </c>
      <c r="N94" s="488">
        <v>534103</v>
      </c>
      <c r="O94" s="488">
        <v>464613</v>
      </c>
      <c r="P94" s="488">
        <v>69490</v>
      </c>
      <c r="Q94" s="489">
        <v>34480869</v>
      </c>
      <c r="R94" s="490">
        <v>0.5</v>
      </c>
      <c r="S94" s="491">
        <v>0.4</v>
      </c>
      <c r="T94" s="491">
        <v>0.1</v>
      </c>
      <c r="U94" s="491">
        <v>0</v>
      </c>
      <c r="V94" s="491">
        <v>1</v>
      </c>
      <c r="W94" s="488">
        <v>17240434</v>
      </c>
      <c r="X94" s="488">
        <v>13792348</v>
      </c>
      <c r="Y94" s="488">
        <v>3448087</v>
      </c>
      <c r="Z94" s="488">
        <v>0</v>
      </c>
      <c r="AA94" s="488">
        <v>34480869</v>
      </c>
      <c r="AB94" s="488">
        <v>0</v>
      </c>
      <c r="AC94" s="488">
        <v>0</v>
      </c>
      <c r="AD94" s="488">
        <v>0</v>
      </c>
      <c r="AE94" s="488">
        <v>0</v>
      </c>
      <c r="AF94" s="488">
        <v>0</v>
      </c>
      <c r="AG94" s="488">
        <v>17240434</v>
      </c>
      <c r="AH94" s="488">
        <v>13792348</v>
      </c>
      <c r="AI94" s="488">
        <v>3448087</v>
      </c>
      <c r="AJ94" s="488">
        <v>0</v>
      </c>
      <c r="AK94" s="488">
        <v>34480869</v>
      </c>
      <c r="AL94" s="488">
        <v>267225</v>
      </c>
      <c r="AM94" s="488">
        <v>267225</v>
      </c>
      <c r="AN94" s="488">
        <v>0</v>
      </c>
      <c r="AO94" s="488">
        <v>0</v>
      </c>
      <c r="AP94" s="488">
        <v>464613</v>
      </c>
      <c r="AQ94" s="488">
        <v>69490</v>
      </c>
      <c r="AR94" s="488">
        <v>534103</v>
      </c>
      <c r="AS94" s="488">
        <v>0</v>
      </c>
      <c r="AT94" s="488">
        <v>0</v>
      </c>
      <c r="AU94" s="488">
        <v>0</v>
      </c>
      <c r="AV94" s="488">
        <v>0</v>
      </c>
      <c r="AW94" s="488">
        <v>0</v>
      </c>
      <c r="AX94" s="488">
        <v>0</v>
      </c>
      <c r="AY94" s="488">
        <v>0</v>
      </c>
      <c r="AZ94" s="488">
        <v>0</v>
      </c>
      <c r="BA94" s="488">
        <v>0</v>
      </c>
      <c r="BB94" s="488">
        <v>0</v>
      </c>
      <c r="BC94" s="488">
        <v>0</v>
      </c>
      <c r="BD94" s="488">
        <v>0</v>
      </c>
      <c r="BE94" s="491">
        <v>0.5</v>
      </c>
      <c r="BF94" s="491">
        <v>0.4</v>
      </c>
      <c r="BG94" s="491">
        <v>0.1</v>
      </c>
      <c r="BH94" s="491">
        <v>0</v>
      </c>
      <c r="BI94" s="491">
        <v>1</v>
      </c>
      <c r="BJ94" s="492">
        <v>1102292</v>
      </c>
      <c r="BK94" s="492">
        <v>881834</v>
      </c>
      <c r="BL94" s="492">
        <v>220459</v>
      </c>
      <c r="BM94" s="492">
        <v>0</v>
      </c>
      <c r="BN94" s="492">
        <v>2204585</v>
      </c>
      <c r="BO94" s="492">
        <v>18342726</v>
      </c>
      <c r="BP94" s="492">
        <v>15406020</v>
      </c>
      <c r="BQ94" s="492">
        <v>3738036</v>
      </c>
      <c r="BR94" s="492">
        <v>0</v>
      </c>
      <c r="BS94" s="493">
        <v>37486782</v>
      </c>
      <c r="BT94" s="494">
        <v>214160</v>
      </c>
      <c r="BU94" s="492">
        <v>52839</v>
      </c>
      <c r="BV94" s="492">
        <v>0</v>
      </c>
      <c r="BW94" s="492">
        <v>266999</v>
      </c>
      <c r="BX94" s="492">
        <v>1247785</v>
      </c>
      <c r="BY94" s="492">
        <v>311946</v>
      </c>
      <c r="BZ94" s="492">
        <v>0</v>
      </c>
      <c r="CA94" s="492">
        <v>1559731</v>
      </c>
      <c r="CB94" s="492">
        <v>0</v>
      </c>
      <c r="CC94" s="492">
        <v>0</v>
      </c>
      <c r="CD94" s="492">
        <v>0</v>
      </c>
      <c r="CE94" s="492">
        <v>0</v>
      </c>
      <c r="CF94" s="492">
        <v>0</v>
      </c>
      <c r="CG94" s="492">
        <v>0</v>
      </c>
      <c r="CH94" s="492">
        <v>0</v>
      </c>
      <c r="CI94" s="492">
        <v>0</v>
      </c>
      <c r="CJ94" s="492">
        <v>0</v>
      </c>
      <c r="CK94" s="492">
        <v>0</v>
      </c>
      <c r="CL94" s="492">
        <v>0</v>
      </c>
      <c r="CM94" s="492">
        <v>0</v>
      </c>
      <c r="CN94" s="492">
        <v>37790</v>
      </c>
      <c r="CO94" s="492">
        <v>9448</v>
      </c>
      <c r="CP94" s="492">
        <v>0</v>
      </c>
      <c r="CQ94" s="492">
        <v>47238</v>
      </c>
      <c r="CR94" s="492">
        <v>609</v>
      </c>
      <c r="CS94" s="492">
        <v>152</v>
      </c>
      <c r="CT94" s="492">
        <v>0</v>
      </c>
      <c r="CU94" s="492">
        <v>761</v>
      </c>
      <c r="CV94" s="492">
        <v>0</v>
      </c>
      <c r="CW94" s="492">
        <v>0</v>
      </c>
      <c r="CX94" s="492">
        <v>0</v>
      </c>
      <c r="CY94" s="492">
        <v>0</v>
      </c>
      <c r="CZ94" s="492">
        <v>1500344</v>
      </c>
      <c r="DA94" s="492">
        <v>374385</v>
      </c>
      <c r="DB94" s="492">
        <v>0</v>
      </c>
      <c r="DC94" s="493">
        <v>1874729</v>
      </c>
      <c r="DD94" s="591" t="s">
        <v>61</v>
      </c>
      <c r="DE94" s="592" t="s">
        <v>1188</v>
      </c>
      <c r="DF94" s="593" t="s">
        <v>1162</v>
      </c>
    </row>
    <row r="95" spans="1:110" ht="12.75" x14ac:dyDescent="0.2">
      <c r="A95" s="468">
        <v>88</v>
      </c>
      <c r="B95" s="473" t="s">
        <v>64</v>
      </c>
      <c r="C95" s="403" t="s">
        <v>897</v>
      </c>
      <c r="D95" s="474" t="s">
        <v>900</v>
      </c>
      <c r="E95" s="480" t="s">
        <v>63</v>
      </c>
      <c r="F95" s="487">
        <v>26832891</v>
      </c>
      <c r="G95" s="488">
        <v>0</v>
      </c>
      <c r="H95" s="488">
        <v>679568</v>
      </c>
      <c r="I95" s="488">
        <v>99517</v>
      </c>
      <c r="J95" s="488">
        <v>0</v>
      </c>
      <c r="K95" s="488">
        <v>99517</v>
      </c>
      <c r="L95" s="488">
        <v>0</v>
      </c>
      <c r="M95" s="488">
        <v>0</v>
      </c>
      <c r="N95" s="488">
        <v>287400</v>
      </c>
      <c r="O95" s="488">
        <v>287400</v>
      </c>
      <c r="P95" s="488">
        <v>0</v>
      </c>
      <c r="Q95" s="489">
        <v>25766406</v>
      </c>
      <c r="R95" s="490">
        <v>0.5</v>
      </c>
      <c r="S95" s="491">
        <v>0.4</v>
      </c>
      <c r="T95" s="491">
        <v>0.1</v>
      </c>
      <c r="U95" s="491">
        <v>0</v>
      </c>
      <c r="V95" s="491">
        <v>1</v>
      </c>
      <c r="W95" s="488">
        <v>12883203</v>
      </c>
      <c r="X95" s="488">
        <v>10306562</v>
      </c>
      <c r="Y95" s="488">
        <v>2576641</v>
      </c>
      <c r="Z95" s="488">
        <v>0</v>
      </c>
      <c r="AA95" s="488">
        <v>25766406</v>
      </c>
      <c r="AB95" s="488">
        <v>0</v>
      </c>
      <c r="AC95" s="488">
        <v>0</v>
      </c>
      <c r="AD95" s="488">
        <v>0</v>
      </c>
      <c r="AE95" s="488">
        <v>0</v>
      </c>
      <c r="AF95" s="488">
        <v>0</v>
      </c>
      <c r="AG95" s="488">
        <v>12883203</v>
      </c>
      <c r="AH95" s="488">
        <v>10306562</v>
      </c>
      <c r="AI95" s="488">
        <v>2576641</v>
      </c>
      <c r="AJ95" s="488">
        <v>0</v>
      </c>
      <c r="AK95" s="488">
        <v>25766406</v>
      </c>
      <c r="AL95" s="488">
        <v>99517</v>
      </c>
      <c r="AM95" s="488">
        <v>99517</v>
      </c>
      <c r="AN95" s="488">
        <v>0</v>
      </c>
      <c r="AO95" s="488">
        <v>0</v>
      </c>
      <c r="AP95" s="488">
        <v>287400</v>
      </c>
      <c r="AQ95" s="488">
        <v>0</v>
      </c>
      <c r="AR95" s="488">
        <v>287400</v>
      </c>
      <c r="AS95" s="488">
        <v>0</v>
      </c>
      <c r="AT95" s="488">
        <v>0</v>
      </c>
      <c r="AU95" s="488">
        <v>0</v>
      </c>
      <c r="AV95" s="488">
        <v>0</v>
      </c>
      <c r="AW95" s="488">
        <v>0</v>
      </c>
      <c r="AX95" s="488">
        <v>0</v>
      </c>
      <c r="AY95" s="488">
        <v>0</v>
      </c>
      <c r="AZ95" s="488">
        <v>0</v>
      </c>
      <c r="BA95" s="488">
        <v>0</v>
      </c>
      <c r="BB95" s="488">
        <v>0</v>
      </c>
      <c r="BC95" s="488">
        <v>0</v>
      </c>
      <c r="BD95" s="488">
        <v>0</v>
      </c>
      <c r="BE95" s="491">
        <v>0.5</v>
      </c>
      <c r="BF95" s="491">
        <v>0.4</v>
      </c>
      <c r="BG95" s="491">
        <v>0.1</v>
      </c>
      <c r="BH95" s="491">
        <v>0</v>
      </c>
      <c r="BI95" s="491">
        <v>1</v>
      </c>
      <c r="BJ95" s="492">
        <v>-26937</v>
      </c>
      <c r="BK95" s="492">
        <v>-21549</v>
      </c>
      <c r="BL95" s="492">
        <v>-5387</v>
      </c>
      <c r="BM95" s="492">
        <v>0</v>
      </c>
      <c r="BN95" s="492">
        <v>-53873</v>
      </c>
      <c r="BO95" s="492">
        <v>12856266</v>
      </c>
      <c r="BP95" s="492">
        <v>10671930</v>
      </c>
      <c r="BQ95" s="492">
        <v>2571254</v>
      </c>
      <c r="BR95" s="492">
        <v>0</v>
      </c>
      <c r="BS95" s="493">
        <v>26099450</v>
      </c>
      <c r="BT95" s="494">
        <v>159137</v>
      </c>
      <c r="BU95" s="492">
        <v>38705</v>
      </c>
      <c r="BV95" s="492">
        <v>0</v>
      </c>
      <c r="BW95" s="492">
        <v>197842</v>
      </c>
      <c r="BX95" s="492">
        <v>505226</v>
      </c>
      <c r="BY95" s="492">
        <v>126307</v>
      </c>
      <c r="BZ95" s="492">
        <v>0</v>
      </c>
      <c r="CA95" s="492">
        <v>631533</v>
      </c>
      <c r="CB95" s="492">
        <v>2758</v>
      </c>
      <c r="CC95" s="492">
        <v>690</v>
      </c>
      <c r="CD95" s="492">
        <v>0</v>
      </c>
      <c r="CE95" s="492">
        <v>3448</v>
      </c>
      <c r="CF95" s="492">
        <v>0</v>
      </c>
      <c r="CG95" s="492">
        <v>0</v>
      </c>
      <c r="CH95" s="492">
        <v>0</v>
      </c>
      <c r="CI95" s="492">
        <v>0</v>
      </c>
      <c r="CJ95" s="492">
        <v>0</v>
      </c>
      <c r="CK95" s="492">
        <v>0</v>
      </c>
      <c r="CL95" s="492">
        <v>0</v>
      </c>
      <c r="CM95" s="492">
        <v>0</v>
      </c>
      <c r="CN95" s="492">
        <v>17458</v>
      </c>
      <c r="CO95" s="492">
        <v>4365</v>
      </c>
      <c r="CP95" s="492">
        <v>0</v>
      </c>
      <c r="CQ95" s="492">
        <v>21823</v>
      </c>
      <c r="CR95" s="492">
        <v>0</v>
      </c>
      <c r="CS95" s="492">
        <v>0</v>
      </c>
      <c r="CT95" s="492">
        <v>0</v>
      </c>
      <c r="CU95" s="492">
        <v>0</v>
      </c>
      <c r="CV95" s="492">
        <v>0</v>
      </c>
      <c r="CW95" s="492">
        <v>0</v>
      </c>
      <c r="CX95" s="492">
        <v>0</v>
      </c>
      <c r="CY95" s="492">
        <v>0</v>
      </c>
      <c r="CZ95" s="492">
        <v>684579</v>
      </c>
      <c r="DA95" s="492">
        <v>170067</v>
      </c>
      <c r="DB95" s="492">
        <v>0</v>
      </c>
      <c r="DC95" s="493">
        <v>854646</v>
      </c>
      <c r="DD95" s="591" t="s">
        <v>63</v>
      </c>
      <c r="DE95" s="592" t="s">
        <v>1207</v>
      </c>
      <c r="DF95" s="593" t="s">
        <v>1162</v>
      </c>
    </row>
    <row r="96" spans="1:110" ht="12.75" x14ac:dyDescent="0.2">
      <c r="A96" s="468">
        <v>89</v>
      </c>
      <c r="B96" s="473" t="s">
        <v>66</v>
      </c>
      <c r="C96" s="403" t="s">
        <v>529</v>
      </c>
      <c r="D96" s="474" t="s">
        <v>905</v>
      </c>
      <c r="E96" s="480" t="s">
        <v>561</v>
      </c>
      <c r="F96" s="487">
        <v>104563123</v>
      </c>
      <c r="G96" s="488">
        <v>0</v>
      </c>
      <c r="H96" s="488">
        <v>8761964</v>
      </c>
      <c r="I96" s="488">
        <v>431637</v>
      </c>
      <c r="J96" s="488">
        <v>0</v>
      </c>
      <c r="K96" s="488">
        <v>431637</v>
      </c>
      <c r="L96" s="488">
        <v>0</v>
      </c>
      <c r="M96" s="488">
        <v>0</v>
      </c>
      <c r="N96" s="488">
        <v>4455733</v>
      </c>
      <c r="O96" s="488">
        <v>4455733</v>
      </c>
      <c r="P96" s="488">
        <v>0</v>
      </c>
      <c r="Q96" s="489">
        <v>90913789</v>
      </c>
      <c r="R96" s="490">
        <v>0.5</v>
      </c>
      <c r="S96" s="491">
        <v>0.49</v>
      </c>
      <c r="T96" s="491">
        <v>0</v>
      </c>
      <c r="U96" s="491">
        <v>0.01</v>
      </c>
      <c r="V96" s="491">
        <v>1</v>
      </c>
      <c r="W96" s="488">
        <v>45456894</v>
      </c>
      <c r="X96" s="488">
        <v>44547757</v>
      </c>
      <c r="Y96" s="488">
        <v>0</v>
      </c>
      <c r="Z96" s="488">
        <v>909138</v>
      </c>
      <c r="AA96" s="488">
        <v>90913789</v>
      </c>
      <c r="AB96" s="488">
        <v>116081.5</v>
      </c>
      <c r="AC96" s="488">
        <v>0</v>
      </c>
      <c r="AD96" s="488">
        <v>0</v>
      </c>
      <c r="AE96" s="488">
        <v>0</v>
      </c>
      <c r="AF96" s="488">
        <v>116081.5</v>
      </c>
      <c r="AG96" s="488">
        <v>45340813</v>
      </c>
      <c r="AH96" s="488">
        <v>44547757</v>
      </c>
      <c r="AI96" s="488">
        <v>0</v>
      </c>
      <c r="AJ96" s="488">
        <v>909138</v>
      </c>
      <c r="AK96" s="488">
        <v>90797708</v>
      </c>
      <c r="AL96" s="488">
        <v>431637</v>
      </c>
      <c r="AM96" s="488">
        <v>431637</v>
      </c>
      <c r="AN96" s="488">
        <v>0</v>
      </c>
      <c r="AO96" s="488">
        <v>0</v>
      </c>
      <c r="AP96" s="488">
        <v>4455733</v>
      </c>
      <c r="AQ96" s="488">
        <v>0</v>
      </c>
      <c r="AR96" s="488">
        <v>4455733</v>
      </c>
      <c r="AS96" s="488">
        <v>114620.5</v>
      </c>
      <c r="AT96" s="488">
        <v>0</v>
      </c>
      <c r="AU96" s="488">
        <v>1461</v>
      </c>
      <c r="AV96" s="488">
        <v>116081.5</v>
      </c>
      <c r="AW96" s="488">
        <v>0</v>
      </c>
      <c r="AX96" s="488">
        <v>0</v>
      </c>
      <c r="AY96" s="488">
        <v>0</v>
      </c>
      <c r="AZ96" s="488">
        <v>0</v>
      </c>
      <c r="BA96" s="488">
        <v>0</v>
      </c>
      <c r="BB96" s="488">
        <v>0</v>
      </c>
      <c r="BC96" s="488">
        <v>0</v>
      </c>
      <c r="BD96" s="488">
        <v>0</v>
      </c>
      <c r="BE96" s="491">
        <v>0.5</v>
      </c>
      <c r="BF96" s="491">
        <v>0.49</v>
      </c>
      <c r="BG96" s="491">
        <v>0</v>
      </c>
      <c r="BH96" s="491">
        <v>0.01</v>
      </c>
      <c r="BI96" s="491">
        <v>1</v>
      </c>
      <c r="BJ96" s="492">
        <v>-835509</v>
      </c>
      <c r="BK96" s="492">
        <v>-818799</v>
      </c>
      <c r="BL96" s="492">
        <v>0</v>
      </c>
      <c r="BM96" s="492">
        <v>-16710</v>
      </c>
      <c r="BN96" s="492">
        <v>-1671018</v>
      </c>
      <c r="BO96" s="492">
        <v>44505304</v>
      </c>
      <c r="BP96" s="492">
        <v>48730949</v>
      </c>
      <c r="BQ96" s="492">
        <v>0</v>
      </c>
      <c r="BR96" s="492">
        <v>893889</v>
      </c>
      <c r="BS96" s="493">
        <v>94130142</v>
      </c>
      <c r="BT96" s="494">
        <v>737826</v>
      </c>
      <c r="BU96" s="492">
        <v>0</v>
      </c>
      <c r="BV96" s="492">
        <v>13679</v>
      </c>
      <c r="BW96" s="492">
        <v>751505</v>
      </c>
      <c r="BX96" s="492">
        <v>3013836</v>
      </c>
      <c r="BY96" s="492">
        <v>0</v>
      </c>
      <c r="BZ96" s="492">
        <v>61507</v>
      </c>
      <c r="CA96" s="492">
        <v>3075343</v>
      </c>
      <c r="CB96" s="492">
        <v>0</v>
      </c>
      <c r="CC96" s="492">
        <v>0</v>
      </c>
      <c r="CD96" s="492">
        <v>0</v>
      </c>
      <c r="CE96" s="492">
        <v>0</v>
      </c>
      <c r="CF96" s="492">
        <v>0</v>
      </c>
      <c r="CG96" s="492">
        <v>0</v>
      </c>
      <c r="CH96" s="492">
        <v>0</v>
      </c>
      <c r="CI96" s="492">
        <v>0</v>
      </c>
      <c r="CJ96" s="492">
        <v>8628</v>
      </c>
      <c r="CK96" s="492">
        <v>0</v>
      </c>
      <c r="CL96" s="492">
        <v>176</v>
      </c>
      <c r="CM96" s="492">
        <v>8804</v>
      </c>
      <c r="CN96" s="492">
        <v>53029</v>
      </c>
      <c r="CO96" s="492">
        <v>0</v>
      </c>
      <c r="CP96" s="492">
        <v>1082</v>
      </c>
      <c r="CQ96" s="492">
        <v>54111</v>
      </c>
      <c r="CR96" s="492">
        <v>14920</v>
      </c>
      <c r="CS96" s="492">
        <v>0</v>
      </c>
      <c r="CT96" s="492">
        <v>305</v>
      </c>
      <c r="CU96" s="492">
        <v>15225</v>
      </c>
      <c r="CV96" s="492">
        <v>0</v>
      </c>
      <c r="CW96" s="492">
        <v>0</v>
      </c>
      <c r="CX96" s="492">
        <v>0</v>
      </c>
      <c r="CY96" s="492">
        <v>0</v>
      </c>
      <c r="CZ96" s="492">
        <v>3828239</v>
      </c>
      <c r="DA96" s="492">
        <v>0</v>
      </c>
      <c r="DB96" s="492">
        <v>76749</v>
      </c>
      <c r="DC96" s="493">
        <v>3904988</v>
      </c>
      <c r="DD96" s="591" t="s">
        <v>561</v>
      </c>
      <c r="DE96" s="592" t="s">
        <v>529</v>
      </c>
      <c r="DF96" s="593" t="s">
        <v>1213</v>
      </c>
    </row>
    <row r="97" spans="1:110" ht="12.75" x14ac:dyDescent="0.2">
      <c r="A97" s="468">
        <v>90</v>
      </c>
      <c r="B97" s="473" t="s">
        <v>68</v>
      </c>
      <c r="C97" s="403" t="s">
        <v>897</v>
      </c>
      <c r="D97" s="474" t="s">
        <v>907</v>
      </c>
      <c r="E97" s="480" t="s">
        <v>67</v>
      </c>
      <c r="F97" s="487">
        <v>53274313</v>
      </c>
      <c r="G97" s="488">
        <v>0</v>
      </c>
      <c r="H97" s="488">
        <v>922055</v>
      </c>
      <c r="I97" s="488">
        <v>175258</v>
      </c>
      <c r="J97" s="488">
        <v>0</v>
      </c>
      <c r="K97" s="488">
        <v>175258</v>
      </c>
      <c r="L97" s="488">
        <v>0</v>
      </c>
      <c r="M97" s="488">
        <v>0</v>
      </c>
      <c r="N97" s="488">
        <v>0</v>
      </c>
      <c r="O97" s="488">
        <v>0</v>
      </c>
      <c r="P97" s="488">
        <v>0</v>
      </c>
      <c r="Q97" s="489">
        <v>52177000</v>
      </c>
      <c r="R97" s="490">
        <v>0.5</v>
      </c>
      <c r="S97" s="491">
        <v>0.4</v>
      </c>
      <c r="T97" s="491">
        <v>0.09</v>
      </c>
      <c r="U97" s="491">
        <v>0.01</v>
      </c>
      <c r="V97" s="491">
        <v>1</v>
      </c>
      <c r="W97" s="488">
        <v>26088500</v>
      </c>
      <c r="X97" s="488">
        <v>20870800</v>
      </c>
      <c r="Y97" s="488">
        <v>4695930</v>
      </c>
      <c r="Z97" s="488">
        <v>521770</v>
      </c>
      <c r="AA97" s="488">
        <v>52177000</v>
      </c>
      <c r="AB97" s="488">
        <v>0</v>
      </c>
      <c r="AC97" s="488">
        <v>0</v>
      </c>
      <c r="AD97" s="488">
        <v>0</v>
      </c>
      <c r="AE97" s="488">
        <v>0</v>
      </c>
      <c r="AF97" s="488">
        <v>0</v>
      </c>
      <c r="AG97" s="488">
        <v>26088500</v>
      </c>
      <c r="AH97" s="488">
        <v>20870800</v>
      </c>
      <c r="AI97" s="488">
        <v>4695930</v>
      </c>
      <c r="AJ97" s="488">
        <v>521770</v>
      </c>
      <c r="AK97" s="488">
        <v>52177000</v>
      </c>
      <c r="AL97" s="488">
        <v>175258</v>
      </c>
      <c r="AM97" s="488">
        <v>175258</v>
      </c>
      <c r="AN97" s="488">
        <v>0</v>
      </c>
      <c r="AO97" s="488">
        <v>0</v>
      </c>
      <c r="AP97" s="488">
        <v>0</v>
      </c>
      <c r="AQ97" s="488">
        <v>0</v>
      </c>
      <c r="AR97" s="488">
        <v>0</v>
      </c>
      <c r="AS97" s="488">
        <v>0</v>
      </c>
      <c r="AT97" s="488">
        <v>0</v>
      </c>
      <c r="AU97" s="488">
        <v>0</v>
      </c>
      <c r="AV97" s="488">
        <v>0</v>
      </c>
      <c r="AW97" s="488">
        <v>0</v>
      </c>
      <c r="AX97" s="488">
        <v>0</v>
      </c>
      <c r="AY97" s="488">
        <v>0</v>
      </c>
      <c r="AZ97" s="488">
        <v>0</v>
      </c>
      <c r="BA97" s="488">
        <v>0</v>
      </c>
      <c r="BB97" s="488">
        <v>0</v>
      </c>
      <c r="BC97" s="488">
        <v>0</v>
      </c>
      <c r="BD97" s="488">
        <v>0</v>
      </c>
      <c r="BE97" s="491">
        <v>0.5</v>
      </c>
      <c r="BF97" s="491">
        <v>0.4</v>
      </c>
      <c r="BG97" s="491">
        <v>0.09</v>
      </c>
      <c r="BH97" s="491">
        <v>0.01</v>
      </c>
      <c r="BI97" s="491">
        <v>1</v>
      </c>
      <c r="BJ97" s="492">
        <v>438336</v>
      </c>
      <c r="BK97" s="492">
        <v>350668</v>
      </c>
      <c r="BL97" s="492">
        <v>78900</v>
      </c>
      <c r="BM97" s="492">
        <v>8767</v>
      </c>
      <c r="BN97" s="492">
        <v>876671</v>
      </c>
      <c r="BO97" s="492">
        <v>26526836</v>
      </c>
      <c r="BP97" s="492">
        <v>21396726</v>
      </c>
      <c r="BQ97" s="492">
        <v>4774830</v>
      </c>
      <c r="BR97" s="492">
        <v>530537</v>
      </c>
      <c r="BS97" s="493">
        <v>53228929</v>
      </c>
      <c r="BT97" s="494">
        <v>313510</v>
      </c>
      <c r="BU97" s="492">
        <v>70540</v>
      </c>
      <c r="BV97" s="492">
        <v>7838</v>
      </c>
      <c r="BW97" s="492">
        <v>391888</v>
      </c>
      <c r="BX97" s="492">
        <v>706741</v>
      </c>
      <c r="BY97" s="492">
        <v>159016</v>
      </c>
      <c r="BZ97" s="492">
        <v>17668</v>
      </c>
      <c r="CA97" s="492">
        <v>883425</v>
      </c>
      <c r="CB97" s="492">
        <v>1078</v>
      </c>
      <c r="CC97" s="492">
        <v>243</v>
      </c>
      <c r="CD97" s="492">
        <v>27</v>
      </c>
      <c r="CE97" s="492">
        <v>1348</v>
      </c>
      <c r="CF97" s="492">
        <v>1343</v>
      </c>
      <c r="CG97" s="492">
        <v>302</v>
      </c>
      <c r="CH97" s="492">
        <v>34</v>
      </c>
      <c r="CI97" s="492">
        <v>1679</v>
      </c>
      <c r="CJ97" s="492">
        <v>0</v>
      </c>
      <c r="CK97" s="492">
        <v>0</v>
      </c>
      <c r="CL97" s="492">
        <v>0</v>
      </c>
      <c r="CM97" s="492">
        <v>0</v>
      </c>
      <c r="CN97" s="492">
        <v>979</v>
      </c>
      <c r="CO97" s="492">
        <v>221</v>
      </c>
      <c r="CP97" s="492">
        <v>25</v>
      </c>
      <c r="CQ97" s="492">
        <v>1225</v>
      </c>
      <c r="CR97" s="492">
        <v>0</v>
      </c>
      <c r="CS97" s="492">
        <v>0</v>
      </c>
      <c r="CT97" s="492">
        <v>0</v>
      </c>
      <c r="CU97" s="492">
        <v>0</v>
      </c>
      <c r="CV97" s="492">
        <v>0</v>
      </c>
      <c r="CW97" s="492">
        <v>0</v>
      </c>
      <c r="CX97" s="492">
        <v>0</v>
      </c>
      <c r="CY97" s="492">
        <v>0</v>
      </c>
      <c r="CZ97" s="492">
        <v>1023651</v>
      </c>
      <c r="DA97" s="492">
        <v>230322</v>
      </c>
      <c r="DB97" s="492">
        <v>25592</v>
      </c>
      <c r="DC97" s="493">
        <v>1279565</v>
      </c>
      <c r="DD97" s="591" t="s">
        <v>67</v>
      </c>
      <c r="DE97" s="592" t="s">
        <v>1200</v>
      </c>
      <c r="DF97" s="593" t="s">
        <v>1201</v>
      </c>
    </row>
    <row r="98" spans="1:110" ht="12.75" x14ac:dyDescent="0.2">
      <c r="A98" s="468">
        <v>91</v>
      </c>
      <c r="B98" s="473" t="s">
        <v>70</v>
      </c>
      <c r="C98" s="403" t="s">
        <v>897</v>
      </c>
      <c r="D98" s="474" t="s">
        <v>898</v>
      </c>
      <c r="E98" s="480" t="s">
        <v>69</v>
      </c>
      <c r="F98" s="487">
        <v>35107548</v>
      </c>
      <c r="G98" s="488">
        <v>748643</v>
      </c>
      <c r="H98" s="488">
        <v>0</v>
      </c>
      <c r="I98" s="488">
        <v>125525</v>
      </c>
      <c r="J98" s="488">
        <v>0</v>
      </c>
      <c r="K98" s="488">
        <v>125525</v>
      </c>
      <c r="L98" s="488">
        <v>0</v>
      </c>
      <c r="M98" s="488">
        <v>0</v>
      </c>
      <c r="N98" s="488">
        <v>0</v>
      </c>
      <c r="O98" s="488">
        <v>0</v>
      </c>
      <c r="P98" s="488">
        <v>0</v>
      </c>
      <c r="Q98" s="489">
        <v>35730666</v>
      </c>
      <c r="R98" s="490">
        <v>0.5</v>
      </c>
      <c r="S98" s="491">
        <v>0.4</v>
      </c>
      <c r="T98" s="491">
        <v>0.09</v>
      </c>
      <c r="U98" s="491">
        <v>0.01</v>
      </c>
      <c r="V98" s="491">
        <v>1</v>
      </c>
      <c r="W98" s="488">
        <v>17865333</v>
      </c>
      <c r="X98" s="488">
        <v>14292266</v>
      </c>
      <c r="Y98" s="488">
        <v>3215760</v>
      </c>
      <c r="Z98" s="488">
        <v>357307</v>
      </c>
      <c r="AA98" s="488">
        <v>35730666</v>
      </c>
      <c r="AB98" s="488">
        <v>0</v>
      </c>
      <c r="AC98" s="488">
        <v>0</v>
      </c>
      <c r="AD98" s="488">
        <v>0</v>
      </c>
      <c r="AE98" s="488">
        <v>0</v>
      </c>
      <c r="AF98" s="488">
        <v>0</v>
      </c>
      <c r="AG98" s="488">
        <v>17865333</v>
      </c>
      <c r="AH98" s="488">
        <v>14292266</v>
      </c>
      <c r="AI98" s="488">
        <v>3215760</v>
      </c>
      <c r="AJ98" s="488">
        <v>357307</v>
      </c>
      <c r="AK98" s="488">
        <v>35730666</v>
      </c>
      <c r="AL98" s="488">
        <v>125525</v>
      </c>
      <c r="AM98" s="488">
        <v>125525</v>
      </c>
      <c r="AN98" s="488">
        <v>0</v>
      </c>
      <c r="AO98" s="488">
        <v>0</v>
      </c>
      <c r="AP98" s="488">
        <v>0</v>
      </c>
      <c r="AQ98" s="488">
        <v>0</v>
      </c>
      <c r="AR98" s="488">
        <v>0</v>
      </c>
      <c r="AS98" s="488">
        <v>0</v>
      </c>
      <c r="AT98" s="488">
        <v>0</v>
      </c>
      <c r="AU98" s="488">
        <v>0</v>
      </c>
      <c r="AV98" s="488">
        <v>0</v>
      </c>
      <c r="AW98" s="488">
        <v>0</v>
      </c>
      <c r="AX98" s="488">
        <v>0</v>
      </c>
      <c r="AY98" s="488">
        <v>0</v>
      </c>
      <c r="AZ98" s="488">
        <v>0</v>
      </c>
      <c r="BA98" s="488">
        <v>0</v>
      </c>
      <c r="BB98" s="488">
        <v>0</v>
      </c>
      <c r="BC98" s="488">
        <v>0</v>
      </c>
      <c r="BD98" s="488">
        <v>0</v>
      </c>
      <c r="BE98" s="491">
        <v>0.5</v>
      </c>
      <c r="BF98" s="491">
        <v>0.4</v>
      </c>
      <c r="BG98" s="491">
        <v>0.09</v>
      </c>
      <c r="BH98" s="491">
        <v>0.01</v>
      </c>
      <c r="BI98" s="491">
        <v>1</v>
      </c>
      <c r="BJ98" s="492">
        <v>-426833</v>
      </c>
      <c r="BK98" s="492">
        <v>-341466</v>
      </c>
      <c r="BL98" s="492">
        <v>-76830</v>
      </c>
      <c r="BM98" s="492">
        <v>-8537</v>
      </c>
      <c r="BN98" s="492">
        <v>-853666</v>
      </c>
      <c r="BO98" s="492">
        <v>17438500</v>
      </c>
      <c r="BP98" s="492">
        <v>14076325</v>
      </c>
      <c r="BQ98" s="492">
        <v>3138930</v>
      </c>
      <c r="BR98" s="492">
        <v>348770</v>
      </c>
      <c r="BS98" s="493">
        <v>35002525</v>
      </c>
      <c r="BT98" s="494">
        <v>214691</v>
      </c>
      <c r="BU98" s="492">
        <v>48305</v>
      </c>
      <c r="BV98" s="492">
        <v>5367</v>
      </c>
      <c r="BW98" s="492">
        <v>268363</v>
      </c>
      <c r="BX98" s="492">
        <v>567532</v>
      </c>
      <c r="BY98" s="492">
        <v>127695</v>
      </c>
      <c r="BZ98" s="492">
        <v>14188</v>
      </c>
      <c r="CA98" s="492">
        <v>709415</v>
      </c>
      <c r="CB98" s="492">
        <v>0</v>
      </c>
      <c r="CC98" s="492">
        <v>0</v>
      </c>
      <c r="CD98" s="492">
        <v>0</v>
      </c>
      <c r="CE98" s="492">
        <v>0</v>
      </c>
      <c r="CF98" s="492">
        <v>0</v>
      </c>
      <c r="CG98" s="492">
        <v>0</v>
      </c>
      <c r="CH98" s="492">
        <v>0</v>
      </c>
      <c r="CI98" s="492">
        <v>0</v>
      </c>
      <c r="CJ98" s="492">
        <v>0</v>
      </c>
      <c r="CK98" s="492">
        <v>0</v>
      </c>
      <c r="CL98" s="492">
        <v>0</v>
      </c>
      <c r="CM98" s="492">
        <v>0</v>
      </c>
      <c r="CN98" s="492">
        <v>0</v>
      </c>
      <c r="CO98" s="492">
        <v>0</v>
      </c>
      <c r="CP98" s="492">
        <v>0</v>
      </c>
      <c r="CQ98" s="492">
        <v>0</v>
      </c>
      <c r="CR98" s="492">
        <v>0</v>
      </c>
      <c r="CS98" s="492">
        <v>0</v>
      </c>
      <c r="CT98" s="492">
        <v>0</v>
      </c>
      <c r="CU98" s="492">
        <v>0</v>
      </c>
      <c r="CV98" s="492">
        <v>0</v>
      </c>
      <c r="CW98" s="492">
        <v>0</v>
      </c>
      <c r="CX98" s="492">
        <v>0</v>
      </c>
      <c r="CY98" s="492">
        <v>0</v>
      </c>
      <c r="CZ98" s="492">
        <v>782223</v>
      </c>
      <c r="DA98" s="492">
        <v>176000</v>
      </c>
      <c r="DB98" s="492">
        <v>19555</v>
      </c>
      <c r="DC98" s="493">
        <v>977778</v>
      </c>
      <c r="DD98" s="591" t="s">
        <v>69</v>
      </c>
      <c r="DE98" s="592" t="s">
        <v>1214</v>
      </c>
      <c r="DF98" s="593" t="s">
        <v>1193</v>
      </c>
    </row>
    <row r="99" spans="1:110" ht="12.75" x14ac:dyDescent="0.2">
      <c r="A99" s="468">
        <v>92</v>
      </c>
      <c r="B99" s="473" t="s">
        <v>72</v>
      </c>
      <c r="C99" s="403" t="s">
        <v>897</v>
      </c>
      <c r="D99" s="474" t="s">
        <v>898</v>
      </c>
      <c r="E99" s="480" t="s">
        <v>71</v>
      </c>
      <c r="F99" s="487">
        <v>58400972</v>
      </c>
      <c r="G99" s="488">
        <v>0</v>
      </c>
      <c r="H99" s="488">
        <v>2311413</v>
      </c>
      <c r="I99" s="488">
        <v>145309</v>
      </c>
      <c r="J99" s="488">
        <v>0</v>
      </c>
      <c r="K99" s="488">
        <v>145309</v>
      </c>
      <c r="L99" s="488">
        <v>0</v>
      </c>
      <c r="M99" s="488">
        <v>0</v>
      </c>
      <c r="N99" s="488">
        <v>0</v>
      </c>
      <c r="O99" s="488">
        <v>0</v>
      </c>
      <c r="P99" s="488">
        <v>0</v>
      </c>
      <c r="Q99" s="489">
        <v>55944250</v>
      </c>
      <c r="R99" s="490">
        <v>0.5</v>
      </c>
      <c r="S99" s="491">
        <v>0.4</v>
      </c>
      <c r="T99" s="491">
        <v>0.09</v>
      </c>
      <c r="U99" s="491">
        <v>0.01</v>
      </c>
      <c r="V99" s="491">
        <v>1</v>
      </c>
      <c r="W99" s="488">
        <v>27972124</v>
      </c>
      <c r="X99" s="488">
        <v>22377700</v>
      </c>
      <c r="Y99" s="488">
        <v>5034983</v>
      </c>
      <c r="Z99" s="488">
        <v>559443</v>
      </c>
      <c r="AA99" s="488">
        <v>55944250</v>
      </c>
      <c r="AB99" s="488">
        <v>0</v>
      </c>
      <c r="AC99" s="488">
        <v>0</v>
      </c>
      <c r="AD99" s="488">
        <v>0</v>
      </c>
      <c r="AE99" s="488">
        <v>0</v>
      </c>
      <c r="AF99" s="488">
        <v>0</v>
      </c>
      <c r="AG99" s="488">
        <v>27972124</v>
      </c>
      <c r="AH99" s="488">
        <v>22377700</v>
      </c>
      <c r="AI99" s="488">
        <v>5034983</v>
      </c>
      <c r="AJ99" s="488">
        <v>559443</v>
      </c>
      <c r="AK99" s="488">
        <v>55944250</v>
      </c>
      <c r="AL99" s="488">
        <v>145309</v>
      </c>
      <c r="AM99" s="488">
        <v>145309</v>
      </c>
      <c r="AN99" s="488">
        <v>0</v>
      </c>
      <c r="AO99" s="488">
        <v>0</v>
      </c>
      <c r="AP99" s="488">
        <v>0</v>
      </c>
      <c r="AQ99" s="488">
        <v>0</v>
      </c>
      <c r="AR99" s="488">
        <v>0</v>
      </c>
      <c r="AS99" s="488">
        <v>0</v>
      </c>
      <c r="AT99" s="488">
        <v>0</v>
      </c>
      <c r="AU99" s="488">
        <v>0</v>
      </c>
      <c r="AV99" s="488">
        <v>0</v>
      </c>
      <c r="AW99" s="488">
        <v>0</v>
      </c>
      <c r="AX99" s="488">
        <v>0</v>
      </c>
      <c r="AY99" s="488">
        <v>0</v>
      </c>
      <c r="AZ99" s="488">
        <v>0</v>
      </c>
      <c r="BA99" s="488">
        <v>0</v>
      </c>
      <c r="BB99" s="488">
        <v>0</v>
      </c>
      <c r="BC99" s="488">
        <v>0</v>
      </c>
      <c r="BD99" s="488">
        <v>0</v>
      </c>
      <c r="BE99" s="491">
        <v>0.5</v>
      </c>
      <c r="BF99" s="491">
        <v>0.4</v>
      </c>
      <c r="BG99" s="491">
        <v>0.09</v>
      </c>
      <c r="BH99" s="491">
        <v>0.01</v>
      </c>
      <c r="BI99" s="491">
        <v>1</v>
      </c>
      <c r="BJ99" s="492">
        <v>-1036879</v>
      </c>
      <c r="BK99" s="492">
        <v>-829504</v>
      </c>
      <c r="BL99" s="492">
        <v>-186638</v>
      </c>
      <c r="BM99" s="492">
        <v>-20738</v>
      </c>
      <c r="BN99" s="492">
        <v>-2073759</v>
      </c>
      <c r="BO99" s="492">
        <v>26935245</v>
      </c>
      <c r="BP99" s="492">
        <v>21693505</v>
      </c>
      <c r="BQ99" s="492">
        <v>4848345</v>
      </c>
      <c r="BR99" s="492">
        <v>538705</v>
      </c>
      <c r="BS99" s="493">
        <v>54015800</v>
      </c>
      <c r="BT99" s="494">
        <v>336146</v>
      </c>
      <c r="BU99" s="492">
        <v>75633</v>
      </c>
      <c r="BV99" s="492">
        <v>8404</v>
      </c>
      <c r="BW99" s="492">
        <v>420183</v>
      </c>
      <c r="BX99" s="492">
        <v>528320</v>
      </c>
      <c r="BY99" s="492">
        <v>118872</v>
      </c>
      <c r="BZ99" s="492">
        <v>13208</v>
      </c>
      <c r="CA99" s="492">
        <v>660400</v>
      </c>
      <c r="CB99" s="492">
        <v>0</v>
      </c>
      <c r="CC99" s="492">
        <v>0</v>
      </c>
      <c r="CD99" s="492">
        <v>0</v>
      </c>
      <c r="CE99" s="492">
        <v>0</v>
      </c>
      <c r="CF99" s="492">
        <v>0</v>
      </c>
      <c r="CG99" s="492">
        <v>0</v>
      </c>
      <c r="CH99" s="492">
        <v>0</v>
      </c>
      <c r="CI99" s="492">
        <v>0</v>
      </c>
      <c r="CJ99" s="492">
        <v>1537</v>
      </c>
      <c r="CK99" s="492">
        <v>346</v>
      </c>
      <c r="CL99" s="492">
        <v>38</v>
      </c>
      <c r="CM99" s="492">
        <v>1921</v>
      </c>
      <c r="CN99" s="492">
        <v>0</v>
      </c>
      <c r="CO99" s="492">
        <v>0</v>
      </c>
      <c r="CP99" s="492">
        <v>0</v>
      </c>
      <c r="CQ99" s="492">
        <v>0</v>
      </c>
      <c r="CR99" s="492">
        <v>0</v>
      </c>
      <c r="CS99" s="492">
        <v>0</v>
      </c>
      <c r="CT99" s="492">
        <v>0</v>
      </c>
      <c r="CU99" s="492">
        <v>0</v>
      </c>
      <c r="CV99" s="492">
        <v>0</v>
      </c>
      <c r="CW99" s="492">
        <v>0</v>
      </c>
      <c r="CX99" s="492">
        <v>0</v>
      </c>
      <c r="CY99" s="492">
        <v>0</v>
      </c>
      <c r="CZ99" s="492">
        <v>866003</v>
      </c>
      <c r="DA99" s="492">
        <v>194851</v>
      </c>
      <c r="DB99" s="492">
        <v>21650</v>
      </c>
      <c r="DC99" s="493">
        <v>1082504</v>
      </c>
      <c r="DD99" s="591" t="s">
        <v>71</v>
      </c>
      <c r="DE99" s="592" t="s">
        <v>1179</v>
      </c>
      <c r="DF99" s="593" t="s">
        <v>1180</v>
      </c>
    </row>
    <row r="100" spans="1:110" ht="12.75" x14ac:dyDescent="0.2">
      <c r="A100" s="468">
        <v>93</v>
      </c>
      <c r="B100" s="473" t="s">
        <v>74</v>
      </c>
      <c r="C100" s="403" t="s">
        <v>897</v>
      </c>
      <c r="D100" s="474" t="s">
        <v>899</v>
      </c>
      <c r="E100" s="480" t="s">
        <v>73</v>
      </c>
      <c r="F100" s="487">
        <v>20677727</v>
      </c>
      <c r="G100" s="488">
        <v>320990</v>
      </c>
      <c r="H100" s="488">
        <v>0</v>
      </c>
      <c r="I100" s="488">
        <v>125987</v>
      </c>
      <c r="J100" s="488">
        <v>0</v>
      </c>
      <c r="K100" s="488">
        <v>125987</v>
      </c>
      <c r="L100" s="488">
        <v>0</v>
      </c>
      <c r="M100" s="488">
        <v>0</v>
      </c>
      <c r="N100" s="488">
        <v>0</v>
      </c>
      <c r="O100" s="488">
        <v>0</v>
      </c>
      <c r="P100" s="488">
        <v>0</v>
      </c>
      <c r="Q100" s="489">
        <v>20872730</v>
      </c>
      <c r="R100" s="490">
        <v>0.5</v>
      </c>
      <c r="S100" s="491">
        <v>0.4</v>
      </c>
      <c r="T100" s="491">
        <v>0.1</v>
      </c>
      <c r="U100" s="491">
        <v>0</v>
      </c>
      <c r="V100" s="491">
        <v>1</v>
      </c>
      <c r="W100" s="488">
        <v>10436365</v>
      </c>
      <c r="X100" s="488">
        <v>8349092</v>
      </c>
      <c r="Y100" s="488">
        <v>2087273</v>
      </c>
      <c r="Z100" s="488">
        <v>0</v>
      </c>
      <c r="AA100" s="488">
        <v>20872730</v>
      </c>
      <c r="AB100" s="488">
        <v>0</v>
      </c>
      <c r="AC100" s="488">
        <v>0</v>
      </c>
      <c r="AD100" s="488">
        <v>0</v>
      </c>
      <c r="AE100" s="488">
        <v>0</v>
      </c>
      <c r="AF100" s="488">
        <v>0</v>
      </c>
      <c r="AG100" s="488">
        <v>10436365</v>
      </c>
      <c r="AH100" s="488">
        <v>8349092</v>
      </c>
      <c r="AI100" s="488">
        <v>2087273</v>
      </c>
      <c r="AJ100" s="488">
        <v>0</v>
      </c>
      <c r="AK100" s="488">
        <v>20872730</v>
      </c>
      <c r="AL100" s="488">
        <v>125987</v>
      </c>
      <c r="AM100" s="488">
        <v>125987</v>
      </c>
      <c r="AN100" s="488">
        <v>0</v>
      </c>
      <c r="AO100" s="488">
        <v>0</v>
      </c>
      <c r="AP100" s="488">
        <v>0</v>
      </c>
      <c r="AQ100" s="488">
        <v>0</v>
      </c>
      <c r="AR100" s="488">
        <v>0</v>
      </c>
      <c r="AS100" s="488">
        <v>0</v>
      </c>
      <c r="AT100" s="488">
        <v>0</v>
      </c>
      <c r="AU100" s="488">
        <v>0</v>
      </c>
      <c r="AV100" s="488">
        <v>0</v>
      </c>
      <c r="AW100" s="488">
        <v>0</v>
      </c>
      <c r="AX100" s="488">
        <v>0</v>
      </c>
      <c r="AY100" s="488">
        <v>0</v>
      </c>
      <c r="AZ100" s="488">
        <v>0</v>
      </c>
      <c r="BA100" s="488">
        <v>0</v>
      </c>
      <c r="BB100" s="488">
        <v>0</v>
      </c>
      <c r="BC100" s="488">
        <v>0</v>
      </c>
      <c r="BD100" s="488">
        <v>0</v>
      </c>
      <c r="BE100" s="491">
        <v>0.5</v>
      </c>
      <c r="BF100" s="491">
        <v>0.4</v>
      </c>
      <c r="BG100" s="491">
        <v>0.1</v>
      </c>
      <c r="BH100" s="491">
        <v>0</v>
      </c>
      <c r="BI100" s="491">
        <v>1</v>
      </c>
      <c r="BJ100" s="492">
        <v>-1513732</v>
      </c>
      <c r="BK100" s="492">
        <v>-1210985</v>
      </c>
      <c r="BL100" s="492">
        <v>-302746</v>
      </c>
      <c r="BM100" s="492">
        <v>0</v>
      </c>
      <c r="BN100" s="492">
        <v>-3027463</v>
      </c>
      <c r="BO100" s="492">
        <v>8922633</v>
      </c>
      <c r="BP100" s="492">
        <v>7264094</v>
      </c>
      <c r="BQ100" s="492">
        <v>1784527</v>
      </c>
      <c r="BR100" s="492">
        <v>0</v>
      </c>
      <c r="BS100" s="493">
        <v>17971254</v>
      </c>
      <c r="BT100" s="494">
        <v>125416</v>
      </c>
      <c r="BU100" s="492">
        <v>31354</v>
      </c>
      <c r="BV100" s="492">
        <v>0</v>
      </c>
      <c r="BW100" s="492">
        <v>156770</v>
      </c>
      <c r="BX100" s="492">
        <v>662764</v>
      </c>
      <c r="BY100" s="492">
        <v>165691</v>
      </c>
      <c r="BZ100" s="492">
        <v>0</v>
      </c>
      <c r="CA100" s="492">
        <v>828455</v>
      </c>
      <c r="CB100" s="492">
        <v>0</v>
      </c>
      <c r="CC100" s="492">
        <v>0</v>
      </c>
      <c r="CD100" s="492">
        <v>0</v>
      </c>
      <c r="CE100" s="492">
        <v>0</v>
      </c>
      <c r="CF100" s="492">
        <v>0</v>
      </c>
      <c r="CG100" s="492">
        <v>0</v>
      </c>
      <c r="CH100" s="492">
        <v>0</v>
      </c>
      <c r="CI100" s="492">
        <v>0</v>
      </c>
      <c r="CJ100" s="492">
        <v>0</v>
      </c>
      <c r="CK100" s="492">
        <v>0</v>
      </c>
      <c r="CL100" s="492">
        <v>0</v>
      </c>
      <c r="CM100" s="492">
        <v>0</v>
      </c>
      <c r="CN100" s="492">
        <v>28850</v>
      </c>
      <c r="CO100" s="492">
        <v>7213</v>
      </c>
      <c r="CP100" s="492">
        <v>0</v>
      </c>
      <c r="CQ100" s="492">
        <v>36063</v>
      </c>
      <c r="CR100" s="492">
        <v>609</v>
      </c>
      <c r="CS100" s="492">
        <v>152</v>
      </c>
      <c r="CT100" s="492">
        <v>0</v>
      </c>
      <c r="CU100" s="492">
        <v>761</v>
      </c>
      <c r="CV100" s="492">
        <v>0</v>
      </c>
      <c r="CW100" s="492">
        <v>0</v>
      </c>
      <c r="CX100" s="492">
        <v>0</v>
      </c>
      <c r="CY100" s="492">
        <v>0</v>
      </c>
      <c r="CZ100" s="492">
        <v>817639</v>
      </c>
      <c r="DA100" s="492">
        <v>204410</v>
      </c>
      <c r="DB100" s="492">
        <v>0</v>
      </c>
      <c r="DC100" s="493">
        <v>1022049</v>
      </c>
      <c r="DD100" s="591" t="s">
        <v>73</v>
      </c>
      <c r="DE100" s="592" t="s">
        <v>1163</v>
      </c>
      <c r="DF100" s="593" t="s">
        <v>1162</v>
      </c>
    </row>
    <row r="101" spans="1:110" ht="12.75" x14ac:dyDescent="0.2">
      <c r="A101" s="468">
        <v>94</v>
      </c>
      <c r="B101" s="473" t="s">
        <v>76</v>
      </c>
      <c r="C101" s="403" t="s">
        <v>897</v>
      </c>
      <c r="D101" s="474" t="s">
        <v>898</v>
      </c>
      <c r="E101" s="480" t="s">
        <v>75</v>
      </c>
      <c r="F101" s="487">
        <v>58679709</v>
      </c>
      <c r="G101" s="488">
        <v>5062654</v>
      </c>
      <c r="H101" s="488">
        <v>0</v>
      </c>
      <c r="I101" s="488">
        <v>183674</v>
      </c>
      <c r="J101" s="488">
        <v>0</v>
      </c>
      <c r="K101" s="488">
        <v>183674</v>
      </c>
      <c r="L101" s="488">
        <v>0</v>
      </c>
      <c r="M101" s="488">
        <v>0</v>
      </c>
      <c r="N101" s="488">
        <v>22549</v>
      </c>
      <c r="O101" s="488">
        <v>22549</v>
      </c>
      <c r="P101" s="488">
        <v>0</v>
      </c>
      <c r="Q101" s="489">
        <v>63536140</v>
      </c>
      <c r="R101" s="490">
        <v>0.5</v>
      </c>
      <c r="S101" s="491">
        <v>0.4</v>
      </c>
      <c r="T101" s="491">
        <v>0.1</v>
      </c>
      <c r="U101" s="491">
        <v>0</v>
      </c>
      <c r="V101" s="491">
        <v>1</v>
      </c>
      <c r="W101" s="488">
        <v>31768070</v>
      </c>
      <c r="X101" s="488">
        <v>25414456</v>
      </c>
      <c r="Y101" s="488">
        <v>6353614</v>
      </c>
      <c r="Z101" s="488">
        <v>0</v>
      </c>
      <c r="AA101" s="488">
        <v>63536140</v>
      </c>
      <c r="AB101" s="488">
        <v>0</v>
      </c>
      <c r="AC101" s="488">
        <v>0</v>
      </c>
      <c r="AD101" s="488">
        <v>0</v>
      </c>
      <c r="AE101" s="488">
        <v>0</v>
      </c>
      <c r="AF101" s="488">
        <v>0</v>
      </c>
      <c r="AG101" s="488">
        <v>31768070</v>
      </c>
      <c r="AH101" s="488">
        <v>25414456</v>
      </c>
      <c r="AI101" s="488">
        <v>6353614</v>
      </c>
      <c r="AJ101" s="488">
        <v>0</v>
      </c>
      <c r="AK101" s="488">
        <v>63536140</v>
      </c>
      <c r="AL101" s="488">
        <v>183674</v>
      </c>
      <c r="AM101" s="488">
        <v>183674</v>
      </c>
      <c r="AN101" s="488">
        <v>0</v>
      </c>
      <c r="AO101" s="488">
        <v>0</v>
      </c>
      <c r="AP101" s="488">
        <v>22549</v>
      </c>
      <c r="AQ101" s="488">
        <v>0</v>
      </c>
      <c r="AR101" s="488">
        <v>22549</v>
      </c>
      <c r="AS101" s="488">
        <v>0</v>
      </c>
      <c r="AT101" s="488">
        <v>0</v>
      </c>
      <c r="AU101" s="488">
        <v>0</v>
      </c>
      <c r="AV101" s="488">
        <v>0</v>
      </c>
      <c r="AW101" s="488">
        <v>0</v>
      </c>
      <c r="AX101" s="488">
        <v>0</v>
      </c>
      <c r="AY101" s="488">
        <v>0</v>
      </c>
      <c r="AZ101" s="488">
        <v>0</v>
      </c>
      <c r="BA101" s="488">
        <v>0</v>
      </c>
      <c r="BB101" s="488">
        <v>0</v>
      </c>
      <c r="BC101" s="488">
        <v>0</v>
      </c>
      <c r="BD101" s="488">
        <v>0</v>
      </c>
      <c r="BE101" s="491">
        <v>0.5</v>
      </c>
      <c r="BF101" s="491">
        <v>0.4</v>
      </c>
      <c r="BG101" s="491">
        <v>0.1</v>
      </c>
      <c r="BH101" s="491">
        <v>0</v>
      </c>
      <c r="BI101" s="491">
        <v>1</v>
      </c>
      <c r="BJ101" s="492">
        <v>166748</v>
      </c>
      <c r="BK101" s="492">
        <v>133398</v>
      </c>
      <c r="BL101" s="492">
        <v>33350</v>
      </c>
      <c r="BM101" s="492">
        <v>0</v>
      </c>
      <c r="BN101" s="492">
        <v>333496</v>
      </c>
      <c r="BO101" s="492">
        <v>31934818</v>
      </c>
      <c r="BP101" s="492">
        <v>25754077</v>
      </c>
      <c r="BQ101" s="492">
        <v>6386964</v>
      </c>
      <c r="BR101" s="492">
        <v>0</v>
      </c>
      <c r="BS101" s="493">
        <v>64075859</v>
      </c>
      <c r="BT101" s="494">
        <v>382101</v>
      </c>
      <c r="BU101" s="492">
        <v>95441</v>
      </c>
      <c r="BV101" s="492">
        <v>0</v>
      </c>
      <c r="BW101" s="492">
        <v>477542</v>
      </c>
      <c r="BX101" s="492">
        <v>513906</v>
      </c>
      <c r="BY101" s="492">
        <v>128477</v>
      </c>
      <c r="BZ101" s="492">
        <v>0</v>
      </c>
      <c r="CA101" s="492">
        <v>642383</v>
      </c>
      <c r="CB101" s="492">
        <v>405</v>
      </c>
      <c r="CC101" s="492">
        <v>101</v>
      </c>
      <c r="CD101" s="492">
        <v>0</v>
      </c>
      <c r="CE101" s="492">
        <v>506</v>
      </c>
      <c r="CF101" s="492">
        <v>0</v>
      </c>
      <c r="CG101" s="492">
        <v>0</v>
      </c>
      <c r="CH101" s="492">
        <v>0</v>
      </c>
      <c r="CI101" s="492">
        <v>0</v>
      </c>
      <c r="CJ101" s="492">
        <v>0</v>
      </c>
      <c r="CK101" s="492">
        <v>0</v>
      </c>
      <c r="CL101" s="492">
        <v>0</v>
      </c>
      <c r="CM101" s="492">
        <v>0</v>
      </c>
      <c r="CN101" s="492">
        <v>0</v>
      </c>
      <c r="CO101" s="492">
        <v>0</v>
      </c>
      <c r="CP101" s="492">
        <v>0</v>
      </c>
      <c r="CQ101" s="492">
        <v>0</v>
      </c>
      <c r="CR101" s="492">
        <v>0</v>
      </c>
      <c r="CS101" s="492">
        <v>0</v>
      </c>
      <c r="CT101" s="492">
        <v>0</v>
      </c>
      <c r="CU101" s="492">
        <v>0</v>
      </c>
      <c r="CV101" s="492">
        <v>0</v>
      </c>
      <c r="CW101" s="492">
        <v>0</v>
      </c>
      <c r="CX101" s="492">
        <v>0</v>
      </c>
      <c r="CY101" s="492">
        <v>0</v>
      </c>
      <c r="CZ101" s="492">
        <v>896412</v>
      </c>
      <c r="DA101" s="492">
        <v>224019</v>
      </c>
      <c r="DB101" s="492">
        <v>0</v>
      </c>
      <c r="DC101" s="493">
        <v>1120431</v>
      </c>
      <c r="DD101" s="591" t="s">
        <v>75</v>
      </c>
      <c r="DE101" s="592" t="s">
        <v>1215</v>
      </c>
      <c r="DF101" s="593" t="s">
        <v>1162</v>
      </c>
    </row>
    <row r="102" spans="1:110" ht="12.75" x14ac:dyDescent="0.2">
      <c r="A102" s="468">
        <v>95</v>
      </c>
      <c r="B102" s="473" t="s">
        <v>78</v>
      </c>
      <c r="C102" s="403" t="s">
        <v>902</v>
      </c>
      <c r="D102" s="474" t="s">
        <v>903</v>
      </c>
      <c r="E102" s="480" t="s">
        <v>77</v>
      </c>
      <c r="F102" s="487">
        <v>114506028</v>
      </c>
      <c r="G102" s="488">
        <v>0</v>
      </c>
      <c r="H102" s="488">
        <v>0</v>
      </c>
      <c r="I102" s="488">
        <v>339782</v>
      </c>
      <c r="J102" s="488">
        <v>0</v>
      </c>
      <c r="K102" s="488">
        <v>339782</v>
      </c>
      <c r="L102" s="488">
        <v>0</v>
      </c>
      <c r="M102" s="488">
        <v>0</v>
      </c>
      <c r="N102" s="488">
        <v>0</v>
      </c>
      <c r="O102" s="488">
        <v>0</v>
      </c>
      <c r="P102" s="488">
        <v>0</v>
      </c>
      <c r="Q102" s="489">
        <v>114166246</v>
      </c>
      <c r="R102" s="490">
        <v>0.33</v>
      </c>
      <c r="S102" s="491">
        <v>0.3</v>
      </c>
      <c r="T102" s="491">
        <v>0.37</v>
      </c>
      <c r="U102" s="491">
        <v>0</v>
      </c>
      <c r="V102" s="491">
        <v>1</v>
      </c>
      <c r="W102" s="488">
        <v>37674861</v>
      </c>
      <c r="X102" s="488">
        <v>34249874</v>
      </c>
      <c r="Y102" s="488">
        <v>42241511</v>
      </c>
      <c r="Z102" s="488">
        <v>0</v>
      </c>
      <c r="AA102" s="488">
        <v>114166246</v>
      </c>
      <c r="AB102" s="488">
        <v>0</v>
      </c>
      <c r="AC102" s="488">
        <v>0</v>
      </c>
      <c r="AD102" s="488">
        <v>0</v>
      </c>
      <c r="AE102" s="488">
        <v>0</v>
      </c>
      <c r="AF102" s="488">
        <v>0</v>
      </c>
      <c r="AG102" s="488">
        <v>37674861</v>
      </c>
      <c r="AH102" s="488">
        <v>34249874</v>
      </c>
      <c r="AI102" s="488">
        <v>42241511</v>
      </c>
      <c r="AJ102" s="488">
        <v>0</v>
      </c>
      <c r="AK102" s="488">
        <v>114166246</v>
      </c>
      <c r="AL102" s="488">
        <v>339782</v>
      </c>
      <c r="AM102" s="488">
        <v>339782</v>
      </c>
      <c r="AN102" s="488">
        <v>0</v>
      </c>
      <c r="AO102" s="488">
        <v>0</v>
      </c>
      <c r="AP102" s="488">
        <v>0</v>
      </c>
      <c r="AQ102" s="488">
        <v>0</v>
      </c>
      <c r="AR102" s="488">
        <v>0</v>
      </c>
      <c r="AS102" s="488">
        <v>0</v>
      </c>
      <c r="AT102" s="488">
        <v>0</v>
      </c>
      <c r="AU102" s="488">
        <v>0</v>
      </c>
      <c r="AV102" s="488">
        <v>0</v>
      </c>
      <c r="AW102" s="488">
        <v>0</v>
      </c>
      <c r="AX102" s="488">
        <v>0</v>
      </c>
      <c r="AY102" s="488">
        <v>0</v>
      </c>
      <c r="AZ102" s="488">
        <v>0</v>
      </c>
      <c r="BA102" s="488">
        <v>0</v>
      </c>
      <c r="BB102" s="488">
        <v>0</v>
      </c>
      <c r="BC102" s="488">
        <v>0</v>
      </c>
      <c r="BD102" s="488">
        <v>0</v>
      </c>
      <c r="BE102" s="491">
        <v>0.5</v>
      </c>
      <c r="BF102" s="491">
        <v>0.3</v>
      </c>
      <c r="BG102" s="491">
        <v>0.2</v>
      </c>
      <c r="BH102" s="491">
        <v>0</v>
      </c>
      <c r="BI102" s="491">
        <v>1</v>
      </c>
      <c r="BJ102" s="492">
        <v>-1271429</v>
      </c>
      <c r="BK102" s="492">
        <v>-762857</v>
      </c>
      <c r="BL102" s="492">
        <v>-508572</v>
      </c>
      <c r="BM102" s="492">
        <v>0</v>
      </c>
      <c r="BN102" s="492">
        <v>-2542858</v>
      </c>
      <c r="BO102" s="492">
        <v>36403432</v>
      </c>
      <c r="BP102" s="492">
        <v>33826799</v>
      </c>
      <c r="BQ102" s="492">
        <v>41732939</v>
      </c>
      <c r="BR102" s="492">
        <v>0</v>
      </c>
      <c r="BS102" s="493">
        <v>111963170</v>
      </c>
      <c r="BT102" s="494">
        <v>514483</v>
      </c>
      <c r="BU102" s="492">
        <v>634529</v>
      </c>
      <c r="BV102" s="492">
        <v>0</v>
      </c>
      <c r="BW102" s="492">
        <v>1149012</v>
      </c>
      <c r="BX102" s="492">
        <v>942111</v>
      </c>
      <c r="BY102" s="492">
        <v>1161938</v>
      </c>
      <c r="BZ102" s="492">
        <v>0</v>
      </c>
      <c r="CA102" s="492">
        <v>2104049</v>
      </c>
      <c r="CB102" s="492">
        <v>0</v>
      </c>
      <c r="CC102" s="492">
        <v>0</v>
      </c>
      <c r="CD102" s="492">
        <v>0</v>
      </c>
      <c r="CE102" s="492">
        <v>0</v>
      </c>
      <c r="CF102" s="492">
        <v>0</v>
      </c>
      <c r="CG102" s="492">
        <v>0</v>
      </c>
      <c r="CH102" s="492">
        <v>0</v>
      </c>
      <c r="CI102" s="492">
        <v>0</v>
      </c>
      <c r="CJ102" s="492">
        <v>0</v>
      </c>
      <c r="CK102" s="492">
        <v>0</v>
      </c>
      <c r="CL102" s="492">
        <v>0</v>
      </c>
      <c r="CM102" s="492">
        <v>0</v>
      </c>
      <c r="CN102" s="492">
        <v>0</v>
      </c>
      <c r="CO102" s="492">
        <v>0</v>
      </c>
      <c r="CP102" s="492">
        <v>0</v>
      </c>
      <c r="CQ102" s="492">
        <v>0</v>
      </c>
      <c r="CR102" s="492">
        <v>457</v>
      </c>
      <c r="CS102" s="492">
        <v>563</v>
      </c>
      <c r="CT102" s="492">
        <v>0</v>
      </c>
      <c r="CU102" s="492">
        <v>1020</v>
      </c>
      <c r="CV102" s="492">
        <v>0</v>
      </c>
      <c r="CW102" s="492">
        <v>0</v>
      </c>
      <c r="CX102" s="492">
        <v>0</v>
      </c>
      <c r="CY102" s="492">
        <v>0</v>
      </c>
      <c r="CZ102" s="492">
        <v>1457051</v>
      </c>
      <c r="DA102" s="492">
        <v>1797030</v>
      </c>
      <c r="DB102" s="492">
        <v>0</v>
      </c>
      <c r="DC102" s="493">
        <v>3254081</v>
      </c>
      <c r="DD102" s="591" t="s">
        <v>77</v>
      </c>
      <c r="DE102" s="592" t="s">
        <v>1173</v>
      </c>
      <c r="DF102" s="592" t="s">
        <v>1174</v>
      </c>
    </row>
    <row r="103" spans="1:110" ht="12.75" x14ac:dyDescent="0.2">
      <c r="A103" s="468">
        <v>96</v>
      </c>
      <c r="B103" s="473" t="s">
        <v>80</v>
      </c>
      <c r="C103" s="403" t="s">
        <v>897</v>
      </c>
      <c r="D103" s="474" t="s">
        <v>901</v>
      </c>
      <c r="E103" s="480" t="s">
        <v>79</v>
      </c>
      <c r="F103" s="487">
        <v>33902429</v>
      </c>
      <c r="G103" s="488">
        <v>981919</v>
      </c>
      <c r="H103" s="488">
        <v>0</v>
      </c>
      <c r="I103" s="488">
        <v>172654</v>
      </c>
      <c r="J103" s="488">
        <v>0</v>
      </c>
      <c r="K103" s="488">
        <v>172654</v>
      </c>
      <c r="L103" s="488">
        <v>0</v>
      </c>
      <c r="M103" s="488">
        <v>0</v>
      </c>
      <c r="N103" s="488">
        <v>0</v>
      </c>
      <c r="O103" s="488">
        <v>0</v>
      </c>
      <c r="P103" s="488">
        <v>0</v>
      </c>
      <c r="Q103" s="489">
        <v>34711694</v>
      </c>
      <c r="R103" s="490">
        <v>0.5</v>
      </c>
      <c r="S103" s="491">
        <v>0.4</v>
      </c>
      <c r="T103" s="491">
        <v>0.09</v>
      </c>
      <c r="U103" s="491">
        <v>0.01</v>
      </c>
      <c r="V103" s="491">
        <v>1</v>
      </c>
      <c r="W103" s="488">
        <v>17355847</v>
      </c>
      <c r="X103" s="488">
        <v>13884678</v>
      </c>
      <c r="Y103" s="488">
        <v>3124052</v>
      </c>
      <c r="Z103" s="488">
        <v>347117</v>
      </c>
      <c r="AA103" s="488">
        <v>34711694</v>
      </c>
      <c r="AB103" s="488">
        <v>0</v>
      </c>
      <c r="AC103" s="488">
        <v>0</v>
      </c>
      <c r="AD103" s="488">
        <v>0</v>
      </c>
      <c r="AE103" s="488">
        <v>0</v>
      </c>
      <c r="AF103" s="488">
        <v>0</v>
      </c>
      <c r="AG103" s="488">
        <v>17355847</v>
      </c>
      <c r="AH103" s="488">
        <v>13884678</v>
      </c>
      <c r="AI103" s="488">
        <v>3124052</v>
      </c>
      <c r="AJ103" s="488">
        <v>347117</v>
      </c>
      <c r="AK103" s="488">
        <v>34711694</v>
      </c>
      <c r="AL103" s="488">
        <v>172654</v>
      </c>
      <c r="AM103" s="488">
        <v>172654</v>
      </c>
      <c r="AN103" s="488">
        <v>0</v>
      </c>
      <c r="AO103" s="488">
        <v>0</v>
      </c>
      <c r="AP103" s="488">
        <v>0</v>
      </c>
      <c r="AQ103" s="488">
        <v>0</v>
      </c>
      <c r="AR103" s="488">
        <v>0</v>
      </c>
      <c r="AS103" s="488">
        <v>0</v>
      </c>
      <c r="AT103" s="488">
        <v>0</v>
      </c>
      <c r="AU103" s="488">
        <v>0</v>
      </c>
      <c r="AV103" s="488">
        <v>0</v>
      </c>
      <c r="AW103" s="488">
        <v>0</v>
      </c>
      <c r="AX103" s="488">
        <v>0</v>
      </c>
      <c r="AY103" s="488">
        <v>0</v>
      </c>
      <c r="AZ103" s="488">
        <v>0</v>
      </c>
      <c r="BA103" s="488">
        <v>0</v>
      </c>
      <c r="BB103" s="488">
        <v>0</v>
      </c>
      <c r="BC103" s="488">
        <v>0</v>
      </c>
      <c r="BD103" s="488">
        <v>0</v>
      </c>
      <c r="BE103" s="491">
        <v>0.5</v>
      </c>
      <c r="BF103" s="491">
        <v>0.4</v>
      </c>
      <c r="BG103" s="491">
        <v>0.09</v>
      </c>
      <c r="BH103" s="491">
        <v>0.01</v>
      </c>
      <c r="BI103" s="491">
        <v>1</v>
      </c>
      <c r="BJ103" s="492">
        <v>-250171</v>
      </c>
      <c r="BK103" s="492">
        <v>-200136</v>
      </c>
      <c r="BL103" s="492">
        <v>-45031</v>
      </c>
      <c r="BM103" s="492">
        <v>-5003</v>
      </c>
      <c r="BN103" s="492">
        <v>-500341</v>
      </c>
      <c r="BO103" s="492">
        <v>17105676</v>
      </c>
      <c r="BP103" s="492">
        <v>13857196</v>
      </c>
      <c r="BQ103" s="492">
        <v>3079021</v>
      </c>
      <c r="BR103" s="492">
        <v>342114</v>
      </c>
      <c r="BS103" s="493">
        <v>34384007</v>
      </c>
      <c r="BT103" s="494">
        <v>208568</v>
      </c>
      <c r="BU103" s="492">
        <v>46928</v>
      </c>
      <c r="BV103" s="492">
        <v>5214</v>
      </c>
      <c r="BW103" s="492">
        <v>260710</v>
      </c>
      <c r="BX103" s="492">
        <v>799161</v>
      </c>
      <c r="BY103" s="492">
        <v>179811</v>
      </c>
      <c r="BZ103" s="492">
        <v>19979</v>
      </c>
      <c r="CA103" s="492">
        <v>998951</v>
      </c>
      <c r="CB103" s="492">
        <v>1186</v>
      </c>
      <c r="CC103" s="492">
        <v>267</v>
      </c>
      <c r="CD103" s="492">
        <v>30</v>
      </c>
      <c r="CE103" s="492">
        <v>1483</v>
      </c>
      <c r="CF103" s="492">
        <v>0</v>
      </c>
      <c r="CG103" s="492">
        <v>0</v>
      </c>
      <c r="CH103" s="492">
        <v>0</v>
      </c>
      <c r="CI103" s="492">
        <v>0</v>
      </c>
      <c r="CJ103" s="492">
        <v>0</v>
      </c>
      <c r="CK103" s="492">
        <v>0</v>
      </c>
      <c r="CL103" s="492">
        <v>0</v>
      </c>
      <c r="CM103" s="492">
        <v>0</v>
      </c>
      <c r="CN103" s="492">
        <v>0</v>
      </c>
      <c r="CO103" s="492">
        <v>0</v>
      </c>
      <c r="CP103" s="492">
        <v>0</v>
      </c>
      <c r="CQ103" s="492">
        <v>0</v>
      </c>
      <c r="CR103" s="492">
        <v>0</v>
      </c>
      <c r="CS103" s="492">
        <v>0</v>
      </c>
      <c r="CT103" s="492">
        <v>0</v>
      </c>
      <c r="CU103" s="492">
        <v>0</v>
      </c>
      <c r="CV103" s="492">
        <v>0</v>
      </c>
      <c r="CW103" s="492">
        <v>0</v>
      </c>
      <c r="CX103" s="492">
        <v>0</v>
      </c>
      <c r="CY103" s="492">
        <v>0</v>
      </c>
      <c r="CZ103" s="492">
        <v>1008915</v>
      </c>
      <c r="DA103" s="492">
        <v>227006</v>
      </c>
      <c r="DB103" s="492">
        <v>25223</v>
      </c>
      <c r="DC103" s="493">
        <v>1261144</v>
      </c>
      <c r="DD103" s="591" t="s">
        <v>79</v>
      </c>
      <c r="DE103" s="592" t="s">
        <v>1177</v>
      </c>
      <c r="DF103" s="593" t="s">
        <v>1178</v>
      </c>
    </row>
    <row r="104" spans="1:110" ht="12.75" x14ac:dyDescent="0.2">
      <c r="A104" s="468">
        <v>97</v>
      </c>
      <c r="B104" s="473" t="s">
        <v>81</v>
      </c>
      <c r="C104" s="403" t="s">
        <v>897</v>
      </c>
      <c r="D104" s="474" t="s">
        <v>898</v>
      </c>
      <c r="E104" s="480" t="s">
        <v>876</v>
      </c>
      <c r="F104" s="487">
        <v>24480516</v>
      </c>
      <c r="G104" s="488">
        <v>277933</v>
      </c>
      <c r="H104" s="488">
        <v>0</v>
      </c>
      <c r="I104" s="488">
        <v>83437</v>
      </c>
      <c r="J104" s="488">
        <v>0</v>
      </c>
      <c r="K104" s="488">
        <v>83437</v>
      </c>
      <c r="L104" s="488">
        <v>0</v>
      </c>
      <c r="M104" s="488">
        <v>0</v>
      </c>
      <c r="N104" s="488">
        <v>0</v>
      </c>
      <c r="O104" s="488">
        <v>0</v>
      </c>
      <c r="P104" s="488">
        <v>0</v>
      </c>
      <c r="Q104" s="489">
        <v>24675012</v>
      </c>
      <c r="R104" s="490">
        <v>0.5</v>
      </c>
      <c r="S104" s="491">
        <v>0.4</v>
      </c>
      <c r="T104" s="491">
        <v>0.1</v>
      </c>
      <c r="U104" s="491">
        <v>0</v>
      </c>
      <c r="V104" s="491">
        <v>1</v>
      </c>
      <c r="W104" s="488">
        <v>12337506</v>
      </c>
      <c r="X104" s="488">
        <v>9870005</v>
      </c>
      <c r="Y104" s="488">
        <v>2467501</v>
      </c>
      <c r="Z104" s="488">
        <v>0</v>
      </c>
      <c r="AA104" s="488">
        <v>24675012</v>
      </c>
      <c r="AB104" s="488">
        <v>0</v>
      </c>
      <c r="AC104" s="488">
        <v>0</v>
      </c>
      <c r="AD104" s="488">
        <v>0</v>
      </c>
      <c r="AE104" s="488">
        <v>0</v>
      </c>
      <c r="AF104" s="488">
        <v>0</v>
      </c>
      <c r="AG104" s="488">
        <v>12337506</v>
      </c>
      <c r="AH104" s="488">
        <v>9870005</v>
      </c>
      <c r="AI104" s="488">
        <v>2467501</v>
      </c>
      <c r="AJ104" s="488">
        <v>0</v>
      </c>
      <c r="AK104" s="488">
        <v>24675012</v>
      </c>
      <c r="AL104" s="488">
        <v>83437</v>
      </c>
      <c r="AM104" s="488">
        <v>83437</v>
      </c>
      <c r="AN104" s="488">
        <v>0</v>
      </c>
      <c r="AO104" s="488">
        <v>0</v>
      </c>
      <c r="AP104" s="488">
        <v>0</v>
      </c>
      <c r="AQ104" s="488">
        <v>0</v>
      </c>
      <c r="AR104" s="488">
        <v>0</v>
      </c>
      <c r="AS104" s="488">
        <v>0</v>
      </c>
      <c r="AT104" s="488">
        <v>0</v>
      </c>
      <c r="AU104" s="488">
        <v>0</v>
      </c>
      <c r="AV104" s="488">
        <v>0</v>
      </c>
      <c r="AW104" s="488">
        <v>0</v>
      </c>
      <c r="AX104" s="488">
        <v>0</v>
      </c>
      <c r="AY104" s="488">
        <v>0</v>
      </c>
      <c r="AZ104" s="488">
        <v>0</v>
      </c>
      <c r="BA104" s="488">
        <v>0</v>
      </c>
      <c r="BB104" s="488">
        <v>0</v>
      </c>
      <c r="BC104" s="488">
        <v>0</v>
      </c>
      <c r="BD104" s="488">
        <v>0</v>
      </c>
      <c r="BE104" s="491">
        <v>0.5</v>
      </c>
      <c r="BF104" s="491">
        <v>0.4</v>
      </c>
      <c r="BG104" s="491">
        <v>0.1</v>
      </c>
      <c r="BH104" s="491">
        <v>0</v>
      </c>
      <c r="BI104" s="491">
        <v>1</v>
      </c>
      <c r="BJ104" s="492">
        <v>-170887</v>
      </c>
      <c r="BK104" s="492">
        <v>-136709</v>
      </c>
      <c r="BL104" s="492">
        <v>-34177</v>
      </c>
      <c r="BM104" s="492">
        <v>0</v>
      </c>
      <c r="BN104" s="492">
        <v>-341773</v>
      </c>
      <c r="BO104" s="492">
        <v>12166619</v>
      </c>
      <c r="BP104" s="492">
        <v>9816733</v>
      </c>
      <c r="BQ104" s="492">
        <v>2433324</v>
      </c>
      <c r="BR104" s="492">
        <v>0</v>
      </c>
      <c r="BS104" s="493">
        <v>24416676</v>
      </c>
      <c r="BT104" s="494">
        <v>148262</v>
      </c>
      <c r="BU104" s="492">
        <v>37065</v>
      </c>
      <c r="BV104" s="492">
        <v>0</v>
      </c>
      <c r="BW104" s="492">
        <v>185327</v>
      </c>
      <c r="BX104" s="492">
        <v>289507</v>
      </c>
      <c r="BY104" s="492">
        <v>72377</v>
      </c>
      <c r="BZ104" s="492">
        <v>0</v>
      </c>
      <c r="CA104" s="492">
        <v>361884</v>
      </c>
      <c r="CB104" s="492">
        <v>0</v>
      </c>
      <c r="CC104" s="492">
        <v>0</v>
      </c>
      <c r="CD104" s="492">
        <v>0</v>
      </c>
      <c r="CE104" s="492">
        <v>0</v>
      </c>
      <c r="CF104" s="492">
        <v>0</v>
      </c>
      <c r="CG104" s="492">
        <v>0</v>
      </c>
      <c r="CH104" s="492">
        <v>0</v>
      </c>
      <c r="CI104" s="492">
        <v>0</v>
      </c>
      <c r="CJ104" s="492">
        <v>0</v>
      </c>
      <c r="CK104" s="492">
        <v>0</v>
      </c>
      <c r="CL104" s="492">
        <v>0</v>
      </c>
      <c r="CM104" s="492">
        <v>0</v>
      </c>
      <c r="CN104" s="492">
        <v>0</v>
      </c>
      <c r="CO104" s="492">
        <v>0</v>
      </c>
      <c r="CP104" s="492">
        <v>0</v>
      </c>
      <c r="CQ104" s="492">
        <v>0</v>
      </c>
      <c r="CR104" s="492">
        <v>0</v>
      </c>
      <c r="CS104" s="492">
        <v>0</v>
      </c>
      <c r="CT104" s="492">
        <v>0</v>
      </c>
      <c r="CU104" s="492">
        <v>0</v>
      </c>
      <c r="CV104" s="492">
        <v>0</v>
      </c>
      <c r="CW104" s="492">
        <v>0</v>
      </c>
      <c r="CX104" s="492">
        <v>0</v>
      </c>
      <c r="CY104" s="492">
        <v>0</v>
      </c>
      <c r="CZ104" s="492">
        <v>437769</v>
      </c>
      <c r="DA104" s="492">
        <v>109442</v>
      </c>
      <c r="DB104" s="492">
        <v>0</v>
      </c>
      <c r="DC104" s="493">
        <v>547211</v>
      </c>
      <c r="DD104" s="591" t="s">
        <v>876</v>
      </c>
      <c r="DE104" s="592" t="s">
        <v>1215</v>
      </c>
      <c r="DF104" s="593" t="s">
        <v>1162</v>
      </c>
    </row>
    <row r="105" spans="1:110" ht="12.75" x14ac:dyDescent="0.2">
      <c r="A105" s="468">
        <v>98</v>
      </c>
      <c r="B105" s="473" t="s">
        <v>83</v>
      </c>
      <c r="C105" s="403" t="s">
        <v>897</v>
      </c>
      <c r="D105" s="474" t="s">
        <v>900</v>
      </c>
      <c r="E105" s="480" t="s">
        <v>82</v>
      </c>
      <c r="F105" s="487">
        <v>24916981</v>
      </c>
      <c r="G105" s="488">
        <v>0</v>
      </c>
      <c r="H105" s="488">
        <v>342248</v>
      </c>
      <c r="I105" s="488">
        <v>134458</v>
      </c>
      <c r="J105" s="488">
        <v>0</v>
      </c>
      <c r="K105" s="488">
        <v>134458</v>
      </c>
      <c r="L105" s="488">
        <v>0</v>
      </c>
      <c r="M105" s="488">
        <v>0</v>
      </c>
      <c r="N105" s="488">
        <v>0</v>
      </c>
      <c r="O105" s="488">
        <v>0</v>
      </c>
      <c r="P105" s="488">
        <v>0</v>
      </c>
      <c r="Q105" s="489">
        <v>24440275</v>
      </c>
      <c r="R105" s="490">
        <v>0.5</v>
      </c>
      <c r="S105" s="491">
        <v>0.4</v>
      </c>
      <c r="T105" s="491">
        <v>0.09</v>
      </c>
      <c r="U105" s="491">
        <v>0.01</v>
      </c>
      <c r="V105" s="491">
        <v>1</v>
      </c>
      <c r="W105" s="488">
        <v>12220137</v>
      </c>
      <c r="X105" s="488">
        <v>9776110</v>
      </c>
      <c r="Y105" s="488">
        <v>2199625</v>
      </c>
      <c r="Z105" s="488">
        <v>244403</v>
      </c>
      <c r="AA105" s="488">
        <v>24440275</v>
      </c>
      <c r="AB105" s="488">
        <v>0</v>
      </c>
      <c r="AC105" s="488">
        <v>0</v>
      </c>
      <c r="AD105" s="488">
        <v>0</v>
      </c>
      <c r="AE105" s="488">
        <v>0</v>
      </c>
      <c r="AF105" s="488">
        <v>0</v>
      </c>
      <c r="AG105" s="488">
        <v>12220137</v>
      </c>
      <c r="AH105" s="488">
        <v>9776110</v>
      </c>
      <c r="AI105" s="488">
        <v>2199625</v>
      </c>
      <c r="AJ105" s="488">
        <v>244403</v>
      </c>
      <c r="AK105" s="488">
        <v>24440275</v>
      </c>
      <c r="AL105" s="488">
        <v>134458</v>
      </c>
      <c r="AM105" s="488">
        <v>134458</v>
      </c>
      <c r="AN105" s="488">
        <v>0</v>
      </c>
      <c r="AO105" s="488">
        <v>0</v>
      </c>
      <c r="AP105" s="488">
        <v>0</v>
      </c>
      <c r="AQ105" s="488">
        <v>0</v>
      </c>
      <c r="AR105" s="488">
        <v>0</v>
      </c>
      <c r="AS105" s="488">
        <v>0</v>
      </c>
      <c r="AT105" s="488">
        <v>0</v>
      </c>
      <c r="AU105" s="488">
        <v>0</v>
      </c>
      <c r="AV105" s="488">
        <v>0</v>
      </c>
      <c r="AW105" s="488">
        <v>0</v>
      </c>
      <c r="AX105" s="488">
        <v>0</v>
      </c>
      <c r="AY105" s="488">
        <v>0</v>
      </c>
      <c r="AZ105" s="488">
        <v>0</v>
      </c>
      <c r="BA105" s="488">
        <v>0</v>
      </c>
      <c r="BB105" s="488">
        <v>0</v>
      </c>
      <c r="BC105" s="488">
        <v>0</v>
      </c>
      <c r="BD105" s="488">
        <v>0</v>
      </c>
      <c r="BE105" s="491">
        <v>0.5</v>
      </c>
      <c r="BF105" s="491">
        <v>0.4</v>
      </c>
      <c r="BG105" s="491">
        <v>0.09</v>
      </c>
      <c r="BH105" s="491">
        <v>0.01</v>
      </c>
      <c r="BI105" s="491">
        <v>1</v>
      </c>
      <c r="BJ105" s="492">
        <v>-1071847</v>
      </c>
      <c r="BK105" s="492">
        <v>-857478</v>
      </c>
      <c r="BL105" s="492">
        <v>-192933</v>
      </c>
      <c r="BM105" s="492">
        <v>-21437</v>
      </c>
      <c r="BN105" s="492">
        <v>-2143695</v>
      </c>
      <c r="BO105" s="492">
        <v>11148290</v>
      </c>
      <c r="BP105" s="492">
        <v>9053090</v>
      </c>
      <c r="BQ105" s="492">
        <v>2006692</v>
      </c>
      <c r="BR105" s="492">
        <v>222966</v>
      </c>
      <c r="BS105" s="493">
        <v>22431038</v>
      </c>
      <c r="BT105" s="494">
        <v>146851</v>
      </c>
      <c r="BU105" s="492">
        <v>33042</v>
      </c>
      <c r="BV105" s="492">
        <v>3671</v>
      </c>
      <c r="BW105" s="492">
        <v>183564</v>
      </c>
      <c r="BX105" s="492">
        <v>834944</v>
      </c>
      <c r="BY105" s="492">
        <v>187862</v>
      </c>
      <c r="BZ105" s="492">
        <v>20874</v>
      </c>
      <c r="CA105" s="492">
        <v>1043680</v>
      </c>
      <c r="CB105" s="492">
        <v>609</v>
      </c>
      <c r="CC105" s="492">
        <v>137</v>
      </c>
      <c r="CD105" s="492">
        <v>15</v>
      </c>
      <c r="CE105" s="492">
        <v>761</v>
      </c>
      <c r="CF105" s="492">
        <v>0</v>
      </c>
      <c r="CG105" s="492">
        <v>0</v>
      </c>
      <c r="CH105" s="492">
        <v>0</v>
      </c>
      <c r="CI105" s="492">
        <v>0</v>
      </c>
      <c r="CJ105" s="492">
        <v>211</v>
      </c>
      <c r="CK105" s="492">
        <v>48</v>
      </c>
      <c r="CL105" s="492">
        <v>5</v>
      </c>
      <c r="CM105" s="492">
        <v>264</v>
      </c>
      <c r="CN105" s="492">
        <v>536</v>
      </c>
      <c r="CO105" s="492">
        <v>121</v>
      </c>
      <c r="CP105" s="492">
        <v>13</v>
      </c>
      <c r="CQ105" s="492">
        <v>670</v>
      </c>
      <c r="CR105" s="492">
        <v>0</v>
      </c>
      <c r="CS105" s="492">
        <v>0</v>
      </c>
      <c r="CT105" s="492">
        <v>0</v>
      </c>
      <c r="CU105" s="492">
        <v>0</v>
      </c>
      <c r="CV105" s="492">
        <v>0</v>
      </c>
      <c r="CW105" s="492">
        <v>0</v>
      </c>
      <c r="CX105" s="492">
        <v>0</v>
      </c>
      <c r="CY105" s="492">
        <v>0</v>
      </c>
      <c r="CZ105" s="492">
        <v>983151</v>
      </c>
      <c r="DA105" s="492">
        <v>221210</v>
      </c>
      <c r="DB105" s="492">
        <v>24578</v>
      </c>
      <c r="DC105" s="493">
        <v>1228939</v>
      </c>
      <c r="DD105" s="591" t="s">
        <v>82</v>
      </c>
      <c r="DE105" s="592" t="s">
        <v>1164</v>
      </c>
      <c r="DF105" s="593" t="s">
        <v>1165</v>
      </c>
    </row>
    <row r="106" spans="1:110" ht="12.75" x14ac:dyDescent="0.2">
      <c r="A106" s="468">
        <v>99</v>
      </c>
      <c r="B106" s="473" t="s">
        <v>85</v>
      </c>
      <c r="C106" s="403" t="s">
        <v>897</v>
      </c>
      <c r="D106" s="474" t="s">
        <v>906</v>
      </c>
      <c r="E106" s="480" t="s">
        <v>84</v>
      </c>
      <c r="F106" s="487">
        <v>78848385</v>
      </c>
      <c r="G106" s="488">
        <v>0</v>
      </c>
      <c r="H106" s="488">
        <v>5394536</v>
      </c>
      <c r="I106" s="488">
        <v>215774</v>
      </c>
      <c r="J106" s="488">
        <v>0</v>
      </c>
      <c r="K106" s="488">
        <v>215774</v>
      </c>
      <c r="L106" s="488">
        <v>0</v>
      </c>
      <c r="M106" s="488">
        <v>0</v>
      </c>
      <c r="N106" s="488">
        <v>0</v>
      </c>
      <c r="O106" s="488">
        <v>0</v>
      </c>
      <c r="P106" s="488">
        <v>0</v>
      </c>
      <c r="Q106" s="489">
        <v>73238075</v>
      </c>
      <c r="R106" s="490">
        <v>0.5</v>
      </c>
      <c r="S106" s="491">
        <v>0.4</v>
      </c>
      <c r="T106" s="491">
        <v>0.09</v>
      </c>
      <c r="U106" s="491">
        <v>0.01</v>
      </c>
      <c r="V106" s="491">
        <v>1</v>
      </c>
      <c r="W106" s="488">
        <v>36619037</v>
      </c>
      <c r="X106" s="488">
        <v>29295230</v>
      </c>
      <c r="Y106" s="488">
        <v>6591427</v>
      </c>
      <c r="Z106" s="488">
        <v>732381</v>
      </c>
      <c r="AA106" s="488">
        <v>73238075</v>
      </c>
      <c r="AB106" s="488">
        <v>0</v>
      </c>
      <c r="AC106" s="488">
        <v>0</v>
      </c>
      <c r="AD106" s="488">
        <v>0</v>
      </c>
      <c r="AE106" s="488">
        <v>0</v>
      </c>
      <c r="AF106" s="488">
        <v>0</v>
      </c>
      <c r="AG106" s="488">
        <v>36619037</v>
      </c>
      <c r="AH106" s="488">
        <v>29295230</v>
      </c>
      <c r="AI106" s="488">
        <v>6591427</v>
      </c>
      <c r="AJ106" s="488">
        <v>732381</v>
      </c>
      <c r="AK106" s="488">
        <v>73238075</v>
      </c>
      <c r="AL106" s="488">
        <v>215774</v>
      </c>
      <c r="AM106" s="488">
        <v>215774</v>
      </c>
      <c r="AN106" s="488">
        <v>0</v>
      </c>
      <c r="AO106" s="488">
        <v>0</v>
      </c>
      <c r="AP106" s="488">
        <v>0</v>
      </c>
      <c r="AQ106" s="488">
        <v>0</v>
      </c>
      <c r="AR106" s="488">
        <v>0</v>
      </c>
      <c r="AS106" s="488">
        <v>0</v>
      </c>
      <c r="AT106" s="488">
        <v>0</v>
      </c>
      <c r="AU106" s="488">
        <v>0</v>
      </c>
      <c r="AV106" s="488">
        <v>0</v>
      </c>
      <c r="AW106" s="488">
        <v>0</v>
      </c>
      <c r="AX106" s="488">
        <v>0</v>
      </c>
      <c r="AY106" s="488">
        <v>0</v>
      </c>
      <c r="AZ106" s="488">
        <v>0</v>
      </c>
      <c r="BA106" s="488">
        <v>0</v>
      </c>
      <c r="BB106" s="488">
        <v>0</v>
      </c>
      <c r="BC106" s="488">
        <v>0</v>
      </c>
      <c r="BD106" s="488">
        <v>0</v>
      </c>
      <c r="BE106" s="491">
        <v>0.5</v>
      </c>
      <c r="BF106" s="491">
        <v>0.4</v>
      </c>
      <c r="BG106" s="491">
        <v>0.09</v>
      </c>
      <c r="BH106" s="491">
        <v>0.01</v>
      </c>
      <c r="BI106" s="491">
        <v>1</v>
      </c>
      <c r="BJ106" s="492">
        <v>39938</v>
      </c>
      <c r="BK106" s="492">
        <v>31951</v>
      </c>
      <c r="BL106" s="492">
        <v>7189</v>
      </c>
      <c r="BM106" s="492">
        <v>799</v>
      </c>
      <c r="BN106" s="492">
        <v>79877</v>
      </c>
      <c r="BO106" s="492">
        <v>36658975</v>
      </c>
      <c r="BP106" s="492">
        <v>29542955</v>
      </c>
      <c r="BQ106" s="492">
        <v>6598616</v>
      </c>
      <c r="BR106" s="492">
        <v>733180</v>
      </c>
      <c r="BS106" s="493">
        <v>73533726</v>
      </c>
      <c r="BT106" s="494">
        <v>440057</v>
      </c>
      <c r="BU106" s="492">
        <v>99013</v>
      </c>
      <c r="BV106" s="492">
        <v>11001</v>
      </c>
      <c r="BW106" s="492">
        <v>550071</v>
      </c>
      <c r="BX106" s="492">
        <v>628227</v>
      </c>
      <c r="BY106" s="492">
        <v>141351</v>
      </c>
      <c r="BZ106" s="492">
        <v>15706</v>
      </c>
      <c r="CA106" s="492">
        <v>785284</v>
      </c>
      <c r="CB106" s="492">
        <v>9451</v>
      </c>
      <c r="CC106" s="492">
        <v>2126</v>
      </c>
      <c r="CD106" s="492">
        <v>236</v>
      </c>
      <c r="CE106" s="492">
        <v>11813</v>
      </c>
      <c r="CF106" s="492">
        <v>0</v>
      </c>
      <c r="CG106" s="492">
        <v>0</v>
      </c>
      <c r="CH106" s="492">
        <v>0</v>
      </c>
      <c r="CI106" s="492">
        <v>0</v>
      </c>
      <c r="CJ106" s="492">
        <v>1584</v>
      </c>
      <c r="CK106" s="492">
        <v>357</v>
      </c>
      <c r="CL106" s="492">
        <v>40</v>
      </c>
      <c r="CM106" s="492">
        <v>1981</v>
      </c>
      <c r="CN106" s="492">
        <v>0</v>
      </c>
      <c r="CO106" s="492">
        <v>0</v>
      </c>
      <c r="CP106" s="492">
        <v>0</v>
      </c>
      <c r="CQ106" s="492">
        <v>0</v>
      </c>
      <c r="CR106" s="492">
        <v>0</v>
      </c>
      <c r="CS106" s="492">
        <v>0</v>
      </c>
      <c r="CT106" s="492">
        <v>0</v>
      </c>
      <c r="CU106" s="492">
        <v>0</v>
      </c>
      <c r="CV106" s="492">
        <v>0</v>
      </c>
      <c r="CW106" s="492">
        <v>0</v>
      </c>
      <c r="CX106" s="492">
        <v>0</v>
      </c>
      <c r="CY106" s="492">
        <v>0</v>
      </c>
      <c r="CZ106" s="492">
        <v>1079319</v>
      </c>
      <c r="DA106" s="492">
        <v>242847</v>
      </c>
      <c r="DB106" s="492">
        <v>26983</v>
      </c>
      <c r="DC106" s="493">
        <v>1349149</v>
      </c>
      <c r="DD106" s="591" t="s">
        <v>84</v>
      </c>
      <c r="DE106" s="592" t="s">
        <v>1211</v>
      </c>
      <c r="DF106" s="593" t="s">
        <v>1212</v>
      </c>
    </row>
    <row r="107" spans="1:110" ht="12.75" x14ac:dyDescent="0.2">
      <c r="A107" s="468">
        <v>100</v>
      </c>
      <c r="B107" s="473" t="s">
        <v>87</v>
      </c>
      <c r="C107" s="403" t="s">
        <v>897</v>
      </c>
      <c r="D107" s="474" t="s">
        <v>898</v>
      </c>
      <c r="E107" s="480" t="s">
        <v>86</v>
      </c>
      <c r="F107" s="487">
        <v>39558253</v>
      </c>
      <c r="G107" s="488">
        <v>0</v>
      </c>
      <c r="H107" s="488">
        <v>1955438</v>
      </c>
      <c r="I107" s="488">
        <v>138082</v>
      </c>
      <c r="J107" s="488">
        <v>0</v>
      </c>
      <c r="K107" s="488">
        <v>138082</v>
      </c>
      <c r="L107" s="488">
        <v>0</v>
      </c>
      <c r="M107" s="488">
        <v>206050</v>
      </c>
      <c r="N107" s="488">
        <v>75611</v>
      </c>
      <c r="O107" s="488">
        <v>75611</v>
      </c>
      <c r="P107" s="488">
        <v>0</v>
      </c>
      <c r="Q107" s="489">
        <v>37183072</v>
      </c>
      <c r="R107" s="490">
        <v>0.5</v>
      </c>
      <c r="S107" s="491">
        <v>0.4</v>
      </c>
      <c r="T107" s="491">
        <v>0.09</v>
      </c>
      <c r="U107" s="491">
        <v>0.01</v>
      </c>
      <c r="V107" s="491">
        <v>1</v>
      </c>
      <c r="W107" s="488">
        <v>18591536</v>
      </c>
      <c r="X107" s="488">
        <v>14873229</v>
      </c>
      <c r="Y107" s="488">
        <v>3346476</v>
      </c>
      <c r="Z107" s="488">
        <v>371831</v>
      </c>
      <c r="AA107" s="488">
        <v>37183072</v>
      </c>
      <c r="AB107" s="488">
        <v>318655</v>
      </c>
      <c r="AC107" s="488">
        <v>0</v>
      </c>
      <c r="AD107" s="488">
        <v>0</v>
      </c>
      <c r="AE107" s="488">
        <v>0</v>
      </c>
      <c r="AF107" s="488">
        <v>318655</v>
      </c>
      <c r="AG107" s="488">
        <v>18272881</v>
      </c>
      <c r="AH107" s="488">
        <v>14873229</v>
      </c>
      <c r="AI107" s="488">
        <v>3346476</v>
      </c>
      <c r="AJ107" s="488">
        <v>371831</v>
      </c>
      <c r="AK107" s="488">
        <v>36864417</v>
      </c>
      <c r="AL107" s="488">
        <v>138082</v>
      </c>
      <c r="AM107" s="488">
        <v>138082</v>
      </c>
      <c r="AN107" s="488">
        <v>206050</v>
      </c>
      <c r="AO107" s="488">
        <v>206050</v>
      </c>
      <c r="AP107" s="488">
        <v>75611</v>
      </c>
      <c r="AQ107" s="488">
        <v>0</v>
      </c>
      <c r="AR107" s="488">
        <v>75611</v>
      </c>
      <c r="AS107" s="488">
        <v>318655</v>
      </c>
      <c r="AT107" s="488">
        <v>0</v>
      </c>
      <c r="AU107" s="488">
        <v>0</v>
      </c>
      <c r="AV107" s="488">
        <v>318655</v>
      </c>
      <c r="AW107" s="488">
        <v>0</v>
      </c>
      <c r="AX107" s="488">
        <v>0</v>
      </c>
      <c r="AY107" s="488">
        <v>0</v>
      </c>
      <c r="AZ107" s="488">
        <v>0</v>
      </c>
      <c r="BA107" s="488">
        <v>0</v>
      </c>
      <c r="BB107" s="488">
        <v>0</v>
      </c>
      <c r="BC107" s="488">
        <v>0</v>
      </c>
      <c r="BD107" s="488">
        <v>0</v>
      </c>
      <c r="BE107" s="491">
        <v>0.5</v>
      </c>
      <c r="BF107" s="491">
        <v>0.4</v>
      </c>
      <c r="BG107" s="491">
        <v>0.09</v>
      </c>
      <c r="BH107" s="491">
        <v>0.01</v>
      </c>
      <c r="BI107" s="491">
        <v>1</v>
      </c>
      <c r="BJ107" s="492">
        <v>-921156</v>
      </c>
      <c r="BK107" s="492">
        <v>-736924</v>
      </c>
      <c r="BL107" s="492">
        <v>-165808</v>
      </c>
      <c r="BM107" s="492">
        <v>-18423</v>
      </c>
      <c r="BN107" s="492">
        <v>-1842311</v>
      </c>
      <c r="BO107" s="492">
        <v>17351725</v>
      </c>
      <c r="BP107" s="492">
        <v>14874703</v>
      </c>
      <c r="BQ107" s="492">
        <v>3180668</v>
      </c>
      <c r="BR107" s="492">
        <v>353408</v>
      </c>
      <c r="BS107" s="493">
        <v>35760504</v>
      </c>
      <c r="BT107" s="494">
        <v>232435</v>
      </c>
      <c r="BU107" s="492">
        <v>50269</v>
      </c>
      <c r="BV107" s="492">
        <v>5585</v>
      </c>
      <c r="BW107" s="492">
        <v>288289</v>
      </c>
      <c r="BX107" s="492">
        <v>549811</v>
      </c>
      <c r="BY107" s="492">
        <v>123708</v>
      </c>
      <c r="BZ107" s="492">
        <v>13745</v>
      </c>
      <c r="CA107" s="492">
        <v>687264</v>
      </c>
      <c r="CB107" s="492">
        <v>3123</v>
      </c>
      <c r="CC107" s="492">
        <v>702</v>
      </c>
      <c r="CD107" s="492">
        <v>78</v>
      </c>
      <c r="CE107" s="492">
        <v>3903</v>
      </c>
      <c r="CF107" s="492">
        <v>1219</v>
      </c>
      <c r="CG107" s="492">
        <v>274</v>
      </c>
      <c r="CH107" s="492">
        <v>30</v>
      </c>
      <c r="CI107" s="492">
        <v>1523</v>
      </c>
      <c r="CJ107" s="492">
        <v>1406</v>
      </c>
      <c r="CK107" s="492">
        <v>316</v>
      </c>
      <c r="CL107" s="492">
        <v>35</v>
      </c>
      <c r="CM107" s="492">
        <v>1757</v>
      </c>
      <c r="CN107" s="492">
        <v>0</v>
      </c>
      <c r="CO107" s="492">
        <v>0</v>
      </c>
      <c r="CP107" s="492">
        <v>0</v>
      </c>
      <c r="CQ107" s="492">
        <v>0</v>
      </c>
      <c r="CR107" s="492">
        <v>1219</v>
      </c>
      <c r="CS107" s="492">
        <v>274</v>
      </c>
      <c r="CT107" s="492">
        <v>30</v>
      </c>
      <c r="CU107" s="492">
        <v>1523</v>
      </c>
      <c r="CV107" s="492">
        <v>0</v>
      </c>
      <c r="CW107" s="492">
        <v>0</v>
      </c>
      <c r="CX107" s="492">
        <v>0</v>
      </c>
      <c r="CY107" s="492">
        <v>0</v>
      </c>
      <c r="CZ107" s="492">
        <v>789213</v>
      </c>
      <c r="DA107" s="492">
        <v>175543</v>
      </c>
      <c r="DB107" s="492">
        <v>19503</v>
      </c>
      <c r="DC107" s="493">
        <v>984259</v>
      </c>
      <c r="DD107" s="591" t="s">
        <v>86</v>
      </c>
      <c r="DE107" s="592" t="s">
        <v>1179</v>
      </c>
      <c r="DF107" s="593" t="s">
        <v>1180</v>
      </c>
    </row>
    <row r="108" spans="1:110" ht="12.75" x14ac:dyDescent="0.2">
      <c r="A108" s="468">
        <v>101</v>
      </c>
      <c r="B108" s="473" t="s">
        <v>89</v>
      </c>
      <c r="C108" s="403" t="s">
        <v>897</v>
      </c>
      <c r="D108" s="474" t="s">
        <v>901</v>
      </c>
      <c r="E108" s="480" t="s">
        <v>88</v>
      </c>
      <c r="F108" s="487">
        <v>24905450</v>
      </c>
      <c r="G108" s="488">
        <v>0</v>
      </c>
      <c r="H108" s="488">
        <v>441276</v>
      </c>
      <c r="I108" s="488">
        <v>124366</v>
      </c>
      <c r="J108" s="488">
        <v>0</v>
      </c>
      <c r="K108" s="488">
        <v>124366</v>
      </c>
      <c r="L108" s="488">
        <v>0</v>
      </c>
      <c r="M108" s="488">
        <v>0</v>
      </c>
      <c r="N108" s="488">
        <v>253074</v>
      </c>
      <c r="O108" s="488">
        <v>253074</v>
      </c>
      <c r="P108" s="488">
        <v>0</v>
      </c>
      <c r="Q108" s="489">
        <v>24086734</v>
      </c>
      <c r="R108" s="490">
        <v>0.5</v>
      </c>
      <c r="S108" s="491">
        <v>0.4</v>
      </c>
      <c r="T108" s="491">
        <v>0.09</v>
      </c>
      <c r="U108" s="491">
        <v>0.01</v>
      </c>
      <c r="V108" s="491">
        <v>1</v>
      </c>
      <c r="W108" s="488">
        <v>12043367</v>
      </c>
      <c r="X108" s="488">
        <v>9634694</v>
      </c>
      <c r="Y108" s="488">
        <v>2167806</v>
      </c>
      <c r="Z108" s="488">
        <v>240867</v>
      </c>
      <c r="AA108" s="488">
        <v>24086734</v>
      </c>
      <c r="AB108" s="488">
        <v>21554.919319508597</v>
      </c>
      <c r="AC108" s="488">
        <v>0</v>
      </c>
      <c r="AD108" s="488">
        <v>0</v>
      </c>
      <c r="AE108" s="488">
        <v>0</v>
      </c>
      <c r="AF108" s="488">
        <v>21554.919319508597</v>
      </c>
      <c r="AG108" s="488">
        <v>12021812</v>
      </c>
      <c r="AH108" s="488">
        <v>9634694</v>
      </c>
      <c r="AI108" s="488">
        <v>2167806</v>
      </c>
      <c r="AJ108" s="488">
        <v>240867</v>
      </c>
      <c r="AK108" s="488">
        <v>24065179</v>
      </c>
      <c r="AL108" s="488">
        <v>124366</v>
      </c>
      <c r="AM108" s="488">
        <v>124366</v>
      </c>
      <c r="AN108" s="488">
        <v>0</v>
      </c>
      <c r="AO108" s="488">
        <v>0</v>
      </c>
      <c r="AP108" s="488">
        <v>253074</v>
      </c>
      <c r="AQ108" s="488">
        <v>0</v>
      </c>
      <c r="AR108" s="488">
        <v>253074</v>
      </c>
      <c r="AS108" s="488">
        <v>0</v>
      </c>
      <c r="AT108" s="488">
        <v>0</v>
      </c>
      <c r="AU108" s="488">
        <v>0</v>
      </c>
      <c r="AV108" s="488">
        <v>0</v>
      </c>
      <c r="AW108" s="488">
        <v>0</v>
      </c>
      <c r="AX108" s="488">
        <v>0</v>
      </c>
      <c r="AY108" s="488">
        <v>17244</v>
      </c>
      <c r="AZ108" s="488">
        <v>3880</v>
      </c>
      <c r="BA108" s="488">
        <v>431</v>
      </c>
      <c r="BB108" s="488">
        <v>21554.919319508597</v>
      </c>
      <c r="BC108" s="488">
        <v>0</v>
      </c>
      <c r="BD108" s="488">
        <v>0</v>
      </c>
      <c r="BE108" s="491">
        <v>0.5</v>
      </c>
      <c r="BF108" s="491">
        <v>0.4</v>
      </c>
      <c r="BG108" s="491">
        <v>0.09</v>
      </c>
      <c r="BH108" s="491">
        <v>0.01</v>
      </c>
      <c r="BI108" s="491">
        <v>1</v>
      </c>
      <c r="BJ108" s="492">
        <v>-126314</v>
      </c>
      <c r="BK108" s="492">
        <v>-101052</v>
      </c>
      <c r="BL108" s="492">
        <v>-22737</v>
      </c>
      <c r="BM108" s="492">
        <v>-2526</v>
      </c>
      <c r="BN108" s="492">
        <v>-252629</v>
      </c>
      <c r="BO108" s="492">
        <v>11895498</v>
      </c>
      <c r="BP108" s="492">
        <v>9928326</v>
      </c>
      <c r="BQ108" s="492">
        <v>2148949</v>
      </c>
      <c r="BR108" s="492">
        <v>238772</v>
      </c>
      <c r="BS108" s="493">
        <v>24211545</v>
      </c>
      <c r="BT108" s="494">
        <v>148788</v>
      </c>
      <c r="BU108" s="492">
        <v>32622</v>
      </c>
      <c r="BV108" s="492">
        <v>3625</v>
      </c>
      <c r="BW108" s="492">
        <v>185035</v>
      </c>
      <c r="BX108" s="492">
        <v>656002</v>
      </c>
      <c r="BY108" s="492">
        <v>147600</v>
      </c>
      <c r="BZ108" s="492">
        <v>16400</v>
      </c>
      <c r="CA108" s="492">
        <v>820002</v>
      </c>
      <c r="CB108" s="492">
        <v>521</v>
      </c>
      <c r="CC108" s="492">
        <v>117</v>
      </c>
      <c r="CD108" s="492">
        <v>13</v>
      </c>
      <c r="CE108" s="492">
        <v>651</v>
      </c>
      <c r="CF108" s="492">
        <v>0</v>
      </c>
      <c r="CG108" s="492">
        <v>0</v>
      </c>
      <c r="CH108" s="492">
        <v>0</v>
      </c>
      <c r="CI108" s="492">
        <v>0</v>
      </c>
      <c r="CJ108" s="492">
        <v>0</v>
      </c>
      <c r="CK108" s="492">
        <v>0</v>
      </c>
      <c r="CL108" s="492">
        <v>0</v>
      </c>
      <c r="CM108" s="492">
        <v>0</v>
      </c>
      <c r="CN108" s="492">
        <v>11591</v>
      </c>
      <c r="CO108" s="492">
        <v>2608</v>
      </c>
      <c r="CP108" s="492">
        <v>290</v>
      </c>
      <c r="CQ108" s="492">
        <v>14489</v>
      </c>
      <c r="CR108" s="492">
        <v>0</v>
      </c>
      <c r="CS108" s="492">
        <v>0</v>
      </c>
      <c r="CT108" s="492">
        <v>0</v>
      </c>
      <c r="CU108" s="492">
        <v>0</v>
      </c>
      <c r="CV108" s="492">
        <v>0</v>
      </c>
      <c r="CW108" s="492">
        <v>0</v>
      </c>
      <c r="CX108" s="492">
        <v>0</v>
      </c>
      <c r="CY108" s="492">
        <v>0</v>
      </c>
      <c r="CZ108" s="492">
        <v>816902</v>
      </c>
      <c r="DA108" s="492">
        <v>182947</v>
      </c>
      <c r="DB108" s="492">
        <v>20328</v>
      </c>
      <c r="DC108" s="493">
        <v>1020177</v>
      </c>
      <c r="DD108" s="591" t="s">
        <v>88</v>
      </c>
      <c r="DE108" s="592" t="s">
        <v>1198</v>
      </c>
      <c r="DF108" s="593" t="s">
        <v>1199</v>
      </c>
    </row>
    <row r="109" spans="1:110" ht="12.75" x14ac:dyDescent="0.2">
      <c r="A109" s="468">
        <v>102</v>
      </c>
      <c r="B109" s="473" t="s">
        <v>91</v>
      </c>
      <c r="C109" s="403" t="s">
        <v>897</v>
      </c>
      <c r="D109" s="474" t="s">
        <v>901</v>
      </c>
      <c r="E109" s="480" t="s">
        <v>90</v>
      </c>
      <c r="F109" s="487">
        <v>23733060</v>
      </c>
      <c r="G109" s="488">
        <v>962712</v>
      </c>
      <c r="H109" s="488">
        <v>0</v>
      </c>
      <c r="I109" s="488">
        <v>90908</v>
      </c>
      <c r="J109" s="488">
        <v>0</v>
      </c>
      <c r="K109" s="488">
        <v>90908</v>
      </c>
      <c r="L109" s="488">
        <v>0</v>
      </c>
      <c r="M109" s="488">
        <v>0</v>
      </c>
      <c r="N109" s="488">
        <v>97797</v>
      </c>
      <c r="O109" s="488">
        <v>97797</v>
      </c>
      <c r="P109" s="488">
        <v>0</v>
      </c>
      <c r="Q109" s="489">
        <v>24507067</v>
      </c>
      <c r="R109" s="490">
        <v>0.5</v>
      </c>
      <c r="S109" s="491">
        <v>0.4</v>
      </c>
      <c r="T109" s="491">
        <v>0.1</v>
      </c>
      <c r="U109" s="491">
        <v>0</v>
      </c>
      <c r="V109" s="491">
        <v>1</v>
      </c>
      <c r="W109" s="488">
        <v>12253533</v>
      </c>
      <c r="X109" s="488">
        <v>9802827</v>
      </c>
      <c r="Y109" s="488">
        <v>2450707</v>
      </c>
      <c r="Z109" s="488">
        <v>0</v>
      </c>
      <c r="AA109" s="488">
        <v>24507067</v>
      </c>
      <c r="AB109" s="488">
        <v>0</v>
      </c>
      <c r="AC109" s="488">
        <v>0</v>
      </c>
      <c r="AD109" s="488">
        <v>0</v>
      </c>
      <c r="AE109" s="488">
        <v>0</v>
      </c>
      <c r="AF109" s="488">
        <v>0</v>
      </c>
      <c r="AG109" s="488">
        <v>12253533</v>
      </c>
      <c r="AH109" s="488">
        <v>9802827</v>
      </c>
      <c r="AI109" s="488">
        <v>2450707</v>
      </c>
      <c r="AJ109" s="488">
        <v>0</v>
      </c>
      <c r="AK109" s="488">
        <v>24507067</v>
      </c>
      <c r="AL109" s="488">
        <v>90908</v>
      </c>
      <c r="AM109" s="488">
        <v>90908</v>
      </c>
      <c r="AN109" s="488">
        <v>0</v>
      </c>
      <c r="AO109" s="488">
        <v>0</v>
      </c>
      <c r="AP109" s="488">
        <v>97797</v>
      </c>
      <c r="AQ109" s="488">
        <v>0</v>
      </c>
      <c r="AR109" s="488">
        <v>97797</v>
      </c>
      <c r="AS109" s="488">
        <v>0</v>
      </c>
      <c r="AT109" s="488">
        <v>0</v>
      </c>
      <c r="AU109" s="488">
        <v>0</v>
      </c>
      <c r="AV109" s="488">
        <v>0</v>
      </c>
      <c r="AW109" s="488">
        <v>0</v>
      </c>
      <c r="AX109" s="488">
        <v>0</v>
      </c>
      <c r="AY109" s="488">
        <v>0</v>
      </c>
      <c r="AZ109" s="488">
        <v>0</v>
      </c>
      <c r="BA109" s="488">
        <v>0</v>
      </c>
      <c r="BB109" s="488">
        <v>0</v>
      </c>
      <c r="BC109" s="488">
        <v>0</v>
      </c>
      <c r="BD109" s="488">
        <v>0</v>
      </c>
      <c r="BE109" s="491">
        <v>0.5</v>
      </c>
      <c r="BF109" s="491">
        <v>0.4</v>
      </c>
      <c r="BG109" s="491">
        <v>0.1</v>
      </c>
      <c r="BH109" s="491">
        <v>0</v>
      </c>
      <c r="BI109" s="491">
        <v>1</v>
      </c>
      <c r="BJ109" s="492">
        <v>921515</v>
      </c>
      <c r="BK109" s="492">
        <v>737212</v>
      </c>
      <c r="BL109" s="492">
        <v>184303</v>
      </c>
      <c r="BM109" s="492">
        <v>0</v>
      </c>
      <c r="BN109" s="492">
        <v>1843030</v>
      </c>
      <c r="BO109" s="492">
        <v>13175048</v>
      </c>
      <c r="BP109" s="492">
        <v>10728744</v>
      </c>
      <c r="BQ109" s="492">
        <v>2635010</v>
      </c>
      <c r="BR109" s="492">
        <v>0</v>
      </c>
      <c r="BS109" s="493">
        <v>26538802</v>
      </c>
      <c r="BT109" s="494">
        <v>148722</v>
      </c>
      <c r="BU109" s="492">
        <v>36813</v>
      </c>
      <c r="BV109" s="492">
        <v>0</v>
      </c>
      <c r="BW109" s="492">
        <v>185535</v>
      </c>
      <c r="BX109" s="492">
        <v>394037</v>
      </c>
      <c r="BY109" s="492">
        <v>98509</v>
      </c>
      <c r="BZ109" s="492">
        <v>0</v>
      </c>
      <c r="CA109" s="492">
        <v>492546</v>
      </c>
      <c r="CB109" s="492">
        <v>537</v>
      </c>
      <c r="CC109" s="492">
        <v>134</v>
      </c>
      <c r="CD109" s="492">
        <v>0</v>
      </c>
      <c r="CE109" s="492">
        <v>671</v>
      </c>
      <c r="CF109" s="492">
        <v>0</v>
      </c>
      <c r="CG109" s="492">
        <v>0</v>
      </c>
      <c r="CH109" s="492">
        <v>0</v>
      </c>
      <c r="CI109" s="492">
        <v>0</v>
      </c>
      <c r="CJ109" s="492">
        <v>4172</v>
      </c>
      <c r="CK109" s="492">
        <v>1043</v>
      </c>
      <c r="CL109" s="492">
        <v>0</v>
      </c>
      <c r="CM109" s="492">
        <v>5215</v>
      </c>
      <c r="CN109" s="492">
        <v>2578</v>
      </c>
      <c r="CO109" s="492">
        <v>645</v>
      </c>
      <c r="CP109" s="492">
        <v>0</v>
      </c>
      <c r="CQ109" s="492">
        <v>3223</v>
      </c>
      <c r="CR109" s="492">
        <v>0</v>
      </c>
      <c r="CS109" s="492">
        <v>0</v>
      </c>
      <c r="CT109" s="492">
        <v>0</v>
      </c>
      <c r="CU109" s="492">
        <v>0</v>
      </c>
      <c r="CV109" s="492">
        <v>0</v>
      </c>
      <c r="CW109" s="492">
        <v>0</v>
      </c>
      <c r="CX109" s="492">
        <v>0</v>
      </c>
      <c r="CY109" s="492">
        <v>0</v>
      </c>
      <c r="CZ109" s="492">
        <v>550046</v>
      </c>
      <c r="DA109" s="492">
        <v>137144</v>
      </c>
      <c r="DB109" s="492">
        <v>0</v>
      </c>
      <c r="DC109" s="493">
        <v>687190</v>
      </c>
      <c r="DD109" s="591" t="s">
        <v>90</v>
      </c>
      <c r="DE109" s="592" t="s">
        <v>1172</v>
      </c>
      <c r="DF109" s="593" t="s">
        <v>1162</v>
      </c>
    </row>
    <row r="110" spans="1:110" ht="12.75" x14ac:dyDescent="0.2">
      <c r="A110" s="468">
        <v>103</v>
      </c>
      <c r="B110" s="473" t="s">
        <v>93</v>
      </c>
      <c r="C110" s="403" t="s">
        <v>897</v>
      </c>
      <c r="D110" s="474" t="s">
        <v>906</v>
      </c>
      <c r="E110" s="480" t="s">
        <v>92</v>
      </c>
      <c r="F110" s="487">
        <v>11904012</v>
      </c>
      <c r="G110" s="488">
        <v>811542</v>
      </c>
      <c r="H110" s="488">
        <v>0</v>
      </c>
      <c r="I110" s="488">
        <v>119111</v>
      </c>
      <c r="J110" s="488">
        <v>0</v>
      </c>
      <c r="K110" s="488">
        <v>119111</v>
      </c>
      <c r="L110" s="488">
        <v>0</v>
      </c>
      <c r="M110" s="488">
        <v>0</v>
      </c>
      <c r="N110" s="488">
        <v>73768</v>
      </c>
      <c r="O110" s="488">
        <v>73768</v>
      </c>
      <c r="P110" s="488">
        <v>0</v>
      </c>
      <c r="Q110" s="489">
        <v>12522675</v>
      </c>
      <c r="R110" s="490">
        <v>0.5</v>
      </c>
      <c r="S110" s="491">
        <v>0.4</v>
      </c>
      <c r="T110" s="491">
        <v>0.1</v>
      </c>
      <c r="U110" s="491">
        <v>0</v>
      </c>
      <c r="V110" s="491">
        <v>1</v>
      </c>
      <c r="W110" s="488">
        <v>6261337</v>
      </c>
      <c r="X110" s="488">
        <v>5009070</v>
      </c>
      <c r="Y110" s="488">
        <v>1252268</v>
      </c>
      <c r="Z110" s="488">
        <v>0</v>
      </c>
      <c r="AA110" s="488">
        <v>12522675</v>
      </c>
      <c r="AB110" s="488">
        <v>0</v>
      </c>
      <c r="AC110" s="488">
        <v>0</v>
      </c>
      <c r="AD110" s="488">
        <v>0</v>
      </c>
      <c r="AE110" s="488">
        <v>0</v>
      </c>
      <c r="AF110" s="488">
        <v>0</v>
      </c>
      <c r="AG110" s="488">
        <v>6261337</v>
      </c>
      <c r="AH110" s="488">
        <v>5009070</v>
      </c>
      <c r="AI110" s="488">
        <v>1252268</v>
      </c>
      <c r="AJ110" s="488">
        <v>0</v>
      </c>
      <c r="AK110" s="488">
        <v>12522675</v>
      </c>
      <c r="AL110" s="488">
        <v>119111</v>
      </c>
      <c r="AM110" s="488">
        <v>119111</v>
      </c>
      <c r="AN110" s="488">
        <v>0</v>
      </c>
      <c r="AO110" s="488">
        <v>0</v>
      </c>
      <c r="AP110" s="488">
        <v>73768</v>
      </c>
      <c r="AQ110" s="488">
        <v>0</v>
      </c>
      <c r="AR110" s="488">
        <v>73768</v>
      </c>
      <c r="AS110" s="488">
        <v>0</v>
      </c>
      <c r="AT110" s="488">
        <v>0</v>
      </c>
      <c r="AU110" s="488">
        <v>0</v>
      </c>
      <c r="AV110" s="488">
        <v>0</v>
      </c>
      <c r="AW110" s="488">
        <v>0</v>
      </c>
      <c r="AX110" s="488">
        <v>0</v>
      </c>
      <c r="AY110" s="488">
        <v>0</v>
      </c>
      <c r="AZ110" s="488">
        <v>0</v>
      </c>
      <c r="BA110" s="488">
        <v>0</v>
      </c>
      <c r="BB110" s="488">
        <v>0</v>
      </c>
      <c r="BC110" s="488">
        <v>0</v>
      </c>
      <c r="BD110" s="488">
        <v>0</v>
      </c>
      <c r="BE110" s="491">
        <v>0.5</v>
      </c>
      <c r="BF110" s="491">
        <v>0.4</v>
      </c>
      <c r="BG110" s="491">
        <v>0.1</v>
      </c>
      <c r="BH110" s="491">
        <v>0</v>
      </c>
      <c r="BI110" s="491">
        <v>1</v>
      </c>
      <c r="BJ110" s="492">
        <v>-143496</v>
      </c>
      <c r="BK110" s="492">
        <v>-114797</v>
      </c>
      <c r="BL110" s="492">
        <v>-28699</v>
      </c>
      <c r="BM110" s="492">
        <v>0</v>
      </c>
      <c r="BN110" s="492">
        <v>-286992</v>
      </c>
      <c r="BO110" s="492">
        <v>6117841</v>
      </c>
      <c r="BP110" s="492">
        <v>5087152</v>
      </c>
      <c r="BQ110" s="492">
        <v>1223569</v>
      </c>
      <c r="BR110" s="492">
        <v>0</v>
      </c>
      <c r="BS110" s="493">
        <v>12428562</v>
      </c>
      <c r="BT110" s="494">
        <v>76352</v>
      </c>
      <c r="BU110" s="492">
        <v>18811</v>
      </c>
      <c r="BV110" s="492">
        <v>0</v>
      </c>
      <c r="BW110" s="492">
        <v>95163</v>
      </c>
      <c r="BX110" s="492">
        <v>592151</v>
      </c>
      <c r="BY110" s="492">
        <v>148038</v>
      </c>
      <c r="BZ110" s="492">
        <v>0</v>
      </c>
      <c r="CA110" s="492">
        <v>740189</v>
      </c>
      <c r="CB110" s="492">
        <v>1918</v>
      </c>
      <c r="CC110" s="492">
        <v>479</v>
      </c>
      <c r="CD110" s="492">
        <v>0</v>
      </c>
      <c r="CE110" s="492">
        <v>2397</v>
      </c>
      <c r="CF110" s="492">
        <v>812</v>
      </c>
      <c r="CG110" s="492">
        <v>203</v>
      </c>
      <c r="CH110" s="492">
        <v>0</v>
      </c>
      <c r="CI110" s="492">
        <v>1015</v>
      </c>
      <c r="CJ110" s="492">
        <v>0</v>
      </c>
      <c r="CK110" s="492">
        <v>0</v>
      </c>
      <c r="CL110" s="492">
        <v>0</v>
      </c>
      <c r="CM110" s="492">
        <v>0</v>
      </c>
      <c r="CN110" s="492">
        <v>17092</v>
      </c>
      <c r="CO110" s="492">
        <v>4273</v>
      </c>
      <c r="CP110" s="492">
        <v>0</v>
      </c>
      <c r="CQ110" s="492">
        <v>21365</v>
      </c>
      <c r="CR110" s="492">
        <v>1218</v>
      </c>
      <c r="CS110" s="492">
        <v>305</v>
      </c>
      <c r="CT110" s="492">
        <v>0</v>
      </c>
      <c r="CU110" s="492">
        <v>1523</v>
      </c>
      <c r="CV110" s="492">
        <v>0</v>
      </c>
      <c r="CW110" s="492">
        <v>0</v>
      </c>
      <c r="CX110" s="492">
        <v>0</v>
      </c>
      <c r="CY110" s="492">
        <v>0</v>
      </c>
      <c r="CZ110" s="492">
        <v>689543</v>
      </c>
      <c r="DA110" s="492">
        <v>172109</v>
      </c>
      <c r="DB110" s="492">
        <v>0</v>
      </c>
      <c r="DC110" s="493">
        <v>861652</v>
      </c>
      <c r="DD110" s="591" t="s">
        <v>92</v>
      </c>
      <c r="DE110" s="592" t="s">
        <v>1202</v>
      </c>
      <c r="DF110" s="593" t="s">
        <v>1162</v>
      </c>
    </row>
    <row r="111" spans="1:110" ht="12.75" x14ac:dyDescent="0.2">
      <c r="A111" s="468">
        <v>104</v>
      </c>
      <c r="B111" s="473" t="s">
        <v>95</v>
      </c>
      <c r="C111" s="403" t="s">
        <v>897</v>
      </c>
      <c r="D111" s="474" t="s">
        <v>899</v>
      </c>
      <c r="E111" s="480" t="s">
        <v>94</v>
      </c>
      <c r="F111" s="487">
        <v>25209354</v>
      </c>
      <c r="G111" s="488">
        <v>0</v>
      </c>
      <c r="H111" s="488">
        <v>674645</v>
      </c>
      <c r="I111" s="488">
        <v>112715</v>
      </c>
      <c r="J111" s="488">
        <v>0</v>
      </c>
      <c r="K111" s="488">
        <v>112715</v>
      </c>
      <c r="L111" s="488">
        <v>0</v>
      </c>
      <c r="M111" s="488">
        <v>0</v>
      </c>
      <c r="N111" s="488">
        <v>39531</v>
      </c>
      <c r="O111" s="488">
        <v>39531</v>
      </c>
      <c r="P111" s="488">
        <v>0</v>
      </c>
      <c r="Q111" s="489">
        <v>24382463</v>
      </c>
      <c r="R111" s="490">
        <v>0.5</v>
      </c>
      <c r="S111" s="491">
        <v>0.4</v>
      </c>
      <c r="T111" s="491">
        <v>0.09</v>
      </c>
      <c r="U111" s="491">
        <v>0.01</v>
      </c>
      <c r="V111" s="491">
        <v>1</v>
      </c>
      <c r="W111" s="488">
        <v>12191231</v>
      </c>
      <c r="X111" s="488">
        <v>9752985</v>
      </c>
      <c r="Y111" s="488">
        <v>2194422</v>
      </c>
      <c r="Z111" s="488">
        <v>243825</v>
      </c>
      <c r="AA111" s="488">
        <v>24382463</v>
      </c>
      <c r="AB111" s="488">
        <v>39375</v>
      </c>
      <c r="AC111" s="488">
        <v>0</v>
      </c>
      <c r="AD111" s="488">
        <v>0</v>
      </c>
      <c r="AE111" s="488">
        <v>0</v>
      </c>
      <c r="AF111" s="488">
        <v>39375</v>
      </c>
      <c r="AG111" s="488">
        <v>12151856</v>
      </c>
      <c r="AH111" s="488">
        <v>9752985</v>
      </c>
      <c r="AI111" s="488">
        <v>2194422</v>
      </c>
      <c r="AJ111" s="488">
        <v>243825</v>
      </c>
      <c r="AK111" s="488">
        <v>24343088</v>
      </c>
      <c r="AL111" s="488">
        <v>112715</v>
      </c>
      <c r="AM111" s="488">
        <v>112715</v>
      </c>
      <c r="AN111" s="488">
        <v>0</v>
      </c>
      <c r="AO111" s="488">
        <v>0</v>
      </c>
      <c r="AP111" s="488">
        <v>39531</v>
      </c>
      <c r="AQ111" s="488">
        <v>0</v>
      </c>
      <c r="AR111" s="488">
        <v>39531</v>
      </c>
      <c r="AS111" s="488">
        <v>39375</v>
      </c>
      <c r="AT111" s="488">
        <v>0</v>
      </c>
      <c r="AU111" s="488">
        <v>0</v>
      </c>
      <c r="AV111" s="488">
        <v>39375</v>
      </c>
      <c r="AW111" s="488">
        <v>0</v>
      </c>
      <c r="AX111" s="488">
        <v>0</v>
      </c>
      <c r="AY111" s="488">
        <v>0</v>
      </c>
      <c r="AZ111" s="488">
        <v>0</v>
      </c>
      <c r="BA111" s="488">
        <v>0</v>
      </c>
      <c r="BB111" s="488">
        <v>0</v>
      </c>
      <c r="BC111" s="488">
        <v>0</v>
      </c>
      <c r="BD111" s="488">
        <v>0</v>
      </c>
      <c r="BE111" s="491">
        <v>0.5</v>
      </c>
      <c r="BF111" s="491">
        <v>0.4</v>
      </c>
      <c r="BG111" s="491">
        <v>0.09</v>
      </c>
      <c r="BH111" s="491">
        <v>0.01</v>
      </c>
      <c r="BI111" s="491">
        <v>1</v>
      </c>
      <c r="BJ111" s="492">
        <v>1414092</v>
      </c>
      <c r="BK111" s="492">
        <v>1131274</v>
      </c>
      <c r="BL111" s="492">
        <v>254537</v>
      </c>
      <c r="BM111" s="492">
        <v>28282</v>
      </c>
      <c r="BN111" s="492">
        <v>2828185</v>
      </c>
      <c r="BO111" s="492">
        <v>13565948</v>
      </c>
      <c r="BP111" s="492">
        <v>11075880</v>
      </c>
      <c r="BQ111" s="492">
        <v>2448959</v>
      </c>
      <c r="BR111" s="492">
        <v>272107</v>
      </c>
      <c r="BS111" s="493">
        <v>27362894</v>
      </c>
      <c r="BT111" s="494">
        <v>147689</v>
      </c>
      <c r="BU111" s="492">
        <v>32963</v>
      </c>
      <c r="BV111" s="492">
        <v>3663</v>
      </c>
      <c r="BW111" s="492">
        <v>184315</v>
      </c>
      <c r="BX111" s="492">
        <v>610611</v>
      </c>
      <c r="BY111" s="492">
        <v>134742</v>
      </c>
      <c r="BZ111" s="492">
        <v>14971</v>
      </c>
      <c r="CA111" s="492">
        <v>760324</v>
      </c>
      <c r="CB111" s="492">
        <v>1380</v>
      </c>
      <c r="CC111" s="492">
        <v>311</v>
      </c>
      <c r="CD111" s="492">
        <v>35</v>
      </c>
      <c r="CE111" s="492">
        <v>1726</v>
      </c>
      <c r="CF111" s="492">
        <v>15077</v>
      </c>
      <c r="CG111" s="492">
        <v>3392</v>
      </c>
      <c r="CH111" s="492">
        <v>377</v>
      </c>
      <c r="CI111" s="492">
        <v>18846</v>
      </c>
      <c r="CJ111" s="492">
        <v>2483</v>
      </c>
      <c r="CK111" s="492">
        <v>559</v>
      </c>
      <c r="CL111" s="492">
        <v>62</v>
      </c>
      <c r="CM111" s="492">
        <v>3104</v>
      </c>
      <c r="CN111" s="492">
        <v>2920</v>
      </c>
      <c r="CO111" s="492">
        <v>657</v>
      </c>
      <c r="CP111" s="492">
        <v>73</v>
      </c>
      <c r="CQ111" s="492">
        <v>3650</v>
      </c>
      <c r="CR111" s="492">
        <v>0</v>
      </c>
      <c r="CS111" s="492">
        <v>0</v>
      </c>
      <c r="CT111" s="492">
        <v>0</v>
      </c>
      <c r="CU111" s="492">
        <v>0</v>
      </c>
      <c r="CV111" s="492">
        <v>0</v>
      </c>
      <c r="CW111" s="492">
        <v>0</v>
      </c>
      <c r="CX111" s="492">
        <v>0</v>
      </c>
      <c r="CY111" s="492">
        <v>0</v>
      </c>
      <c r="CZ111" s="492">
        <v>780160</v>
      </c>
      <c r="DA111" s="492">
        <v>172624</v>
      </c>
      <c r="DB111" s="492">
        <v>19181</v>
      </c>
      <c r="DC111" s="493">
        <v>971965</v>
      </c>
      <c r="DD111" s="591" t="s">
        <v>94</v>
      </c>
      <c r="DE111" s="592" t="s">
        <v>1197</v>
      </c>
      <c r="DF111" s="593" t="s">
        <v>1186</v>
      </c>
    </row>
    <row r="112" spans="1:110" ht="12.75" x14ac:dyDescent="0.2">
      <c r="A112" s="468">
        <v>105</v>
      </c>
      <c r="B112" s="473" t="s">
        <v>97</v>
      </c>
      <c r="C112" s="403" t="s">
        <v>904</v>
      </c>
      <c r="D112" s="474" t="s">
        <v>910</v>
      </c>
      <c r="E112" s="480" t="s">
        <v>96</v>
      </c>
      <c r="F112" s="487">
        <v>93436828</v>
      </c>
      <c r="G112" s="488">
        <v>0</v>
      </c>
      <c r="H112" s="488">
        <v>2671643</v>
      </c>
      <c r="I112" s="488">
        <v>285107</v>
      </c>
      <c r="J112" s="488">
        <v>0</v>
      </c>
      <c r="K112" s="488">
        <v>285107</v>
      </c>
      <c r="L112" s="488">
        <v>0</v>
      </c>
      <c r="M112" s="488">
        <v>481708</v>
      </c>
      <c r="N112" s="488">
        <v>0</v>
      </c>
      <c r="O112" s="488">
        <v>0</v>
      </c>
      <c r="P112" s="488">
        <v>0</v>
      </c>
      <c r="Q112" s="489">
        <v>89998370</v>
      </c>
      <c r="R112" s="490">
        <v>0.5</v>
      </c>
      <c r="S112" s="491">
        <v>0.49</v>
      </c>
      <c r="T112" s="491">
        <v>0</v>
      </c>
      <c r="U112" s="491">
        <v>0.01</v>
      </c>
      <c r="V112" s="491">
        <v>1</v>
      </c>
      <c r="W112" s="488">
        <v>44999185</v>
      </c>
      <c r="X112" s="488">
        <v>44099201</v>
      </c>
      <c r="Y112" s="488">
        <v>0</v>
      </c>
      <c r="Z112" s="488">
        <v>899984</v>
      </c>
      <c r="AA112" s="488">
        <v>89998370</v>
      </c>
      <c r="AB112" s="488">
        <v>0</v>
      </c>
      <c r="AC112" s="488">
        <v>0</v>
      </c>
      <c r="AD112" s="488">
        <v>0</v>
      </c>
      <c r="AE112" s="488">
        <v>0</v>
      </c>
      <c r="AF112" s="488">
        <v>0</v>
      </c>
      <c r="AG112" s="488">
        <v>44999185</v>
      </c>
      <c r="AH112" s="488">
        <v>44099201</v>
      </c>
      <c r="AI112" s="488">
        <v>0</v>
      </c>
      <c r="AJ112" s="488">
        <v>899984</v>
      </c>
      <c r="AK112" s="488">
        <v>89998370</v>
      </c>
      <c r="AL112" s="488">
        <v>285107</v>
      </c>
      <c r="AM112" s="488">
        <v>285107</v>
      </c>
      <c r="AN112" s="488">
        <v>481708</v>
      </c>
      <c r="AO112" s="488">
        <v>481708</v>
      </c>
      <c r="AP112" s="488">
        <v>0</v>
      </c>
      <c r="AQ112" s="488">
        <v>0</v>
      </c>
      <c r="AR112" s="488">
        <v>0</v>
      </c>
      <c r="AS112" s="488">
        <v>0</v>
      </c>
      <c r="AT112" s="488">
        <v>0</v>
      </c>
      <c r="AU112" s="488">
        <v>0</v>
      </c>
      <c r="AV112" s="488">
        <v>0</v>
      </c>
      <c r="AW112" s="488">
        <v>0</v>
      </c>
      <c r="AX112" s="488">
        <v>0</v>
      </c>
      <c r="AY112" s="488">
        <v>0</v>
      </c>
      <c r="AZ112" s="488">
        <v>0</v>
      </c>
      <c r="BA112" s="488">
        <v>0</v>
      </c>
      <c r="BB112" s="488">
        <v>0</v>
      </c>
      <c r="BC112" s="488">
        <v>0</v>
      </c>
      <c r="BD112" s="488">
        <v>0</v>
      </c>
      <c r="BE112" s="491">
        <v>0.5</v>
      </c>
      <c r="BF112" s="491">
        <v>0.49</v>
      </c>
      <c r="BG112" s="491">
        <v>0</v>
      </c>
      <c r="BH112" s="491">
        <v>0.01</v>
      </c>
      <c r="BI112" s="491">
        <v>1</v>
      </c>
      <c r="BJ112" s="492">
        <v>-3558735</v>
      </c>
      <c r="BK112" s="492">
        <v>-3487561</v>
      </c>
      <c r="BL112" s="492">
        <v>0</v>
      </c>
      <c r="BM112" s="492">
        <v>-71175</v>
      </c>
      <c r="BN112" s="492">
        <v>-7117471</v>
      </c>
      <c r="BO112" s="492">
        <v>41440450</v>
      </c>
      <c r="BP112" s="492">
        <v>41378455</v>
      </c>
      <c r="BQ112" s="492">
        <v>0</v>
      </c>
      <c r="BR112" s="492">
        <v>828809</v>
      </c>
      <c r="BS112" s="493">
        <v>83647714</v>
      </c>
      <c r="BT112" s="494">
        <v>669670</v>
      </c>
      <c r="BU112" s="492">
        <v>0</v>
      </c>
      <c r="BV112" s="492">
        <v>13519</v>
      </c>
      <c r="BW112" s="492">
        <v>683189</v>
      </c>
      <c r="BX112" s="492">
        <v>1346893</v>
      </c>
      <c r="BY112" s="492">
        <v>0</v>
      </c>
      <c r="BZ112" s="492">
        <v>26735</v>
      </c>
      <c r="CA112" s="492">
        <v>1373628</v>
      </c>
      <c r="CB112" s="492">
        <v>0</v>
      </c>
      <c r="CC112" s="492">
        <v>0</v>
      </c>
      <c r="CD112" s="492">
        <v>0</v>
      </c>
      <c r="CE112" s="492">
        <v>0</v>
      </c>
      <c r="CF112" s="492">
        <v>0</v>
      </c>
      <c r="CG112" s="492">
        <v>0</v>
      </c>
      <c r="CH112" s="492">
        <v>0</v>
      </c>
      <c r="CI112" s="492">
        <v>0</v>
      </c>
      <c r="CJ112" s="492">
        <v>18402</v>
      </c>
      <c r="CK112" s="492">
        <v>0</v>
      </c>
      <c r="CL112" s="492">
        <v>376</v>
      </c>
      <c r="CM112" s="492">
        <v>18778</v>
      </c>
      <c r="CN112" s="492">
        <v>4781</v>
      </c>
      <c r="CO112" s="492">
        <v>0</v>
      </c>
      <c r="CP112" s="492">
        <v>98</v>
      </c>
      <c r="CQ112" s="492">
        <v>4879</v>
      </c>
      <c r="CR112" s="492">
        <v>0</v>
      </c>
      <c r="CS112" s="492">
        <v>0</v>
      </c>
      <c r="CT112" s="492">
        <v>0</v>
      </c>
      <c r="CU112" s="492">
        <v>0</v>
      </c>
      <c r="CV112" s="492">
        <v>0</v>
      </c>
      <c r="CW112" s="492">
        <v>0</v>
      </c>
      <c r="CX112" s="492">
        <v>0</v>
      </c>
      <c r="CY112" s="492">
        <v>0</v>
      </c>
      <c r="CZ112" s="492">
        <v>2039746</v>
      </c>
      <c r="DA112" s="492">
        <v>0</v>
      </c>
      <c r="DB112" s="492">
        <v>40728</v>
      </c>
      <c r="DC112" s="493">
        <v>2080474</v>
      </c>
      <c r="DD112" s="591" t="s">
        <v>96</v>
      </c>
      <c r="DE112" s="592" t="s">
        <v>1175</v>
      </c>
      <c r="DF112" s="593" t="s">
        <v>1216</v>
      </c>
    </row>
    <row r="113" spans="1:110" ht="12.75" x14ac:dyDescent="0.2">
      <c r="A113" s="468">
        <v>106</v>
      </c>
      <c r="B113" s="473" t="s">
        <v>99</v>
      </c>
      <c r="C113" s="403" t="s">
        <v>897</v>
      </c>
      <c r="D113" s="474" t="s">
        <v>900</v>
      </c>
      <c r="E113" s="480" t="s">
        <v>98</v>
      </c>
      <c r="F113" s="487">
        <v>22721335.170000006</v>
      </c>
      <c r="G113" s="488">
        <v>532556.47</v>
      </c>
      <c r="H113" s="488">
        <v>0</v>
      </c>
      <c r="I113" s="488">
        <v>100864</v>
      </c>
      <c r="J113" s="488">
        <v>0</v>
      </c>
      <c r="K113" s="488">
        <v>100864</v>
      </c>
      <c r="L113" s="488">
        <v>0</v>
      </c>
      <c r="M113" s="488">
        <v>0</v>
      </c>
      <c r="N113" s="488">
        <v>74525</v>
      </c>
      <c r="O113" s="488">
        <v>74525</v>
      </c>
      <c r="P113" s="488">
        <v>0</v>
      </c>
      <c r="Q113" s="489">
        <v>23078503</v>
      </c>
      <c r="R113" s="490">
        <v>0.5</v>
      </c>
      <c r="S113" s="491">
        <v>0.4</v>
      </c>
      <c r="T113" s="491">
        <v>0.09</v>
      </c>
      <c r="U113" s="491">
        <v>0.01</v>
      </c>
      <c r="V113" s="491">
        <v>1</v>
      </c>
      <c r="W113" s="488">
        <v>11539252</v>
      </c>
      <c r="X113" s="488">
        <v>9231401</v>
      </c>
      <c r="Y113" s="488">
        <v>2077065</v>
      </c>
      <c r="Z113" s="488">
        <v>230785</v>
      </c>
      <c r="AA113" s="488">
        <v>23078503</v>
      </c>
      <c r="AB113" s="488">
        <v>0</v>
      </c>
      <c r="AC113" s="488">
        <v>0</v>
      </c>
      <c r="AD113" s="488">
        <v>0</v>
      </c>
      <c r="AE113" s="488">
        <v>0</v>
      </c>
      <c r="AF113" s="488">
        <v>0</v>
      </c>
      <c r="AG113" s="488">
        <v>11539252</v>
      </c>
      <c r="AH113" s="488">
        <v>9231401</v>
      </c>
      <c r="AI113" s="488">
        <v>2077065</v>
      </c>
      <c r="AJ113" s="488">
        <v>230785</v>
      </c>
      <c r="AK113" s="488">
        <v>23078503</v>
      </c>
      <c r="AL113" s="488">
        <v>100864</v>
      </c>
      <c r="AM113" s="488">
        <v>100864</v>
      </c>
      <c r="AN113" s="488">
        <v>0</v>
      </c>
      <c r="AO113" s="488">
        <v>0</v>
      </c>
      <c r="AP113" s="488">
        <v>74525</v>
      </c>
      <c r="AQ113" s="488">
        <v>0</v>
      </c>
      <c r="AR113" s="488">
        <v>74525</v>
      </c>
      <c r="AS113" s="488">
        <v>0</v>
      </c>
      <c r="AT113" s="488">
        <v>0</v>
      </c>
      <c r="AU113" s="488">
        <v>0</v>
      </c>
      <c r="AV113" s="488">
        <v>0</v>
      </c>
      <c r="AW113" s="488">
        <v>0</v>
      </c>
      <c r="AX113" s="488">
        <v>0</v>
      </c>
      <c r="AY113" s="488">
        <v>0</v>
      </c>
      <c r="AZ113" s="488">
        <v>0</v>
      </c>
      <c r="BA113" s="488">
        <v>0</v>
      </c>
      <c r="BB113" s="488">
        <v>0</v>
      </c>
      <c r="BC113" s="488">
        <v>0</v>
      </c>
      <c r="BD113" s="488">
        <v>0</v>
      </c>
      <c r="BE113" s="491">
        <v>0.5</v>
      </c>
      <c r="BF113" s="491">
        <v>0.4</v>
      </c>
      <c r="BG113" s="491">
        <v>0.09</v>
      </c>
      <c r="BH113" s="491">
        <v>0.01</v>
      </c>
      <c r="BI113" s="491">
        <v>1</v>
      </c>
      <c r="BJ113" s="492">
        <v>291741</v>
      </c>
      <c r="BK113" s="492">
        <v>233393</v>
      </c>
      <c r="BL113" s="492">
        <v>52513</v>
      </c>
      <c r="BM113" s="492">
        <v>5835</v>
      </c>
      <c r="BN113" s="492">
        <v>583482</v>
      </c>
      <c r="BO113" s="492">
        <v>11830993</v>
      </c>
      <c r="BP113" s="492">
        <v>9640183</v>
      </c>
      <c r="BQ113" s="492">
        <v>2129578</v>
      </c>
      <c r="BR113" s="492">
        <v>236620</v>
      </c>
      <c r="BS113" s="493">
        <v>23837374</v>
      </c>
      <c r="BT113" s="494">
        <v>139789</v>
      </c>
      <c r="BU113" s="492">
        <v>31201</v>
      </c>
      <c r="BV113" s="492">
        <v>3467</v>
      </c>
      <c r="BW113" s="492">
        <v>174457</v>
      </c>
      <c r="BX113" s="492">
        <v>451887</v>
      </c>
      <c r="BY113" s="492">
        <v>101674</v>
      </c>
      <c r="BZ113" s="492">
        <v>11297</v>
      </c>
      <c r="CA113" s="492">
        <v>564858</v>
      </c>
      <c r="CB113" s="492">
        <v>0</v>
      </c>
      <c r="CC113" s="492">
        <v>0</v>
      </c>
      <c r="CD113" s="492">
        <v>0</v>
      </c>
      <c r="CE113" s="492">
        <v>0</v>
      </c>
      <c r="CF113" s="492">
        <v>0</v>
      </c>
      <c r="CG113" s="492">
        <v>0</v>
      </c>
      <c r="CH113" s="492">
        <v>0</v>
      </c>
      <c r="CI113" s="492">
        <v>0</v>
      </c>
      <c r="CJ113" s="492">
        <v>0</v>
      </c>
      <c r="CK113" s="492">
        <v>0</v>
      </c>
      <c r="CL113" s="492">
        <v>0</v>
      </c>
      <c r="CM113" s="492">
        <v>0</v>
      </c>
      <c r="CN113" s="492">
        <v>0</v>
      </c>
      <c r="CO113" s="492">
        <v>0</v>
      </c>
      <c r="CP113" s="492">
        <v>0</v>
      </c>
      <c r="CQ113" s="492">
        <v>0</v>
      </c>
      <c r="CR113" s="492">
        <v>0</v>
      </c>
      <c r="CS113" s="492">
        <v>0</v>
      </c>
      <c r="CT113" s="492">
        <v>0</v>
      </c>
      <c r="CU113" s="492">
        <v>0</v>
      </c>
      <c r="CV113" s="492">
        <v>0</v>
      </c>
      <c r="CW113" s="492">
        <v>0</v>
      </c>
      <c r="CX113" s="492">
        <v>0</v>
      </c>
      <c r="CY113" s="492">
        <v>0</v>
      </c>
      <c r="CZ113" s="492">
        <v>591676</v>
      </c>
      <c r="DA113" s="492">
        <v>132875</v>
      </c>
      <c r="DB113" s="492">
        <v>14764</v>
      </c>
      <c r="DC113" s="493">
        <v>739315</v>
      </c>
      <c r="DD113" s="591" t="s">
        <v>98</v>
      </c>
      <c r="DE113" s="592" t="s">
        <v>1166</v>
      </c>
      <c r="DF113" s="593" t="s">
        <v>1167</v>
      </c>
    </row>
    <row r="114" spans="1:110" ht="12.75" x14ac:dyDescent="0.2">
      <c r="A114" s="468">
        <v>107</v>
      </c>
      <c r="B114" s="473" t="s">
        <v>101</v>
      </c>
      <c r="C114" s="403" t="s">
        <v>897</v>
      </c>
      <c r="D114" s="474" t="s">
        <v>906</v>
      </c>
      <c r="E114" s="480" t="s">
        <v>100</v>
      </c>
      <c r="F114" s="487">
        <v>54535845</v>
      </c>
      <c r="G114" s="488">
        <v>0</v>
      </c>
      <c r="H114" s="488">
        <v>2088773</v>
      </c>
      <c r="I114" s="488">
        <v>174575</v>
      </c>
      <c r="J114" s="488">
        <v>0</v>
      </c>
      <c r="K114" s="488">
        <v>174575</v>
      </c>
      <c r="L114" s="488">
        <v>0</v>
      </c>
      <c r="M114" s="488">
        <v>0</v>
      </c>
      <c r="N114" s="488">
        <v>0</v>
      </c>
      <c r="O114" s="488">
        <v>0</v>
      </c>
      <c r="P114" s="488">
        <v>0</v>
      </c>
      <c r="Q114" s="489">
        <v>52272497</v>
      </c>
      <c r="R114" s="490">
        <v>0.5</v>
      </c>
      <c r="S114" s="491">
        <v>0.4</v>
      </c>
      <c r="T114" s="491">
        <v>0.1</v>
      </c>
      <c r="U114" s="491">
        <v>0</v>
      </c>
      <c r="V114" s="491">
        <v>1</v>
      </c>
      <c r="W114" s="488">
        <v>26136248</v>
      </c>
      <c r="X114" s="488">
        <v>20908999</v>
      </c>
      <c r="Y114" s="488">
        <v>5227250</v>
      </c>
      <c r="Z114" s="488">
        <v>0</v>
      </c>
      <c r="AA114" s="488">
        <v>52272497</v>
      </c>
      <c r="AB114" s="488">
        <v>0</v>
      </c>
      <c r="AC114" s="488">
        <v>0</v>
      </c>
      <c r="AD114" s="488">
        <v>0</v>
      </c>
      <c r="AE114" s="488">
        <v>0</v>
      </c>
      <c r="AF114" s="488">
        <v>0</v>
      </c>
      <c r="AG114" s="488">
        <v>26136248</v>
      </c>
      <c r="AH114" s="488">
        <v>20908999</v>
      </c>
      <c r="AI114" s="488">
        <v>5227250</v>
      </c>
      <c r="AJ114" s="488">
        <v>0</v>
      </c>
      <c r="AK114" s="488">
        <v>52272497</v>
      </c>
      <c r="AL114" s="488">
        <v>174575</v>
      </c>
      <c r="AM114" s="488">
        <v>174575</v>
      </c>
      <c r="AN114" s="488">
        <v>0</v>
      </c>
      <c r="AO114" s="488">
        <v>0</v>
      </c>
      <c r="AP114" s="488">
        <v>0</v>
      </c>
      <c r="AQ114" s="488">
        <v>0</v>
      </c>
      <c r="AR114" s="488">
        <v>0</v>
      </c>
      <c r="AS114" s="488">
        <v>0</v>
      </c>
      <c r="AT114" s="488">
        <v>0</v>
      </c>
      <c r="AU114" s="488">
        <v>0</v>
      </c>
      <c r="AV114" s="488">
        <v>0</v>
      </c>
      <c r="AW114" s="488">
        <v>0</v>
      </c>
      <c r="AX114" s="488">
        <v>0</v>
      </c>
      <c r="AY114" s="488">
        <v>0</v>
      </c>
      <c r="AZ114" s="488">
        <v>0</v>
      </c>
      <c r="BA114" s="488">
        <v>0</v>
      </c>
      <c r="BB114" s="488">
        <v>0</v>
      </c>
      <c r="BC114" s="488">
        <v>0</v>
      </c>
      <c r="BD114" s="488">
        <v>0</v>
      </c>
      <c r="BE114" s="491">
        <v>0.5</v>
      </c>
      <c r="BF114" s="491">
        <v>0.4</v>
      </c>
      <c r="BG114" s="491">
        <v>0.1</v>
      </c>
      <c r="BH114" s="491">
        <v>0</v>
      </c>
      <c r="BI114" s="491">
        <v>1</v>
      </c>
      <c r="BJ114" s="492">
        <v>-1506132</v>
      </c>
      <c r="BK114" s="492">
        <v>-1204906</v>
      </c>
      <c r="BL114" s="492">
        <v>-301227</v>
      </c>
      <c r="BM114" s="492">
        <v>0</v>
      </c>
      <c r="BN114" s="492">
        <v>-3012265</v>
      </c>
      <c r="BO114" s="492">
        <v>24630116</v>
      </c>
      <c r="BP114" s="492">
        <v>19878668</v>
      </c>
      <c r="BQ114" s="492">
        <v>4926023</v>
      </c>
      <c r="BR114" s="492">
        <v>0</v>
      </c>
      <c r="BS114" s="493">
        <v>49434807</v>
      </c>
      <c r="BT114" s="494">
        <v>314084</v>
      </c>
      <c r="BU114" s="492">
        <v>78521</v>
      </c>
      <c r="BV114" s="492">
        <v>0</v>
      </c>
      <c r="BW114" s="492">
        <v>392605</v>
      </c>
      <c r="BX114" s="492">
        <v>633815</v>
      </c>
      <c r="BY114" s="492">
        <v>158454</v>
      </c>
      <c r="BZ114" s="492">
        <v>0</v>
      </c>
      <c r="CA114" s="492">
        <v>792269</v>
      </c>
      <c r="CB114" s="492">
        <v>0</v>
      </c>
      <c r="CC114" s="492">
        <v>0</v>
      </c>
      <c r="CD114" s="492">
        <v>0</v>
      </c>
      <c r="CE114" s="492">
        <v>0</v>
      </c>
      <c r="CF114" s="492">
        <v>318</v>
      </c>
      <c r="CG114" s="492">
        <v>79</v>
      </c>
      <c r="CH114" s="492">
        <v>0</v>
      </c>
      <c r="CI114" s="492">
        <v>397</v>
      </c>
      <c r="CJ114" s="492">
        <v>654</v>
      </c>
      <c r="CK114" s="492">
        <v>164</v>
      </c>
      <c r="CL114" s="492">
        <v>0</v>
      </c>
      <c r="CM114" s="492">
        <v>818</v>
      </c>
      <c r="CN114" s="492">
        <v>0</v>
      </c>
      <c r="CO114" s="492">
        <v>0</v>
      </c>
      <c r="CP114" s="492">
        <v>0</v>
      </c>
      <c r="CQ114" s="492">
        <v>0</v>
      </c>
      <c r="CR114" s="492">
        <v>0</v>
      </c>
      <c r="CS114" s="492">
        <v>0</v>
      </c>
      <c r="CT114" s="492">
        <v>0</v>
      </c>
      <c r="CU114" s="492">
        <v>0</v>
      </c>
      <c r="CV114" s="492">
        <v>0</v>
      </c>
      <c r="CW114" s="492">
        <v>0</v>
      </c>
      <c r="CX114" s="492">
        <v>0</v>
      </c>
      <c r="CY114" s="492">
        <v>0</v>
      </c>
      <c r="CZ114" s="492">
        <v>948871</v>
      </c>
      <c r="DA114" s="492">
        <v>237218</v>
      </c>
      <c r="DB114" s="492">
        <v>0</v>
      </c>
      <c r="DC114" s="493">
        <v>1186089</v>
      </c>
      <c r="DD114" s="591" t="s">
        <v>100</v>
      </c>
      <c r="DE114" s="592" t="s">
        <v>1202</v>
      </c>
      <c r="DF114" s="593" t="s">
        <v>1162</v>
      </c>
    </row>
    <row r="115" spans="1:110" ht="12.75" x14ac:dyDescent="0.2">
      <c r="A115" s="468">
        <v>108</v>
      </c>
      <c r="B115" s="473" t="s">
        <v>103</v>
      </c>
      <c r="C115" s="403" t="s">
        <v>897</v>
      </c>
      <c r="D115" s="474" t="s">
        <v>898</v>
      </c>
      <c r="E115" s="480" t="s">
        <v>102</v>
      </c>
      <c r="F115" s="487">
        <v>14980016</v>
      </c>
      <c r="G115" s="488">
        <v>0</v>
      </c>
      <c r="H115" s="488">
        <v>320253</v>
      </c>
      <c r="I115" s="488">
        <v>78069</v>
      </c>
      <c r="J115" s="488">
        <v>0</v>
      </c>
      <c r="K115" s="488">
        <v>78069</v>
      </c>
      <c r="L115" s="488">
        <v>0</v>
      </c>
      <c r="M115" s="488">
        <v>0</v>
      </c>
      <c r="N115" s="488">
        <v>0</v>
      </c>
      <c r="O115" s="488">
        <v>0</v>
      </c>
      <c r="P115" s="488">
        <v>0</v>
      </c>
      <c r="Q115" s="489">
        <v>14581694</v>
      </c>
      <c r="R115" s="490">
        <v>0.5</v>
      </c>
      <c r="S115" s="491">
        <v>0.4</v>
      </c>
      <c r="T115" s="491">
        <v>0.09</v>
      </c>
      <c r="U115" s="491">
        <v>0.01</v>
      </c>
      <c r="V115" s="491">
        <v>1</v>
      </c>
      <c r="W115" s="488">
        <v>7290847</v>
      </c>
      <c r="X115" s="488">
        <v>5832678</v>
      </c>
      <c r="Y115" s="488">
        <v>1312352</v>
      </c>
      <c r="Z115" s="488">
        <v>145817</v>
      </c>
      <c r="AA115" s="488">
        <v>14581694</v>
      </c>
      <c r="AB115" s="488">
        <v>64685</v>
      </c>
      <c r="AC115" s="488">
        <v>0</v>
      </c>
      <c r="AD115" s="488">
        <v>0</v>
      </c>
      <c r="AE115" s="488">
        <v>0</v>
      </c>
      <c r="AF115" s="488">
        <v>64685</v>
      </c>
      <c r="AG115" s="488">
        <v>7226162</v>
      </c>
      <c r="AH115" s="488">
        <v>5832678</v>
      </c>
      <c r="AI115" s="488">
        <v>1312352</v>
      </c>
      <c r="AJ115" s="488">
        <v>145817</v>
      </c>
      <c r="AK115" s="488">
        <v>14517009</v>
      </c>
      <c r="AL115" s="488">
        <v>78069</v>
      </c>
      <c r="AM115" s="488">
        <v>78069</v>
      </c>
      <c r="AN115" s="488">
        <v>0</v>
      </c>
      <c r="AO115" s="488">
        <v>0</v>
      </c>
      <c r="AP115" s="488">
        <v>0</v>
      </c>
      <c r="AQ115" s="488">
        <v>0</v>
      </c>
      <c r="AR115" s="488">
        <v>0</v>
      </c>
      <c r="AS115" s="488">
        <v>64685</v>
      </c>
      <c r="AT115" s="488">
        <v>0</v>
      </c>
      <c r="AU115" s="488">
        <v>0</v>
      </c>
      <c r="AV115" s="488">
        <v>64685</v>
      </c>
      <c r="AW115" s="488">
        <v>0</v>
      </c>
      <c r="AX115" s="488">
        <v>0</v>
      </c>
      <c r="AY115" s="488">
        <v>0</v>
      </c>
      <c r="AZ115" s="488">
        <v>0</v>
      </c>
      <c r="BA115" s="488">
        <v>0</v>
      </c>
      <c r="BB115" s="488">
        <v>0</v>
      </c>
      <c r="BC115" s="488">
        <v>0</v>
      </c>
      <c r="BD115" s="488">
        <v>0</v>
      </c>
      <c r="BE115" s="491">
        <v>0.5</v>
      </c>
      <c r="BF115" s="491">
        <v>0.4</v>
      </c>
      <c r="BG115" s="491">
        <v>0.09</v>
      </c>
      <c r="BH115" s="491">
        <v>0.01</v>
      </c>
      <c r="BI115" s="491">
        <v>1</v>
      </c>
      <c r="BJ115" s="492">
        <v>594975</v>
      </c>
      <c r="BK115" s="492">
        <v>475979</v>
      </c>
      <c r="BL115" s="492">
        <v>107095</v>
      </c>
      <c r="BM115" s="492">
        <v>11899</v>
      </c>
      <c r="BN115" s="492">
        <v>1189948</v>
      </c>
      <c r="BO115" s="492">
        <v>7821137</v>
      </c>
      <c r="BP115" s="492">
        <v>6451411</v>
      </c>
      <c r="BQ115" s="492">
        <v>1419447</v>
      </c>
      <c r="BR115" s="492">
        <v>157716</v>
      </c>
      <c r="BS115" s="493">
        <v>15849711</v>
      </c>
      <c r="BT115" s="494">
        <v>88587</v>
      </c>
      <c r="BU115" s="492">
        <v>19713</v>
      </c>
      <c r="BV115" s="492">
        <v>2190</v>
      </c>
      <c r="BW115" s="492">
        <v>110490</v>
      </c>
      <c r="BX115" s="492">
        <v>484458</v>
      </c>
      <c r="BY115" s="492">
        <v>101155</v>
      </c>
      <c r="BZ115" s="492">
        <v>11239</v>
      </c>
      <c r="CA115" s="492">
        <v>596852</v>
      </c>
      <c r="CB115" s="492">
        <v>7105</v>
      </c>
      <c r="CC115" s="492">
        <v>457</v>
      </c>
      <c r="CD115" s="492">
        <v>51</v>
      </c>
      <c r="CE115" s="492">
        <v>7613</v>
      </c>
      <c r="CF115" s="492">
        <v>2030</v>
      </c>
      <c r="CG115" s="492">
        <v>457</v>
      </c>
      <c r="CH115" s="492">
        <v>51</v>
      </c>
      <c r="CI115" s="492">
        <v>2538</v>
      </c>
      <c r="CJ115" s="492">
        <v>23</v>
      </c>
      <c r="CK115" s="492">
        <v>5</v>
      </c>
      <c r="CL115" s="492">
        <v>1</v>
      </c>
      <c r="CM115" s="492">
        <v>29</v>
      </c>
      <c r="CN115" s="492">
        <v>0</v>
      </c>
      <c r="CO115" s="492">
        <v>0</v>
      </c>
      <c r="CP115" s="492">
        <v>0</v>
      </c>
      <c r="CQ115" s="492">
        <v>0</v>
      </c>
      <c r="CR115" s="492">
        <v>407</v>
      </c>
      <c r="CS115" s="492">
        <v>91</v>
      </c>
      <c r="CT115" s="492">
        <v>10</v>
      </c>
      <c r="CU115" s="492">
        <v>508</v>
      </c>
      <c r="CV115" s="492">
        <v>0</v>
      </c>
      <c r="CW115" s="492">
        <v>0</v>
      </c>
      <c r="CX115" s="492">
        <v>0</v>
      </c>
      <c r="CY115" s="492">
        <v>0</v>
      </c>
      <c r="CZ115" s="492">
        <v>582610</v>
      </c>
      <c r="DA115" s="492">
        <v>121878</v>
      </c>
      <c r="DB115" s="492">
        <v>13542</v>
      </c>
      <c r="DC115" s="493">
        <v>718030</v>
      </c>
      <c r="DD115" s="591" t="s">
        <v>102</v>
      </c>
      <c r="DE115" s="592" t="s">
        <v>1179</v>
      </c>
      <c r="DF115" s="593" t="s">
        <v>1180</v>
      </c>
    </row>
    <row r="116" spans="1:110" ht="12.75" x14ac:dyDescent="0.2">
      <c r="A116" s="468">
        <v>109</v>
      </c>
      <c r="B116" s="473" t="s">
        <v>105</v>
      </c>
      <c r="C116" s="403" t="s">
        <v>897</v>
      </c>
      <c r="D116" s="474" t="s">
        <v>898</v>
      </c>
      <c r="E116" s="480" t="s">
        <v>104</v>
      </c>
      <c r="F116" s="487">
        <v>23752936</v>
      </c>
      <c r="G116" s="488">
        <v>0</v>
      </c>
      <c r="H116" s="488">
        <v>443714</v>
      </c>
      <c r="I116" s="488">
        <v>94419</v>
      </c>
      <c r="J116" s="488">
        <v>0</v>
      </c>
      <c r="K116" s="488">
        <v>94419</v>
      </c>
      <c r="L116" s="488">
        <v>0</v>
      </c>
      <c r="M116" s="488">
        <v>0</v>
      </c>
      <c r="N116" s="488">
        <v>0</v>
      </c>
      <c r="O116" s="488">
        <v>0</v>
      </c>
      <c r="P116" s="488">
        <v>0</v>
      </c>
      <c r="Q116" s="489">
        <v>23214803</v>
      </c>
      <c r="R116" s="490">
        <v>0.5</v>
      </c>
      <c r="S116" s="491">
        <v>0.4</v>
      </c>
      <c r="T116" s="491">
        <v>0.09</v>
      </c>
      <c r="U116" s="491">
        <v>0.01</v>
      </c>
      <c r="V116" s="491">
        <v>1</v>
      </c>
      <c r="W116" s="488">
        <v>11607402</v>
      </c>
      <c r="X116" s="488">
        <v>9285921</v>
      </c>
      <c r="Y116" s="488">
        <v>2089332</v>
      </c>
      <c r="Z116" s="488">
        <v>232148</v>
      </c>
      <c r="AA116" s="488">
        <v>23214803</v>
      </c>
      <c r="AB116" s="488">
        <v>0</v>
      </c>
      <c r="AC116" s="488">
        <v>0</v>
      </c>
      <c r="AD116" s="488">
        <v>0</v>
      </c>
      <c r="AE116" s="488">
        <v>0</v>
      </c>
      <c r="AF116" s="488">
        <v>0</v>
      </c>
      <c r="AG116" s="488">
        <v>11607402</v>
      </c>
      <c r="AH116" s="488">
        <v>9285921</v>
      </c>
      <c r="AI116" s="488">
        <v>2089332</v>
      </c>
      <c r="AJ116" s="488">
        <v>232148</v>
      </c>
      <c r="AK116" s="488">
        <v>23214803</v>
      </c>
      <c r="AL116" s="488">
        <v>94419</v>
      </c>
      <c r="AM116" s="488">
        <v>94419</v>
      </c>
      <c r="AN116" s="488">
        <v>0</v>
      </c>
      <c r="AO116" s="488">
        <v>0</v>
      </c>
      <c r="AP116" s="488">
        <v>0</v>
      </c>
      <c r="AQ116" s="488">
        <v>0</v>
      </c>
      <c r="AR116" s="488">
        <v>0</v>
      </c>
      <c r="AS116" s="488">
        <v>0</v>
      </c>
      <c r="AT116" s="488">
        <v>0</v>
      </c>
      <c r="AU116" s="488">
        <v>0</v>
      </c>
      <c r="AV116" s="488">
        <v>0</v>
      </c>
      <c r="AW116" s="488">
        <v>0</v>
      </c>
      <c r="AX116" s="488">
        <v>0</v>
      </c>
      <c r="AY116" s="488">
        <v>0</v>
      </c>
      <c r="AZ116" s="488">
        <v>0</v>
      </c>
      <c r="BA116" s="488">
        <v>0</v>
      </c>
      <c r="BB116" s="488">
        <v>0</v>
      </c>
      <c r="BC116" s="488">
        <v>0</v>
      </c>
      <c r="BD116" s="488">
        <v>0</v>
      </c>
      <c r="BE116" s="491">
        <v>0.5</v>
      </c>
      <c r="BF116" s="491">
        <v>0.4</v>
      </c>
      <c r="BG116" s="491">
        <v>0.09</v>
      </c>
      <c r="BH116" s="491">
        <v>0.01</v>
      </c>
      <c r="BI116" s="491">
        <v>1</v>
      </c>
      <c r="BJ116" s="492">
        <v>0</v>
      </c>
      <c r="BK116" s="492">
        <v>0</v>
      </c>
      <c r="BL116" s="492">
        <v>0</v>
      </c>
      <c r="BM116" s="492">
        <v>0</v>
      </c>
      <c r="BN116" s="492">
        <v>0</v>
      </c>
      <c r="BO116" s="492">
        <v>11607402</v>
      </c>
      <c r="BP116" s="492">
        <v>9380340</v>
      </c>
      <c r="BQ116" s="492">
        <v>2089332</v>
      </c>
      <c r="BR116" s="492">
        <v>232148</v>
      </c>
      <c r="BS116" s="493">
        <v>23309222</v>
      </c>
      <c r="BT116" s="494">
        <v>139488</v>
      </c>
      <c r="BU116" s="492">
        <v>31385</v>
      </c>
      <c r="BV116" s="492">
        <v>3487</v>
      </c>
      <c r="BW116" s="492">
        <v>174360</v>
      </c>
      <c r="BX116" s="492">
        <v>468157</v>
      </c>
      <c r="BY116" s="492">
        <v>105335</v>
      </c>
      <c r="BZ116" s="492">
        <v>11704</v>
      </c>
      <c r="CA116" s="492">
        <v>585196</v>
      </c>
      <c r="CB116" s="492">
        <v>0</v>
      </c>
      <c r="CC116" s="492">
        <v>0</v>
      </c>
      <c r="CD116" s="492">
        <v>0</v>
      </c>
      <c r="CE116" s="492">
        <v>0</v>
      </c>
      <c r="CF116" s="492">
        <v>0</v>
      </c>
      <c r="CG116" s="492">
        <v>0</v>
      </c>
      <c r="CH116" s="492">
        <v>0</v>
      </c>
      <c r="CI116" s="492">
        <v>0</v>
      </c>
      <c r="CJ116" s="492">
        <v>6027</v>
      </c>
      <c r="CK116" s="492">
        <v>1356</v>
      </c>
      <c r="CL116" s="492">
        <v>151</v>
      </c>
      <c r="CM116" s="492">
        <v>7534</v>
      </c>
      <c r="CN116" s="492">
        <v>0</v>
      </c>
      <c r="CO116" s="492">
        <v>0</v>
      </c>
      <c r="CP116" s="492">
        <v>0</v>
      </c>
      <c r="CQ116" s="492">
        <v>0</v>
      </c>
      <c r="CR116" s="492">
        <v>609</v>
      </c>
      <c r="CS116" s="492">
        <v>137</v>
      </c>
      <c r="CT116" s="492">
        <v>15</v>
      </c>
      <c r="CU116" s="492">
        <v>761</v>
      </c>
      <c r="CV116" s="492">
        <v>0</v>
      </c>
      <c r="CW116" s="492">
        <v>0</v>
      </c>
      <c r="CX116" s="492">
        <v>0</v>
      </c>
      <c r="CY116" s="492">
        <v>0</v>
      </c>
      <c r="CZ116" s="492">
        <v>614281</v>
      </c>
      <c r="DA116" s="492">
        <v>138213</v>
      </c>
      <c r="DB116" s="492">
        <v>15357</v>
      </c>
      <c r="DC116" s="493">
        <v>767851</v>
      </c>
      <c r="DD116" s="591" t="s">
        <v>104</v>
      </c>
      <c r="DE116" s="592" t="s">
        <v>1168</v>
      </c>
      <c r="DF116" s="593" t="s">
        <v>1169</v>
      </c>
    </row>
    <row r="117" spans="1:110" ht="12.75" x14ac:dyDescent="0.2">
      <c r="A117" s="468">
        <v>110</v>
      </c>
      <c r="B117" s="473" t="s">
        <v>107</v>
      </c>
      <c r="C117" s="403" t="s">
        <v>897</v>
      </c>
      <c r="D117" s="474" t="s">
        <v>901</v>
      </c>
      <c r="E117" s="480" t="s">
        <v>106</v>
      </c>
      <c r="F117" s="487">
        <v>30282277</v>
      </c>
      <c r="G117" s="488">
        <v>0</v>
      </c>
      <c r="H117" s="488">
        <v>1834393</v>
      </c>
      <c r="I117" s="488">
        <v>179649</v>
      </c>
      <c r="J117" s="488">
        <v>0</v>
      </c>
      <c r="K117" s="488">
        <v>179649</v>
      </c>
      <c r="L117" s="488">
        <v>0</v>
      </c>
      <c r="M117" s="488">
        <v>207196</v>
      </c>
      <c r="N117" s="488">
        <v>49763</v>
      </c>
      <c r="O117" s="488">
        <v>49763</v>
      </c>
      <c r="P117" s="488">
        <v>0</v>
      </c>
      <c r="Q117" s="489">
        <v>28011276</v>
      </c>
      <c r="R117" s="490">
        <v>0.5</v>
      </c>
      <c r="S117" s="491">
        <v>0.4</v>
      </c>
      <c r="T117" s="491">
        <v>0.1</v>
      </c>
      <c r="U117" s="491">
        <v>0</v>
      </c>
      <c r="V117" s="491">
        <v>1</v>
      </c>
      <c r="W117" s="488">
        <v>14005638</v>
      </c>
      <c r="X117" s="488">
        <v>11204510</v>
      </c>
      <c r="Y117" s="488">
        <v>2801128</v>
      </c>
      <c r="Z117" s="488">
        <v>0</v>
      </c>
      <c r="AA117" s="488">
        <v>28011276</v>
      </c>
      <c r="AB117" s="488">
        <v>509477</v>
      </c>
      <c r="AC117" s="488">
        <v>0</v>
      </c>
      <c r="AD117" s="488">
        <v>0</v>
      </c>
      <c r="AE117" s="488">
        <v>0</v>
      </c>
      <c r="AF117" s="488">
        <v>509477</v>
      </c>
      <c r="AG117" s="488">
        <v>13496161</v>
      </c>
      <c r="AH117" s="488">
        <v>11204510</v>
      </c>
      <c r="AI117" s="488">
        <v>2801128</v>
      </c>
      <c r="AJ117" s="488">
        <v>0</v>
      </c>
      <c r="AK117" s="488">
        <v>27501799</v>
      </c>
      <c r="AL117" s="488">
        <v>179649</v>
      </c>
      <c r="AM117" s="488">
        <v>179649</v>
      </c>
      <c r="AN117" s="488">
        <v>207196</v>
      </c>
      <c r="AO117" s="488">
        <v>207196</v>
      </c>
      <c r="AP117" s="488">
        <v>49763</v>
      </c>
      <c r="AQ117" s="488">
        <v>0</v>
      </c>
      <c r="AR117" s="488">
        <v>49763</v>
      </c>
      <c r="AS117" s="488">
        <v>509477</v>
      </c>
      <c r="AT117" s="488">
        <v>0</v>
      </c>
      <c r="AU117" s="488">
        <v>0</v>
      </c>
      <c r="AV117" s="488">
        <v>509477</v>
      </c>
      <c r="AW117" s="488">
        <v>0</v>
      </c>
      <c r="AX117" s="488">
        <v>0</v>
      </c>
      <c r="AY117" s="488">
        <v>0</v>
      </c>
      <c r="AZ117" s="488">
        <v>0</v>
      </c>
      <c r="BA117" s="488">
        <v>0</v>
      </c>
      <c r="BB117" s="488">
        <v>0</v>
      </c>
      <c r="BC117" s="488">
        <v>0</v>
      </c>
      <c r="BD117" s="488">
        <v>0</v>
      </c>
      <c r="BE117" s="491">
        <v>0.5</v>
      </c>
      <c r="BF117" s="491">
        <v>0.4</v>
      </c>
      <c r="BG117" s="491">
        <v>0.1</v>
      </c>
      <c r="BH117" s="491">
        <v>0</v>
      </c>
      <c r="BI117" s="491">
        <v>1</v>
      </c>
      <c r="BJ117" s="492">
        <v>391662</v>
      </c>
      <c r="BK117" s="492">
        <v>313329</v>
      </c>
      <c r="BL117" s="492">
        <v>78332</v>
      </c>
      <c r="BM117" s="492">
        <v>0</v>
      </c>
      <c r="BN117" s="492">
        <v>783323</v>
      </c>
      <c r="BO117" s="492">
        <v>13887823</v>
      </c>
      <c r="BP117" s="492">
        <v>12463924</v>
      </c>
      <c r="BQ117" s="492">
        <v>2879460</v>
      </c>
      <c r="BR117" s="492">
        <v>0</v>
      </c>
      <c r="BS117" s="493">
        <v>29231207</v>
      </c>
      <c r="BT117" s="494">
        <v>179821</v>
      </c>
      <c r="BU117" s="492">
        <v>42077</v>
      </c>
      <c r="BV117" s="492">
        <v>0</v>
      </c>
      <c r="BW117" s="492">
        <v>221898</v>
      </c>
      <c r="BX117" s="492">
        <v>703464</v>
      </c>
      <c r="BY117" s="492">
        <v>175866</v>
      </c>
      <c r="BZ117" s="492">
        <v>0</v>
      </c>
      <c r="CA117" s="492">
        <v>879330</v>
      </c>
      <c r="CB117" s="492">
        <v>0</v>
      </c>
      <c r="CC117" s="492">
        <v>0</v>
      </c>
      <c r="CD117" s="492">
        <v>0</v>
      </c>
      <c r="CE117" s="492">
        <v>0</v>
      </c>
      <c r="CF117" s="492">
        <v>1420</v>
      </c>
      <c r="CG117" s="492">
        <v>355</v>
      </c>
      <c r="CH117" s="492">
        <v>0</v>
      </c>
      <c r="CI117" s="492">
        <v>1775</v>
      </c>
      <c r="CJ117" s="492">
        <v>185</v>
      </c>
      <c r="CK117" s="492">
        <v>46</v>
      </c>
      <c r="CL117" s="492">
        <v>0</v>
      </c>
      <c r="CM117" s="492">
        <v>231</v>
      </c>
      <c r="CN117" s="492">
        <v>266</v>
      </c>
      <c r="CO117" s="492">
        <v>66</v>
      </c>
      <c r="CP117" s="492">
        <v>0</v>
      </c>
      <c r="CQ117" s="492">
        <v>332</v>
      </c>
      <c r="CR117" s="492">
        <v>609</v>
      </c>
      <c r="CS117" s="492">
        <v>152</v>
      </c>
      <c r="CT117" s="492">
        <v>0</v>
      </c>
      <c r="CU117" s="492">
        <v>761</v>
      </c>
      <c r="CV117" s="492">
        <v>0</v>
      </c>
      <c r="CW117" s="492">
        <v>0</v>
      </c>
      <c r="CX117" s="492">
        <v>0</v>
      </c>
      <c r="CY117" s="492">
        <v>0</v>
      </c>
      <c r="CZ117" s="492">
        <v>885765</v>
      </c>
      <c r="DA117" s="492">
        <v>218562</v>
      </c>
      <c r="DB117" s="492">
        <v>0</v>
      </c>
      <c r="DC117" s="493">
        <v>1104327</v>
      </c>
      <c r="DD117" s="591" t="s">
        <v>106</v>
      </c>
      <c r="DE117" s="592" t="s">
        <v>1192</v>
      </c>
      <c r="DF117" s="593" t="s">
        <v>1162</v>
      </c>
    </row>
    <row r="118" spans="1:110" ht="12.75" x14ac:dyDescent="0.2">
      <c r="A118" s="468">
        <v>111</v>
      </c>
      <c r="B118" s="473" t="s">
        <v>109</v>
      </c>
      <c r="C118" s="403" t="s">
        <v>909</v>
      </c>
      <c r="D118" s="474" t="s">
        <v>903</v>
      </c>
      <c r="E118" s="480" t="s">
        <v>108</v>
      </c>
      <c r="F118" s="487">
        <v>66036681</v>
      </c>
      <c r="G118" s="488">
        <v>5551565</v>
      </c>
      <c r="H118" s="488">
        <v>0</v>
      </c>
      <c r="I118" s="488">
        <v>290353</v>
      </c>
      <c r="J118" s="488">
        <v>0</v>
      </c>
      <c r="K118" s="488">
        <v>290353</v>
      </c>
      <c r="L118" s="488">
        <v>0</v>
      </c>
      <c r="M118" s="488">
        <v>0</v>
      </c>
      <c r="N118" s="488">
        <v>0</v>
      </c>
      <c r="O118" s="488">
        <v>0</v>
      </c>
      <c r="P118" s="488">
        <v>0</v>
      </c>
      <c r="Q118" s="489">
        <v>71297893</v>
      </c>
      <c r="R118" s="490">
        <v>0.33</v>
      </c>
      <c r="S118" s="491">
        <v>0.3</v>
      </c>
      <c r="T118" s="491">
        <v>0.37</v>
      </c>
      <c r="U118" s="491">
        <v>0</v>
      </c>
      <c r="V118" s="491">
        <v>1</v>
      </c>
      <c r="W118" s="488">
        <v>23528305</v>
      </c>
      <c r="X118" s="488">
        <v>21389368</v>
      </c>
      <c r="Y118" s="488">
        <v>26380220</v>
      </c>
      <c r="Z118" s="488">
        <v>0</v>
      </c>
      <c r="AA118" s="488">
        <v>71297893</v>
      </c>
      <c r="AB118" s="488">
        <v>0</v>
      </c>
      <c r="AC118" s="488">
        <v>0</v>
      </c>
      <c r="AD118" s="488">
        <v>0</v>
      </c>
      <c r="AE118" s="488">
        <v>0</v>
      </c>
      <c r="AF118" s="488">
        <v>0</v>
      </c>
      <c r="AG118" s="488">
        <v>23528305</v>
      </c>
      <c r="AH118" s="488">
        <v>21389368</v>
      </c>
      <c r="AI118" s="488">
        <v>26380220</v>
      </c>
      <c r="AJ118" s="488">
        <v>0</v>
      </c>
      <c r="AK118" s="488">
        <v>71297893</v>
      </c>
      <c r="AL118" s="488">
        <v>290353</v>
      </c>
      <c r="AM118" s="488">
        <v>290353</v>
      </c>
      <c r="AN118" s="488">
        <v>0</v>
      </c>
      <c r="AO118" s="488">
        <v>0</v>
      </c>
      <c r="AP118" s="488">
        <v>0</v>
      </c>
      <c r="AQ118" s="488">
        <v>0</v>
      </c>
      <c r="AR118" s="488">
        <v>0</v>
      </c>
      <c r="AS118" s="488">
        <v>0</v>
      </c>
      <c r="AT118" s="488">
        <v>0</v>
      </c>
      <c r="AU118" s="488">
        <v>0</v>
      </c>
      <c r="AV118" s="488">
        <v>0</v>
      </c>
      <c r="AW118" s="488">
        <v>0</v>
      </c>
      <c r="AX118" s="488">
        <v>0</v>
      </c>
      <c r="AY118" s="488">
        <v>0</v>
      </c>
      <c r="AZ118" s="488">
        <v>0</v>
      </c>
      <c r="BA118" s="488">
        <v>0</v>
      </c>
      <c r="BB118" s="488">
        <v>0</v>
      </c>
      <c r="BC118" s="488">
        <v>0</v>
      </c>
      <c r="BD118" s="488">
        <v>0</v>
      </c>
      <c r="BE118" s="491">
        <v>0.5</v>
      </c>
      <c r="BF118" s="491">
        <v>0.3</v>
      </c>
      <c r="BG118" s="491">
        <v>0.2</v>
      </c>
      <c r="BH118" s="491">
        <v>0</v>
      </c>
      <c r="BI118" s="491">
        <v>1</v>
      </c>
      <c r="BJ118" s="492">
        <v>3383272</v>
      </c>
      <c r="BK118" s="492">
        <v>2029963</v>
      </c>
      <c r="BL118" s="492">
        <v>1353309</v>
      </c>
      <c r="BM118" s="492">
        <v>0</v>
      </c>
      <c r="BN118" s="492">
        <v>6766544</v>
      </c>
      <c r="BO118" s="492">
        <v>26911577</v>
      </c>
      <c r="BP118" s="492">
        <v>23709684</v>
      </c>
      <c r="BQ118" s="492">
        <v>27733529</v>
      </c>
      <c r="BR118" s="492">
        <v>0</v>
      </c>
      <c r="BS118" s="493">
        <v>78354790</v>
      </c>
      <c r="BT118" s="494">
        <v>321300</v>
      </c>
      <c r="BU118" s="492">
        <v>396269</v>
      </c>
      <c r="BV118" s="492">
        <v>0</v>
      </c>
      <c r="BW118" s="492">
        <v>717569</v>
      </c>
      <c r="BX118" s="492">
        <v>666390</v>
      </c>
      <c r="BY118" s="492">
        <v>821881</v>
      </c>
      <c r="BZ118" s="492">
        <v>0</v>
      </c>
      <c r="CA118" s="492">
        <v>1488271</v>
      </c>
      <c r="CB118" s="492">
        <v>0</v>
      </c>
      <c r="CC118" s="492">
        <v>0</v>
      </c>
      <c r="CD118" s="492">
        <v>0</v>
      </c>
      <c r="CE118" s="492">
        <v>0</v>
      </c>
      <c r="CF118" s="492">
        <v>0</v>
      </c>
      <c r="CG118" s="492">
        <v>0</v>
      </c>
      <c r="CH118" s="492">
        <v>0</v>
      </c>
      <c r="CI118" s="492">
        <v>0</v>
      </c>
      <c r="CJ118" s="492">
        <v>0</v>
      </c>
      <c r="CK118" s="492">
        <v>0</v>
      </c>
      <c r="CL118" s="492">
        <v>0</v>
      </c>
      <c r="CM118" s="492">
        <v>0</v>
      </c>
      <c r="CN118" s="492">
        <v>0</v>
      </c>
      <c r="CO118" s="492">
        <v>0</v>
      </c>
      <c r="CP118" s="492">
        <v>0</v>
      </c>
      <c r="CQ118" s="492">
        <v>0</v>
      </c>
      <c r="CR118" s="492">
        <v>0</v>
      </c>
      <c r="CS118" s="492">
        <v>0</v>
      </c>
      <c r="CT118" s="492">
        <v>0</v>
      </c>
      <c r="CU118" s="492">
        <v>0</v>
      </c>
      <c r="CV118" s="492">
        <v>0</v>
      </c>
      <c r="CW118" s="492">
        <v>0</v>
      </c>
      <c r="CX118" s="492">
        <v>0</v>
      </c>
      <c r="CY118" s="492">
        <v>0</v>
      </c>
      <c r="CZ118" s="492">
        <v>987690</v>
      </c>
      <c r="DA118" s="492">
        <v>1218150</v>
      </c>
      <c r="DB118" s="492">
        <v>0</v>
      </c>
      <c r="DC118" s="493">
        <v>2205840</v>
      </c>
      <c r="DD118" s="591" t="s">
        <v>108</v>
      </c>
      <c r="DE118" s="592" t="s">
        <v>1173</v>
      </c>
      <c r="DF118" s="592" t="s">
        <v>1174</v>
      </c>
    </row>
    <row r="119" spans="1:110" ht="12.75" x14ac:dyDescent="0.2">
      <c r="A119" s="468">
        <v>112</v>
      </c>
      <c r="B119" s="473" t="s">
        <v>111</v>
      </c>
      <c r="C119" s="403" t="s">
        <v>897</v>
      </c>
      <c r="D119" s="474" t="s">
        <v>898</v>
      </c>
      <c r="E119" s="480" t="s">
        <v>110</v>
      </c>
      <c r="F119" s="487">
        <v>85579269</v>
      </c>
      <c r="G119" s="488">
        <v>2779137</v>
      </c>
      <c r="H119" s="488">
        <v>0</v>
      </c>
      <c r="I119" s="488">
        <v>231721</v>
      </c>
      <c r="J119" s="488">
        <v>0</v>
      </c>
      <c r="K119" s="488">
        <v>231721</v>
      </c>
      <c r="L119" s="488">
        <v>0</v>
      </c>
      <c r="M119" s="488">
        <v>0</v>
      </c>
      <c r="N119" s="488">
        <v>0</v>
      </c>
      <c r="O119" s="488">
        <v>0</v>
      </c>
      <c r="P119" s="488">
        <v>0</v>
      </c>
      <c r="Q119" s="489">
        <v>88126685</v>
      </c>
      <c r="R119" s="490">
        <v>0.5</v>
      </c>
      <c r="S119" s="491">
        <v>0.4</v>
      </c>
      <c r="T119" s="491">
        <v>0.1</v>
      </c>
      <c r="U119" s="491">
        <v>0</v>
      </c>
      <c r="V119" s="491">
        <v>1</v>
      </c>
      <c r="W119" s="488">
        <v>44063342</v>
      </c>
      <c r="X119" s="488">
        <v>35250674</v>
      </c>
      <c r="Y119" s="488">
        <v>8812669</v>
      </c>
      <c r="Z119" s="488">
        <v>0</v>
      </c>
      <c r="AA119" s="488">
        <v>88126685</v>
      </c>
      <c r="AB119" s="488">
        <v>0</v>
      </c>
      <c r="AC119" s="488">
        <v>0</v>
      </c>
      <c r="AD119" s="488">
        <v>0</v>
      </c>
      <c r="AE119" s="488">
        <v>0</v>
      </c>
      <c r="AF119" s="488">
        <v>0</v>
      </c>
      <c r="AG119" s="488">
        <v>44063342</v>
      </c>
      <c r="AH119" s="488">
        <v>35250674</v>
      </c>
      <c r="AI119" s="488">
        <v>8812669</v>
      </c>
      <c r="AJ119" s="488">
        <v>0</v>
      </c>
      <c r="AK119" s="488">
        <v>88126685</v>
      </c>
      <c r="AL119" s="488">
        <v>231721</v>
      </c>
      <c r="AM119" s="488">
        <v>231721</v>
      </c>
      <c r="AN119" s="488">
        <v>0</v>
      </c>
      <c r="AO119" s="488">
        <v>0</v>
      </c>
      <c r="AP119" s="488">
        <v>0</v>
      </c>
      <c r="AQ119" s="488">
        <v>0</v>
      </c>
      <c r="AR119" s="488">
        <v>0</v>
      </c>
      <c r="AS119" s="488">
        <v>0</v>
      </c>
      <c r="AT119" s="488">
        <v>0</v>
      </c>
      <c r="AU119" s="488">
        <v>0</v>
      </c>
      <c r="AV119" s="488">
        <v>0</v>
      </c>
      <c r="AW119" s="488">
        <v>0</v>
      </c>
      <c r="AX119" s="488">
        <v>0</v>
      </c>
      <c r="AY119" s="488">
        <v>0</v>
      </c>
      <c r="AZ119" s="488">
        <v>0</v>
      </c>
      <c r="BA119" s="488">
        <v>0</v>
      </c>
      <c r="BB119" s="488">
        <v>0</v>
      </c>
      <c r="BC119" s="488">
        <v>0</v>
      </c>
      <c r="BD119" s="488">
        <v>0</v>
      </c>
      <c r="BE119" s="491">
        <v>0.5</v>
      </c>
      <c r="BF119" s="491">
        <v>0.4</v>
      </c>
      <c r="BG119" s="491">
        <v>0.1</v>
      </c>
      <c r="BH119" s="491">
        <v>0</v>
      </c>
      <c r="BI119" s="491">
        <v>1</v>
      </c>
      <c r="BJ119" s="492">
        <v>-817518</v>
      </c>
      <c r="BK119" s="492">
        <v>-654015</v>
      </c>
      <c r="BL119" s="492">
        <v>-163504</v>
      </c>
      <c r="BM119" s="492">
        <v>0</v>
      </c>
      <c r="BN119" s="492">
        <v>-1635037</v>
      </c>
      <c r="BO119" s="492">
        <v>43245824</v>
      </c>
      <c r="BP119" s="492">
        <v>34828380</v>
      </c>
      <c r="BQ119" s="492">
        <v>8649165</v>
      </c>
      <c r="BR119" s="492">
        <v>0</v>
      </c>
      <c r="BS119" s="493">
        <v>86723369</v>
      </c>
      <c r="BT119" s="494">
        <v>529517</v>
      </c>
      <c r="BU119" s="492">
        <v>132379</v>
      </c>
      <c r="BV119" s="492">
        <v>0</v>
      </c>
      <c r="BW119" s="492">
        <v>661896</v>
      </c>
      <c r="BX119" s="492">
        <v>521356</v>
      </c>
      <c r="BY119" s="492">
        <v>130339</v>
      </c>
      <c r="BZ119" s="492">
        <v>0</v>
      </c>
      <c r="CA119" s="492">
        <v>651695</v>
      </c>
      <c r="CB119" s="492">
        <v>0</v>
      </c>
      <c r="CC119" s="492">
        <v>0</v>
      </c>
      <c r="CD119" s="492">
        <v>0</v>
      </c>
      <c r="CE119" s="492">
        <v>0</v>
      </c>
      <c r="CF119" s="492">
        <v>0</v>
      </c>
      <c r="CG119" s="492">
        <v>0</v>
      </c>
      <c r="CH119" s="492">
        <v>0</v>
      </c>
      <c r="CI119" s="492">
        <v>0</v>
      </c>
      <c r="CJ119" s="492">
        <v>9794</v>
      </c>
      <c r="CK119" s="492">
        <v>2449</v>
      </c>
      <c r="CL119" s="492">
        <v>0</v>
      </c>
      <c r="CM119" s="492">
        <v>12243</v>
      </c>
      <c r="CN119" s="492">
        <v>9402</v>
      </c>
      <c r="CO119" s="492">
        <v>2350</v>
      </c>
      <c r="CP119" s="492">
        <v>0</v>
      </c>
      <c r="CQ119" s="492">
        <v>11752</v>
      </c>
      <c r="CR119" s="492">
        <v>609</v>
      </c>
      <c r="CS119" s="492">
        <v>152</v>
      </c>
      <c r="CT119" s="492">
        <v>0</v>
      </c>
      <c r="CU119" s="492">
        <v>761</v>
      </c>
      <c r="CV119" s="492">
        <v>0</v>
      </c>
      <c r="CW119" s="492">
        <v>0</v>
      </c>
      <c r="CX119" s="492">
        <v>0</v>
      </c>
      <c r="CY119" s="492">
        <v>0</v>
      </c>
      <c r="CZ119" s="492">
        <v>1070678</v>
      </c>
      <c r="DA119" s="492">
        <v>267669</v>
      </c>
      <c r="DB119" s="492">
        <v>0</v>
      </c>
      <c r="DC119" s="493">
        <v>1338347</v>
      </c>
      <c r="DD119" s="591" t="s">
        <v>110</v>
      </c>
      <c r="DE119" s="592" t="s">
        <v>1215</v>
      </c>
      <c r="DF119" s="593" t="s">
        <v>1162</v>
      </c>
    </row>
    <row r="120" spans="1:110" ht="12.75" x14ac:dyDescent="0.2">
      <c r="A120" s="468">
        <v>113</v>
      </c>
      <c r="B120" s="473" t="s">
        <v>113</v>
      </c>
      <c r="C120" s="403" t="s">
        <v>909</v>
      </c>
      <c r="D120" s="474" t="s">
        <v>903</v>
      </c>
      <c r="E120" s="480" t="s">
        <v>112</v>
      </c>
      <c r="F120" s="487">
        <v>92833965</v>
      </c>
      <c r="G120" s="488">
        <v>27268208</v>
      </c>
      <c r="H120" s="488">
        <v>0</v>
      </c>
      <c r="I120" s="488">
        <v>534739</v>
      </c>
      <c r="J120" s="488">
        <v>0</v>
      </c>
      <c r="K120" s="488">
        <v>534739</v>
      </c>
      <c r="L120" s="488">
        <v>0</v>
      </c>
      <c r="M120" s="488">
        <v>0</v>
      </c>
      <c r="N120" s="488">
        <v>0</v>
      </c>
      <c r="O120" s="488">
        <v>0</v>
      </c>
      <c r="P120" s="488">
        <v>0</v>
      </c>
      <c r="Q120" s="489">
        <v>119567434</v>
      </c>
      <c r="R120" s="490">
        <v>0.33</v>
      </c>
      <c r="S120" s="491">
        <v>0.3</v>
      </c>
      <c r="T120" s="491">
        <v>0.37</v>
      </c>
      <c r="U120" s="491">
        <v>0</v>
      </c>
      <c r="V120" s="491">
        <v>1</v>
      </c>
      <c r="W120" s="488">
        <v>39457253</v>
      </c>
      <c r="X120" s="488">
        <v>35870230</v>
      </c>
      <c r="Y120" s="488">
        <v>44239951</v>
      </c>
      <c r="Z120" s="488">
        <v>0</v>
      </c>
      <c r="AA120" s="488">
        <v>119567434</v>
      </c>
      <c r="AB120" s="488">
        <v>0</v>
      </c>
      <c r="AC120" s="488">
        <v>0</v>
      </c>
      <c r="AD120" s="488">
        <v>0</v>
      </c>
      <c r="AE120" s="488">
        <v>0</v>
      </c>
      <c r="AF120" s="488">
        <v>0</v>
      </c>
      <c r="AG120" s="488">
        <v>39457253</v>
      </c>
      <c r="AH120" s="488">
        <v>35870230</v>
      </c>
      <c r="AI120" s="488">
        <v>44239951</v>
      </c>
      <c r="AJ120" s="488">
        <v>0</v>
      </c>
      <c r="AK120" s="488">
        <v>119567434</v>
      </c>
      <c r="AL120" s="488">
        <v>534739</v>
      </c>
      <c r="AM120" s="488">
        <v>534739</v>
      </c>
      <c r="AN120" s="488">
        <v>0</v>
      </c>
      <c r="AO120" s="488">
        <v>0</v>
      </c>
      <c r="AP120" s="488">
        <v>0</v>
      </c>
      <c r="AQ120" s="488">
        <v>0</v>
      </c>
      <c r="AR120" s="488">
        <v>0</v>
      </c>
      <c r="AS120" s="488">
        <v>0</v>
      </c>
      <c r="AT120" s="488">
        <v>0</v>
      </c>
      <c r="AU120" s="488">
        <v>0</v>
      </c>
      <c r="AV120" s="488">
        <v>0</v>
      </c>
      <c r="AW120" s="488">
        <v>0</v>
      </c>
      <c r="AX120" s="488">
        <v>0</v>
      </c>
      <c r="AY120" s="488">
        <v>0</v>
      </c>
      <c r="AZ120" s="488">
        <v>0</v>
      </c>
      <c r="BA120" s="488">
        <v>0</v>
      </c>
      <c r="BB120" s="488">
        <v>0</v>
      </c>
      <c r="BC120" s="488">
        <v>0</v>
      </c>
      <c r="BD120" s="488">
        <v>0</v>
      </c>
      <c r="BE120" s="491">
        <v>0.5</v>
      </c>
      <c r="BF120" s="491">
        <v>0.3</v>
      </c>
      <c r="BG120" s="491">
        <v>0.2</v>
      </c>
      <c r="BH120" s="491">
        <v>0</v>
      </c>
      <c r="BI120" s="491">
        <v>1</v>
      </c>
      <c r="BJ120" s="492">
        <v>-2030286</v>
      </c>
      <c r="BK120" s="492">
        <v>-1218172</v>
      </c>
      <c r="BL120" s="492">
        <v>-812114</v>
      </c>
      <c r="BM120" s="492">
        <v>0</v>
      </c>
      <c r="BN120" s="492">
        <v>-4060572</v>
      </c>
      <c r="BO120" s="492">
        <v>37426967</v>
      </c>
      <c r="BP120" s="492">
        <v>35186797</v>
      </c>
      <c r="BQ120" s="492">
        <v>43427837</v>
      </c>
      <c r="BR120" s="492">
        <v>0</v>
      </c>
      <c r="BS120" s="493">
        <v>116041601</v>
      </c>
      <c r="BT120" s="494">
        <v>538823</v>
      </c>
      <c r="BU120" s="492">
        <v>664549</v>
      </c>
      <c r="BV120" s="492">
        <v>0</v>
      </c>
      <c r="BW120" s="492">
        <v>1203372</v>
      </c>
      <c r="BX120" s="492">
        <v>1147393</v>
      </c>
      <c r="BY120" s="492">
        <v>1415117</v>
      </c>
      <c r="BZ120" s="492">
        <v>0</v>
      </c>
      <c r="CA120" s="492">
        <v>2562510</v>
      </c>
      <c r="CB120" s="492">
        <v>0</v>
      </c>
      <c r="CC120" s="492">
        <v>0</v>
      </c>
      <c r="CD120" s="492">
        <v>0</v>
      </c>
      <c r="CE120" s="492">
        <v>0</v>
      </c>
      <c r="CF120" s="492">
        <v>0</v>
      </c>
      <c r="CG120" s="492">
        <v>0</v>
      </c>
      <c r="CH120" s="492">
        <v>0</v>
      </c>
      <c r="CI120" s="492">
        <v>0</v>
      </c>
      <c r="CJ120" s="492">
        <v>0</v>
      </c>
      <c r="CK120" s="492">
        <v>0</v>
      </c>
      <c r="CL120" s="492">
        <v>0</v>
      </c>
      <c r="CM120" s="492">
        <v>0</v>
      </c>
      <c r="CN120" s="492">
        <v>0</v>
      </c>
      <c r="CO120" s="492">
        <v>0</v>
      </c>
      <c r="CP120" s="492">
        <v>0</v>
      </c>
      <c r="CQ120" s="492">
        <v>0</v>
      </c>
      <c r="CR120" s="492">
        <v>0</v>
      </c>
      <c r="CS120" s="492">
        <v>0</v>
      </c>
      <c r="CT120" s="492">
        <v>0</v>
      </c>
      <c r="CU120" s="492">
        <v>0</v>
      </c>
      <c r="CV120" s="492">
        <v>0</v>
      </c>
      <c r="CW120" s="492">
        <v>0</v>
      </c>
      <c r="CX120" s="492">
        <v>0</v>
      </c>
      <c r="CY120" s="492">
        <v>0</v>
      </c>
      <c r="CZ120" s="492">
        <v>1686216</v>
      </c>
      <c r="DA120" s="492">
        <v>2079666</v>
      </c>
      <c r="DB120" s="492">
        <v>0</v>
      </c>
      <c r="DC120" s="493">
        <v>3765882</v>
      </c>
      <c r="DD120" s="591" t="s">
        <v>112</v>
      </c>
      <c r="DE120" s="592" t="s">
        <v>1173</v>
      </c>
      <c r="DF120" s="592" t="s">
        <v>1174</v>
      </c>
    </row>
    <row r="121" spans="1:110" ht="12.75" x14ac:dyDescent="0.2">
      <c r="A121" s="468">
        <v>114</v>
      </c>
      <c r="B121" s="473" t="s">
        <v>115</v>
      </c>
      <c r="C121" s="403" t="s">
        <v>529</v>
      </c>
      <c r="D121" s="474" t="s">
        <v>899</v>
      </c>
      <c r="E121" s="480" t="s">
        <v>541</v>
      </c>
      <c r="F121" s="487">
        <v>46511109</v>
      </c>
      <c r="G121" s="488">
        <v>3902936</v>
      </c>
      <c r="H121" s="488">
        <v>0</v>
      </c>
      <c r="I121" s="488">
        <v>157675</v>
      </c>
      <c r="J121" s="488">
        <v>0</v>
      </c>
      <c r="K121" s="488">
        <v>157675</v>
      </c>
      <c r="L121" s="488">
        <v>0</v>
      </c>
      <c r="M121" s="488">
        <v>0</v>
      </c>
      <c r="N121" s="488">
        <v>0</v>
      </c>
      <c r="O121" s="488">
        <v>0</v>
      </c>
      <c r="P121" s="488">
        <v>0</v>
      </c>
      <c r="Q121" s="489">
        <v>50256370</v>
      </c>
      <c r="R121" s="490">
        <v>0</v>
      </c>
      <c r="S121" s="491">
        <v>0.99</v>
      </c>
      <c r="T121" s="491">
        <v>0</v>
      </c>
      <c r="U121" s="491">
        <v>0.01</v>
      </c>
      <c r="V121" s="491">
        <v>1</v>
      </c>
      <c r="W121" s="488">
        <v>0</v>
      </c>
      <c r="X121" s="488">
        <v>49753806</v>
      </c>
      <c r="Y121" s="488">
        <v>0</v>
      </c>
      <c r="Z121" s="488">
        <v>502564</v>
      </c>
      <c r="AA121" s="488">
        <v>50256370</v>
      </c>
      <c r="AB121" s="488">
        <v>0</v>
      </c>
      <c r="AC121" s="488">
        <v>0</v>
      </c>
      <c r="AD121" s="488">
        <v>0</v>
      </c>
      <c r="AE121" s="488">
        <v>0</v>
      </c>
      <c r="AF121" s="488">
        <v>0</v>
      </c>
      <c r="AG121" s="488">
        <v>0</v>
      </c>
      <c r="AH121" s="488">
        <v>49753806</v>
      </c>
      <c r="AI121" s="488">
        <v>0</v>
      </c>
      <c r="AJ121" s="488">
        <v>502564</v>
      </c>
      <c r="AK121" s="488">
        <v>50256370</v>
      </c>
      <c r="AL121" s="488">
        <v>157675</v>
      </c>
      <c r="AM121" s="488">
        <v>157675</v>
      </c>
      <c r="AN121" s="488">
        <v>0</v>
      </c>
      <c r="AO121" s="488">
        <v>0</v>
      </c>
      <c r="AP121" s="488">
        <v>0</v>
      </c>
      <c r="AQ121" s="488">
        <v>0</v>
      </c>
      <c r="AR121" s="488">
        <v>0</v>
      </c>
      <c r="AS121" s="488">
        <v>0</v>
      </c>
      <c r="AT121" s="488">
        <v>0</v>
      </c>
      <c r="AU121" s="488">
        <v>0</v>
      </c>
      <c r="AV121" s="488">
        <v>0</v>
      </c>
      <c r="AW121" s="488">
        <v>0</v>
      </c>
      <c r="AX121" s="488">
        <v>0</v>
      </c>
      <c r="AY121" s="488">
        <v>0</v>
      </c>
      <c r="AZ121" s="488">
        <v>0</v>
      </c>
      <c r="BA121" s="488">
        <v>0</v>
      </c>
      <c r="BB121" s="488">
        <v>0</v>
      </c>
      <c r="BC121" s="488">
        <v>0</v>
      </c>
      <c r="BD121" s="488">
        <v>0</v>
      </c>
      <c r="BE121" s="491">
        <v>0.5</v>
      </c>
      <c r="BF121" s="491">
        <v>0.49</v>
      </c>
      <c r="BG121" s="491">
        <v>0</v>
      </c>
      <c r="BH121" s="491">
        <v>0.01</v>
      </c>
      <c r="BI121" s="491">
        <v>1</v>
      </c>
      <c r="BJ121" s="492">
        <v>195274</v>
      </c>
      <c r="BK121" s="492">
        <v>191368</v>
      </c>
      <c r="BL121" s="492">
        <v>0</v>
      </c>
      <c r="BM121" s="492">
        <v>3905</v>
      </c>
      <c r="BN121" s="492">
        <v>390547</v>
      </c>
      <c r="BO121" s="492">
        <v>195274</v>
      </c>
      <c r="BP121" s="492">
        <v>50102849</v>
      </c>
      <c r="BQ121" s="492">
        <v>0</v>
      </c>
      <c r="BR121" s="492">
        <v>506469</v>
      </c>
      <c r="BS121" s="493">
        <v>50804592</v>
      </c>
      <c r="BT121" s="494">
        <v>747375</v>
      </c>
      <c r="BU121" s="492">
        <v>0</v>
      </c>
      <c r="BV121" s="492">
        <v>7549</v>
      </c>
      <c r="BW121" s="492">
        <v>754924</v>
      </c>
      <c r="BX121" s="492">
        <v>1300512</v>
      </c>
      <c r="BY121" s="492">
        <v>0</v>
      </c>
      <c r="BZ121" s="492">
        <v>13136</v>
      </c>
      <c r="CA121" s="492">
        <v>1313648</v>
      </c>
      <c r="CB121" s="492">
        <v>0</v>
      </c>
      <c r="CC121" s="492">
        <v>0</v>
      </c>
      <c r="CD121" s="492">
        <v>0</v>
      </c>
      <c r="CE121" s="492">
        <v>0</v>
      </c>
      <c r="CF121" s="492">
        <v>0</v>
      </c>
      <c r="CG121" s="492">
        <v>0</v>
      </c>
      <c r="CH121" s="492">
        <v>0</v>
      </c>
      <c r="CI121" s="492">
        <v>0</v>
      </c>
      <c r="CJ121" s="492">
        <v>0</v>
      </c>
      <c r="CK121" s="492">
        <v>0</v>
      </c>
      <c r="CL121" s="492">
        <v>0</v>
      </c>
      <c r="CM121" s="492">
        <v>0</v>
      </c>
      <c r="CN121" s="492">
        <v>0</v>
      </c>
      <c r="CO121" s="492">
        <v>0</v>
      </c>
      <c r="CP121" s="492">
        <v>0</v>
      </c>
      <c r="CQ121" s="492">
        <v>0</v>
      </c>
      <c r="CR121" s="492">
        <v>0</v>
      </c>
      <c r="CS121" s="492">
        <v>0</v>
      </c>
      <c r="CT121" s="492">
        <v>0</v>
      </c>
      <c r="CU121" s="492">
        <v>0</v>
      </c>
      <c r="CV121" s="492">
        <v>207134.18</v>
      </c>
      <c r="CW121" s="492">
        <v>0</v>
      </c>
      <c r="CX121" s="492">
        <v>322.82</v>
      </c>
      <c r="CY121" s="492">
        <v>207457</v>
      </c>
      <c r="CZ121" s="492">
        <v>2255021.1800000002</v>
      </c>
      <c r="DA121" s="492">
        <v>0</v>
      </c>
      <c r="DB121" s="492">
        <v>21007.82</v>
      </c>
      <c r="DC121" s="493">
        <v>2276029</v>
      </c>
      <c r="DD121" s="591" t="s">
        <v>541</v>
      </c>
      <c r="DE121" s="592" t="s">
        <v>529</v>
      </c>
      <c r="DF121" s="593" t="s">
        <v>1204</v>
      </c>
    </row>
    <row r="122" spans="1:110" ht="12.75" x14ac:dyDescent="0.2">
      <c r="A122" s="468">
        <v>115</v>
      </c>
      <c r="B122" s="473" t="s">
        <v>117</v>
      </c>
      <c r="C122" s="403" t="s">
        <v>897</v>
      </c>
      <c r="D122" s="474" t="s">
        <v>905</v>
      </c>
      <c r="E122" s="480" t="s">
        <v>116</v>
      </c>
      <c r="F122" s="487">
        <v>27230602</v>
      </c>
      <c r="G122" s="488">
        <v>178721</v>
      </c>
      <c r="H122" s="488">
        <v>0</v>
      </c>
      <c r="I122" s="488">
        <v>154954</v>
      </c>
      <c r="J122" s="488">
        <v>0</v>
      </c>
      <c r="K122" s="488">
        <v>154954</v>
      </c>
      <c r="L122" s="488">
        <v>0</v>
      </c>
      <c r="M122" s="488">
        <v>0</v>
      </c>
      <c r="N122" s="488">
        <v>0</v>
      </c>
      <c r="O122" s="488">
        <v>0</v>
      </c>
      <c r="P122" s="488">
        <v>0</v>
      </c>
      <c r="Q122" s="489">
        <v>27254369</v>
      </c>
      <c r="R122" s="490">
        <v>0.5</v>
      </c>
      <c r="S122" s="491">
        <v>0.4</v>
      </c>
      <c r="T122" s="491">
        <v>0.09</v>
      </c>
      <c r="U122" s="491">
        <v>0.01</v>
      </c>
      <c r="V122" s="491">
        <v>1</v>
      </c>
      <c r="W122" s="488">
        <v>13627184</v>
      </c>
      <c r="X122" s="488">
        <v>10901748</v>
      </c>
      <c r="Y122" s="488">
        <v>2452893</v>
      </c>
      <c r="Z122" s="488">
        <v>272544</v>
      </c>
      <c r="AA122" s="488">
        <v>27254369</v>
      </c>
      <c r="AB122" s="488">
        <v>0</v>
      </c>
      <c r="AC122" s="488">
        <v>0</v>
      </c>
      <c r="AD122" s="488">
        <v>0</v>
      </c>
      <c r="AE122" s="488">
        <v>0</v>
      </c>
      <c r="AF122" s="488">
        <v>0</v>
      </c>
      <c r="AG122" s="488">
        <v>13627184</v>
      </c>
      <c r="AH122" s="488">
        <v>10901748</v>
      </c>
      <c r="AI122" s="488">
        <v>2452893</v>
      </c>
      <c r="AJ122" s="488">
        <v>272544</v>
      </c>
      <c r="AK122" s="488">
        <v>27254369</v>
      </c>
      <c r="AL122" s="488">
        <v>154954</v>
      </c>
      <c r="AM122" s="488">
        <v>154954</v>
      </c>
      <c r="AN122" s="488">
        <v>0</v>
      </c>
      <c r="AO122" s="488">
        <v>0</v>
      </c>
      <c r="AP122" s="488">
        <v>0</v>
      </c>
      <c r="AQ122" s="488">
        <v>0</v>
      </c>
      <c r="AR122" s="488">
        <v>0</v>
      </c>
      <c r="AS122" s="488">
        <v>0</v>
      </c>
      <c r="AT122" s="488">
        <v>0</v>
      </c>
      <c r="AU122" s="488">
        <v>0</v>
      </c>
      <c r="AV122" s="488">
        <v>0</v>
      </c>
      <c r="AW122" s="488">
        <v>0</v>
      </c>
      <c r="AX122" s="488">
        <v>0</v>
      </c>
      <c r="AY122" s="488">
        <v>0</v>
      </c>
      <c r="AZ122" s="488">
        <v>0</v>
      </c>
      <c r="BA122" s="488">
        <v>0</v>
      </c>
      <c r="BB122" s="488">
        <v>0</v>
      </c>
      <c r="BC122" s="488">
        <v>0</v>
      </c>
      <c r="BD122" s="488">
        <v>0</v>
      </c>
      <c r="BE122" s="491">
        <v>0.5</v>
      </c>
      <c r="BF122" s="491">
        <v>0.4</v>
      </c>
      <c r="BG122" s="491">
        <v>0.09</v>
      </c>
      <c r="BH122" s="491">
        <v>0.01</v>
      </c>
      <c r="BI122" s="491">
        <v>1</v>
      </c>
      <c r="BJ122" s="492">
        <v>290529</v>
      </c>
      <c r="BK122" s="492">
        <v>232424</v>
      </c>
      <c r="BL122" s="492">
        <v>52295</v>
      </c>
      <c r="BM122" s="492">
        <v>5811</v>
      </c>
      <c r="BN122" s="492">
        <v>581059</v>
      </c>
      <c r="BO122" s="492">
        <v>13917713</v>
      </c>
      <c r="BP122" s="492">
        <v>11289126</v>
      </c>
      <c r="BQ122" s="492">
        <v>2505188</v>
      </c>
      <c r="BR122" s="492">
        <v>278355</v>
      </c>
      <c r="BS122" s="493">
        <v>27990382</v>
      </c>
      <c r="BT122" s="494">
        <v>163760</v>
      </c>
      <c r="BU122" s="492">
        <v>36846</v>
      </c>
      <c r="BV122" s="492">
        <v>4094</v>
      </c>
      <c r="BW122" s="492">
        <v>204700</v>
      </c>
      <c r="BX122" s="492">
        <v>767703</v>
      </c>
      <c r="BY122" s="492">
        <v>172733</v>
      </c>
      <c r="BZ122" s="492">
        <v>19193</v>
      </c>
      <c r="CA122" s="492">
        <v>959629</v>
      </c>
      <c r="CB122" s="492">
        <v>4865</v>
      </c>
      <c r="CC122" s="492">
        <v>1095</v>
      </c>
      <c r="CD122" s="492">
        <v>122</v>
      </c>
      <c r="CE122" s="492">
        <v>6082</v>
      </c>
      <c r="CF122" s="492">
        <v>0</v>
      </c>
      <c r="CG122" s="492">
        <v>0</v>
      </c>
      <c r="CH122" s="492">
        <v>0</v>
      </c>
      <c r="CI122" s="492">
        <v>0</v>
      </c>
      <c r="CJ122" s="492">
        <v>0</v>
      </c>
      <c r="CK122" s="492">
        <v>0</v>
      </c>
      <c r="CL122" s="492">
        <v>0</v>
      </c>
      <c r="CM122" s="492">
        <v>0</v>
      </c>
      <c r="CN122" s="492">
        <v>27843</v>
      </c>
      <c r="CO122" s="492">
        <v>6264</v>
      </c>
      <c r="CP122" s="492">
        <v>696</v>
      </c>
      <c r="CQ122" s="492">
        <v>34803</v>
      </c>
      <c r="CR122" s="492">
        <v>0</v>
      </c>
      <c r="CS122" s="492">
        <v>0</v>
      </c>
      <c r="CT122" s="492">
        <v>0</v>
      </c>
      <c r="CU122" s="492">
        <v>0</v>
      </c>
      <c r="CV122" s="492">
        <v>0</v>
      </c>
      <c r="CW122" s="492">
        <v>0</v>
      </c>
      <c r="CX122" s="492">
        <v>0</v>
      </c>
      <c r="CY122" s="492">
        <v>0</v>
      </c>
      <c r="CZ122" s="492">
        <v>964171</v>
      </c>
      <c r="DA122" s="492">
        <v>216938</v>
      </c>
      <c r="DB122" s="492">
        <v>24105</v>
      </c>
      <c r="DC122" s="493">
        <v>1205214</v>
      </c>
      <c r="DD122" s="591" t="s">
        <v>116</v>
      </c>
      <c r="DE122" s="592" t="s">
        <v>1208</v>
      </c>
      <c r="DF122" s="593" t="s">
        <v>1209</v>
      </c>
    </row>
    <row r="123" spans="1:110" ht="12.75" x14ac:dyDescent="0.2">
      <c r="A123" s="468">
        <v>116</v>
      </c>
      <c r="B123" s="473" t="s">
        <v>118</v>
      </c>
      <c r="C123" s="403" t="s">
        <v>909</v>
      </c>
      <c r="D123" s="474" t="s">
        <v>903</v>
      </c>
      <c r="E123" s="480" t="s">
        <v>580</v>
      </c>
      <c r="F123" s="487">
        <v>208845924</v>
      </c>
      <c r="G123" s="488">
        <v>25152301</v>
      </c>
      <c r="H123" s="488">
        <v>0</v>
      </c>
      <c r="I123" s="488">
        <v>584390</v>
      </c>
      <c r="J123" s="488">
        <v>0</v>
      </c>
      <c r="K123" s="488">
        <v>584390</v>
      </c>
      <c r="L123" s="488">
        <v>0</v>
      </c>
      <c r="M123" s="488">
        <v>0</v>
      </c>
      <c r="N123" s="488">
        <v>0</v>
      </c>
      <c r="O123" s="488">
        <v>0</v>
      </c>
      <c r="P123" s="488">
        <v>0</v>
      </c>
      <c r="Q123" s="489">
        <v>233413835</v>
      </c>
      <c r="R123" s="490">
        <v>0.33</v>
      </c>
      <c r="S123" s="491">
        <v>0.3</v>
      </c>
      <c r="T123" s="491">
        <v>0.37</v>
      </c>
      <c r="U123" s="491">
        <v>0</v>
      </c>
      <c r="V123" s="491">
        <v>1</v>
      </c>
      <c r="W123" s="488">
        <v>77026565</v>
      </c>
      <c r="X123" s="488">
        <v>70024151</v>
      </c>
      <c r="Y123" s="488">
        <v>86363119</v>
      </c>
      <c r="Z123" s="488">
        <v>0</v>
      </c>
      <c r="AA123" s="488">
        <v>233413835</v>
      </c>
      <c r="AB123" s="488">
        <v>0</v>
      </c>
      <c r="AC123" s="488">
        <v>0</v>
      </c>
      <c r="AD123" s="488">
        <v>0</v>
      </c>
      <c r="AE123" s="488">
        <v>0</v>
      </c>
      <c r="AF123" s="488">
        <v>0</v>
      </c>
      <c r="AG123" s="488">
        <v>77026565</v>
      </c>
      <c r="AH123" s="488">
        <v>70024151</v>
      </c>
      <c r="AI123" s="488">
        <v>86363119</v>
      </c>
      <c r="AJ123" s="488">
        <v>0</v>
      </c>
      <c r="AK123" s="488">
        <v>233413835</v>
      </c>
      <c r="AL123" s="488">
        <v>584390</v>
      </c>
      <c r="AM123" s="488">
        <v>584390</v>
      </c>
      <c r="AN123" s="488">
        <v>0</v>
      </c>
      <c r="AO123" s="488">
        <v>0</v>
      </c>
      <c r="AP123" s="488">
        <v>0</v>
      </c>
      <c r="AQ123" s="488">
        <v>0</v>
      </c>
      <c r="AR123" s="488">
        <v>0</v>
      </c>
      <c r="AS123" s="488">
        <v>0</v>
      </c>
      <c r="AT123" s="488">
        <v>0</v>
      </c>
      <c r="AU123" s="488">
        <v>0</v>
      </c>
      <c r="AV123" s="488">
        <v>0</v>
      </c>
      <c r="AW123" s="488">
        <v>0</v>
      </c>
      <c r="AX123" s="488">
        <v>0</v>
      </c>
      <c r="AY123" s="488">
        <v>0</v>
      </c>
      <c r="AZ123" s="488">
        <v>0</v>
      </c>
      <c r="BA123" s="488">
        <v>0</v>
      </c>
      <c r="BB123" s="488">
        <v>0</v>
      </c>
      <c r="BC123" s="488">
        <v>0</v>
      </c>
      <c r="BD123" s="488">
        <v>0</v>
      </c>
      <c r="BE123" s="491">
        <v>0.5</v>
      </c>
      <c r="BF123" s="491">
        <v>0.3</v>
      </c>
      <c r="BG123" s="491">
        <v>0.2</v>
      </c>
      <c r="BH123" s="491">
        <v>0</v>
      </c>
      <c r="BI123" s="491">
        <v>1</v>
      </c>
      <c r="BJ123" s="492">
        <v>6973907</v>
      </c>
      <c r="BK123" s="492">
        <v>4184345</v>
      </c>
      <c r="BL123" s="492">
        <v>2789563</v>
      </c>
      <c r="BM123" s="492">
        <v>0</v>
      </c>
      <c r="BN123" s="492">
        <v>13947815</v>
      </c>
      <c r="BO123" s="492">
        <v>84000472</v>
      </c>
      <c r="BP123" s="492">
        <v>74792886</v>
      </c>
      <c r="BQ123" s="492">
        <v>89152682</v>
      </c>
      <c r="BR123" s="492">
        <v>0</v>
      </c>
      <c r="BS123" s="493">
        <v>247946040</v>
      </c>
      <c r="BT123" s="494">
        <v>1051865</v>
      </c>
      <c r="BU123" s="492">
        <v>1297300</v>
      </c>
      <c r="BV123" s="492">
        <v>0</v>
      </c>
      <c r="BW123" s="492">
        <v>2349165</v>
      </c>
      <c r="BX123" s="492">
        <v>550732</v>
      </c>
      <c r="BY123" s="492">
        <v>679237</v>
      </c>
      <c r="BZ123" s="492">
        <v>0</v>
      </c>
      <c r="CA123" s="492">
        <v>1229969</v>
      </c>
      <c r="CB123" s="492">
        <v>0</v>
      </c>
      <c r="CC123" s="492">
        <v>0</v>
      </c>
      <c r="CD123" s="492">
        <v>0</v>
      </c>
      <c r="CE123" s="492">
        <v>0</v>
      </c>
      <c r="CF123" s="492">
        <v>114079</v>
      </c>
      <c r="CG123" s="492">
        <v>140698</v>
      </c>
      <c r="CH123" s="492">
        <v>0</v>
      </c>
      <c r="CI123" s="492">
        <v>254777</v>
      </c>
      <c r="CJ123" s="492">
        <v>8907</v>
      </c>
      <c r="CK123" s="492">
        <v>10984</v>
      </c>
      <c r="CL123" s="492">
        <v>0</v>
      </c>
      <c r="CM123" s="492">
        <v>19891</v>
      </c>
      <c r="CN123" s="492">
        <v>0</v>
      </c>
      <c r="CO123" s="492">
        <v>0</v>
      </c>
      <c r="CP123" s="492">
        <v>0</v>
      </c>
      <c r="CQ123" s="492">
        <v>0</v>
      </c>
      <c r="CR123" s="492">
        <v>0</v>
      </c>
      <c r="CS123" s="492">
        <v>0</v>
      </c>
      <c r="CT123" s="492">
        <v>0</v>
      </c>
      <c r="CU123" s="492">
        <v>0</v>
      </c>
      <c r="CV123" s="492">
        <v>0</v>
      </c>
      <c r="CW123" s="492">
        <v>0</v>
      </c>
      <c r="CX123" s="492">
        <v>0</v>
      </c>
      <c r="CY123" s="492">
        <v>0</v>
      </c>
      <c r="CZ123" s="492">
        <v>1725583</v>
      </c>
      <c r="DA123" s="492">
        <v>2128219</v>
      </c>
      <c r="DB123" s="492">
        <v>0</v>
      </c>
      <c r="DC123" s="493">
        <v>3853802</v>
      </c>
      <c r="DD123" s="591" t="s">
        <v>580</v>
      </c>
      <c r="DE123" s="592" t="s">
        <v>1173</v>
      </c>
      <c r="DF123" s="592" t="s">
        <v>1174</v>
      </c>
    </row>
    <row r="124" spans="1:110" ht="12.75" x14ac:dyDescent="0.2">
      <c r="A124" s="468">
        <v>117</v>
      </c>
      <c r="B124" s="473" t="s">
        <v>120</v>
      </c>
      <c r="C124" s="403" t="s">
        <v>897</v>
      </c>
      <c r="D124" s="474" t="s">
        <v>900</v>
      </c>
      <c r="E124" s="480" t="s">
        <v>119</v>
      </c>
      <c r="F124" s="487">
        <v>37987458</v>
      </c>
      <c r="G124" s="488">
        <v>1886707</v>
      </c>
      <c r="H124" s="488">
        <v>0</v>
      </c>
      <c r="I124" s="488">
        <v>127153</v>
      </c>
      <c r="J124" s="488">
        <v>0</v>
      </c>
      <c r="K124" s="488">
        <v>127153</v>
      </c>
      <c r="L124" s="488">
        <v>0</v>
      </c>
      <c r="M124" s="488">
        <v>0</v>
      </c>
      <c r="N124" s="488">
        <v>33000</v>
      </c>
      <c r="O124" s="488">
        <v>33000</v>
      </c>
      <c r="P124" s="488">
        <v>0</v>
      </c>
      <c r="Q124" s="489">
        <v>39714012</v>
      </c>
      <c r="R124" s="490">
        <v>0.5</v>
      </c>
      <c r="S124" s="491">
        <v>0.4</v>
      </c>
      <c r="T124" s="491">
        <v>0.09</v>
      </c>
      <c r="U124" s="491">
        <v>0.01</v>
      </c>
      <c r="V124" s="491">
        <v>1</v>
      </c>
      <c r="W124" s="488">
        <v>19857006</v>
      </c>
      <c r="X124" s="488">
        <v>15885605</v>
      </c>
      <c r="Y124" s="488">
        <v>3574261</v>
      </c>
      <c r="Z124" s="488">
        <v>397140</v>
      </c>
      <c r="AA124" s="488">
        <v>39714012</v>
      </c>
      <c r="AB124" s="488">
        <v>0</v>
      </c>
      <c r="AC124" s="488">
        <v>0</v>
      </c>
      <c r="AD124" s="488">
        <v>0</v>
      </c>
      <c r="AE124" s="488">
        <v>0</v>
      </c>
      <c r="AF124" s="488">
        <v>0</v>
      </c>
      <c r="AG124" s="488">
        <v>19857006</v>
      </c>
      <c r="AH124" s="488">
        <v>15885605</v>
      </c>
      <c r="AI124" s="488">
        <v>3574261</v>
      </c>
      <c r="AJ124" s="488">
        <v>397140</v>
      </c>
      <c r="AK124" s="488">
        <v>39714012</v>
      </c>
      <c r="AL124" s="488">
        <v>127153</v>
      </c>
      <c r="AM124" s="488">
        <v>127153</v>
      </c>
      <c r="AN124" s="488">
        <v>0</v>
      </c>
      <c r="AO124" s="488">
        <v>0</v>
      </c>
      <c r="AP124" s="488">
        <v>33000</v>
      </c>
      <c r="AQ124" s="488">
        <v>0</v>
      </c>
      <c r="AR124" s="488">
        <v>33000</v>
      </c>
      <c r="AS124" s="488">
        <v>0</v>
      </c>
      <c r="AT124" s="488">
        <v>0</v>
      </c>
      <c r="AU124" s="488">
        <v>0</v>
      </c>
      <c r="AV124" s="488">
        <v>0</v>
      </c>
      <c r="AW124" s="488">
        <v>0</v>
      </c>
      <c r="AX124" s="488">
        <v>0</v>
      </c>
      <c r="AY124" s="488">
        <v>0</v>
      </c>
      <c r="AZ124" s="488">
        <v>0</v>
      </c>
      <c r="BA124" s="488">
        <v>0</v>
      </c>
      <c r="BB124" s="488">
        <v>0</v>
      </c>
      <c r="BC124" s="488">
        <v>0</v>
      </c>
      <c r="BD124" s="488">
        <v>0</v>
      </c>
      <c r="BE124" s="491">
        <v>0.5</v>
      </c>
      <c r="BF124" s="491">
        <v>0.4</v>
      </c>
      <c r="BG124" s="491">
        <v>0.09</v>
      </c>
      <c r="BH124" s="491">
        <v>0.01</v>
      </c>
      <c r="BI124" s="491">
        <v>1</v>
      </c>
      <c r="BJ124" s="492">
        <v>-721748</v>
      </c>
      <c r="BK124" s="492">
        <v>-577399</v>
      </c>
      <c r="BL124" s="492">
        <v>-129915</v>
      </c>
      <c r="BM124" s="492">
        <v>-14435</v>
      </c>
      <c r="BN124" s="492">
        <v>-1443497</v>
      </c>
      <c r="BO124" s="492">
        <v>19135258</v>
      </c>
      <c r="BP124" s="492">
        <v>15468359</v>
      </c>
      <c r="BQ124" s="492">
        <v>3444346</v>
      </c>
      <c r="BR124" s="492">
        <v>382705</v>
      </c>
      <c r="BS124" s="493">
        <v>38430668</v>
      </c>
      <c r="BT124" s="494">
        <v>239121</v>
      </c>
      <c r="BU124" s="492">
        <v>53691</v>
      </c>
      <c r="BV124" s="492">
        <v>5966</v>
      </c>
      <c r="BW124" s="492">
        <v>298778</v>
      </c>
      <c r="BX124" s="492">
        <v>473898</v>
      </c>
      <c r="BY124" s="492">
        <v>106627</v>
      </c>
      <c r="BZ124" s="492">
        <v>11847</v>
      </c>
      <c r="CA124" s="492">
        <v>592372</v>
      </c>
      <c r="CB124" s="492">
        <v>800</v>
      </c>
      <c r="CC124" s="492">
        <v>180</v>
      </c>
      <c r="CD124" s="492">
        <v>20</v>
      </c>
      <c r="CE124" s="492">
        <v>1000</v>
      </c>
      <c r="CF124" s="492">
        <v>0</v>
      </c>
      <c r="CG124" s="492">
        <v>0</v>
      </c>
      <c r="CH124" s="492">
        <v>0</v>
      </c>
      <c r="CI124" s="492">
        <v>0</v>
      </c>
      <c r="CJ124" s="492">
        <v>0</v>
      </c>
      <c r="CK124" s="492">
        <v>0</v>
      </c>
      <c r="CL124" s="492">
        <v>0</v>
      </c>
      <c r="CM124" s="492">
        <v>0</v>
      </c>
      <c r="CN124" s="492">
        <v>8016</v>
      </c>
      <c r="CO124" s="492">
        <v>1804</v>
      </c>
      <c r="CP124" s="492">
        <v>200</v>
      </c>
      <c r="CQ124" s="492">
        <v>10020</v>
      </c>
      <c r="CR124" s="492">
        <v>0</v>
      </c>
      <c r="CS124" s="492">
        <v>0</v>
      </c>
      <c r="CT124" s="492">
        <v>0</v>
      </c>
      <c r="CU124" s="492">
        <v>0</v>
      </c>
      <c r="CV124" s="492">
        <v>0</v>
      </c>
      <c r="CW124" s="492">
        <v>0</v>
      </c>
      <c r="CX124" s="492">
        <v>0</v>
      </c>
      <c r="CY124" s="492">
        <v>0</v>
      </c>
      <c r="CZ124" s="492">
        <v>721835</v>
      </c>
      <c r="DA124" s="492">
        <v>162302</v>
      </c>
      <c r="DB124" s="492">
        <v>18033</v>
      </c>
      <c r="DC124" s="493">
        <v>902170</v>
      </c>
      <c r="DD124" s="591" t="s">
        <v>119</v>
      </c>
      <c r="DE124" s="592" t="s">
        <v>1184</v>
      </c>
      <c r="DF124" s="593" t="s">
        <v>1185</v>
      </c>
    </row>
    <row r="125" spans="1:110" ht="12.75" x14ac:dyDescent="0.2">
      <c r="A125" s="468">
        <v>118</v>
      </c>
      <c r="B125" s="473" t="s">
        <v>122</v>
      </c>
      <c r="C125" s="403" t="s">
        <v>902</v>
      </c>
      <c r="D125" s="474" t="s">
        <v>903</v>
      </c>
      <c r="E125" s="480" t="s">
        <v>121</v>
      </c>
      <c r="F125" s="487">
        <v>64115897</v>
      </c>
      <c r="G125" s="488">
        <v>8304922</v>
      </c>
      <c r="H125" s="488">
        <v>0</v>
      </c>
      <c r="I125" s="488">
        <v>309182</v>
      </c>
      <c r="J125" s="488">
        <v>0</v>
      </c>
      <c r="K125" s="488">
        <v>309182</v>
      </c>
      <c r="L125" s="488">
        <v>0</v>
      </c>
      <c r="M125" s="488">
        <v>0</v>
      </c>
      <c r="N125" s="488">
        <v>0</v>
      </c>
      <c r="O125" s="488">
        <v>0</v>
      </c>
      <c r="P125" s="488">
        <v>0</v>
      </c>
      <c r="Q125" s="489">
        <v>72111637</v>
      </c>
      <c r="R125" s="490">
        <v>0.33</v>
      </c>
      <c r="S125" s="491">
        <v>0.3</v>
      </c>
      <c r="T125" s="491">
        <v>0.37</v>
      </c>
      <c r="U125" s="491">
        <v>0</v>
      </c>
      <c r="V125" s="491">
        <v>1</v>
      </c>
      <c r="W125" s="488">
        <v>23796840</v>
      </c>
      <c r="X125" s="488">
        <v>21633491</v>
      </c>
      <c r="Y125" s="488">
        <v>26681306</v>
      </c>
      <c r="Z125" s="488">
        <v>0</v>
      </c>
      <c r="AA125" s="488">
        <v>72111637</v>
      </c>
      <c r="AB125" s="488">
        <v>0</v>
      </c>
      <c r="AC125" s="488">
        <v>0</v>
      </c>
      <c r="AD125" s="488">
        <v>0</v>
      </c>
      <c r="AE125" s="488">
        <v>0</v>
      </c>
      <c r="AF125" s="488">
        <v>0</v>
      </c>
      <c r="AG125" s="488">
        <v>23796840</v>
      </c>
      <c r="AH125" s="488">
        <v>21633491</v>
      </c>
      <c r="AI125" s="488">
        <v>26681306</v>
      </c>
      <c r="AJ125" s="488">
        <v>0</v>
      </c>
      <c r="AK125" s="488">
        <v>72111637</v>
      </c>
      <c r="AL125" s="488">
        <v>309182</v>
      </c>
      <c r="AM125" s="488">
        <v>309182</v>
      </c>
      <c r="AN125" s="488">
        <v>0</v>
      </c>
      <c r="AO125" s="488">
        <v>0</v>
      </c>
      <c r="AP125" s="488">
        <v>0</v>
      </c>
      <c r="AQ125" s="488">
        <v>0</v>
      </c>
      <c r="AR125" s="488">
        <v>0</v>
      </c>
      <c r="AS125" s="488">
        <v>0</v>
      </c>
      <c r="AT125" s="488">
        <v>0</v>
      </c>
      <c r="AU125" s="488">
        <v>0</v>
      </c>
      <c r="AV125" s="488">
        <v>0</v>
      </c>
      <c r="AW125" s="488">
        <v>0</v>
      </c>
      <c r="AX125" s="488">
        <v>0</v>
      </c>
      <c r="AY125" s="488">
        <v>0</v>
      </c>
      <c r="AZ125" s="488">
        <v>0</v>
      </c>
      <c r="BA125" s="488">
        <v>0</v>
      </c>
      <c r="BB125" s="488">
        <v>0</v>
      </c>
      <c r="BC125" s="488">
        <v>0</v>
      </c>
      <c r="BD125" s="488">
        <v>0</v>
      </c>
      <c r="BE125" s="491">
        <v>0.5</v>
      </c>
      <c r="BF125" s="491">
        <v>0.3</v>
      </c>
      <c r="BG125" s="491">
        <v>0.2</v>
      </c>
      <c r="BH125" s="491">
        <v>0</v>
      </c>
      <c r="BI125" s="491">
        <v>1</v>
      </c>
      <c r="BJ125" s="492">
        <v>750585</v>
      </c>
      <c r="BK125" s="492">
        <v>450351</v>
      </c>
      <c r="BL125" s="492">
        <v>300234</v>
      </c>
      <c r="BM125" s="492">
        <v>0</v>
      </c>
      <c r="BN125" s="492">
        <v>1501170</v>
      </c>
      <c r="BO125" s="492">
        <v>24547425</v>
      </c>
      <c r="BP125" s="492">
        <v>22393024</v>
      </c>
      <c r="BQ125" s="492">
        <v>26981540</v>
      </c>
      <c r="BR125" s="492">
        <v>0</v>
      </c>
      <c r="BS125" s="493">
        <v>73921989</v>
      </c>
      <c r="BT125" s="494">
        <v>324967</v>
      </c>
      <c r="BU125" s="492">
        <v>400792</v>
      </c>
      <c r="BV125" s="492">
        <v>0</v>
      </c>
      <c r="BW125" s="492">
        <v>725759</v>
      </c>
      <c r="BX125" s="492">
        <v>1024279</v>
      </c>
      <c r="BY125" s="492">
        <v>1263278</v>
      </c>
      <c r="BZ125" s="492">
        <v>0</v>
      </c>
      <c r="CA125" s="492">
        <v>2287557</v>
      </c>
      <c r="CB125" s="492">
        <v>3504</v>
      </c>
      <c r="CC125" s="492">
        <v>4322</v>
      </c>
      <c r="CD125" s="492">
        <v>0</v>
      </c>
      <c r="CE125" s="492">
        <v>7826</v>
      </c>
      <c r="CF125" s="492">
        <v>23028</v>
      </c>
      <c r="CG125" s="492">
        <v>28401</v>
      </c>
      <c r="CH125" s="492">
        <v>0</v>
      </c>
      <c r="CI125" s="492">
        <v>51429</v>
      </c>
      <c r="CJ125" s="492">
        <v>6593</v>
      </c>
      <c r="CK125" s="492">
        <v>8130</v>
      </c>
      <c r="CL125" s="492">
        <v>0</v>
      </c>
      <c r="CM125" s="492">
        <v>14723</v>
      </c>
      <c r="CN125" s="492">
        <v>0</v>
      </c>
      <c r="CO125" s="492">
        <v>0</v>
      </c>
      <c r="CP125" s="492">
        <v>0</v>
      </c>
      <c r="CQ125" s="492">
        <v>0</v>
      </c>
      <c r="CR125" s="492">
        <v>0</v>
      </c>
      <c r="CS125" s="492">
        <v>0</v>
      </c>
      <c r="CT125" s="492">
        <v>0</v>
      </c>
      <c r="CU125" s="492">
        <v>0</v>
      </c>
      <c r="CV125" s="492">
        <v>0</v>
      </c>
      <c r="CW125" s="492">
        <v>0</v>
      </c>
      <c r="CX125" s="492">
        <v>0</v>
      </c>
      <c r="CY125" s="492">
        <v>0</v>
      </c>
      <c r="CZ125" s="492">
        <v>1382371</v>
      </c>
      <c r="DA125" s="492">
        <v>1704923</v>
      </c>
      <c r="DB125" s="492">
        <v>0</v>
      </c>
      <c r="DC125" s="493">
        <v>3087294</v>
      </c>
      <c r="DD125" s="591" t="s">
        <v>121</v>
      </c>
      <c r="DE125" s="592" t="s">
        <v>1173</v>
      </c>
      <c r="DF125" s="592" t="s">
        <v>1174</v>
      </c>
    </row>
    <row r="126" spans="1:110" ht="12.75" x14ac:dyDescent="0.2">
      <c r="A126" s="468">
        <v>119</v>
      </c>
      <c r="B126" s="473" t="s">
        <v>124</v>
      </c>
      <c r="C126" s="403" t="s">
        <v>897</v>
      </c>
      <c r="D126" s="474" t="s">
        <v>901</v>
      </c>
      <c r="E126" s="480" t="s">
        <v>123</v>
      </c>
      <c r="F126" s="487">
        <v>46714556</v>
      </c>
      <c r="G126" s="488">
        <v>0</v>
      </c>
      <c r="H126" s="488">
        <v>1073066</v>
      </c>
      <c r="I126" s="488">
        <v>117691</v>
      </c>
      <c r="J126" s="488">
        <v>0</v>
      </c>
      <c r="K126" s="488">
        <v>117691</v>
      </c>
      <c r="L126" s="488">
        <v>0</v>
      </c>
      <c r="M126" s="488">
        <v>0</v>
      </c>
      <c r="N126" s="488">
        <v>0</v>
      </c>
      <c r="O126" s="488">
        <v>0</v>
      </c>
      <c r="P126" s="488">
        <v>0</v>
      </c>
      <c r="Q126" s="489">
        <v>45523799</v>
      </c>
      <c r="R126" s="490">
        <v>0.5</v>
      </c>
      <c r="S126" s="491">
        <v>0.4</v>
      </c>
      <c r="T126" s="491">
        <v>0.09</v>
      </c>
      <c r="U126" s="491">
        <v>0.01</v>
      </c>
      <c r="V126" s="491">
        <v>1</v>
      </c>
      <c r="W126" s="488">
        <v>22761899</v>
      </c>
      <c r="X126" s="488">
        <v>18209520</v>
      </c>
      <c r="Y126" s="488">
        <v>4097142</v>
      </c>
      <c r="Z126" s="488">
        <v>455238</v>
      </c>
      <c r="AA126" s="488">
        <v>45523799</v>
      </c>
      <c r="AB126" s="488">
        <v>0</v>
      </c>
      <c r="AC126" s="488">
        <v>0</v>
      </c>
      <c r="AD126" s="488">
        <v>0</v>
      </c>
      <c r="AE126" s="488">
        <v>0</v>
      </c>
      <c r="AF126" s="488">
        <v>0</v>
      </c>
      <c r="AG126" s="488">
        <v>22761899</v>
      </c>
      <c r="AH126" s="488">
        <v>18209520</v>
      </c>
      <c r="AI126" s="488">
        <v>4097142</v>
      </c>
      <c r="AJ126" s="488">
        <v>455238</v>
      </c>
      <c r="AK126" s="488">
        <v>45523799</v>
      </c>
      <c r="AL126" s="488">
        <v>117691</v>
      </c>
      <c r="AM126" s="488">
        <v>117691</v>
      </c>
      <c r="AN126" s="488">
        <v>0</v>
      </c>
      <c r="AO126" s="488">
        <v>0</v>
      </c>
      <c r="AP126" s="488">
        <v>0</v>
      </c>
      <c r="AQ126" s="488">
        <v>0</v>
      </c>
      <c r="AR126" s="488">
        <v>0</v>
      </c>
      <c r="AS126" s="488">
        <v>0</v>
      </c>
      <c r="AT126" s="488">
        <v>0</v>
      </c>
      <c r="AU126" s="488">
        <v>0</v>
      </c>
      <c r="AV126" s="488">
        <v>0</v>
      </c>
      <c r="AW126" s="488">
        <v>0</v>
      </c>
      <c r="AX126" s="488">
        <v>0</v>
      </c>
      <c r="AY126" s="488">
        <v>0</v>
      </c>
      <c r="AZ126" s="488">
        <v>0</v>
      </c>
      <c r="BA126" s="488">
        <v>0</v>
      </c>
      <c r="BB126" s="488">
        <v>0</v>
      </c>
      <c r="BC126" s="488">
        <v>0</v>
      </c>
      <c r="BD126" s="488">
        <v>0</v>
      </c>
      <c r="BE126" s="491">
        <v>0.5</v>
      </c>
      <c r="BF126" s="491">
        <v>0.4</v>
      </c>
      <c r="BG126" s="491">
        <v>0.09</v>
      </c>
      <c r="BH126" s="491">
        <v>0.01</v>
      </c>
      <c r="BI126" s="491">
        <v>1</v>
      </c>
      <c r="BJ126" s="492">
        <v>-1057106</v>
      </c>
      <c r="BK126" s="492">
        <v>-845685</v>
      </c>
      <c r="BL126" s="492">
        <v>-190279</v>
      </c>
      <c r="BM126" s="492">
        <v>-21142</v>
      </c>
      <c r="BN126" s="492">
        <v>-2114212</v>
      </c>
      <c r="BO126" s="492">
        <v>21704793</v>
      </c>
      <c r="BP126" s="492">
        <v>17481526</v>
      </c>
      <c r="BQ126" s="492">
        <v>3906863</v>
      </c>
      <c r="BR126" s="492">
        <v>434096</v>
      </c>
      <c r="BS126" s="493">
        <v>43527278</v>
      </c>
      <c r="BT126" s="494">
        <v>273534</v>
      </c>
      <c r="BU126" s="492">
        <v>61545</v>
      </c>
      <c r="BV126" s="492">
        <v>6838</v>
      </c>
      <c r="BW126" s="492">
        <v>341917</v>
      </c>
      <c r="BX126" s="492">
        <v>321562</v>
      </c>
      <c r="BY126" s="492">
        <v>61985</v>
      </c>
      <c r="BZ126" s="492">
        <v>6887</v>
      </c>
      <c r="CA126" s="492">
        <v>390434</v>
      </c>
      <c r="CB126" s="492">
        <v>0</v>
      </c>
      <c r="CC126" s="492">
        <v>0</v>
      </c>
      <c r="CD126" s="492">
        <v>0</v>
      </c>
      <c r="CE126" s="492">
        <v>0</v>
      </c>
      <c r="CF126" s="492">
        <v>0</v>
      </c>
      <c r="CG126" s="492">
        <v>0</v>
      </c>
      <c r="CH126" s="492">
        <v>0</v>
      </c>
      <c r="CI126" s="492">
        <v>0</v>
      </c>
      <c r="CJ126" s="492">
        <v>0</v>
      </c>
      <c r="CK126" s="492">
        <v>0</v>
      </c>
      <c r="CL126" s="492">
        <v>0</v>
      </c>
      <c r="CM126" s="492">
        <v>0</v>
      </c>
      <c r="CN126" s="492">
        <v>0</v>
      </c>
      <c r="CO126" s="492">
        <v>0</v>
      </c>
      <c r="CP126" s="492">
        <v>0</v>
      </c>
      <c r="CQ126" s="492">
        <v>0</v>
      </c>
      <c r="CR126" s="492">
        <v>0</v>
      </c>
      <c r="CS126" s="492">
        <v>0</v>
      </c>
      <c r="CT126" s="492">
        <v>0</v>
      </c>
      <c r="CU126" s="492">
        <v>0</v>
      </c>
      <c r="CV126" s="492">
        <v>0</v>
      </c>
      <c r="CW126" s="492">
        <v>0</v>
      </c>
      <c r="CX126" s="492">
        <v>0</v>
      </c>
      <c r="CY126" s="492">
        <v>0</v>
      </c>
      <c r="CZ126" s="492">
        <v>595096</v>
      </c>
      <c r="DA126" s="492">
        <v>123530</v>
      </c>
      <c r="DB126" s="492">
        <v>13725</v>
      </c>
      <c r="DC126" s="493">
        <v>732351</v>
      </c>
      <c r="DD126" s="591" t="s">
        <v>123</v>
      </c>
      <c r="DE126" s="592" t="s">
        <v>1177</v>
      </c>
      <c r="DF126" s="593" t="s">
        <v>1178</v>
      </c>
    </row>
    <row r="127" spans="1:110" ht="12.75" x14ac:dyDescent="0.2">
      <c r="A127" s="468">
        <v>120</v>
      </c>
      <c r="B127" s="473" t="s">
        <v>126</v>
      </c>
      <c r="C127" s="403" t="s">
        <v>897</v>
      </c>
      <c r="D127" s="474" t="s">
        <v>905</v>
      </c>
      <c r="E127" s="480" t="s">
        <v>125</v>
      </c>
      <c r="F127" s="487">
        <v>60960614</v>
      </c>
      <c r="G127" s="488">
        <v>89668</v>
      </c>
      <c r="H127" s="488">
        <v>0</v>
      </c>
      <c r="I127" s="488">
        <v>287118</v>
      </c>
      <c r="J127" s="488">
        <v>0</v>
      </c>
      <c r="K127" s="488">
        <v>287118</v>
      </c>
      <c r="L127" s="488">
        <v>0</v>
      </c>
      <c r="M127" s="488">
        <v>0</v>
      </c>
      <c r="N127" s="488">
        <v>0</v>
      </c>
      <c r="O127" s="488">
        <v>0</v>
      </c>
      <c r="P127" s="488">
        <v>0</v>
      </c>
      <c r="Q127" s="489">
        <v>60763164</v>
      </c>
      <c r="R127" s="490">
        <v>0.5</v>
      </c>
      <c r="S127" s="491">
        <v>0.4</v>
      </c>
      <c r="T127" s="491">
        <v>0.09</v>
      </c>
      <c r="U127" s="491">
        <v>0.01</v>
      </c>
      <c r="V127" s="491">
        <v>1</v>
      </c>
      <c r="W127" s="488">
        <v>30381581</v>
      </c>
      <c r="X127" s="488">
        <v>24305266</v>
      </c>
      <c r="Y127" s="488">
        <v>5468685</v>
      </c>
      <c r="Z127" s="488">
        <v>607632</v>
      </c>
      <c r="AA127" s="488">
        <v>60763164</v>
      </c>
      <c r="AB127" s="488">
        <v>0</v>
      </c>
      <c r="AC127" s="488">
        <v>0</v>
      </c>
      <c r="AD127" s="488">
        <v>0</v>
      </c>
      <c r="AE127" s="488">
        <v>0</v>
      </c>
      <c r="AF127" s="488">
        <v>0</v>
      </c>
      <c r="AG127" s="488">
        <v>30381581</v>
      </c>
      <c r="AH127" s="488">
        <v>24305266</v>
      </c>
      <c r="AI127" s="488">
        <v>5468685</v>
      </c>
      <c r="AJ127" s="488">
        <v>607632</v>
      </c>
      <c r="AK127" s="488">
        <v>60763164</v>
      </c>
      <c r="AL127" s="488">
        <v>287118</v>
      </c>
      <c r="AM127" s="488">
        <v>287118</v>
      </c>
      <c r="AN127" s="488">
        <v>0</v>
      </c>
      <c r="AO127" s="488">
        <v>0</v>
      </c>
      <c r="AP127" s="488">
        <v>0</v>
      </c>
      <c r="AQ127" s="488">
        <v>0</v>
      </c>
      <c r="AR127" s="488">
        <v>0</v>
      </c>
      <c r="AS127" s="488">
        <v>0</v>
      </c>
      <c r="AT127" s="488">
        <v>0</v>
      </c>
      <c r="AU127" s="488">
        <v>0</v>
      </c>
      <c r="AV127" s="488">
        <v>0</v>
      </c>
      <c r="AW127" s="488">
        <v>0</v>
      </c>
      <c r="AX127" s="488">
        <v>0</v>
      </c>
      <c r="AY127" s="488">
        <v>0</v>
      </c>
      <c r="AZ127" s="488">
        <v>0</v>
      </c>
      <c r="BA127" s="488">
        <v>0</v>
      </c>
      <c r="BB127" s="488">
        <v>0</v>
      </c>
      <c r="BC127" s="488">
        <v>0</v>
      </c>
      <c r="BD127" s="488">
        <v>0</v>
      </c>
      <c r="BE127" s="491">
        <v>0.5</v>
      </c>
      <c r="BF127" s="491">
        <v>0.4</v>
      </c>
      <c r="BG127" s="491">
        <v>0.09</v>
      </c>
      <c r="BH127" s="491">
        <v>0.01</v>
      </c>
      <c r="BI127" s="491">
        <v>1</v>
      </c>
      <c r="BJ127" s="492">
        <v>131097</v>
      </c>
      <c r="BK127" s="492">
        <v>104878</v>
      </c>
      <c r="BL127" s="492">
        <v>23598</v>
      </c>
      <c r="BM127" s="492">
        <v>2622</v>
      </c>
      <c r="BN127" s="492">
        <v>262195</v>
      </c>
      <c r="BO127" s="492">
        <v>30512678</v>
      </c>
      <c r="BP127" s="492">
        <v>24697262</v>
      </c>
      <c r="BQ127" s="492">
        <v>5492283</v>
      </c>
      <c r="BR127" s="492">
        <v>610254</v>
      </c>
      <c r="BS127" s="493">
        <v>61312477</v>
      </c>
      <c r="BT127" s="494">
        <v>365101</v>
      </c>
      <c r="BU127" s="492">
        <v>82148</v>
      </c>
      <c r="BV127" s="492">
        <v>9128</v>
      </c>
      <c r="BW127" s="492">
        <v>456377</v>
      </c>
      <c r="BX127" s="492">
        <v>1339893</v>
      </c>
      <c r="BY127" s="492">
        <v>301476</v>
      </c>
      <c r="BZ127" s="492">
        <v>33497</v>
      </c>
      <c r="CA127" s="492">
        <v>1674866</v>
      </c>
      <c r="CB127" s="492">
        <v>0</v>
      </c>
      <c r="CC127" s="492">
        <v>0</v>
      </c>
      <c r="CD127" s="492">
        <v>0</v>
      </c>
      <c r="CE127" s="492">
        <v>0</v>
      </c>
      <c r="CF127" s="492">
        <v>3591</v>
      </c>
      <c r="CG127" s="492">
        <v>808</v>
      </c>
      <c r="CH127" s="492">
        <v>90</v>
      </c>
      <c r="CI127" s="492">
        <v>4489</v>
      </c>
      <c r="CJ127" s="492">
        <v>20946</v>
      </c>
      <c r="CK127" s="492">
        <v>4713</v>
      </c>
      <c r="CL127" s="492">
        <v>524</v>
      </c>
      <c r="CM127" s="492">
        <v>26183</v>
      </c>
      <c r="CN127" s="492">
        <v>1443</v>
      </c>
      <c r="CO127" s="492">
        <v>324</v>
      </c>
      <c r="CP127" s="492">
        <v>36</v>
      </c>
      <c r="CQ127" s="492">
        <v>1803</v>
      </c>
      <c r="CR127" s="492">
        <v>609</v>
      </c>
      <c r="CS127" s="492">
        <v>137</v>
      </c>
      <c r="CT127" s="492">
        <v>15</v>
      </c>
      <c r="CU127" s="492">
        <v>761</v>
      </c>
      <c r="CV127" s="492">
        <v>0</v>
      </c>
      <c r="CW127" s="492">
        <v>0</v>
      </c>
      <c r="CX127" s="492">
        <v>0</v>
      </c>
      <c r="CY127" s="492">
        <v>0</v>
      </c>
      <c r="CZ127" s="492">
        <v>1731583</v>
      </c>
      <c r="DA127" s="492">
        <v>389606</v>
      </c>
      <c r="DB127" s="492">
        <v>43290</v>
      </c>
      <c r="DC127" s="493">
        <v>2164479</v>
      </c>
      <c r="DD127" s="591" t="s">
        <v>125</v>
      </c>
      <c r="DE127" s="592" t="s">
        <v>1208</v>
      </c>
      <c r="DF127" s="593" t="s">
        <v>1209</v>
      </c>
    </row>
    <row r="128" spans="1:110" ht="12.75" x14ac:dyDescent="0.2">
      <c r="A128" s="468">
        <v>121</v>
      </c>
      <c r="B128" s="473" t="s">
        <v>128</v>
      </c>
      <c r="C128" s="403" t="s">
        <v>902</v>
      </c>
      <c r="D128" s="474" t="s">
        <v>903</v>
      </c>
      <c r="E128" s="480" t="s">
        <v>127</v>
      </c>
      <c r="F128" s="487">
        <v>45735080</v>
      </c>
      <c r="G128" s="488">
        <v>2661390</v>
      </c>
      <c r="H128" s="488">
        <v>0</v>
      </c>
      <c r="I128" s="488">
        <v>243685</v>
      </c>
      <c r="J128" s="488">
        <v>0</v>
      </c>
      <c r="K128" s="488">
        <v>243685</v>
      </c>
      <c r="L128" s="488">
        <v>0</v>
      </c>
      <c r="M128" s="488">
        <v>0</v>
      </c>
      <c r="N128" s="488">
        <v>0</v>
      </c>
      <c r="O128" s="488">
        <v>0</v>
      </c>
      <c r="P128" s="488">
        <v>0</v>
      </c>
      <c r="Q128" s="489">
        <v>48152785</v>
      </c>
      <c r="R128" s="490">
        <v>0.33</v>
      </c>
      <c r="S128" s="491">
        <v>0.3</v>
      </c>
      <c r="T128" s="491">
        <v>0.37</v>
      </c>
      <c r="U128" s="491">
        <v>0</v>
      </c>
      <c r="V128" s="491">
        <v>1</v>
      </c>
      <c r="W128" s="488">
        <v>15890419</v>
      </c>
      <c r="X128" s="488">
        <v>14445836</v>
      </c>
      <c r="Y128" s="488">
        <v>17816530</v>
      </c>
      <c r="Z128" s="488">
        <v>0</v>
      </c>
      <c r="AA128" s="488">
        <v>48152785</v>
      </c>
      <c r="AB128" s="488">
        <v>0</v>
      </c>
      <c r="AC128" s="488">
        <v>0</v>
      </c>
      <c r="AD128" s="488">
        <v>0</v>
      </c>
      <c r="AE128" s="488">
        <v>0</v>
      </c>
      <c r="AF128" s="488">
        <v>0</v>
      </c>
      <c r="AG128" s="488">
        <v>15890419</v>
      </c>
      <c r="AH128" s="488">
        <v>14445836</v>
      </c>
      <c r="AI128" s="488">
        <v>17816530</v>
      </c>
      <c r="AJ128" s="488">
        <v>0</v>
      </c>
      <c r="AK128" s="488">
        <v>48152785</v>
      </c>
      <c r="AL128" s="488">
        <v>243685</v>
      </c>
      <c r="AM128" s="488">
        <v>243685</v>
      </c>
      <c r="AN128" s="488">
        <v>0</v>
      </c>
      <c r="AO128" s="488">
        <v>0</v>
      </c>
      <c r="AP128" s="488">
        <v>0</v>
      </c>
      <c r="AQ128" s="488">
        <v>0</v>
      </c>
      <c r="AR128" s="488">
        <v>0</v>
      </c>
      <c r="AS128" s="488">
        <v>0</v>
      </c>
      <c r="AT128" s="488">
        <v>0</v>
      </c>
      <c r="AU128" s="488">
        <v>0</v>
      </c>
      <c r="AV128" s="488">
        <v>0</v>
      </c>
      <c r="AW128" s="488">
        <v>0</v>
      </c>
      <c r="AX128" s="488">
        <v>0</v>
      </c>
      <c r="AY128" s="488">
        <v>0</v>
      </c>
      <c r="AZ128" s="488">
        <v>0</v>
      </c>
      <c r="BA128" s="488">
        <v>0</v>
      </c>
      <c r="BB128" s="488">
        <v>0</v>
      </c>
      <c r="BC128" s="488">
        <v>0</v>
      </c>
      <c r="BD128" s="488">
        <v>0</v>
      </c>
      <c r="BE128" s="491">
        <v>0.5</v>
      </c>
      <c r="BF128" s="491">
        <v>0.3</v>
      </c>
      <c r="BG128" s="491">
        <v>0.2</v>
      </c>
      <c r="BH128" s="491">
        <v>0</v>
      </c>
      <c r="BI128" s="491">
        <v>1</v>
      </c>
      <c r="BJ128" s="492">
        <v>855906</v>
      </c>
      <c r="BK128" s="492">
        <v>513544</v>
      </c>
      <c r="BL128" s="492">
        <v>342362</v>
      </c>
      <c r="BM128" s="492">
        <v>0</v>
      </c>
      <c r="BN128" s="492">
        <v>1711812</v>
      </c>
      <c r="BO128" s="492">
        <v>16746325</v>
      </c>
      <c r="BP128" s="492">
        <v>15203065</v>
      </c>
      <c r="BQ128" s="492">
        <v>18158892</v>
      </c>
      <c r="BR128" s="492">
        <v>0</v>
      </c>
      <c r="BS128" s="493">
        <v>50108282</v>
      </c>
      <c r="BT128" s="494">
        <v>216998</v>
      </c>
      <c r="BU128" s="492">
        <v>267630</v>
      </c>
      <c r="BV128" s="492">
        <v>0</v>
      </c>
      <c r="BW128" s="492">
        <v>484628</v>
      </c>
      <c r="BX128" s="492">
        <v>989646</v>
      </c>
      <c r="BY128" s="492">
        <v>1220563</v>
      </c>
      <c r="BZ128" s="492">
        <v>0</v>
      </c>
      <c r="CA128" s="492">
        <v>2210209</v>
      </c>
      <c r="CB128" s="492">
        <v>0</v>
      </c>
      <c r="CC128" s="492">
        <v>0</v>
      </c>
      <c r="CD128" s="492">
        <v>0</v>
      </c>
      <c r="CE128" s="492">
        <v>0</v>
      </c>
      <c r="CF128" s="492">
        <v>0</v>
      </c>
      <c r="CG128" s="492">
        <v>0</v>
      </c>
      <c r="CH128" s="492">
        <v>0</v>
      </c>
      <c r="CI128" s="492">
        <v>0</v>
      </c>
      <c r="CJ128" s="492">
        <v>0</v>
      </c>
      <c r="CK128" s="492">
        <v>0</v>
      </c>
      <c r="CL128" s="492">
        <v>0</v>
      </c>
      <c r="CM128" s="492">
        <v>0</v>
      </c>
      <c r="CN128" s="492">
        <v>0</v>
      </c>
      <c r="CO128" s="492">
        <v>0</v>
      </c>
      <c r="CP128" s="492">
        <v>0</v>
      </c>
      <c r="CQ128" s="492">
        <v>0</v>
      </c>
      <c r="CR128" s="492">
        <v>0</v>
      </c>
      <c r="CS128" s="492">
        <v>0</v>
      </c>
      <c r="CT128" s="492">
        <v>0</v>
      </c>
      <c r="CU128" s="492">
        <v>0</v>
      </c>
      <c r="CV128" s="492">
        <v>0</v>
      </c>
      <c r="CW128" s="492">
        <v>0</v>
      </c>
      <c r="CX128" s="492">
        <v>0</v>
      </c>
      <c r="CY128" s="492">
        <v>0</v>
      </c>
      <c r="CZ128" s="492">
        <v>1206644</v>
      </c>
      <c r="DA128" s="492">
        <v>1488193</v>
      </c>
      <c r="DB128" s="492">
        <v>0</v>
      </c>
      <c r="DC128" s="493">
        <v>2694837</v>
      </c>
      <c r="DD128" s="591" t="s">
        <v>127</v>
      </c>
      <c r="DE128" s="592" t="s">
        <v>1173</v>
      </c>
      <c r="DF128" s="592" t="s">
        <v>1174</v>
      </c>
    </row>
    <row r="129" spans="1:110" ht="12.75" x14ac:dyDescent="0.2">
      <c r="A129" s="468">
        <v>122</v>
      </c>
      <c r="B129" s="473" t="s">
        <v>130</v>
      </c>
      <c r="C129" s="403" t="s">
        <v>897</v>
      </c>
      <c r="D129" s="474" t="s">
        <v>898</v>
      </c>
      <c r="E129" s="480" t="s">
        <v>129</v>
      </c>
      <c r="F129" s="487">
        <v>30031144</v>
      </c>
      <c r="G129" s="488">
        <v>556842</v>
      </c>
      <c r="H129" s="488">
        <v>0</v>
      </c>
      <c r="I129" s="488">
        <v>98299</v>
      </c>
      <c r="J129" s="488">
        <v>0</v>
      </c>
      <c r="K129" s="488">
        <v>98299</v>
      </c>
      <c r="L129" s="488">
        <v>0</v>
      </c>
      <c r="M129" s="488">
        <v>0</v>
      </c>
      <c r="N129" s="488">
        <v>0</v>
      </c>
      <c r="O129" s="488">
        <v>0</v>
      </c>
      <c r="P129" s="488">
        <v>0</v>
      </c>
      <c r="Q129" s="489">
        <v>30489687</v>
      </c>
      <c r="R129" s="490">
        <v>0.5</v>
      </c>
      <c r="S129" s="491">
        <v>0.4</v>
      </c>
      <c r="T129" s="491">
        <v>0.09</v>
      </c>
      <c r="U129" s="491">
        <v>0.01</v>
      </c>
      <c r="V129" s="491">
        <v>1</v>
      </c>
      <c r="W129" s="488">
        <v>15244843</v>
      </c>
      <c r="X129" s="488">
        <v>12195875</v>
      </c>
      <c r="Y129" s="488">
        <v>2744072</v>
      </c>
      <c r="Z129" s="488">
        <v>304897</v>
      </c>
      <c r="AA129" s="488">
        <v>30489687</v>
      </c>
      <c r="AB129" s="488">
        <v>0</v>
      </c>
      <c r="AC129" s="488">
        <v>0</v>
      </c>
      <c r="AD129" s="488">
        <v>0</v>
      </c>
      <c r="AE129" s="488">
        <v>0</v>
      </c>
      <c r="AF129" s="488">
        <v>0</v>
      </c>
      <c r="AG129" s="488">
        <v>15244843</v>
      </c>
      <c r="AH129" s="488">
        <v>12195875</v>
      </c>
      <c r="AI129" s="488">
        <v>2744072</v>
      </c>
      <c r="AJ129" s="488">
        <v>304897</v>
      </c>
      <c r="AK129" s="488">
        <v>30489687</v>
      </c>
      <c r="AL129" s="488">
        <v>98299</v>
      </c>
      <c r="AM129" s="488">
        <v>98299</v>
      </c>
      <c r="AN129" s="488">
        <v>0</v>
      </c>
      <c r="AO129" s="488">
        <v>0</v>
      </c>
      <c r="AP129" s="488">
        <v>0</v>
      </c>
      <c r="AQ129" s="488">
        <v>0</v>
      </c>
      <c r="AR129" s="488">
        <v>0</v>
      </c>
      <c r="AS129" s="488">
        <v>0</v>
      </c>
      <c r="AT129" s="488">
        <v>0</v>
      </c>
      <c r="AU129" s="488">
        <v>0</v>
      </c>
      <c r="AV129" s="488">
        <v>0</v>
      </c>
      <c r="AW129" s="488">
        <v>0</v>
      </c>
      <c r="AX129" s="488">
        <v>0</v>
      </c>
      <c r="AY129" s="488">
        <v>0</v>
      </c>
      <c r="AZ129" s="488">
        <v>0</v>
      </c>
      <c r="BA129" s="488">
        <v>0</v>
      </c>
      <c r="BB129" s="488">
        <v>0</v>
      </c>
      <c r="BC129" s="488">
        <v>0</v>
      </c>
      <c r="BD129" s="488">
        <v>0</v>
      </c>
      <c r="BE129" s="491">
        <v>0.5</v>
      </c>
      <c r="BF129" s="491">
        <v>0.4</v>
      </c>
      <c r="BG129" s="491">
        <v>0.09</v>
      </c>
      <c r="BH129" s="491">
        <v>0.01</v>
      </c>
      <c r="BI129" s="491">
        <v>1</v>
      </c>
      <c r="BJ129" s="492">
        <v>-1162696</v>
      </c>
      <c r="BK129" s="492">
        <v>-930157</v>
      </c>
      <c r="BL129" s="492">
        <v>-209285</v>
      </c>
      <c r="BM129" s="492">
        <v>-23254</v>
      </c>
      <c r="BN129" s="492">
        <v>-2325392</v>
      </c>
      <c r="BO129" s="492">
        <v>14082147</v>
      </c>
      <c r="BP129" s="492">
        <v>11364017</v>
      </c>
      <c r="BQ129" s="492">
        <v>2534787</v>
      </c>
      <c r="BR129" s="492">
        <v>281643</v>
      </c>
      <c r="BS129" s="493">
        <v>28262594</v>
      </c>
      <c r="BT129" s="494">
        <v>183200</v>
      </c>
      <c r="BU129" s="492">
        <v>41220</v>
      </c>
      <c r="BV129" s="492">
        <v>4580</v>
      </c>
      <c r="BW129" s="492">
        <v>229000</v>
      </c>
      <c r="BX129" s="492">
        <v>354129</v>
      </c>
      <c r="BY129" s="492">
        <v>79679</v>
      </c>
      <c r="BZ129" s="492">
        <v>8853</v>
      </c>
      <c r="CA129" s="492">
        <v>442661</v>
      </c>
      <c r="CB129" s="492">
        <v>0</v>
      </c>
      <c r="CC129" s="492">
        <v>0</v>
      </c>
      <c r="CD129" s="492">
        <v>0</v>
      </c>
      <c r="CE129" s="492">
        <v>0</v>
      </c>
      <c r="CF129" s="492">
        <v>0</v>
      </c>
      <c r="CG129" s="492">
        <v>0</v>
      </c>
      <c r="CH129" s="492">
        <v>0</v>
      </c>
      <c r="CI129" s="492">
        <v>0</v>
      </c>
      <c r="CJ129" s="492">
        <v>447</v>
      </c>
      <c r="CK129" s="492">
        <v>100</v>
      </c>
      <c r="CL129" s="492">
        <v>11</v>
      </c>
      <c r="CM129" s="492">
        <v>558</v>
      </c>
      <c r="CN129" s="492">
        <v>752</v>
      </c>
      <c r="CO129" s="492">
        <v>169</v>
      </c>
      <c r="CP129" s="492">
        <v>19</v>
      </c>
      <c r="CQ129" s="492">
        <v>940</v>
      </c>
      <c r="CR129" s="492">
        <v>0</v>
      </c>
      <c r="CS129" s="492">
        <v>0</v>
      </c>
      <c r="CT129" s="492">
        <v>0</v>
      </c>
      <c r="CU129" s="492">
        <v>0</v>
      </c>
      <c r="CV129" s="492">
        <v>0</v>
      </c>
      <c r="CW129" s="492">
        <v>0</v>
      </c>
      <c r="CX129" s="492">
        <v>0</v>
      </c>
      <c r="CY129" s="492">
        <v>0</v>
      </c>
      <c r="CZ129" s="492">
        <v>538528</v>
      </c>
      <c r="DA129" s="492">
        <v>121168</v>
      </c>
      <c r="DB129" s="492">
        <v>13463</v>
      </c>
      <c r="DC129" s="493">
        <v>673159</v>
      </c>
      <c r="DD129" s="591" t="s">
        <v>129</v>
      </c>
      <c r="DE129" s="592" t="s">
        <v>1179</v>
      </c>
      <c r="DF129" s="593" t="s">
        <v>1180</v>
      </c>
    </row>
    <row r="130" spans="1:110" ht="12.75" x14ac:dyDescent="0.2">
      <c r="A130" s="468">
        <v>123</v>
      </c>
      <c r="B130" s="473" t="s">
        <v>132</v>
      </c>
      <c r="C130" s="403" t="s">
        <v>529</v>
      </c>
      <c r="D130" s="474" t="s">
        <v>910</v>
      </c>
      <c r="E130" s="480" t="s">
        <v>544</v>
      </c>
      <c r="F130" s="487">
        <v>32395305</v>
      </c>
      <c r="G130" s="488">
        <v>0</v>
      </c>
      <c r="H130" s="488">
        <v>2314450</v>
      </c>
      <c r="I130" s="488">
        <v>115333</v>
      </c>
      <c r="J130" s="488">
        <v>0</v>
      </c>
      <c r="K130" s="488">
        <v>115333</v>
      </c>
      <c r="L130" s="488">
        <v>0</v>
      </c>
      <c r="M130" s="488">
        <v>3434</v>
      </c>
      <c r="N130" s="488">
        <v>0</v>
      </c>
      <c r="O130" s="488">
        <v>0</v>
      </c>
      <c r="P130" s="488">
        <v>0</v>
      </c>
      <c r="Q130" s="489">
        <v>29962088</v>
      </c>
      <c r="R130" s="490">
        <v>0.5</v>
      </c>
      <c r="S130" s="491">
        <v>0.49</v>
      </c>
      <c r="T130" s="491">
        <v>0</v>
      </c>
      <c r="U130" s="491">
        <v>0.01</v>
      </c>
      <c r="V130" s="491">
        <v>1</v>
      </c>
      <c r="W130" s="488">
        <v>14981044</v>
      </c>
      <c r="X130" s="488">
        <v>14681423</v>
      </c>
      <c r="Y130" s="488">
        <v>0</v>
      </c>
      <c r="Z130" s="488">
        <v>299621</v>
      </c>
      <c r="AA130" s="488">
        <v>29962088</v>
      </c>
      <c r="AB130" s="488">
        <v>122171</v>
      </c>
      <c r="AC130" s="488">
        <v>0</v>
      </c>
      <c r="AD130" s="488">
        <v>0</v>
      </c>
      <c r="AE130" s="488">
        <v>0</v>
      </c>
      <c r="AF130" s="488">
        <v>122171</v>
      </c>
      <c r="AG130" s="488">
        <v>14858873</v>
      </c>
      <c r="AH130" s="488">
        <v>14681423</v>
      </c>
      <c r="AI130" s="488">
        <v>0</v>
      </c>
      <c r="AJ130" s="488">
        <v>299621</v>
      </c>
      <c r="AK130" s="488">
        <v>29839917</v>
      </c>
      <c r="AL130" s="488">
        <v>115333</v>
      </c>
      <c r="AM130" s="488">
        <v>115333</v>
      </c>
      <c r="AN130" s="488">
        <v>3434</v>
      </c>
      <c r="AO130" s="488">
        <v>3434</v>
      </c>
      <c r="AP130" s="488">
        <v>0</v>
      </c>
      <c r="AQ130" s="488">
        <v>0</v>
      </c>
      <c r="AR130" s="488">
        <v>0</v>
      </c>
      <c r="AS130" s="488">
        <v>122171</v>
      </c>
      <c r="AT130" s="488">
        <v>0</v>
      </c>
      <c r="AU130" s="488">
        <v>0</v>
      </c>
      <c r="AV130" s="488">
        <v>122171</v>
      </c>
      <c r="AW130" s="488">
        <v>0</v>
      </c>
      <c r="AX130" s="488">
        <v>0</v>
      </c>
      <c r="AY130" s="488">
        <v>0</v>
      </c>
      <c r="AZ130" s="488">
        <v>0</v>
      </c>
      <c r="BA130" s="488">
        <v>0</v>
      </c>
      <c r="BB130" s="488">
        <v>0</v>
      </c>
      <c r="BC130" s="488">
        <v>0</v>
      </c>
      <c r="BD130" s="488">
        <v>0</v>
      </c>
      <c r="BE130" s="491">
        <v>0.5</v>
      </c>
      <c r="BF130" s="491">
        <v>0.49</v>
      </c>
      <c r="BG130" s="491">
        <v>0</v>
      </c>
      <c r="BH130" s="491">
        <v>0.01</v>
      </c>
      <c r="BI130" s="491">
        <v>1</v>
      </c>
      <c r="BJ130" s="492">
        <v>-1790622</v>
      </c>
      <c r="BK130" s="492">
        <v>-1754809</v>
      </c>
      <c r="BL130" s="492">
        <v>0</v>
      </c>
      <c r="BM130" s="492">
        <v>-35812</v>
      </c>
      <c r="BN130" s="492">
        <v>-3581243</v>
      </c>
      <c r="BO130" s="492">
        <v>13068251</v>
      </c>
      <c r="BP130" s="492">
        <v>13167552</v>
      </c>
      <c r="BQ130" s="492">
        <v>0</v>
      </c>
      <c r="BR130" s="492">
        <v>263809</v>
      </c>
      <c r="BS130" s="493">
        <v>26499612</v>
      </c>
      <c r="BT130" s="494">
        <v>222423</v>
      </c>
      <c r="BU130" s="492">
        <v>0</v>
      </c>
      <c r="BV130" s="492">
        <v>4501</v>
      </c>
      <c r="BW130" s="492">
        <v>226924</v>
      </c>
      <c r="BX130" s="492">
        <v>590772</v>
      </c>
      <c r="BY130" s="492">
        <v>0</v>
      </c>
      <c r="BZ130" s="492">
        <v>12057</v>
      </c>
      <c r="CA130" s="492">
        <v>602829</v>
      </c>
      <c r="CB130" s="492">
        <v>5317</v>
      </c>
      <c r="CC130" s="492">
        <v>0</v>
      </c>
      <c r="CD130" s="492">
        <v>109</v>
      </c>
      <c r="CE130" s="492">
        <v>5426</v>
      </c>
      <c r="CF130" s="492">
        <v>0</v>
      </c>
      <c r="CG130" s="492">
        <v>0</v>
      </c>
      <c r="CH130" s="492">
        <v>0</v>
      </c>
      <c r="CI130" s="492">
        <v>0</v>
      </c>
      <c r="CJ130" s="492">
        <v>0</v>
      </c>
      <c r="CK130" s="492">
        <v>0</v>
      </c>
      <c r="CL130" s="492">
        <v>0</v>
      </c>
      <c r="CM130" s="492">
        <v>0</v>
      </c>
      <c r="CN130" s="492">
        <v>0</v>
      </c>
      <c r="CO130" s="492">
        <v>0</v>
      </c>
      <c r="CP130" s="492">
        <v>0</v>
      </c>
      <c r="CQ130" s="492">
        <v>0</v>
      </c>
      <c r="CR130" s="492">
        <v>0</v>
      </c>
      <c r="CS130" s="492">
        <v>0</v>
      </c>
      <c r="CT130" s="492">
        <v>0</v>
      </c>
      <c r="CU130" s="492">
        <v>0</v>
      </c>
      <c r="CV130" s="492">
        <v>0</v>
      </c>
      <c r="CW130" s="492">
        <v>0</v>
      </c>
      <c r="CX130" s="492">
        <v>0</v>
      </c>
      <c r="CY130" s="492">
        <v>0</v>
      </c>
      <c r="CZ130" s="492">
        <v>818512</v>
      </c>
      <c r="DA130" s="492">
        <v>0</v>
      </c>
      <c r="DB130" s="492">
        <v>16667</v>
      </c>
      <c r="DC130" s="493">
        <v>835179</v>
      </c>
      <c r="DD130" s="591" t="s">
        <v>544</v>
      </c>
      <c r="DE130" s="592" t="s">
        <v>529</v>
      </c>
      <c r="DF130" s="593" t="s">
        <v>1217</v>
      </c>
    </row>
    <row r="131" spans="1:110" ht="12.75" x14ac:dyDescent="0.2">
      <c r="A131" s="468">
        <v>124</v>
      </c>
      <c r="B131" s="473" t="s">
        <v>134</v>
      </c>
      <c r="C131" s="403" t="s">
        <v>897</v>
      </c>
      <c r="D131" s="474" t="s">
        <v>898</v>
      </c>
      <c r="E131" s="480" t="s">
        <v>133</v>
      </c>
      <c r="F131" s="487">
        <v>21097201</v>
      </c>
      <c r="G131" s="488">
        <v>0</v>
      </c>
      <c r="H131" s="488">
        <v>139692</v>
      </c>
      <c r="I131" s="488">
        <v>133508</v>
      </c>
      <c r="J131" s="488">
        <v>0</v>
      </c>
      <c r="K131" s="488">
        <v>133508</v>
      </c>
      <c r="L131" s="488">
        <v>0</v>
      </c>
      <c r="M131" s="488">
        <v>0</v>
      </c>
      <c r="N131" s="488">
        <v>0</v>
      </c>
      <c r="O131" s="488">
        <v>0</v>
      </c>
      <c r="P131" s="488">
        <v>0</v>
      </c>
      <c r="Q131" s="489">
        <v>20824001</v>
      </c>
      <c r="R131" s="490">
        <v>0.5</v>
      </c>
      <c r="S131" s="491">
        <v>0.4</v>
      </c>
      <c r="T131" s="491">
        <v>0.09</v>
      </c>
      <c r="U131" s="491">
        <v>0.01</v>
      </c>
      <c r="V131" s="491">
        <v>1</v>
      </c>
      <c r="W131" s="488">
        <v>10412001</v>
      </c>
      <c r="X131" s="488">
        <v>8329600</v>
      </c>
      <c r="Y131" s="488">
        <v>1874160</v>
      </c>
      <c r="Z131" s="488">
        <v>208240</v>
      </c>
      <c r="AA131" s="488">
        <v>20824001</v>
      </c>
      <c r="AB131" s="488">
        <v>0</v>
      </c>
      <c r="AC131" s="488">
        <v>0</v>
      </c>
      <c r="AD131" s="488">
        <v>0</v>
      </c>
      <c r="AE131" s="488">
        <v>0</v>
      </c>
      <c r="AF131" s="488">
        <v>0</v>
      </c>
      <c r="AG131" s="488">
        <v>10412001</v>
      </c>
      <c r="AH131" s="488">
        <v>8329600</v>
      </c>
      <c r="AI131" s="488">
        <v>1874160</v>
      </c>
      <c r="AJ131" s="488">
        <v>208240</v>
      </c>
      <c r="AK131" s="488">
        <v>20824001</v>
      </c>
      <c r="AL131" s="488">
        <v>133508</v>
      </c>
      <c r="AM131" s="488">
        <v>133508</v>
      </c>
      <c r="AN131" s="488">
        <v>0</v>
      </c>
      <c r="AO131" s="488">
        <v>0</v>
      </c>
      <c r="AP131" s="488">
        <v>0</v>
      </c>
      <c r="AQ131" s="488">
        <v>0</v>
      </c>
      <c r="AR131" s="488">
        <v>0</v>
      </c>
      <c r="AS131" s="488">
        <v>0</v>
      </c>
      <c r="AT131" s="488">
        <v>0</v>
      </c>
      <c r="AU131" s="488">
        <v>0</v>
      </c>
      <c r="AV131" s="488">
        <v>0</v>
      </c>
      <c r="AW131" s="488">
        <v>0</v>
      </c>
      <c r="AX131" s="488">
        <v>0</v>
      </c>
      <c r="AY131" s="488">
        <v>0</v>
      </c>
      <c r="AZ131" s="488">
        <v>0</v>
      </c>
      <c r="BA131" s="488">
        <v>0</v>
      </c>
      <c r="BB131" s="488">
        <v>0</v>
      </c>
      <c r="BC131" s="488">
        <v>0</v>
      </c>
      <c r="BD131" s="488">
        <v>0</v>
      </c>
      <c r="BE131" s="491">
        <v>0.5</v>
      </c>
      <c r="BF131" s="491">
        <v>0.4</v>
      </c>
      <c r="BG131" s="491">
        <v>0.09</v>
      </c>
      <c r="BH131" s="491">
        <v>0.01</v>
      </c>
      <c r="BI131" s="491">
        <v>1</v>
      </c>
      <c r="BJ131" s="492">
        <v>-295867</v>
      </c>
      <c r="BK131" s="492">
        <v>-236693</v>
      </c>
      <c r="BL131" s="492">
        <v>-53256</v>
      </c>
      <c r="BM131" s="492">
        <v>-5917</v>
      </c>
      <c r="BN131" s="492">
        <v>-591733</v>
      </c>
      <c r="BO131" s="492">
        <v>10116134</v>
      </c>
      <c r="BP131" s="492">
        <v>8226415</v>
      </c>
      <c r="BQ131" s="492">
        <v>1820904</v>
      </c>
      <c r="BR131" s="492">
        <v>202323</v>
      </c>
      <c r="BS131" s="493">
        <v>20365776</v>
      </c>
      <c r="BT131" s="494">
        <v>125123</v>
      </c>
      <c r="BU131" s="492">
        <v>28153</v>
      </c>
      <c r="BV131" s="492">
        <v>3128</v>
      </c>
      <c r="BW131" s="492">
        <v>156404</v>
      </c>
      <c r="BX131" s="492">
        <v>669205</v>
      </c>
      <c r="BY131" s="492">
        <v>150571</v>
      </c>
      <c r="BZ131" s="492">
        <v>16730</v>
      </c>
      <c r="CA131" s="492">
        <v>836506</v>
      </c>
      <c r="CB131" s="492">
        <v>0</v>
      </c>
      <c r="CC131" s="492">
        <v>0</v>
      </c>
      <c r="CD131" s="492">
        <v>0</v>
      </c>
      <c r="CE131" s="492">
        <v>0</v>
      </c>
      <c r="CF131" s="492">
        <v>7940</v>
      </c>
      <c r="CG131" s="492">
        <v>1786</v>
      </c>
      <c r="CH131" s="492">
        <v>198</v>
      </c>
      <c r="CI131" s="492">
        <v>9924</v>
      </c>
      <c r="CJ131" s="492">
        <v>493</v>
      </c>
      <c r="CK131" s="492">
        <v>111</v>
      </c>
      <c r="CL131" s="492">
        <v>12</v>
      </c>
      <c r="CM131" s="492">
        <v>616</v>
      </c>
      <c r="CN131" s="492">
        <v>0</v>
      </c>
      <c r="CO131" s="492">
        <v>0</v>
      </c>
      <c r="CP131" s="492">
        <v>0</v>
      </c>
      <c r="CQ131" s="492">
        <v>0</v>
      </c>
      <c r="CR131" s="492">
        <v>0</v>
      </c>
      <c r="CS131" s="492">
        <v>0</v>
      </c>
      <c r="CT131" s="492">
        <v>0</v>
      </c>
      <c r="CU131" s="492">
        <v>0</v>
      </c>
      <c r="CV131" s="492">
        <v>0</v>
      </c>
      <c r="CW131" s="492">
        <v>0</v>
      </c>
      <c r="CX131" s="492">
        <v>0</v>
      </c>
      <c r="CY131" s="492">
        <v>0</v>
      </c>
      <c r="CZ131" s="492">
        <v>802761</v>
      </c>
      <c r="DA131" s="492">
        <v>180621</v>
      </c>
      <c r="DB131" s="492">
        <v>20068</v>
      </c>
      <c r="DC131" s="493">
        <v>1003450</v>
      </c>
      <c r="DD131" s="591" t="s">
        <v>133</v>
      </c>
      <c r="DE131" s="592" t="s">
        <v>1214</v>
      </c>
      <c r="DF131" s="593" t="s">
        <v>1193</v>
      </c>
    </row>
    <row r="132" spans="1:110" ht="12.75" x14ac:dyDescent="0.2">
      <c r="A132" s="468">
        <v>125</v>
      </c>
      <c r="B132" s="473" t="s">
        <v>136</v>
      </c>
      <c r="C132" s="403" t="s">
        <v>897</v>
      </c>
      <c r="D132" s="474" t="s">
        <v>898</v>
      </c>
      <c r="E132" s="480" t="s">
        <v>135</v>
      </c>
      <c r="F132" s="487">
        <v>35764495</v>
      </c>
      <c r="G132" s="488">
        <v>0</v>
      </c>
      <c r="H132" s="488">
        <v>925380</v>
      </c>
      <c r="I132" s="488">
        <v>137942</v>
      </c>
      <c r="J132" s="488">
        <v>0</v>
      </c>
      <c r="K132" s="488">
        <v>137942</v>
      </c>
      <c r="L132" s="488">
        <v>0</v>
      </c>
      <c r="M132" s="488">
        <v>0</v>
      </c>
      <c r="N132" s="488">
        <v>0</v>
      </c>
      <c r="O132" s="488">
        <v>0</v>
      </c>
      <c r="P132" s="488">
        <v>0</v>
      </c>
      <c r="Q132" s="489">
        <v>34701173</v>
      </c>
      <c r="R132" s="490">
        <v>0.5</v>
      </c>
      <c r="S132" s="491">
        <v>0.4</v>
      </c>
      <c r="T132" s="491">
        <v>0.09</v>
      </c>
      <c r="U132" s="491">
        <v>0.01</v>
      </c>
      <c r="V132" s="491">
        <v>1</v>
      </c>
      <c r="W132" s="488">
        <v>17350586</v>
      </c>
      <c r="X132" s="488">
        <v>13880469</v>
      </c>
      <c r="Y132" s="488">
        <v>3123106</v>
      </c>
      <c r="Z132" s="488">
        <v>347012</v>
      </c>
      <c r="AA132" s="488">
        <v>34701173</v>
      </c>
      <c r="AB132" s="488">
        <v>0</v>
      </c>
      <c r="AC132" s="488">
        <v>0</v>
      </c>
      <c r="AD132" s="488">
        <v>0</v>
      </c>
      <c r="AE132" s="488">
        <v>0</v>
      </c>
      <c r="AF132" s="488">
        <v>0</v>
      </c>
      <c r="AG132" s="488">
        <v>17350586</v>
      </c>
      <c r="AH132" s="488">
        <v>13880469</v>
      </c>
      <c r="AI132" s="488">
        <v>3123106</v>
      </c>
      <c r="AJ132" s="488">
        <v>347012</v>
      </c>
      <c r="AK132" s="488">
        <v>34701173</v>
      </c>
      <c r="AL132" s="488">
        <v>137942</v>
      </c>
      <c r="AM132" s="488">
        <v>137942</v>
      </c>
      <c r="AN132" s="488">
        <v>0</v>
      </c>
      <c r="AO132" s="488">
        <v>0</v>
      </c>
      <c r="AP132" s="488">
        <v>0</v>
      </c>
      <c r="AQ132" s="488">
        <v>0</v>
      </c>
      <c r="AR132" s="488">
        <v>0</v>
      </c>
      <c r="AS132" s="488">
        <v>0</v>
      </c>
      <c r="AT132" s="488">
        <v>0</v>
      </c>
      <c r="AU132" s="488">
        <v>0</v>
      </c>
      <c r="AV132" s="488">
        <v>0</v>
      </c>
      <c r="AW132" s="488">
        <v>0</v>
      </c>
      <c r="AX132" s="488">
        <v>0</v>
      </c>
      <c r="AY132" s="488">
        <v>0</v>
      </c>
      <c r="AZ132" s="488">
        <v>0</v>
      </c>
      <c r="BA132" s="488">
        <v>0</v>
      </c>
      <c r="BB132" s="488">
        <v>0</v>
      </c>
      <c r="BC132" s="488">
        <v>0</v>
      </c>
      <c r="BD132" s="488">
        <v>0</v>
      </c>
      <c r="BE132" s="491">
        <v>0.5</v>
      </c>
      <c r="BF132" s="491">
        <v>0.4</v>
      </c>
      <c r="BG132" s="491">
        <v>0.09</v>
      </c>
      <c r="BH132" s="491">
        <v>0.01</v>
      </c>
      <c r="BI132" s="491">
        <v>1</v>
      </c>
      <c r="BJ132" s="492">
        <v>-376720</v>
      </c>
      <c r="BK132" s="492">
        <v>-301376</v>
      </c>
      <c r="BL132" s="492">
        <v>-67810</v>
      </c>
      <c r="BM132" s="492">
        <v>-7534</v>
      </c>
      <c r="BN132" s="492">
        <v>-753440</v>
      </c>
      <c r="BO132" s="492">
        <v>16973866</v>
      </c>
      <c r="BP132" s="492">
        <v>13717035</v>
      </c>
      <c r="BQ132" s="492">
        <v>3055296</v>
      </c>
      <c r="BR132" s="492">
        <v>339478</v>
      </c>
      <c r="BS132" s="493">
        <v>34085675</v>
      </c>
      <c r="BT132" s="494">
        <v>208505</v>
      </c>
      <c r="BU132" s="492">
        <v>46914</v>
      </c>
      <c r="BV132" s="492">
        <v>5213</v>
      </c>
      <c r="BW132" s="492">
        <v>260632</v>
      </c>
      <c r="BX132" s="492">
        <v>587991</v>
      </c>
      <c r="BY132" s="492">
        <v>132298</v>
      </c>
      <c r="BZ132" s="492">
        <v>14700</v>
      </c>
      <c r="CA132" s="492">
        <v>734989</v>
      </c>
      <c r="CB132" s="492">
        <v>0</v>
      </c>
      <c r="CC132" s="492">
        <v>0</v>
      </c>
      <c r="CD132" s="492">
        <v>0</v>
      </c>
      <c r="CE132" s="492">
        <v>0</v>
      </c>
      <c r="CF132" s="492">
        <v>0</v>
      </c>
      <c r="CG132" s="492">
        <v>0</v>
      </c>
      <c r="CH132" s="492">
        <v>0</v>
      </c>
      <c r="CI132" s="492">
        <v>0</v>
      </c>
      <c r="CJ132" s="492">
        <v>0</v>
      </c>
      <c r="CK132" s="492">
        <v>0</v>
      </c>
      <c r="CL132" s="492">
        <v>0</v>
      </c>
      <c r="CM132" s="492">
        <v>0</v>
      </c>
      <c r="CN132" s="492">
        <v>867</v>
      </c>
      <c r="CO132" s="492">
        <v>195</v>
      </c>
      <c r="CP132" s="492">
        <v>22</v>
      </c>
      <c r="CQ132" s="492">
        <v>1084</v>
      </c>
      <c r="CR132" s="492">
        <v>0</v>
      </c>
      <c r="CS132" s="492">
        <v>0</v>
      </c>
      <c r="CT132" s="492">
        <v>0</v>
      </c>
      <c r="CU132" s="492">
        <v>0</v>
      </c>
      <c r="CV132" s="492">
        <v>0</v>
      </c>
      <c r="CW132" s="492">
        <v>0</v>
      </c>
      <c r="CX132" s="492">
        <v>0</v>
      </c>
      <c r="CY132" s="492">
        <v>0</v>
      </c>
      <c r="CZ132" s="492">
        <v>797363</v>
      </c>
      <c r="DA132" s="492">
        <v>179407</v>
      </c>
      <c r="DB132" s="492">
        <v>19935</v>
      </c>
      <c r="DC132" s="493">
        <v>996705</v>
      </c>
      <c r="DD132" s="591" t="s">
        <v>135</v>
      </c>
      <c r="DE132" s="592" t="s">
        <v>1179</v>
      </c>
      <c r="DF132" s="593" t="s">
        <v>1180</v>
      </c>
    </row>
    <row r="133" spans="1:110" ht="12.75" x14ac:dyDescent="0.2">
      <c r="A133" s="468">
        <v>126</v>
      </c>
      <c r="B133" s="473" t="s">
        <v>138</v>
      </c>
      <c r="C133" s="403" t="s">
        <v>902</v>
      </c>
      <c r="D133" s="474" t="s">
        <v>903</v>
      </c>
      <c r="E133" s="480" t="s">
        <v>137</v>
      </c>
      <c r="F133" s="487">
        <v>77719832</v>
      </c>
      <c r="G133" s="488">
        <v>2881073</v>
      </c>
      <c r="H133" s="488">
        <v>0</v>
      </c>
      <c r="I133" s="488">
        <v>268121</v>
      </c>
      <c r="J133" s="488">
        <v>0</v>
      </c>
      <c r="K133" s="488">
        <v>268121</v>
      </c>
      <c r="L133" s="488">
        <v>0</v>
      </c>
      <c r="M133" s="488">
        <v>0</v>
      </c>
      <c r="N133" s="488">
        <v>0</v>
      </c>
      <c r="O133" s="488">
        <v>0</v>
      </c>
      <c r="P133" s="488">
        <v>0</v>
      </c>
      <c r="Q133" s="489">
        <v>80332784</v>
      </c>
      <c r="R133" s="490">
        <v>0.33</v>
      </c>
      <c r="S133" s="491">
        <v>0.3</v>
      </c>
      <c r="T133" s="491">
        <v>0.37</v>
      </c>
      <c r="U133" s="491">
        <v>0</v>
      </c>
      <c r="V133" s="491">
        <v>1</v>
      </c>
      <c r="W133" s="488">
        <v>26509819</v>
      </c>
      <c r="X133" s="488">
        <v>24099835</v>
      </c>
      <c r="Y133" s="488">
        <v>29723130</v>
      </c>
      <c r="Z133" s="488">
        <v>0</v>
      </c>
      <c r="AA133" s="488">
        <v>80332784</v>
      </c>
      <c r="AB133" s="488">
        <v>0</v>
      </c>
      <c r="AC133" s="488">
        <v>0</v>
      </c>
      <c r="AD133" s="488">
        <v>0</v>
      </c>
      <c r="AE133" s="488">
        <v>0</v>
      </c>
      <c r="AF133" s="488">
        <v>0</v>
      </c>
      <c r="AG133" s="488">
        <v>26509819</v>
      </c>
      <c r="AH133" s="488">
        <v>24099835</v>
      </c>
      <c r="AI133" s="488">
        <v>29723130</v>
      </c>
      <c r="AJ133" s="488">
        <v>0</v>
      </c>
      <c r="AK133" s="488">
        <v>80332784</v>
      </c>
      <c r="AL133" s="488">
        <v>268121</v>
      </c>
      <c r="AM133" s="488">
        <v>268121</v>
      </c>
      <c r="AN133" s="488">
        <v>0</v>
      </c>
      <c r="AO133" s="488">
        <v>0</v>
      </c>
      <c r="AP133" s="488">
        <v>0</v>
      </c>
      <c r="AQ133" s="488">
        <v>0</v>
      </c>
      <c r="AR133" s="488">
        <v>0</v>
      </c>
      <c r="AS133" s="488">
        <v>0</v>
      </c>
      <c r="AT133" s="488">
        <v>0</v>
      </c>
      <c r="AU133" s="488">
        <v>0</v>
      </c>
      <c r="AV133" s="488">
        <v>0</v>
      </c>
      <c r="AW133" s="488">
        <v>0</v>
      </c>
      <c r="AX133" s="488">
        <v>0</v>
      </c>
      <c r="AY133" s="488">
        <v>0</v>
      </c>
      <c r="AZ133" s="488">
        <v>0</v>
      </c>
      <c r="BA133" s="488">
        <v>0</v>
      </c>
      <c r="BB133" s="488">
        <v>0</v>
      </c>
      <c r="BC133" s="488">
        <v>0</v>
      </c>
      <c r="BD133" s="488">
        <v>0</v>
      </c>
      <c r="BE133" s="491">
        <v>0.5</v>
      </c>
      <c r="BF133" s="491">
        <v>0.3</v>
      </c>
      <c r="BG133" s="491">
        <v>0.2</v>
      </c>
      <c r="BH133" s="491">
        <v>0</v>
      </c>
      <c r="BI133" s="491">
        <v>1</v>
      </c>
      <c r="BJ133" s="492">
        <v>244383</v>
      </c>
      <c r="BK133" s="492">
        <v>146630</v>
      </c>
      <c r="BL133" s="492">
        <v>97753</v>
      </c>
      <c r="BM133" s="492">
        <v>0</v>
      </c>
      <c r="BN133" s="492">
        <v>488766</v>
      </c>
      <c r="BO133" s="492">
        <v>26754202</v>
      </c>
      <c r="BP133" s="492">
        <v>24514586</v>
      </c>
      <c r="BQ133" s="492">
        <v>29820883</v>
      </c>
      <c r="BR133" s="492">
        <v>0</v>
      </c>
      <c r="BS133" s="493">
        <v>81089671</v>
      </c>
      <c r="BT133" s="494">
        <v>362015</v>
      </c>
      <c r="BU133" s="492">
        <v>446485</v>
      </c>
      <c r="BV133" s="492">
        <v>0</v>
      </c>
      <c r="BW133" s="492">
        <v>808500</v>
      </c>
      <c r="BX133" s="492">
        <v>780071</v>
      </c>
      <c r="BY133" s="492">
        <v>962088</v>
      </c>
      <c r="BZ133" s="492">
        <v>0</v>
      </c>
      <c r="CA133" s="492">
        <v>1742159</v>
      </c>
      <c r="CB133" s="492">
        <v>0</v>
      </c>
      <c r="CC133" s="492">
        <v>0</v>
      </c>
      <c r="CD133" s="492">
        <v>0</v>
      </c>
      <c r="CE133" s="492">
        <v>0</v>
      </c>
      <c r="CF133" s="492">
        <v>0</v>
      </c>
      <c r="CG133" s="492">
        <v>0</v>
      </c>
      <c r="CH133" s="492">
        <v>0</v>
      </c>
      <c r="CI133" s="492">
        <v>0</v>
      </c>
      <c r="CJ133" s="492">
        <v>0</v>
      </c>
      <c r="CK133" s="492">
        <v>0</v>
      </c>
      <c r="CL133" s="492">
        <v>0</v>
      </c>
      <c r="CM133" s="492">
        <v>0</v>
      </c>
      <c r="CN133" s="492">
        <v>0</v>
      </c>
      <c r="CO133" s="492">
        <v>0</v>
      </c>
      <c r="CP133" s="492">
        <v>0</v>
      </c>
      <c r="CQ133" s="492">
        <v>0</v>
      </c>
      <c r="CR133" s="492">
        <v>0</v>
      </c>
      <c r="CS133" s="492">
        <v>0</v>
      </c>
      <c r="CT133" s="492">
        <v>0</v>
      </c>
      <c r="CU133" s="492">
        <v>0</v>
      </c>
      <c r="CV133" s="492">
        <v>0</v>
      </c>
      <c r="CW133" s="492">
        <v>0</v>
      </c>
      <c r="CX133" s="492">
        <v>0</v>
      </c>
      <c r="CY133" s="492">
        <v>0</v>
      </c>
      <c r="CZ133" s="492">
        <v>1142086</v>
      </c>
      <c r="DA133" s="492">
        <v>1408573</v>
      </c>
      <c r="DB133" s="492">
        <v>0</v>
      </c>
      <c r="DC133" s="493">
        <v>2550659</v>
      </c>
      <c r="DD133" s="591" t="s">
        <v>137</v>
      </c>
      <c r="DE133" s="592" t="s">
        <v>1173</v>
      </c>
      <c r="DF133" s="592" t="s">
        <v>1174</v>
      </c>
    </row>
    <row r="134" spans="1:110" ht="12.75" x14ac:dyDescent="0.2">
      <c r="A134" s="468">
        <v>127</v>
      </c>
      <c r="B134" s="473" t="s">
        <v>140</v>
      </c>
      <c r="C134" s="403" t="s">
        <v>529</v>
      </c>
      <c r="D134" s="474" t="s">
        <v>907</v>
      </c>
      <c r="E134" s="480" t="s">
        <v>560</v>
      </c>
      <c r="F134" s="487">
        <v>45318195</v>
      </c>
      <c r="G134" s="488">
        <v>0</v>
      </c>
      <c r="H134" s="488">
        <v>0</v>
      </c>
      <c r="I134" s="488">
        <v>299893</v>
      </c>
      <c r="J134" s="488">
        <v>0</v>
      </c>
      <c r="K134" s="488">
        <v>299893</v>
      </c>
      <c r="L134" s="488">
        <v>0</v>
      </c>
      <c r="M134" s="488">
        <v>52447</v>
      </c>
      <c r="N134" s="488">
        <v>100000</v>
      </c>
      <c r="O134" s="488">
        <v>100000</v>
      </c>
      <c r="P134" s="488">
        <v>0</v>
      </c>
      <c r="Q134" s="489">
        <v>44865855</v>
      </c>
      <c r="R134" s="490">
        <v>0.5</v>
      </c>
      <c r="S134" s="491">
        <v>0.49</v>
      </c>
      <c r="T134" s="491">
        <v>0</v>
      </c>
      <c r="U134" s="491">
        <v>0.01</v>
      </c>
      <c r="V134" s="491">
        <v>1</v>
      </c>
      <c r="W134" s="488">
        <v>22432927</v>
      </c>
      <c r="X134" s="488">
        <v>21984269</v>
      </c>
      <c r="Y134" s="488">
        <v>0</v>
      </c>
      <c r="Z134" s="488">
        <v>448659</v>
      </c>
      <c r="AA134" s="488">
        <v>44865855</v>
      </c>
      <c r="AB134" s="488">
        <v>481000</v>
      </c>
      <c r="AC134" s="488">
        <v>0</v>
      </c>
      <c r="AD134" s="488">
        <v>0</v>
      </c>
      <c r="AE134" s="488">
        <v>0</v>
      </c>
      <c r="AF134" s="488">
        <v>481000</v>
      </c>
      <c r="AG134" s="488">
        <v>21951927</v>
      </c>
      <c r="AH134" s="488">
        <v>21984269</v>
      </c>
      <c r="AI134" s="488">
        <v>0</v>
      </c>
      <c r="AJ134" s="488">
        <v>448659</v>
      </c>
      <c r="AK134" s="488">
        <v>44384855</v>
      </c>
      <c r="AL134" s="488">
        <v>299893</v>
      </c>
      <c r="AM134" s="488">
        <v>299893</v>
      </c>
      <c r="AN134" s="488">
        <v>52447</v>
      </c>
      <c r="AO134" s="488">
        <v>52447</v>
      </c>
      <c r="AP134" s="488">
        <v>100000</v>
      </c>
      <c r="AQ134" s="488">
        <v>0</v>
      </c>
      <c r="AR134" s="488">
        <v>100000</v>
      </c>
      <c r="AS134" s="488">
        <v>481000</v>
      </c>
      <c r="AT134" s="488">
        <v>0</v>
      </c>
      <c r="AU134" s="488">
        <v>0</v>
      </c>
      <c r="AV134" s="488">
        <v>481000</v>
      </c>
      <c r="AW134" s="488">
        <v>0</v>
      </c>
      <c r="AX134" s="488">
        <v>0</v>
      </c>
      <c r="AY134" s="488">
        <v>0</v>
      </c>
      <c r="AZ134" s="488">
        <v>0</v>
      </c>
      <c r="BA134" s="488">
        <v>0</v>
      </c>
      <c r="BB134" s="488">
        <v>0</v>
      </c>
      <c r="BC134" s="488">
        <v>0</v>
      </c>
      <c r="BD134" s="488">
        <v>0</v>
      </c>
      <c r="BE134" s="491">
        <v>0.5</v>
      </c>
      <c r="BF134" s="491">
        <v>0.49</v>
      </c>
      <c r="BG134" s="491">
        <v>0</v>
      </c>
      <c r="BH134" s="491">
        <v>0.01</v>
      </c>
      <c r="BI134" s="491">
        <v>1</v>
      </c>
      <c r="BJ134" s="492">
        <v>514455</v>
      </c>
      <c r="BK134" s="492">
        <v>504166</v>
      </c>
      <c r="BL134" s="492">
        <v>0</v>
      </c>
      <c r="BM134" s="492">
        <v>10289</v>
      </c>
      <c r="BN134" s="492">
        <v>1028910</v>
      </c>
      <c r="BO134" s="492">
        <v>22466382</v>
      </c>
      <c r="BP134" s="492">
        <v>23421775</v>
      </c>
      <c r="BQ134" s="492">
        <v>0</v>
      </c>
      <c r="BR134" s="492">
        <v>458948</v>
      </c>
      <c r="BS134" s="493">
        <v>46347105</v>
      </c>
      <c r="BT134" s="494">
        <v>339751</v>
      </c>
      <c r="BU134" s="492">
        <v>0</v>
      </c>
      <c r="BV134" s="492">
        <v>6740</v>
      </c>
      <c r="BW134" s="492">
        <v>346491</v>
      </c>
      <c r="BX134" s="492">
        <v>2037014</v>
      </c>
      <c r="BY134" s="492">
        <v>0</v>
      </c>
      <c r="BZ134" s="492">
        <v>40862</v>
      </c>
      <c r="CA134" s="492">
        <v>2077876</v>
      </c>
      <c r="CB134" s="492">
        <v>0</v>
      </c>
      <c r="CC134" s="492">
        <v>0</v>
      </c>
      <c r="CD134" s="492">
        <v>0</v>
      </c>
      <c r="CE134" s="492">
        <v>0</v>
      </c>
      <c r="CF134" s="492">
        <v>0</v>
      </c>
      <c r="CG134" s="492">
        <v>0</v>
      </c>
      <c r="CH134" s="492">
        <v>0</v>
      </c>
      <c r="CI134" s="492">
        <v>0</v>
      </c>
      <c r="CJ134" s="492">
        <v>27998</v>
      </c>
      <c r="CK134" s="492">
        <v>0</v>
      </c>
      <c r="CL134" s="492">
        <v>571</v>
      </c>
      <c r="CM134" s="492">
        <v>28569</v>
      </c>
      <c r="CN134" s="492">
        <v>37302</v>
      </c>
      <c r="CO134" s="492">
        <v>0</v>
      </c>
      <c r="CP134" s="492">
        <v>761</v>
      </c>
      <c r="CQ134" s="492">
        <v>38063</v>
      </c>
      <c r="CR134" s="492">
        <v>746</v>
      </c>
      <c r="CS134" s="492">
        <v>0</v>
      </c>
      <c r="CT134" s="492">
        <v>15</v>
      </c>
      <c r="CU134" s="492">
        <v>761</v>
      </c>
      <c r="CV134" s="492">
        <v>0</v>
      </c>
      <c r="CW134" s="492">
        <v>0</v>
      </c>
      <c r="CX134" s="492">
        <v>0</v>
      </c>
      <c r="CY134" s="492">
        <v>0</v>
      </c>
      <c r="CZ134" s="492">
        <v>2442811</v>
      </c>
      <c r="DA134" s="492">
        <v>0</v>
      </c>
      <c r="DB134" s="492">
        <v>48949</v>
      </c>
      <c r="DC134" s="493">
        <v>2491760</v>
      </c>
      <c r="DD134" s="591" t="s">
        <v>560</v>
      </c>
      <c r="DE134" s="592" t="s">
        <v>529</v>
      </c>
      <c r="DF134" s="593" t="s">
        <v>1195</v>
      </c>
    </row>
    <row r="135" spans="1:110" ht="12.75" x14ac:dyDescent="0.2">
      <c r="A135" s="468">
        <v>128</v>
      </c>
      <c r="B135" s="473" t="s">
        <v>142</v>
      </c>
      <c r="C135" s="403" t="s">
        <v>897</v>
      </c>
      <c r="D135" s="474" t="s">
        <v>901</v>
      </c>
      <c r="E135" s="480" t="s">
        <v>141</v>
      </c>
      <c r="F135" s="487">
        <v>44251932</v>
      </c>
      <c r="G135" s="488">
        <v>0</v>
      </c>
      <c r="H135" s="488">
        <v>425087</v>
      </c>
      <c r="I135" s="488">
        <v>151151</v>
      </c>
      <c r="J135" s="488">
        <v>0</v>
      </c>
      <c r="K135" s="488">
        <v>151151</v>
      </c>
      <c r="L135" s="488">
        <v>0</v>
      </c>
      <c r="M135" s="488">
        <v>0</v>
      </c>
      <c r="N135" s="488">
        <v>0</v>
      </c>
      <c r="O135" s="488">
        <v>0</v>
      </c>
      <c r="P135" s="488">
        <v>0</v>
      </c>
      <c r="Q135" s="489">
        <v>43675694</v>
      </c>
      <c r="R135" s="490">
        <v>0.5</v>
      </c>
      <c r="S135" s="491">
        <v>0.4</v>
      </c>
      <c r="T135" s="491">
        <v>0.1</v>
      </c>
      <c r="U135" s="491">
        <v>0</v>
      </c>
      <c r="V135" s="491">
        <v>1</v>
      </c>
      <c r="W135" s="488">
        <v>21837847</v>
      </c>
      <c r="X135" s="488">
        <v>17470278</v>
      </c>
      <c r="Y135" s="488">
        <v>4367569</v>
      </c>
      <c r="Z135" s="488">
        <v>0</v>
      </c>
      <c r="AA135" s="488">
        <v>43675694</v>
      </c>
      <c r="AB135" s="488">
        <v>0</v>
      </c>
      <c r="AC135" s="488">
        <v>0</v>
      </c>
      <c r="AD135" s="488">
        <v>0</v>
      </c>
      <c r="AE135" s="488">
        <v>0</v>
      </c>
      <c r="AF135" s="488">
        <v>0</v>
      </c>
      <c r="AG135" s="488">
        <v>21837847</v>
      </c>
      <c r="AH135" s="488">
        <v>17470278</v>
      </c>
      <c r="AI135" s="488">
        <v>4367569</v>
      </c>
      <c r="AJ135" s="488">
        <v>0</v>
      </c>
      <c r="AK135" s="488">
        <v>43675694</v>
      </c>
      <c r="AL135" s="488">
        <v>151151</v>
      </c>
      <c r="AM135" s="488">
        <v>151151</v>
      </c>
      <c r="AN135" s="488">
        <v>0</v>
      </c>
      <c r="AO135" s="488">
        <v>0</v>
      </c>
      <c r="AP135" s="488">
        <v>0</v>
      </c>
      <c r="AQ135" s="488">
        <v>0</v>
      </c>
      <c r="AR135" s="488">
        <v>0</v>
      </c>
      <c r="AS135" s="488">
        <v>0</v>
      </c>
      <c r="AT135" s="488">
        <v>0</v>
      </c>
      <c r="AU135" s="488">
        <v>0</v>
      </c>
      <c r="AV135" s="488">
        <v>0</v>
      </c>
      <c r="AW135" s="488">
        <v>0</v>
      </c>
      <c r="AX135" s="488">
        <v>0</v>
      </c>
      <c r="AY135" s="488">
        <v>0</v>
      </c>
      <c r="AZ135" s="488">
        <v>0</v>
      </c>
      <c r="BA135" s="488">
        <v>0</v>
      </c>
      <c r="BB135" s="488">
        <v>0</v>
      </c>
      <c r="BC135" s="488">
        <v>0</v>
      </c>
      <c r="BD135" s="488">
        <v>0</v>
      </c>
      <c r="BE135" s="491">
        <v>0.5</v>
      </c>
      <c r="BF135" s="491">
        <v>0.4</v>
      </c>
      <c r="BG135" s="491">
        <v>0.1</v>
      </c>
      <c r="BH135" s="491">
        <v>0</v>
      </c>
      <c r="BI135" s="491">
        <v>1</v>
      </c>
      <c r="BJ135" s="492">
        <v>-1891</v>
      </c>
      <c r="BK135" s="492">
        <v>-1512</v>
      </c>
      <c r="BL135" s="492">
        <v>-378</v>
      </c>
      <c r="BM135" s="492">
        <v>0</v>
      </c>
      <c r="BN135" s="492">
        <v>-3781</v>
      </c>
      <c r="BO135" s="492">
        <v>21835956</v>
      </c>
      <c r="BP135" s="492">
        <v>17619917</v>
      </c>
      <c r="BQ135" s="492">
        <v>4367191</v>
      </c>
      <c r="BR135" s="492">
        <v>0</v>
      </c>
      <c r="BS135" s="493">
        <v>43823064</v>
      </c>
      <c r="BT135" s="494">
        <v>262429</v>
      </c>
      <c r="BU135" s="492">
        <v>65607</v>
      </c>
      <c r="BV135" s="492">
        <v>0</v>
      </c>
      <c r="BW135" s="492">
        <v>328036</v>
      </c>
      <c r="BX135" s="492">
        <v>728804</v>
      </c>
      <c r="BY135" s="492">
        <v>182201</v>
      </c>
      <c r="BZ135" s="492">
        <v>0</v>
      </c>
      <c r="CA135" s="492">
        <v>911005</v>
      </c>
      <c r="CB135" s="492">
        <v>0</v>
      </c>
      <c r="CC135" s="492">
        <v>0</v>
      </c>
      <c r="CD135" s="492">
        <v>0</v>
      </c>
      <c r="CE135" s="492">
        <v>0</v>
      </c>
      <c r="CF135" s="492">
        <v>0</v>
      </c>
      <c r="CG135" s="492">
        <v>0</v>
      </c>
      <c r="CH135" s="492">
        <v>0</v>
      </c>
      <c r="CI135" s="492">
        <v>0</v>
      </c>
      <c r="CJ135" s="492">
        <v>9502</v>
      </c>
      <c r="CK135" s="492">
        <v>2375</v>
      </c>
      <c r="CL135" s="492">
        <v>0</v>
      </c>
      <c r="CM135" s="492">
        <v>11877</v>
      </c>
      <c r="CN135" s="492">
        <v>0</v>
      </c>
      <c r="CO135" s="492">
        <v>0</v>
      </c>
      <c r="CP135" s="492">
        <v>0</v>
      </c>
      <c r="CQ135" s="492">
        <v>0</v>
      </c>
      <c r="CR135" s="492">
        <v>0</v>
      </c>
      <c r="CS135" s="492">
        <v>0</v>
      </c>
      <c r="CT135" s="492">
        <v>0</v>
      </c>
      <c r="CU135" s="492">
        <v>0</v>
      </c>
      <c r="CV135" s="492">
        <v>0</v>
      </c>
      <c r="CW135" s="492">
        <v>0</v>
      </c>
      <c r="CX135" s="492">
        <v>0</v>
      </c>
      <c r="CY135" s="492">
        <v>0</v>
      </c>
      <c r="CZ135" s="492">
        <v>1000735</v>
      </c>
      <c r="DA135" s="492">
        <v>250183</v>
      </c>
      <c r="DB135" s="492">
        <v>0</v>
      </c>
      <c r="DC135" s="493">
        <v>1250918</v>
      </c>
      <c r="DD135" s="591" t="s">
        <v>141</v>
      </c>
      <c r="DE135" s="592" t="s">
        <v>1196</v>
      </c>
      <c r="DF135" s="593" t="s">
        <v>1162</v>
      </c>
    </row>
    <row r="136" spans="1:110" ht="12.75" x14ac:dyDescent="0.2">
      <c r="A136" s="468">
        <v>129</v>
      </c>
      <c r="B136" s="473" t="s">
        <v>144</v>
      </c>
      <c r="C136" s="403" t="s">
        <v>897</v>
      </c>
      <c r="D136" s="474" t="s">
        <v>900</v>
      </c>
      <c r="E136" s="480" t="s">
        <v>143</v>
      </c>
      <c r="F136" s="487">
        <v>25458685</v>
      </c>
      <c r="G136" s="488">
        <v>1576323</v>
      </c>
      <c r="H136" s="488">
        <v>0</v>
      </c>
      <c r="I136" s="488">
        <v>135269</v>
      </c>
      <c r="J136" s="488">
        <v>0</v>
      </c>
      <c r="K136" s="488">
        <v>135269</v>
      </c>
      <c r="L136" s="488">
        <v>0</v>
      </c>
      <c r="M136" s="488">
        <v>0</v>
      </c>
      <c r="N136" s="488">
        <v>0</v>
      </c>
      <c r="O136" s="488">
        <v>0</v>
      </c>
      <c r="P136" s="488">
        <v>0</v>
      </c>
      <c r="Q136" s="489">
        <v>26899739</v>
      </c>
      <c r="R136" s="490">
        <v>0.5</v>
      </c>
      <c r="S136" s="491">
        <v>0.4</v>
      </c>
      <c r="T136" s="491">
        <v>0.09</v>
      </c>
      <c r="U136" s="491">
        <v>0.01</v>
      </c>
      <c r="V136" s="491">
        <v>1</v>
      </c>
      <c r="W136" s="488">
        <v>13449869</v>
      </c>
      <c r="X136" s="488">
        <v>10759896</v>
      </c>
      <c r="Y136" s="488">
        <v>2420977</v>
      </c>
      <c r="Z136" s="488">
        <v>268997</v>
      </c>
      <c r="AA136" s="488">
        <v>26899739</v>
      </c>
      <c r="AB136" s="488">
        <v>0</v>
      </c>
      <c r="AC136" s="488">
        <v>0</v>
      </c>
      <c r="AD136" s="488">
        <v>0</v>
      </c>
      <c r="AE136" s="488">
        <v>0</v>
      </c>
      <c r="AF136" s="488">
        <v>0</v>
      </c>
      <c r="AG136" s="488">
        <v>13449869</v>
      </c>
      <c r="AH136" s="488">
        <v>10759896</v>
      </c>
      <c r="AI136" s="488">
        <v>2420977</v>
      </c>
      <c r="AJ136" s="488">
        <v>268997</v>
      </c>
      <c r="AK136" s="488">
        <v>26899739</v>
      </c>
      <c r="AL136" s="488">
        <v>135269</v>
      </c>
      <c r="AM136" s="488">
        <v>135269</v>
      </c>
      <c r="AN136" s="488">
        <v>0</v>
      </c>
      <c r="AO136" s="488">
        <v>0</v>
      </c>
      <c r="AP136" s="488">
        <v>0</v>
      </c>
      <c r="AQ136" s="488">
        <v>0</v>
      </c>
      <c r="AR136" s="488">
        <v>0</v>
      </c>
      <c r="AS136" s="488">
        <v>0</v>
      </c>
      <c r="AT136" s="488">
        <v>0</v>
      </c>
      <c r="AU136" s="488">
        <v>0</v>
      </c>
      <c r="AV136" s="488">
        <v>0</v>
      </c>
      <c r="AW136" s="488">
        <v>0</v>
      </c>
      <c r="AX136" s="488">
        <v>0</v>
      </c>
      <c r="AY136" s="488">
        <v>0</v>
      </c>
      <c r="AZ136" s="488">
        <v>0</v>
      </c>
      <c r="BA136" s="488">
        <v>0</v>
      </c>
      <c r="BB136" s="488">
        <v>0</v>
      </c>
      <c r="BC136" s="488">
        <v>0</v>
      </c>
      <c r="BD136" s="488">
        <v>0</v>
      </c>
      <c r="BE136" s="491">
        <v>0.5</v>
      </c>
      <c r="BF136" s="491">
        <v>0.4</v>
      </c>
      <c r="BG136" s="491">
        <v>0.09</v>
      </c>
      <c r="BH136" s="491">
        <v>0.01</v>
      </c>
      <c r="BI136" s="491">
        <v>1</v>
      </c>
      <c r="BJ136" s="492">
        <v>31959</v>
      </c>
      <c r="BK136" s="492">
        <v>25568</v>
      </c>
      <c r="BL136" s="492">
        <v>5753</v>
      </c>
      <c r="BM136" s="492">
        <v>639</v>
      </c>
      <c r="BN136" s="492">
        <v>63919</v>
      </c>
      <c r="BO136" s="492">
        <v>13481828</v>
      </c>
      <c r="BP136" s="492">
        <v>10920733</v>
      </c>
      <c r="BQ136" s="492">
        <v>2426730</v>
      </c>
      <c r="BR136" s="492">
        <v>269636</v>
      </c>
      <c r="BS136" s="493">
        <v>27098927</v>
      </c>
      <c r="BT136" s="494">
        <v>161629</v>
      </c>
      <c r="BU136" s="492">
        <v>36367</v>
      </c>
      <c r="BV136" s="492">
        <v>4041</v>
      </c>
      <c r="BW136" s="492">
        <v>202037</v>
      </c>
      <c r="BX136" s="492">
        <v>673127</v>
      </c>
      <c r="BY136" s="492">
        <v>151453</v>
      </c>
      <c r="BZ136" s="492">
        <v>16828</v>
      </c>
      <c r="CA136" s="492">
        <v>841408</v>
      </c>
      <c r="CB136" s="492">
        <v>0</v>
      </c>
      <c r="CC136" s="492">
        <v>0</v>
      </c>
      <c r="CD136" s="492">
        <v>0</v>
      </c>
      <c r="CE136" s="492">
        <v>0</v>
      </c>
      <c r="CF136" s="492">
        <v>0</v>
      </c>
      <c r="CG136" s="492">
        <v>0</v>
      </c>
      <c r="CH136" s="492">
        <v>0</v>
      </c>
      <c r="CI136" s="492">
        <v>0</v>
      </c>
      <c r="CJ136" s="492">
        <v>2368</v>
      </c>
      <c r="CK136" s="492">
        <v>533</v>
      </c>
      <c r="CL136" s="492">
        <v>59</v>
      </c>
      <c r="CM136" s="492">
        <v>2960</v>
      </c>
      <c r="CN136" s="492">
        <v>6302</v>
      </c>
      <c r="CO136" s="492">
        <v>1418</v>
      </c>
      <c r="CP136" s="492">
        <v>158</v>
      </c>
      <c r="CQ136" s="492">
        <v>7878</v>
      </c>
      <c r="CR136" s="492">
        <v>1219</v>
      </c>
      <c r="CS136" s="492">
        <v>274</v>
      </c>
      <c r="CT136" s="492">
        <v>30</v>
      </c>
      <c r="CU136" s="492">
        <v>1523</v>
      </c>
      <c r="CV136" s="492">
        <v>0</v>
      </c>
      <c r="CW136" s="492">
        <v>0</v>
      </c>
      <c r="CX136" s="492">
        <v>0</v>
      </c>
      <c r="CY136" s="492">
        <v>0</v>
      </c>
      <c r="CZ136" s="492">
        <v>844645</v>
      </c>
      <c r="DA136" s="492">
        <v>190045</v>
      </c>
      <c r="DB136" s="492">
        <v>21116</v>
      </c>
      <c r="DC136" s="493">
        <v>1055806</v>
      </c>
      <c r="DD136" s="591" t="s">
        <v>143</v>
      </c>
      <c r="DE136" s="592" t="s">
        <v>1164</v>
      </c>
      <c r="DF136" s="593" t="s">
        <v>1165</v>
      </c>
    </row>
    <row r="137" spans="1:110" ht="12.75" x14ac:dyDescent="0.2">
      <c r="A137" s="468">
        <v>130</v>
      </c>
      <c r="B137" s="473" t="s">
        <v>146</v>
      </c>
      <c r="C137" s="403" t="s">
        <v>902</v>
      </c>
      <c r="D137" s="474" t="s">
        <v>903</v>
      </c>
      <c r="E137" s="480" t="s">
        <v>145</v>
      </c>
      <c r="F137" s="487">
        <v>359034778</v>
      </c>
      <c r="G137" s="488">
        <v>0</v>
      </c>
      <c r="H137" s="488">
        <v>6724797</v>
      </c>
      <c r="I137" s="488">
        <v>576004</v>
      </c>
      <c r="J137" s="488">
        <v>0</v>
      </c>
      <c r="K137" s="488">
        <v>576004</v>
      </c>
      <c r="L137" s="488">
        <v>0</v>
      </c>
      <c r="M137" s="488">
        <v>0</v>
      </c>
      <c r="N137" s="488">
        <v>0</v>
      </c>
      <c r="O137" s="488">
        <v>0</v>
      </c>
      <c r="P137" s="488">
        <v>0</v>
      </c>
      <c r="Q137" s="489">
        <v>351733977</v>
      </c>
      <c r="R137" s="490">
        <v>0.33</v>
      </c>
      <c r="S137" s="491">
        <v>0.3</v>
      </c>
      <c r="T137" s="491">
        <v>0.37</v>
      </c>
      <c r="U137" s="491">
        <v>0</v>
      </c>
      <c r="V137" s="491">
        <v>1</v>
      </c>
      <c r="W137" s="488">
        <v>116072213</v>
      </c>
      <c r="X137" s="488">
        <v>105520193</v>
      </c>
      <c r="Y137" s="488">
        <v>130141571</v>
      </c>
      <c r="Z137" s="488">
        <v>0</v>
      </c>
      <c r="AA137" s="488">
        <v>351733977</v>
      </c>
      <c r="AB137" s="488">
        <v>0</v>
      </c>
      <c r="AC137" s="488">
        <v>0</v>
      </c>
      <c r="AD137" s="488">
        <v>0</v>
      </c>
      <c r="AE137" s="488">
        <v>0</v>
      </c>
      <c r="AF137" s="488">
        <v>0</v>
      </c>
      <c r="AG137" s="488">
        <v>116072213</v>
      </c>
      <c r="AH137" s="488">
        <v>105520193</v>
      </c>
      <c r="AI137" s="488">
        <v>130141571</v>
      </c>
      <c r="AJ137" s="488">
        <v>0</v>
      </c>
      <c r="AK137" s="488">
        <v>351733977</v>
      </c>
      <c r="AL137" s="488">
        <v>576004</v>
      </c>
      <c r="AM137" s="488">
        <v>576004</v>
      </c>
      <c r="AN137" s="488">
        <v>0</v>
      </c>
      <c r="AO137" s="488">
        <v>0</v>
      </c>
      <c r="AP137" s="488">
        <v>0</v>
      </c>
      <c r="AQ137" s="488">
        <v>0</v>
      </c>
      <c r="AR137" s="488">
        <v>0</v>
      </c>
      <c r="AS137" s="488">
        <v>0</v>
      </c>
      <c r="AT137" s="488">
        <v>0</v>
      </c>
      <c r="AU137" s="488">
        <v>0</v>
      </c>
      <c r="AV137" s="488">
        <v>0</v>
      </c>
      <c r="AW137" s="488">
        <v>0</v>
      </c>
      <c r="AX137" s="488">
        <v>0</v>
      </c>
      <c r="AY137" s="488">
        <v>0</v>
      </c>
      <c r="AZ137" s="488">
        <v>0</v>
      </c>
      <c r="BA137" s="488">
        <v>0</v>
      </c>
      <c r="BB137" s="488">
        <v>0</v>
      </c>
      <c r="BC137" s="488">
        <v>0</v>
      </c>
      <c r="BD137" s="488">
        <v>0</v>
      </c>
      <c r="BE137" s="491">
        <v>0.5</v>
      </c>
      <c r="BF137" s="491">
        <v>0.3</v>
      </c>
      <c r="BG137" s="491">
        <v>0.2</v>
      </c>
      <c r="BH137" s="491">
        <v>0</v>
      </c>
      <c r="BI137" s="491">
        <v>1</v>
      </c>
      <c r="BJ137" s="492">
        <v>2491000</v>
      </c>
      <c r="BK137" s="492">
        <v>1494600</v>
      </c>
      <c r="BL137" s="492">
        <v>996400</v>
      </c>
      <c r="BM137" s="492">
        <v>0</v>
      </c>
      <c r="BN137" s="492">
        <v>4982000</v>
      </c>
      <c r="BO137" s="492">
        <v>118563213</v>
      </c>
      <c r="BP137" s="492">
        <v>107590797</v>
      </c>
      <c r="BQ137" s="492">
        <v>131137971</v>
      </c>
      <c r="BR137" s="492">
        <v>0</v>
      </c>
      <c r="BS137" s="493">
        <v>357291981</v>
      </c>
      <c r="BT137" s="494">
        <v>1585067</v>
      </c>
      <c r="BU137" s="492">
        <v>1954916</v>
      </c>
      <c r="BV137" s="492">
        <v>0</v>
      </c>
      <c r="BW137" s="492">
        <v>3539983</v>
      </c>
      <c r="BX137" s="492">
        <v>805630</v>
      </c>
      <c r="BY137" s="492">
        <v>993610</v>
      </c>
      <c r="BZ137" s="492">
        <v>0</v>
      </c>
      <c r="CA137" s="492">
        <v>1799240</v>
      </c>
      <c r="CB137" s="492">
        <v>0</v>
      </c>
      <c r="CC137" s="492">
        <v>0</v>
      </c>
      <c r="CD137" s="492">
        <v>0</v>
      </c>
      <c r="CE137" s="492">
        <v>0</v>
      </c>
      <c r="CF137" s="492">
        <v>0</v>
      </c>
      <c r="CG137" s="492">
        <v>0</v>
      </c>
      <c r="CH137" s="492">
        <v>0</v>
      </c>
      <c r="CI137" s="492">
        <v>0</v>
      </c>
      <c r="CJ137" s="492">
        <v>30450</v>
      </c>
      <c r="CK137" s="492">
        <v>37556</v>
      </c>
      <c r="CL137" s="492">
        <v>0</v>
      </c>
      <c r="CM137" s="492">
        <v>68006</v>
      </c>
      <c r="CN137" s="492">
        <v>0</v>
      </c>
      <c r="CO137" s="492">
        <v>0</v>
      </c>
      <c r="CP137" s="492">
        <v>0</v>
      </c>
      <c r="CQ137" s="492">
        <v>0</v>
      </c>
      <c r="CR137" s="492">
        <v>0</v>
      </c>
      <c r="CS137" s="492">
        <v>0</v>
      </c>
      <c r="CT137" s="492">
        <v>0</v>
      </c>
      <c r="CU137" s="492">
        <v>0</v>
      </c>
      <c r="CV137" s="492">
        <v>0</v>
      </c>
      <c r="CW137" s="492">
        <v>0</v>
      </c>
      <c r="CX137" s="492">
        <v>0</v>
      </c>
      <c r="CY137" s="492">
        <v>0</v>
      </c>
      <c r="CZ137" s="492">
        <v>2421147</v>
      </c>
      <c r="DA137" s="492">
        <v>2986082</v>
      </c>
      <c r="DB137" s="492">
        <v>0</v>
      </c>
      <c r="DC137" s="493">
        <v>5407229</v>
      </c>
      <c r="DD137" s="591" t="s">
        <v>145</v>
      </c>
      <c r="DE137" s="592" t="s">
        <v>1173</v>
      </c>
      <c r="DF137" s="592" t="s">
        <v>1174</v>
      </c>
    </row>
    <row r="138" spans="1:110" ht="12.75" x14ac:dyDescent="0.2">
      <c r="A138" s="468">
        <v>131</v>
      </c>
      <c r="B138" s="473" t="s">
        <v>148</v>
      </c>
      <c r="C138" s="403" t="s">
        <v>897</v>
      </c>
      <c r="D138" s="474" t="s">
        <v>900</v>
      </c>
      <c r="E138" s="480" t="s">
        <v>570</v>
      </c>
      <c r="F138" s="487">
        <v>31076137</v>
      </c>
      <c r="G138" s="488">
        <v>776453</v>
      </c>
      <c r="H138" s="488">
        <v>0</v>
      </c>
      <c r="I138" s="488">
        <v>127087</v>
      </c>
      <c r="J138" s="488">
        <v>0</v>
      </c>
      <c r="K138" s="488">
        <v>127087</v>
      </c>
      <c r="L138" s="488">
        <v>0</v>
      </c>
      <c r="M138" s="488">
        <v>76165</v>
      </c>
      <c r="N138" s="488">
        <v>94708</v>
      </c>
      <c r="O138" s="488">
        <v>94708</v>
      </c>
      <c r="P138" s="488">
        <v>0</v>
      </c>
      <c r="Q138" s="489">
        <v>31554630</v>
      </c>
      <c r="R138" s="490">
        <v>0.5</v>
      </c>
      <c r="S138" s="491">
        <v>0.4</v>
      </c>
      <c r="T138" s="491">
        <v>0.09</v>
      </c>
      <c r="U138" s="491">
        <v>0.01</v>
      </c>
      <c r="V138" s="491">
        <v>1</v>
      </c>
      <c r="W138" s="488">
        <v>15777315</v>
      </c>
      <c r="X138" s="488">
        <v>12621852</v>
      </c>
      <c r="Y138" s="488">
        <v>2839917</v>
      </c>
      <c r="Z138" s="488">
        <v>315546</v>
      </c>
      <c r="AA138" s="488">
        <v>31554630</v>
      </c>
      <c r="AB138" s="488">
        <v>251424</v>
      </c>
      <c r="AC138" s="488">
        <v>0</v>
      </c>
      <c r="AD138" s="488">
        <v>0</v>
      </c>
      <c r="AE138" s="488">
        <v>0</v>
      </c>
      <c r="AF138" s="488">
        <v>251424</v>
      </c>
      <c r="AG138" s="488">
        <v>15525891</v>
      </c>
      <c r="AH138" s="488">
        <v>12621852</v>
      </c>
      <c r="AI138" s="488">
        <v>2839917</v>
      </c>
      <c r="AJ138" s="488">
        <v>315546</v>
      </c>
      <c r="AK138" s="488">
        <v>31303206</v>
      </c>
      <c r="AL138" s="488">
        <v>127087</v>
      </c>
      <c r="AM138" s="488">
        <v>127087</v>
      </c>
      <c r="AN138" s="488">
        <v>76165</v>
      </c>
      <c r="AO138" s="488">
        <v>76165</v>
      </c>
      <c r="AP138" s="488">
        <v>94708</v>
      </c>
      <c r="AQ138" s="488">
        <v>0</v>
      </c>
      <c r="AR138" s="488">
        <v>94708</v>
      </c>
      <c r="AS138" s="488">
        <v>251424</v>
      </c>
      <c r="AT138" s="488">
        <v>0</v>
      </c>
      <c r="AU138" s="488">
        <v>0</v>
      </c>
      <c r="AV138" s="488">
        <v>251424</v>
      </c>
      <c r="AW138" s="488">
        <v>0</v>
      </c>
      <c r="AX138" s="488">
        <v>0</v>
      </c>
      <c r="AY138" s="488">
        <v>0</v>
      </c>
      <c r="AZ138" s="488">
        <v>0</v>
      </c>
      <c r="BA138" s="488">
        <v>0</v>
      </c>
      <c r="BB138" s="488">
        <v>0</v>
      </c>
      <c r="BC138" s="488">
        <v>0</v>
      </c>
      <c r="BD138" s="488">
        <v>0</v>
      </c>
      <c r="BE138" s="491">
        <v>0.5</v>
      </c>
      <c r="BF138" s="491">
        <v>0.4</v>
      </c>
      <c r="BG138" s="491">
        <v>0.09</v>
      </c>
      <c r="BH138" s="491">
        <v>0.01</v>
      </c>
      <c r="BI138" s="491">
        <v>1</v>
      </c>
      <c r="BJ138" s="492">
        <v>-463359</v>
      </c>
      <c r="BK138" s="492">
        <v>-370688</v>
      </c>
      <c r="BL138" s="492">
        <v>-83405</v>
      </c>
      <c r="BM138" s="492">
        <v>-9267</v>
      </c>
      <c r="BN138" s="492">
        <v>-926719</v>
      </c>
      <c r="BO138" s="492">
        <v>15062532</v>
      </c>
      <c r="BP138" s="492">
        <v>12800548</v>
      </c>
      <c r="BQ138" s="492">
        <v>2756512</v>
      </c>
      <c r="BR138" s="492">
        <v>306279</v>
      </c>
      <c r="BS138" s="493">
        <v>30925871</v>
      </c>
      <c r="BT138" s="494">
        <v>195942</v>
      </c>
      <c r="BU138" s="492">
        <v>42660</v>
      </c>
      <c r="BV138" s="492">
        <v>4740</v>
      </c>
      <c r="BW138" s="492">
        <v>243342</v>
      </c>
      <c r="BX138" s="492">
        <v>618648</v>
      </c>
      <c r="BY138" s="492">
        <v>139196</v>
      </c>
      <c r="BZ138" s="492">
        <v>15466</v>
      </c>
      <c r="CA138" s="492">
        <v>773310</v>
      </c>
      <c r="CB138" s="492">
        <v>988</v>
      </c>
      <c r="CC138" s="492">
        <v>223</v>
      </c>
      <c r="CD138" s="492">
        <v>25</v>
      </c>
      <c r="CE138" s="492">
        <v>1236</v>
      </c>
      <c r="CF138" s="492">
        <v>47113</v>
      </c>
      <c r="CG138" s="492">
        <v>10600</v>
      </c>
      <c r="CH138" s="492">
        <v>1178</v>
      </c>
      <c r="CI138" s="492">
        <v>58891</v>
      </c>
      <c r="CJ138" s="492">
        <v>0</v>
      </c>
      <c r="CK138" s="492">
        <v>0</v>
      </c>
      <c r="CL138" s="492">
        <v>0</v>
      </c>
      <c r="CM138" s="492">
        <v>0</v>
      </c>
      <c r="CN138" s="492">
        <v>2810</v>
      </c>
      <c r="CO138" s="492">
        <v>632</v>
      </c>
      <c r="CP138" s="492">
        <v>70</v>
      </c>
      <c r="CQ138" s="492">
        <v>3512</v>
      </c>
      <c r="CR138" s="492">
        <v>609</v>
      </c>
      <c r="CS138" s="492">
        <v>137</v>
      </c>
      <c r="CT138" s="492">
        <v>15</v>
      </c>
      <c r="CU138" s="492">
        <v>761</v>
      </c>
      <c r="CV138" s="492">
        <v>0</v>
      </c>
      <c r="CW138" s="492">
        <v>0</v>
      </c>
      <c r="CX138" s="492">
        <v>0</v>
      </c>
      <c r="CY138" s="492">
        <v>0</v>
      </c>
      <c r="CZ138" s="492">
        <v>866110</v>
      </c>
      <c r="DA138" s="492">
        <v>193448</v>
      </c>
      <c r="DB138" s="492">
        <v>21494</v>
      </c>
      <c r="DC138" s="493">
        <v>1081052</v>
      </c>
      <c r="DD138" s="591" t="s">
        <v>570</v>
      </c>
      <c r="DE138" s="592" t="s">
        <v>1184</v>
      </c>
      <c r="DF138" s="593" t="s">
        <v>1185</v>
      </c>
    </row>
    <row r="139" spans="1:110" ht="12.75" x14ac:dyDescent="0.2">
      <c r="A139" s="468">
        <v>132</v>
      </c>
      <c r="B139" s="473" t="s">
        <v>150</v>
      </c>
      <c r="C139" s="403" t="s">
        <v>897</v>
      </c>
      <c r="D139" s="474" t="s">
        <v>898</v>
      </c>
      <c r="E139" s="480" t="s">
        <v>149</v>
      </c>
      <c r="F139" s="487">
        <v>41361325</v>
      </c>
      <c r="G139" s="488">
        <v>861307</v>
      </c>
      <c r="H139" s="488">
        <v>0</v>
      </c>
      <c r="I139" s="488">
        <v>179932</v>
      </c>
      <c r="J139" s="488">
        <v>0</v>
      </c>
      <c r="K139" s="488">
        <v>179932</v>
      </c>
      <c r="L139" s="488">
        <v>0</v>
      </c>
      <c r="M139" s="488">
        <v>0</v>
      </c>
      <c r="N139" s="488">
        <v>0</v>
      </c>
      <c r="O139" s="488">
        <v>0</v>
      </c>
      <c r="P139" s="488">
        <v>0</v>
      </c>
      <c r="Q139" s="489">
        <v>42042700</v>
      </c>
      <c r="R139" s="490">
        <v>0.5</v>
      </c>
      <c r="S139" s="491">
        <v>0.4</v>
      </c>
      <c r="T139" s="491">
        <v>0.1</v>
      </c>
      <c r="U139" s="491">
        <v>0</v>
      </c>
      <c r="V139" s="491">
        <v>1</v>
      </c>
      <c r="W139" s="488">
        <v>21021350</v>
      </c>
      <c r="X139" s="488">
        <v>16817080</v>
      </c>
      <c r="Y139" s="488">
        <v>4204270</v>
      </c>
      <c r="Z139" s="488">
        <v>0</v>
      </c>
      <c r="AA139" s="488">
        <v>42042700</v>
      </c>
      <c r="AB139" s="488">
        <v>0</v>
      </c>
      <c r="AC139" s="488">
        <v>0</v>
      </c>
      <c r="AD139" s="488">
        <v>0</v>
      </c>
      <c r="AE139" s="488">
        <v>0</v>
      </c>
      <c r="AF139" s="488">
        <v>0</v>
      </c>
      <c r="AG139" s="488">
        <v>21021350</v>
      </c>
      <c r="AH139" s="488">
        <v>16817080</v>
      </c>
      <c r="AI139" s="488">
        <v>4204270</v>
      </c>
      <c r="AJ139" s="488">
        <v>0</v>
      </c>
      <c r="AK139" s="488">
        <v>42042700</v>
      </c>
      <c r="AL139" s="488">
        <v>179932</v>
      </c>
      <c r="AM139" s="488">
        <v>179932</v>
      </c>
      <c r="AN139" s="488">
        <v>0</v>
      </c>
      <c r="AO139" s="488">
        <v>0</v>
      </c>
      <c r="AP139" s="488">
        <v>0</v>
      </c>
      <c r="AQ139" s="488">
        <v>0</v>
      </c>
      <c r="AR139" s="488">
        <v>0</v>
      </c>
      <c r="AS139" s="488">
        <v>0</v>
      </c>
      <c r="AT139" s="488">
        <v>0</v>
      </c>
      <c r="AU139" s="488">
        <v>0</v>
      </c>
      <c r="AV139" s="488">
        <v>0</v>
      </c>
      <c r="AW139" s="488">
        <v>0</v>
      </c>
      <c r="AX139" s="488">
        <v>0</v>
      </c>
      <c r="AY139" s="488">
        <v>0</v>
      </c>
      <c r="AZ139" s="488">
        <v>0</v>
      </c>
      <c r="BA139" s="488">
        <v>0</v>
      </c>
      <c r="BB139" s="488">
        <v>0</v>
      </c>
      <c r="BC139" s="488">
        <v>0</v>
      </c>
      <c r="BD139" s="488">
        <v>0</v>
      </c>
      <c r="BE139" s="491">
        <v>0.5</v>
      </c>
      <c r="BF139" s="491">
        <v>0.4</v>
      </c>
      <c r="BG139" s="491">
        <v>0.1</v>
      </c>
      <c r="BH139" s="491">
        <v>0</v>
      </c>
      <c r="BI139" s="491">
        <v>1</v>
      </c>
      <c r="BJ139" s="492">
        <v>350000</v>
      </c>
      <c r="BK139" s="492">
        <v>280000</v>
      </c>
      <c r="BL139" s="492">
        <v>70000</v>
      </c>
      <c r="BM139" s="492">
        <v>0</v>
      </c>
      <c r="BN139" s="492">
        <v>700000</v>
      </c>
      <c r="BO139" s="492">
        <v>21371350</v>
      </c>
      <c r="BP139" s="492">
        <v>17277012</v>
      </c>
      <c r="BQ139" s="492">
        <v>4274270</v>
      </c>
      <c r="BR139" s="492">
        <v>0</v>
      </c>
      <c r="BS139" s="493">
        <v>42922632</v>
      </c>
      <c r="BT139" s="494">
        <v>252617</v>
      </c>
      <c r="BU139" s="492">
        <v>63154</v>
      </c>
      <c r="BV139" s="492">
        <v>0</v>
      </c>
      <c r="BW139" s="492">
        <v>315771</v>
      </c>
      <c r="BX139" s="492">
        <v>789483</v>
      </c>
      <c r="BY139" s="492">
        <v>197371</v>
      </c>
      <c r="BZ139" s="492">
        <v>0</v>
      </c>
      <c r="CA139" s="492">
        <v>986854</v>
      </c>
      <c r="CB139" s="492">
        <v>1284</v>
      </c>
      <c r="CC139" s="492">
        <v>321</v>
      </c>
      <c r="CD139" s="492">
        <v>0</v>
      </c>
      <c r="CE139" s="492">
        <v>1605</v>
      </c>
      <c r="CF139" s="492">
        <v>57062</v>
      </c>
      <c r="CG139" s="492">
        <v>14266</v>
      </c>
      <c r="CH139" s="492">
        <v>0</v>
      </c>
      <c r="CI139" s="492">
        <v>71328</v>
      </c>
      <c r="CJ139" s="492">
        <v>2842</v>
      </c>
      <c r="CK139" s="492">
        <v>710</v>
      </c>
      <c r="CL139" s="492">
        <v>0</v>
      </c>
      <c r="CM139" s="492">
        <v>3552</v>
      </c>
      <c r="CN139" s="492">
        <v>3986</v>
      </c>
      <c r="CO139" s="492">
        <v>996</v>
      </c>
      <c r="CP139" s="492">
        <v>0</v>
      </c>
      <c r="CQ139" s="492">
        <v>4982</v>
      </c>
      <c r="CR139" s="492">
        <v>1218</v>
      </c>
      <c r="CS139" s="492">
        <v>305</v>
      </c>
      <c r="CT139" s="492">
        <v>0</v>
      </c>
      <c r="CU139" s="492">
        <v>1523</v>
      </c>
      <c r="CV139" s="492">
        <v>0</v>
      </c>
      <c r="CW139" s="492">
        <v>0</v>
      </c>
      <c r="CX139" s="492">
        <v>0</v>
      </c>
      <c r="CY139" s="492">
        <v>0</v>
      </c>
      <c r="CZ139" s="492">
        <v>1108492</v>
      </c>
      <c r="DA139" s="492">
        <v>277123</v>
      </c>
      <c r="DB139" s="492">
        <v>0</v>
      </c>
      <c r="DC139" s="493">
        <v>1385615</v>
      </c>
      <c r="DD139" s="591" t="s">
        <v>149</v>
      </c>
      <c r="DE139" s="592" t="s">
        <v>1161</v>
      </c>
      <c r="DF139" s="593" t="s">
        <v>1162</v>
      </c>
    </row>
    <row r="140" spans="1:110" ht="12.75" x14ac:dyDescent="0.2">
      <c r="A140" s="468">
        <v>133</v>
      </c>
      <c r="B140" s="473" t="s">
        <v>152</v>
      </c>
      <c r="C140" s="403" t="s">
        <v>902</v>
      </c>
      <c r="D140" s="474" t="s">
        <v>903</v>
      </c>
      <c r="E140" s="480" t="s">
        <v>151</v>
      </c>
      <c r="F140" s="487">
        <v>169708345</v>
      </c>
      <c r="G140" s="488">
        <v>14505064</v>
      </c>
      <c r="H140" s="488">
        <v>0</v>
      </c>
      <c r="I140" s="488">
        <v>415076</v>
      </c>
      <c r="J140" s="488">
        <v>0</v>
      </c>
      <c r="K140" s="488">
        <v>415076</v>
      </c>
      <c r="L140" s="488">
        <v>0</v>
      </c>
      <c r="M140" s="488">
        <v>0</v>
      </c>
      <c r="N140" s="488">
        <v>0</v>
      </c>
      <c r="O140" s="488">
        <v>0</v>
      </c>
      <c r="P140" s="488">
        <v>0</v>
      </c>
      <c r="Q140" s="489">
        <v>183798333</v>
      </c>
      <c r="R140" s="490">
        <v>0.33</v>
      </c>
      <c r="S140" s="491">
        <v>0.3</v>
      </c>
      <c r="T140" s="491">
        <v>0.37</v>
      </c>
      <c r="U140" s="491">
        <v>0</v>
      </c>
      <c r="V140" s="491">
        <v>1</v>
      </c>
      <c r="W140" s="488">
        <v>60653450</v>
      </c>
      <c r="X140" s="488">
        <v>55139500</v>
      </c>
      <c r="Y140" s="488">
        <v>68005383</v>
      </c>
      <c r="Z140" s="488">
        <v>0</v>
      </c>
      <c r="AA140" s="488">
        <v>183798333</v>
      </c>
      <c r="AB140" s="488">
        <v>0</v>
      </c>
      <c r="AC140" s="488">
        <v>0</v>
      </c>
      <c r="AD140" s="488">
        <v>0</v>
      </c>
      <c r="AE140" s="488">
        <v>0</v>
      </c>
      <c r="AF140" s="488">
        <v>0</v>
      </c>
      <c r="AG140" s="488">
        <v>60653450</v>
      </c>
      <c r="AH140" s="488">
        <v>55139500</v>
      </c>
      <c r="AI140" s="488">
        <v>68005383</v>
      </c>
      <c r="AJ140" s="488">
        <v>0</v>
      </c>
      <c r="AK140" s="488">
        <v>183798333</v>
      </c>
      <c r="AL140" s="488">
        <v>415076</v>
      </c>
      <c r="AM140" s="488">
        <v>415076</v>
      </c>
      <c r="AN140" s="488">
        <v>0</v>
      </c>
      <c r="AO140" s="488">
        <v>0</v>
      </c>
      <c r="AP140" s="488">
        <v>0</v>
      </c>
      <c r="AQ140" s="488">
        <v>0</v>
      </c>
      <c r="AR140" s="488">
        <v>0</v>
      </c>
      <c r="AS140" s="488">
        <v>0</v>
      </c>
      <c r="AT140" s="488">
        <v>0</v>
      </c>
      <c r="AU140" s="488">
        <v>0</v>
      </c>
      <c r="AV140" s="488">
        <v>0</v>
      </c>
      <c r="AW140" s="488">
        <v>0</v>
      </c>
      <c r="AX140" s="488">
        <v>0</v>
      </c>
      <c r="AY140" s="488">
        <v>0</v>
      </c>
      <c r="AZ140" s="488">
        <v>0</v>
      </c>
      <c r="BA140" s="488">
        <v>0</v>
      </c>
      <c r="BB140" s="488">
        <v>0</v>
      </c>
      <c r="BC140" s="488">
        <v>0</v>
      </c>
      <c r="BD140" s="488">
        <v>0</v>
      </c>
      <c r="BE140" s="491">
        <v>0.5</v>
      </c>
      <c r="BF140" s="491">
        <v>0.3</v>
      </c>
      <c r="BG140" s="491">
        <v>0.2</v>
      </c>
      <c r="BH140" s="491">
        <v>0</v>
      </c>
      <c r="BI140" s="491">
        <v>1</v>
      </c>
      <c r="BJ140" s="492">
        <v>-517172</v>
      </c>
      <c r="BK140" s="492">
        <v>-310304</v>
      </c>
      <c r="BL140" s="492">
        <v>-206869</v>
      </c>
      <c r="BM140" s="492">
        <v>0</v>
      </c>
      <c r="BN140" s="492">
        <v>-1034345</v>
      </c>
      <c r="BO140" s="492">
        <v>60136278</v>
      </c>
      <c r="BP140" s="492">
        <v>55244272</v>
      </c>
      <c r="BQ140" s="492">
        <v>67798514</v>
      </c>
      <c r="BR140" s="492">
        <v>0</v>
      </c>
      <c r="BS140" s="493">
        <v>183179064</v>
      </c>
      <c r="BT140" s="494">
        <v>828276</v>
      </c>
      <c r="BU140" s="492">
        <v>1021540</v>
      </c>
      <c r="BV140" s="492">
        <v>0</v>
      </c>
      <c r="BW140" s="492">
        <v>1849816</v>
      </c>
      <c r="BX140" s="492">
        <v>630580</v>
      </c>
      <c r="BY140" s="492">
        <v>777716</v>
      </c>
      <c r="BZ140" s="492">
        <v>0</v>
      </c>
      <c r="CA140" s="492">
        <v>1408296</v>
      </c>
      <c r="CB140" s="492">
        <v>0</v>
      </c>
      <c r="CC140" s="492">
        <v>0</v>
      </c>
      <c r="CD140" s="492">
        <v>0</v>
      </c>
      <c r="CE140" s="492">
        <v>0</v>
      </c>
      <c r="CF140" s="492">
        <v>0</v>
      </c>
      <c r="CG140" s="492">
        <v>0</v>
      </c>
      <c r="CH140" s="492">
        <v>0</v>
      </c>
      <c r="CI140" s="492">
        <v>0</v>
      </c>
      <c r="CJ140" s="492">
        <v>6904</v>
      </c>
      <c r="CK140" s="492">
        <v>8515</v>
      </c>
      <c r="CL140" s="492">
        <v>0</v>
      </c>
      <c r="CM140" s="492">
        <v>15419</v>
      </c>
      <c r="CN140" s="492">
        <v>0</v>
      </c>
      <c r="CO140" s="492">
        <v>0</v>
      </c>
      <c r="CP140" s="492">
        <v>0</v>
      </c>
      <c r="CQ140" s="492">
        <v>0</v>
      </c>
      <c r="CR140" s="492">
        <v>0</v>
      </c>
      <c r="CS140" s="492">
        <v>0</v>
      </c>
      <c r="CT140" s="492">
        <v>0</v>
      </c>
      <c r="CU140" s="492">
        <v>0</v>
      </c>
      <c r="CV140" s="492">
        <v>0</v>
      </c>
      <c r="CW140" s="492">
        <v>0</v>
      </c>
      <c r="CX140" s="492">
        <v>0</v>
      </c>
      <c r="CY140" s="492">
        <v>0</v>
      </c>
      <c r="CZ140" s="492">
        <v>1465760</v>
      </c>
      <c r="DA140" s="492">
        <v>1807771</v>
      </c>
      <c r="DB140" s="492">
        <v>0</v>
      </c>
      <c r="DC140" s="493">
        <v>3273531</v>
      </c>
      <c r="DD140" s="591" t="s">
        <v>151</v>
      </c>
      <c r="DE140" s="592" t="s">
        <v>1173</v>
      </c>
      <c r="DF140" s="592" t="s">
        <v>1174</v>
      </c>
    </row>
    <row r="141" spans="1:110" ht="12.75" x14ac:dyDescent="0.2">
      <c r="A141" s="468">
        <v>134</v>
      </c>
      <c r="B141" s="473" t="s">
        <v>154</v>
      </c>
      <c r="C141" s="403" t="s">
        <v>897</v>
      </c>
      <c r="D141" s="474" t="s">
        <v>901</v>
      </c>
      <c r="E141" s="480" t="s">
        <v>153</v>
      </c>
      <c r="F141" s="487">
        <v>55330078</v>
      </c>
      <c r="G141" s="488">
        <v>0</v>
      </c>
      <c r="H141" s="488">
        <v>1682918</v>
      </c>
      <c r="I141" s="488">
        <v>217080</v>
      </c>
      <c r="J141" s="488">
        <v>0</v>
      </c>
      <c r="K141" s="488">
        <v>217080</v>
      </c>
      <c r="L141" s="488">
        <v>0</v>
      </c>
      <c r="M141" s="488">
        <v>0</v>
      </c>
      <c r="N141" s="488">
        <v>864030</v>
      </c>
      <c r="O141" s="488">
        <v>864030</v>
      </c>
      <c r="P141" s="488">
        <v>0</v>
      </c>
      <c r="Q141" s="489">
        <v>52566050</v>
      </c>
      <c r="R141" s="490">
        <v>0.5</v>
      </c>
      <c r="S141" s="491">
        <v>0.4</v>
      </c>
      <c r="T141" s="491">
        <v>0.09</v>
      </c>
      <c r="U141" s="491">
        <v>0.01</v>
      </c>
      <c r="V141" s="491">
        <v>1</v>
      </c>
      <c r="W141" s="488">
        <v>26283024</v>
      </c>
      <c r="X141" s="488">
        <v>21026420</v>
      </c>
      <c r="Y141" s="488">
        <v>4730945</v>
      </c>
      <c r="Z141" s="488">
        <v>525661</v>
      </c>
      <c r="AA141" s="488">
        <v>52566050</v>
      </c>
      <c r="AB141" s="488">
        <v>200238</v>
      </c>
      <c r="AC141" s="488">
        <v>0</v>
      </c>
      <c r="AD141" s="488">
        <v>0</v>
      </c>
      <c r="AE141" s="488">
        <v>0</v>
      </c>
      <c r="AF141" s="488">
        <v>200238</v>
      </c>
      <c r="AG141" s="488">
        <v>26082786</v>
      </c>
      <c r="AH141" s="488">
        <v>21026420</v>
      </c>
      <c r="AI141" s="488">
        <v>4730945</v>
      </c>
      <c r="AJ141" s="488">
        <v>525661</v>
      </c>
      <c r="AK141" s="488">
        <v>52365812</v>
      </c>
      <c r="AL141" s="488">
        <v>217080</v>
      </c>
      <c r="AM141" s="488">
        <v>217080</v>
      </c>
      <c r="AN141" s="488">
        <v>0</v>
      </c>
      <c r="AO141" s="488">
        <v>0</v>
      </c>
      <c r="AP141" s="488">
        <v>864030</v>
      </c>
      <c r="AQ141" s="488">
        <v>0</v>
      </c>
      <c r="AR141" s="488">
        <v>864030</v>
      </c>
      <c r="AS141" s="488">
        <v>200238</v>
      </c>
      <c r="AT141" s="488">
        <v>0</v>
      </c>
      <c r="AU141" s="488">
        <v>0</v>
      </c>
      <c r="AV141" s="488">
        <v>200238</v>
      </c>
      <c r="AW141" s="488">
        <v>0</v>
      </c>
      <c r="AX141" s="488">
        <v>0</v>
      </c>
      <c r="AY141" s="488">
        <v>0</v>
      </c>
      <c r="AZ141" s="488">
        <v>0</v>
      </c>
      <c r="BA141" s="488">
        <v>0</v>
      </c>
      <c r="BB141" s="488">
        <v>0</v>
      </c>
      <c r="BC141" s="488">
        <v>0</v>
      </c>
      <c r="BD141" s="488">
        <v>0</v>
      </c>
      <c r="BE141" s="491">
        <v>0.5</v>
      </c>
      <c r="BF141" s="491">
        <v>0.4</v>
      </c>
      <c r="BG141" s="491">
        <v>0.09</v>
      </c>
      <c r="BH141" s="491">
        <v>0.01</v>
      </c>
      <c r="BI141" s="491">
        <v>1</v>
      </c>
      <c r="BJ141" s="492">
        <v>1892175</v>
      </c>
      <c r="BK141" s="492">
        <v>1513739</v>
      </c>
      <c r="BL141" s="492">
        <v>340591</v>
      </c>
      <c r="BM141" s="492">
        <v>37843</v>
      </c>
      <c r="BN141" s="492">
        <v>3784348</v>
      </c>
      <c r="BO141" s="492">
        <v>27974961</v>
      </c>
      <c r="BP141" s="492">
        <v>23821507</v>
      </c>
      <c r="BQ141" s="492">
        <v>5071536</v>
      </c>
      <c r="BR141" s="492">
        <v>563504</v>
      </c>
      <c r="BS141" s="493">
        <v>57431508</v>
      </c>
      <c r="BT141" s="494">
        <v>331834</v>
      </c>
      <c r="BU141" s="492">
        <v>71066</v>
      </c>
      <c r="BV141" s="492">
        <v>7896</v>
      </c>
      <c r="BW141" s="492">
        <v>410796</v>
      </c>
      <c r="BX141" s="492">
        <v>1406077</v>
      </c>
      <c r="BY141" s="492">
        <v>316368</v>
      </c>
      <c r="BZ141" s="492">
        <v>35152</v>
      </c>
      <c r="CA141" s="492">
        <v>1757597</v>
      </c>
      <c r="CB141" s="492">
        <v>2513</v>
      </c>
      <c r="CC141" s="492">
        <v>565</v>
      </c>
      <c r="CD141" s="492">
        <v>63</v>
      </c>
      <c r="CE141" s="492">
        <v>3141</v>
      </c>
      <c r="CF141" s="492">
        <v>0</v>
      </c>
      <c r="CG141" s="492">
        <v>0</v>
      </c>
      <c r="CH141" s="492">
        <v>0</v>
      </c>
      <c r="CI141" s="492">
        <v>0</v>
      </c>
      <c r="CJ141" s="492">
        <v>0</v>
      </c>
      <c r="CK141" s="492">
        <v>0</v>
      </c>
      <c r="CL141" s="492">
        <v>0</v>
      </c>
      <c r="CM141" s="492">
        <v>0</v>
      </c>
      <c r="CN141" s="492">
        <v>14211</v>
      </c>
      <c r="CO141" s="492">
        <v>3197</v>
      </c>
      <c r="CP141" s="492">
        <v>355</v>
      </c>
      <c r="CQ141" s="492">
        <v>17763</v>
      </c>
      <c r="CR141" s="492">
        <v>0</v>
      </c>
      <c r="CS141" s="492">
        <v>0</v>
      </c>
      <c r="CT141" s="492">
        <v>0</v>
      </c>
      <c r="CU141" s="492">
        <v>0</v>
      </c>
      <c r="CV141" s="492">
        <v>0</v>
      </c>
      <c r="CW141" s="492">
        <v>0</v>
      </c>
      <c r="CX141" s="492">
        <v>0</v>
      </c>
      <c r="CY141" s="492">
        <v>0</v>
      </c>
      <c r="CZ141" s="492">
        <v>1754635</v>
      </c>
      <c r="DA141" s="492">
        <v>391196</v>
      </c>
      <c r="DB141" s="492">
        <v>43466</v>
      </c>
      <c r="DC141" s="493">
        <v>2189297</v>
      </c>
      <c r="DD141" s="591" t="s">
        <v>153</v>
      </c>
      <c r="DE141" s="592" t="s">
        <v>1198</v>
      </c>
      <c r="DF141" s="593" t="s">
        <v>1199</v>
      </c>
    </row>
    <row r="142" spans="1:110" ht="12.75" x14ac:dyDescent="0.2">
      <c r="A142" s="468">
        <v>135</v>
      </c>
      <c r="B142" s="473" t="s">
        <v>156</v>
      </c>
      <c r="C142" s="403" t="s">
        <v>897</v>
      </c>
      <c r="D142" s="474" t="s">
        <v>899</v>
      </c>
      <c r="E142" s="480" t="s">
        <v>155</v>
      </c>
      <c r="F142" s="487">
        <v>18391663</v>
      </c>
      <c r="G142" s="488">
        <v>0</v>
      </c>
      <c r="H142" s="488">
        <v>1427239</v>
      </c>
      <c r="I142" s="488">
        <v>125909</v>
      </c>
      <c r="J142" s="488">
        <v>0</v>
      </c>
      <c r="K142" s="488">
        <v>125909</v>
      </c>
      <c r="L142" s="488">
        <v>0</v>
      </c>
      <c r="M142" s="488">
        <v>0</v>
      </c>
      <c r="N142" s="488">
        <v>0</v>
      </c>
      <c r="O142" s="488">
        <v>0</v>
      </c>
      <c r="P142" s="488">
        <v>0</v>
      </c>
      <c r="Q142" s="489">
        <v>16838515</v>
      </c>
      <c r="R142" s="490">
        <v>0.5</v>
      </c>
      <c r="S142" s="491">
        <v>0.4</v>
      </c>
      <c r="T142" s="491">
        <v>0.09</v>
      </c>
      <c r="U142" s="491">
        <v>0.01</v>
      </c>
      <c r="V142" s="491">
        <v>1</v>
      </c>
      <c r="W142" s="488">
        <v>8419258</v>
      </c>
      <c r="X142" s="488">
        <v>6735406</v>
      </c>
      <c r="Y142" s="488">
        <v>1515466</v>
      </c>
      <c r="Z142" s="488">
        <v>168385</v>
      </c>
      <c r="AA142" s="488">
        <v>16838515</v>
      </c>
      <c r="AB142" s="488">
        <v>0</v>
      </c>
      <c r="AC142" s="488">
        <v>0</v>
      </c>
      <c r="AD142" s="488">
        <v>0</v>
      </c>
      <c r="AE142" s="488">
        <v>0</v>
      </c>
      <c r="AF142" s="488">
        <v>0</v>
      </c>
      <c r="AG142" s="488">
        <v>8419258</v>
      </c>
      <c r="AH142" s="488">
        <v>6735406</v>
      </c>
      <c r="AI142" s="488">
        <v>1515466</v>
      </c>
      <c r="AJ142" s="488">
        <v>168385</v>
      </c>
      <c r="AK142" s="488">
        <v>16838515</v>
      </c>
      <c r="AL142" s="488">
        <v>125909</v>
      </c>
      <c r="AM142" s="488">
        <v>125909</v>
      </c>
      <c r="AN142" s="488">
        <v>0</v>
      </c>
      <c r="AO142" s="488">
        <v>0</v>
      </c>
      <c r="AP142" s="488">
        <v>0</v>
      </c>
      <c r="AQ142" s="488">
        <v>0</v>
      </c>
      <c r="AR142" s="488">
        <v>0</v>
      </c>
      <c r="AS142" s="488">
        <v>0</v>
      </c>
      <c r="AT142" s="488">
        <v>0</v>
      </c>
      <c r="AU142" s="488">
        <v>0</v>
      </c>
      <c r="AV142" s="488">
        <v>0</v>
      </c>
      <c r="AW142" s="488">
        <v>0</v>
      </c>
      <c r="AX142" s="488">
        <v>0</v>
      </c>
      <c r="AY142" s="488">
        <v>0</v>
      </c>
      <c r="AZ142" s="488">
        <v>0</v>
      </c>
      <c r="BA142" s="488">
        <v>0</v>
      </c>
      <c r="BB142" s="488">
        <v>0</v>
      </c>
      <c r="BC142" s="488">
        <v>0</v>
      </c>
      <c r="BD142" s="488">
        <v>0</v>
      </c>
      <c r="BE142" s="491">
        <v>0.5</v>
      </c>
      <c r="BF142" s="491">
        <v>0.4</v>
      </c>
      <c r="BG142" s="491">
        <v>0.09</v>
      </c>
      <c r="BH142" s="491">
        <v>0.01</v>
      </c>
      <c r="BI142" s="491">
        <v>1</v>
      </c>
      <c r="BJ142" s="492">
        <v>883579</v>
      </c>
      <c r="BK142" s="492">
        <v>706863</v>
      </c>
      <c r="BL142" s="492">
        <v>159044</v>
      </c>
      <c r="BM142" s="492">
        <v>17672</v>
      </c>
      <c r="BN142" s="492">
        <v>1767158</v>
      </c>
      <c r="BO142" s="492">
        <v>9302837</v>
      </c>
      <c r="BP142" s="492">
        <v>7568178</v>
      </c>
      <c r="BQ142" s="492">
        <v>1674510</v>
      </c>
      <c r="BR142" s="492">
        <v>186057</v>
      </c>
      <c r="BS142" s="493">
        <v>18731582</v>
      </c>
      <c r="BT142" s="494">
        <v>101176</v>
      </c>
      <c r="BU142" s="492">
        <v>22765</v>
      </c>
      <c r="BV142" s="492">
        <v>2529</v>
      </c>
      <c r="BW142" s="492">
        <v>126470</v>
      </c>
      <c r="BX142" s="492">
        <v>596549</v>
      </c>
      <c r="BY142" s="492">
        <v>134223</v>
      </c>
      <c r="BZ142" s="492">
        <v>14914</v>
      </c>
      <c r="CA142" s="492">
        <v>745686</v>
      </c>
      <c r="CB142" s="492">
        <v>3590</v>
      </c>
      <c r="CC142" s="492">
        <v>808</v>
      </c>
      <c r="CD142" s="492">
        <v>90</v>
      </c>
      <c r="CE142" s="492">
        <v>4488</v>
      </c>
      <c r="CF142" s="492">
        <v>0</v>
      </c>
      <c r="CG142" s="492">
        <v>0</v>
      </c>
      <c r="CH142" s="492">
        <v>0</v>
      </c>
      <c r="CI142" s="492">
        <v>0</v>
      </c>
      <c r="CJ142" s="492">
        <v>1395</v>
      </c>
      <c r="CK142" s="492">
        <v>314</v>
      </c>
      <c r="CL142" s="492">
        <v>35</v>
      </c>
      <c r="CM142" s="492">
        <v>1744</v>
      </c>
      <c r="CN142" s="492">
        <v>0</v>
      </c>
      <c r="CO142" s="492">
        <v>0</v>
      </c>
      <c r="CP142" s="492">
        <v>0</v>
      </c>
      <c r="CQ142" s="492">
        <v>0</v>
      </c>
      <c r="CR142" s="492">
        <v>609</v>
      </c>
      <c r="CS142" s="492">
        <v>137</v>
      </c>
      <c r="CT142" s="492">
        <v>15</v>
      </c>
      <c r="CU142" s="492">
        <v>761</v>
      </c>
      <c r="CV142" s="492">
        <v>0</v>
      </c>
      <c r="CW142" s="492">
        <v>0</v>
      </c>
      <c r="CX142" s="492">
        <v>0</v>
      </c>
      <c r="CY142" s="492">
        <v>0</v>
      </c>
      <c r="CZ142" s="492">
        <v>703319</v>
      </c>
      <c r="DA142" s="492">
        <v>158247</v>
      </c>
      <c r="DB142" s="492">
        <v>17583</v>
      </c>
      <c r="DC142" s="493">
        <v>879149</v>
      </c>
      <c r="DD142" s="591" t="s">
        <v>155</v>
      </c>
      <c r="DE142" s="592" t="s">
        <v>1197</v>
      </c>
      <c r="DF142" s="593" t="s">
        <v>1186</v>
      </c>
    </row>
    <row r="143" spans="1:110" ht="12.75" x14ac:dyDescent="0.2">
      <c r="A143" s="468">
        <v>136</v>
      </c>
      <c r="B143" s="473" t="s">
        <v>158</v>
      </c>
      <c r="C143" s="403" t="s">
        <v>897</v>
      </c>
      <c r="D143" s="474" t="s">
        <v>901</v>
      </c>
      <c r="E143" s="480" t="s">
        <v>157</v>
      </c>
      <c r="F143" s="487">
        <v>56123341</v>
      </c>
      <c r="G143" s="488">
        <v>0</v>
      </c>
      <c r="H143" s="488">
        <v>2960226</v>
      </c>
      <c r="I143" s="488">
        <v>187343</v>
      </c>
      <c r="J143" s="488">
        <v>0</v>
      </c>
      <c r="K143" s="488">
        <v>187343</v>
      </c>
      <c r="L143" s="488">
        <v>0</v>
      </c>
      <c r="M143" s="488">
        <v>169882</v>
      </c>
      <c r="N143" s="488">
        <v>2073</v>
      </c>
      <c r="O143" s="488">
        <v>2073</v>
      </c>
      <c r="P143" s="488">
        <v>0</v>
      </c>
      <c r="Q143" s="489">
        <v>52803817</v>
      </c>
      <c r="R143" s="490">
        <v>0.5</v>
      </c>
      <c r="S143" s="491">
        <v>0.4</v>
      </c>
      <c r="T143" s="491">
        <v>0.1</v>
      </c>
      <c r="U143" s="491">
        <v>0</v>
      </c>
      <c r="V143" s="491">
        <v>1</v>
      </c>
      <c r="W143" s="488">
        <v>26401908</v>
      </c>
      <c r="X143" s="488">
        <v>21121527</v>
      </c>
      <c r="Y143" s="488">
        <v>5280382</v>
      </c>
      <c r="Z143" s="488">
        <v>0</v>
      </c>
      <c r="AA143" s="488">
        <v>52803817</v>
      </c>
      <c r="AB143" s="488">
        <v>33600</v>
      </c>
      <c r="AC143" s="488">
        <v>0</v>
      </c>
      <c r="AD143" s="488">
        <v>0</v>
      </c>
      <c r="AE143" s="488">
        <v>0</v>
      </c>
      <c r="AF143" s="488">
        <v>33600</v>
      </c>
      <c r="AG143" s="488">
        <v>26368308</v>
      </c>
      <c r="AH143" s="488">
        <v>21121527</v>
      </c>
      <c r="AI143" s="488">
        <v>5280382</v>
      </c>
      <c r="AJ143" s="488">
        <v>0</v>
      </c>
      <c r="AK143" s="488">
        <v>52770217</v>
      </c>
      <c r="AL143" s="488">
        <v>187343</v>
      </c>
      <c r="AM143" s="488">
        <v>187343</v>
      </c>
      <c r="AN143" s="488">
        <v>169882</v>
      </c>
      <c r="AO143" s="488">
        <v>169882</v>
      </c>
      <c r="AP143" s="488">
        <v>2073</v>
      </c>
      <c r="AQ143" s="488">
        <v>0</v>
      </c>
      <c r="AR143" s="488">
        <v>2073</v>
      </c>
      <c r="AS143" s="488">
        <v>33600</v>
      </c>
      <c r="AT143" s="488">
        <v>0</v>
      </c>
      <c r="AU143" s="488">
        <v>0</v>
      </c>
      <c r="AV143" s="488">
        <v>33600</v>
      </c>
      <c r="AW143" s="488">
        <v>0</v>
      </c>
      <c r="AX143" s="488">
        <v>0</v>
      </c>
      <c r="AY143" s="488">
        <v>0</v>
      </c>
      <c r="AZ143" s="488">
        <v>0</v>
      </c>
      <c r="BA143" s="488">
        <v>0</v>
      </c>
      <c r="BB143" s="488">
        <v>0</v>
      </c>
      <c r="BC143" s="488">
        <v>0</v>
      </c>
      <c r="BD143" s="488">
        <v>0</v>
      </c>
      <c r="BE143" s="491">
        <v>0.5</v>
      </c>
      <c r="BF143" s="491">
        <v>0.4</v>
      </c>
      <c r="BG143" s="491">
        <v>0.1</v>
      </c>
      <c r="BH143" s="491">
        <v>0</v>
      </c>
      <c r="BI143" s="491">
        <v>1</v>
      </c>
      <c r="BJ143" s="492">
        <v>-854497</v>
      </c>
      <c r="BK143" s="492">
        <v>-683598</v>
      </c>
      <c r="BL143" s="492">
        <v>-170899</v>
      </c>
      <c r="BM143" s="492">
        <v>0</v>
      </c>
      <c r="BN143" s="492">
        <v>-1708994</v>
      </c>
      <c r="BO143" s="492">
        <v>25513811</v>
      </c>
      <c r="BP143" s="492">
        <v>20830827</v>
      </c>
      <c r="BQ143" s="492">
        <v>5109483</v>
      </c>
      <c r="BR143" s="492">
        <v>0</v>
      </c>
      <c r="BS143" s="493">
        <v>51454121</v>
      </c>
      <c r="BT143" s="494">
        <v>320364</v>
      </c>
      <c r="BU143" s="492">
        <v>79319</v>
      </c>
      <c r="BV143" s="492">
        <v>0</v>
      </c>
      <c r="BW143" s="492">
        <v>399683</v>
      </c>
      <c r="BX143" s="492">
        <v>704297</v>
      </c>
      <c r="BY143" s="492">
        <v>174927</v>
      </c>
      <c r="BZ143" s="492">
        <v>0</v>
      </c>
      <c r="CA143" s="492">
        <v>879224</v>
      </c>
      <c r="CB143" s="492">
        <v>8523</v>
      </c>
      <c r="CC143" s="492">
        <v>2131</v>
      </c>
      <c r="CD143" s="492">
        <v>0</v>
      </c>
      <c r="CE143" s="492">
        <v>10654</v>
      </c>
      <c r="CF143" s="492">
        <v>0</v>
      </c>
      <c r="CG143" s="492">
        <v>0</v>
      </c>
      <c r="CH143" s="492">
        <v>0</v>
      </c>
      <c r="CI143" s="492">
        <v>0</v>
      </c>
      <c r="CJ143" s="492">
        <v>0</v>
      </c>
      <c r="CK143" s="492">
        <v>0</v>
      </c>
      <c r="CL143" s="492">
        <v>0</v>
      </c>
      <c r="CM143" s="492">
        <v>0</v>
      </c>
      <c r="CN143" s="492">
        <v>0</v>
      </c>
      <c r="CO143" s="492">
        <v>0</v>
      </c>
      <c r="CP143" s="492">
        <v>0</v>
      </c>
      <c r="CQ143" s="492">
        <v>0</v>
      </c>
      <c r="CR143" s="492">
        <v>609</v>
      </c>
      <c r="CS143" s="492">
        <v>152</v>
      </c>
      <c r="CT143" s="492">
        <v>0</v>
      </c>
      <c r="CU143" s="492">
        <v>761</v>
      </c>
      <c r="CV143" s="492">
        <v>0</v>
      </c>
      <c r="CW143" s="492">
        <v>0</v>
      </c>
      <c r="CX143" s="492">
        <v>0</v>
      </c>
      <c r="CY143" s="492">
        <v>0</v>
      </c>
      <c r="CZ143" s="492">
        <v>1033793</v>
      </c>
      <c r="DA143" s="492">
        <v>256529</v>
      </c>
      <c r="DB143" s="492">
        <v>0</v>
      </c>
      <c r="DC143" s="493">
        <v>1290322</v>
      </c>
      <c r="DD143" s="591" t="s">
        <v>157</v>
      </c>
      <c r="DE143" s="592" t="s">
        <v>1172</v>
      </c>
      <c r="DF143" s="593" t="s">
        <v>1162</v>
      </c>
    </row>
    <row r="144" spans="1:110" ht="12.75" x14ac:dyDescent="0.2">
      <c r="A144" s="468">
        <v>137</v>
      </c>
      <c r="B144" s="473" t="s">
        <v>159</v>
      </c>
      <c r="C144" s="403" t="s">
        <v>529</v>
      </c>
      <c r="D144" s="474" t="s">
        <v>898</v>
      </c>
      <c r="E144" s="480" t="s">
        <v>875</v>
      </c>
      <c r="F144" s="487">
        <v>34855038</v>
      </c>
      <c r="G144" s="488">
        <v>2395904</v>
      </c>
      <c r="H144" s="488">
        <v>0</v>
      </c>
      <c r="I144" s="488">
        <v>263045</v>
      </c>
      <c r="J144" s="488">
        <v>0</v>
      </c>
      <c r="K144" s="488">
        <v>263045</v>
      </c>
      <c r="L144" s="488">
        <v>0</v>
      </c>
      <c r="M144" s="488">
        <v>0</v>
      </c>
      <c r="N144" s="488">
        <v>215490</v>
      </c>
      <c r="O144" s="488">
        <v>215490</v>
      </c>
      <c r="P144" s="488">
        <v>0</v>
      </c>
      <c r="Q144" s="489">
        <v>36772407</v>
      </c>
      <c r="R144" s="490">
        <v>0.5</v>
      </c>
      <c r="S144" s="491">
        <v>0.5</v>
      </c>
      <c r="T144" s="491">
        <v>0</v>
      </c>
      <c r="U144" s="491">
        <v>0</v>
      </c>
      <c r="V144" s="491">
        <v>1</v>
      </c>
      <c r="W144" s="488">
        <v>18386203</v>
      </c>
      <c r="X144" s="488">
        <v>18386204</v>
      </c>
      <c r="Y144" s="488">
        <v>0</v>
      </c>
      <c r="Z144" s="488">
        <v>0</v>
      </c>
      <c r="AA144" s="488">
        <v>36772407</v>
      </c>
      <c r="AB144" s="488">
        <v>0</v>
      </c>
      <c r="AC144" s="488">
        <v>0</v>
      </c>
      <c r="AD144" s="488">
        <v>0</v>
      </c>
      <c r="AE144" s="488">
        <v>0</v>
      </c>
      <c r="AF144" s="488">
        <v>0</v>
      </c>
      <c r="AG144" s="488">
        <v>18386203</v>
      </c>
      <c r="AH144" s="488">
        <v>18386204</v>
      </c>
      <c r="AI144" s="488">
        <v>0</v>
      </c>
      <c r="AJ144" s="488">
        <v>0</v>
      </c>
      <c r="AK144" s="488">
        <v>36772407</v>
      </c>
      <c r="AL144" s="488">
        <v>263045</v>
      </c>
      <c r="AM144" s="488">
        <v>263045</v>
      </c>
      <c r="AN144" s="488">
        <v>0</v>
      </c>
      <c r="AO144" s="488">
        <v>0</v>
      </c>
      <c r="AP144" s="488">
        <v>215490</v>
      </c>
      <c r="AQ144" s="488">
        <v>0</v>
      </c>
      <c r="AR144" s="488">
        <v>215490</v>
      </c>
      <c r="AS144" s="488">
        <v>0</v>
      </c>
      <c r="AT144" s="488">
        <v>0</v>
      </c>
      <c r="AU144" s="488">
        <v>0</v>
      </c>
      <c r="AV144" s="488">
        <v>0</v>
      </c>
      <c r="AW144" s="488">
        <v>0</v>
      </c>
      <c r="AX144" s="488">
        <v>0</v>
      </c>
      <c r="AY144" s="488">
        <v>0</v>
      </c>
      <c r="AZ144" s="488">
        <v>0</v>
      </c>
      <c r="BA144" s="488">
        <v>0</v>
      </c>
      <c r="BB144" s="488">
        <v>0</v>
      </c>
      <c r="BC144" s="488">
        <v>0</v>
      </c>
      <c r="BD144" s="488">
        <v>0</v>
      </c>
      <c r="BE144" s="491">
        <v>0.5</v>
      </c>
      <c r="BF144" s="491">
        <v>0.5</v>
      </c>
      <c r="BG144" s="491">
        <v>0</v>
      </c>
      <c r="BH144" s="491">
        <v>0</v>
      </c>
      <c r="BI144" s="491">
        <v>1</v>
      </c>
      <c r="BJ144" s="492">
        <v>-900000</v>
      </c>
      <c r="BK144" s="492">
        <v>-900000</v>
      </c>
      <c r="BL144" s="492">
        <v>0</v>
      </c>
      <c r="BM144" s="492">
        <v>0</v>
      </c>
      <c r="BN144" s="492">
        <v>-1800000</v>
      </c>
      <c r="BO144" s="492">
        <v>17486203</v>
      </c>
      <c r="BP144" s="492">
        <v>17964739</v>
      </c>
      <c r="BQ144" s="492">
        <v>0</v>
      </c>
      <c r="BR144" s="492">
        <v>0</v>
      </c>
      <c r="BS144" s="493">
        <v>35450942</v>
      </c>
      <c r="BT144" s="494">
        <v>279425</v>
      </c>
      <c r="BU144" s="492">
        <v>0</v>
      </c>
      <c r="BV144" s="492">
        <v>0</v>
      </c>
      <c r="BW144" s="492">
        <v>279425</v>
      </c>
      <c r="BX144" s="492">
        <v>1629336</v>
      </c>
      <c r="BY144" s="492">
        <v>0</v>
      </c>
      <c r="BZ144" s="492">
        <v>0</v>
      </c>
      <c r="CA144" s="492">
        <v>1629336</v>
      </c>
      <c r="CB144" s="492">
        <v>3561</v>
      </c>
      <c r="CC144" s="492">
        <v>0</v>
      </c>
      <c r="CD144" s="492">
        <v>0</v>
      </c>
      <c r="CE144" s="492">
        <v>3561</v>
      </c>
      <c r="CF144" s="492">
        <v>2538</v>
      </c>
      <c r="CG144" s="492">
        <v>0</v>
      </c>
      <c r="CH144" s="492">
        <v>0</v>
      </c>
      <c r="CI144" s="492">
        <v>2538</v>
      </c>
      <c r="CJ144" s="492">
        <v>7613</v>
      </c>
      <c r="CK144" s="492">
        <v>0</v>
      </c>
      <c r="CL144" s="492">
        <v>0</v>
      </c>
      <c r="CM144" s="492">
        <v>7613</v>
      </c>
      <c r="CN144" s="492">
        <v>5075</v>
      </c>
      <c r="CO144" s="492">
        <v>0</v>
      </c>
      <c r="CP144" s="492">
        <v>0</v>
      </c>
      <c r="CQ144" s="492">
        <v>5075</v>
      </c>
      <c r="CR144" s="492">
        <v>761</v>
      </c>
      <c r="CS144" s="492">
        <v>0</v>
      </c>
      <c r="CT144" s="492">
        <v>0</v>
      </c>
      <c r="CU144" s="492">
        <v>761</v>
      </c>
      <c r="CV144" s="492">
        <v>0</v>
      </c>
      <c r="CW144" s="492">
        <v>0</v>
      </c>
      <c r="CX144" s="492">
        <v>0</v>
      </c>
      <c r="CY144" s="492">
        <v>0</v>
      </c>
      <c r="CZ144" s="492">
        <v>1928309</v>
      </c>
      <c r="DA144" s="492">
        <v>0</v>
      </c>
      <c r="DB144" s="492">
        <v>0</v>
      </c>
      <c r="DC144" s="493">
        <v>1928309</v>
      </c>
      <c r="DD144" s="591" t="s">
        <v>875</v>
      </c>
      <c r="DE144" s="592" t="s">
        <v>529</v>
      </c>
      <c r="DF144" s="593" t="s">
        <v>1162</v>
      </c>
    </row>
    <row r="145" spans="1:110" ht="12.75" x14ac:dyDescent="0.2">
      <c r="A145" s="468">
        <v>138</v>
      </c>
      <c r="B145" s="473" t="s">
        <v>161</v>
      </c>
      <c r="C145" s="403" t="s">
        <v>529</v>
      </c>
      <c r="D145" s="474" t="s">
        <v>906</v>
      </c>
      <c r="E145" s="480" t="s">
        <v>160</v>
      </c>
      <c r="F145" s="487">
        <v>1432292</v>
      </c>
      <c r="G145" s="488">
        <v>31029</v>
      </c>
      <c r="H145" s="488">
        <v>0</v>
      </c>
      <c r="I145" s="488">
        <v>24246</v>
      </c>
      <c r="J145" s="488">
        <v>0</v>
      </c>
      <c r="K145" s="488">
        <v>24246</v>
      </c>
      <c r="L145" s="488">
        <v>0</v>
      </c>
      <c r="M145" s="488">
        <v>0</v>
      </c>
      <c r="N145" s="488">
        <v>0</v>
      </c>
      <c r="O145" s="488">
        <v>0</v>
      </c>
      <c r="P145" s="488">
        <v>0</v>
      </c>
      <c r="Q145" s="489">
        <v>1439075</v>
      </c>
      <c r="R145" s="490">
        <v>0.5</v>
      </c>
      <c r="S145" s="491">
        <v>0.5</v>
      </c>
      <c r="T145" s="491">
        <v>0</v>
      </c>
      <c r="U145" s="491">
        <v>0</v>
      </c>
      <c r="V145" s="491">
        <v>1</v>
      </c>
      <c r="W145" s="488">
        <v>719537</v>
      </c>
      <c r="X145" s="488">
        <v>719538</v>
      </c>
      <c r="Y145" s="488">
        <v>0</v>
      </c>
      <c r="Z145" s="488">
        <v>0</v>
      </c>
      <c r="AA145" s="488">
        <v>1439075</v>
      </c>
      <c r="AB145" s="488">
        <v>0</v>
      </c>
      <c r="AC145" s="488">
        <v>0</v>
      </c>
      <c r="AD145" s="488">
        <v>0</v>
      </c>
      <c r="AE145" s="488">
        <v>0</v>
      </c>
      <c r="AF145" s="488">
        <v>0</v>
      </c>
      <c r="AG145" s="488">
        <v>719537</v>
      </c>
      <c r="AH145" s="488">
        <v>719538</v>
      </c>
      <c r="AI145" s="488">
        <v>0</v>
      </c>
      <c r="AJ145" s="488">
        <v>0</v>
      </c>
      <c r="AK145" s="488">
        <v>1439075</v>
      </c>
      <c r="AL145" s="488">
        <v>24246</v>
      </c>
      <c r="AM145" s="488">
        <v>24246</v>
      </c>
      <c r="AN145" s="488">
        <v>0</v>
      </c>
      <c r="AO145" s="488">
        <v>0</v>
      </c>
      <c r="AP145" s="488">
        <v>0</v>
      </c>
      <c r="AQ145" s="488">
        <v>0</v>
      </c>
      <c r="AR145" s="488">
        <v>0</v>
      </c>
      <c r="AS145" s="488">
        <v>0</v>
      </c>
      <c r="AT145" s="488">
        <v>0</v>
      </c>
      <c r="AU145" s="488">
        <v>0</v>
      </c>
      <c r="AV145" s="488">
        <v>0</v>
      </c>
      <c r="AW145" s="488">
        <v>0</v>
      </c>
      <c r="AX145" s="488">
        <v>0</v>
      </c>
      <c r="AY145" s="488">
        <v>0</v>
      </c>
      <c r="AZ145" s="488">
        <v>0</v>
      </c>
      <c r="BA145" s="488">
        <v>0</v>
      </c>
      <c r="BB145" s="488">
        <v>0</v>
      </c>
      <c r="BC145" s="488">
        <v>0</v>
      </c>
      <c r="BD145" s="488">
        <v>0</v>
      </c>
      <c r="BE145" s="491">
        <v>0.5</v>
      </c>
      <c r="BF145" s="491">
        <v>0.5</v>
      </c>
      <c r="BG145" s="491">
        <v>0</v>
      </c>
      <c r="BH145" s="491">
        <v>0</v>
      </c>
      <c r="BI145" s="491">
        <v>1</v>
      </c>
      <c r="BJ145" s="492">
        <v>-120000</v>
      </c>
      <c r="BK145" s="492">
        <v>-120000</v>
      </c>
      <c r="BL145" s="492">
        <v>0</v>
      </c>
      <c r="BM145" s="492">
        <v>0</v>
      </c>
      <c r="BN145" s="492">
        <v>-240000</v>
      </c>
      <c r="BO145" s="492">
        <v>599537</v>
      </c>
      <c r="BP145" s="492">
        <v>623784</v>
      </c>
      <c r="BQ145" s="492">
        <v>0</v>
      </c>
      <c r="BR145" s="492">
        <v>0</v>
      </c>
      <c r="BS145" s="493">
        <v>1223321</v>
      </c>
      <c r="BT145" s="494">
        <v>10809</v>
      </c>
      <c r="BU145" s="492">
        <v>0</v>
      </c>
      <c r="BV145" s="492">
        <v>0</v>
      </c>
      <c r="BW145" s="492">
        <v>10809</v>
      </c>
      <c r="BX145" s="492">
        <v>119983</v>
      </c>
      <c r="BY145" s="492">
        <v>0</v>
      </c>
      <c r="BZ145" s="492">
        <v>0</v>
      </c>
      <c r="CA145" s="492">
        <v>119983</v>
      </c>
      <c r="CB145" s="492">
        <v>0</v>
      </c>
      <c r="CC145" s="492">
        <v>0</v>
      </c>
      <c r="CD145" s="492">
        <v>0</v>
      </c>
      <c r="CE145" s="492">
        <v>0</v>
      </c>
      <c r="CF145" s="492">
        <v>0</v>
      </c>
      <c r="CG145" s="492">
        <v>0</v>
      </c>
      <c r="CH145" s="492">
        <v>0</v>
      </c>
      <c r="CI145" s="492">
        <v>0</v>
      </c>
      <c r="CJ145" s="492">
        <v>0</v>
      </c>
      <c r="CK145" s="492">
        <v>0</v>
      </c>
      <c r="CL145" s="492">
        <v>0</v>
      </c>
      <c r="CM145" s="492">
        <v>0</v>
      </c>
      <c r="CN145" s="492">
        <v>0</v>
      </c>
      <c r="CO145" s="492">
        <v>0</v>
      </c>
      <c r="CP145" s="492">
        <v>0</v>
      </c>
      <c r="CQ145" s="492">
        <v>0</v>
      </c>
      <c r="CR145" s="492">
        <v>0</v>
      </c>
      <c r="CS145" s="492">
        <v>0</v>
      </c>
      <c r="CT145" s="492">
        <v>0</v>
      </c>
      <c r="CU145" s="492">
        <v>0</v>
      </c>
      <c r="CV145" s="492">
        <v>0</v>
      </c>
      <c r="CW145" s="492">
        <v>0</v>
      </c>
      <c r="CX145" s="492">
        <v>0</v>
      </c>
      <c r="CY145" s="492">
        <v>0</v>
      </c>
      <c r="CZ145" s="492">
        <v>130792</v>
      </c>
      <c r="DA145" s="492">
        <v>0</v>
      </c>
      <c r="DB145" s="492">
        <v>0</v>
      </c>
      <c r="DC145" s="493">
        <v>130792</v>
      </c>
      <c r="DD145" s="591" t="s">
        <v>160</v>
      </c>
      <c r="DE145" s="592" t="s">
        <v>529</v>
      </c>
      <c r="DF145" s="593" t="s">
        <v>1162</v>
      </c>
    </row>
    <row r="146" spans="1:110" ht="12.75" x14ac:dyDescent="0.2">
      <c r="A146" s="468">
        <v>139</v>
      </c>
      <c r="B146" s="473" t="s">
        <v>163</v>
      </c>
      <c r="C146" s="403" t="s">
        <v>909</v>
      </c>
      <c r="D146" s="474" t="s">
        <v>903</v>
      </c>
      <c r="E146" s="480" t="s">
        <v>162</v>
      </c>
      <c r="F146" s="487">
        <v>223549989</v>
      </c>
      <c r="G146" s="488">
        <v>38124629</v>
      </c>
      <c r="H146" s="488">
        <v>0</v>
      </c>
      <c r="I146" s="488">
        <v>703757</v>
      </c>
      <c r="J146" s="488">
        <v>0</v>
      </c>
      <c r="K146" s="488">
        <v>703757</v>
      </c>
      <c r="L146" s="488">
        <v>0</v>
      </c>
      <c r="M146" s="488">
        <v>0</v>
      </c>
      <c r="N146" s="488">
        <v>74351</v>
      </c>
      <c r="O146" s="488">
        <v>74351</v>
      </c>
      <c r="P146" s="488">
        <v>0</v>
      </c>
      <c r="Q146" s="489">
        <v>260896510</v>
      </c>
      <c r="R146" s="490">
        <v>0.33</v>
      </c>
      <c r="S146" s="491">
        <v>0.3</v>
      </c>
      <c r="T146" s="491">
        <v>0.37</v>
      </c>
      <c r="U146" s="491">
        <v>0</v>
      </c>
      <c r="V146" s="491">
        <v>1</v>
      </c>
      <c r="W146" s="488">
        <v>86095848</v>
      </c>
      <c r="X146" s="488">
        <v>78268953</v>
      </c>
      <c r="Y146" s="488">
        <v>96531709</v>
      </c>
      <c r="Z146" s="488">
        <v>0</v>
      </c>
      <c r="AA146" s="488">
        <v>260896510</v>
      </c>
      <c r="AB146" s="488">
        <v>0</v>
      </c>
      <c r="AC146" s="488">
        <v>0</v>
      </c>
      <c r="AD146" s="488">
        <v>0</v>
      </c>
      <c r="AE146" s="488">
        <v>0</v>
      </c>
      <c r="AF146" s="488">
        <v>0</v>
      </c>
      <c r="AG146" s="488">
        <v>86095848</v>
      </c>
      <c r="AH146" s="488">
        <v>78268953</v>
      </c>
      <c r="AI146" s="488">
        <v>96531709</v>
      </c>
      <c r="AJ146" s="488">
        <v>0</v>
      </c>
      <c r="AK146" s="488">
        <v>260896510</v>
      </c>
      <c r="AL146" s="488">
        <v>703757</v>
      </c>
      <c r="AM146" s="488">
        <v>703757</v>
      </c>
      <c r="AN146" s="488">
        <v>0</v>
      </c>
      <c r="AO146" s="488">
        <v>0</v>
      </c>
      <c r="AP146" s="488">
        <v>74351</v>
      </c>
      <c r="AQ146" s="488">
        <v>0</v>
      </c>
      <c r="AR146" s="488">
        <v>74351</v>
      </c>
      <c r="AS146" s="488">
        <v>0</v>
      </c>
      <c r="AT146" s="488">
        <v>0</v>
      </c>
      <c r="AU146" s="488">
        <v>0</v>
      </c>
      <c r="AV146" s="488">
        <v>0</v>
      </c>
      <c r="AW146" s="488">
        <v>0</v>
      </c>
      <c r="AX146" s="488">
        <v>0</v>
      </c>
      <c r="AY146" s="488">
        <v>0</v>
      </c>
      <c r="AZ146" s="488">
        <v>0</v>
      </c>
      <c r="BA146" s="488">
        <v>0</v>
      </c>
      <c r="BB146" s="488">
        <v>0</v>
      </c>
      <c r="BC146" s="488">
        <v>0</v>
      </c>
      <c r="BD146" s="488">
        <v>0</v>
      </c>
      <c r="BE146" s="491">
        <v>0.5</v>
      </c>
      <c r="BF146" s="491">
        <v>0.3</v>
      </c>
      <c r="BG146" s="491">
        <v>0.2</v>
      </c>
      <c r="BH146" s="491">
        <v>0</v>
      </c>
      <c r="BI146" s="491">
        <v>1</v>
      </c>
      <c r="BJ146" s="492">
        <v>3099578</v>
      </c>
      <c r="BK146" s="492">
        <v>1859747</v>
      </c>
      <c r="BL146" s="492">
        <v>1239831</v>
      </c>
      <c r="BM146" s="492">
        <v>0</v>
      </c>
      <c r="BN146" s="492">
        <v>6199156</v>
      </c>
      <c r="BO146" s="492">
        <v>89195426</v>
      </c>
      <c r="BP146" s="492">
        <v>80906808</v>
      </c>
      <c r="BQ146" s="492">
        <v>97771540</v>
      </c>
      <c r="BR146" s="492">
        <v>0</v>
      </c>
      <c r="BS146" s="493">
        <v>267873774</v>
      </c>
      <c r="BT146" s="494">
        <v>1176831</v>
      </c>
      <c r="BU146" s="492">
        <v>1450047</v>
      </c>
      <c r="BV146" s="492">
        <v>0</v>
      </c>
      <c r="BW146" s="492">
        <v>2626878</v>
      </c>
      <c r="BX146" s="492">
        <v>796751</v>
      </c>
      <c r="BY146" s="492">
        <v>982660</v>
      </c>
      <c r="BZ146" s="492">
        <v>0</v>
      </c>
      <c r="CA146" s="492">
        <v>1779411</v>
      </c>
      <c r="CB146" s="492">
        <v>0</v>
      </c>
      <c r="CC146" s="492">
        <v>0</v>
      </c>
      <c r="CD146" s="492">
        <v>0</v>
      </c>
      <c r="CE146" s="492">
        <v>0</v>
      </c>
      <c r="CF146" s="492">
        <v>100383</v>
      </c>
      <c r="CG146" s="492">
        <v>123806</v>
      </c>
      <c r="CH146" s="492">
        <v>0</v>
      </c>
      <c r="CI146" s="492">
        <v>224189</v>
      </c>
      <c r="CJ146" s="492">
        <v>95</v>
      </c>
      <c r="CK146" s="492">
        <v>118</v>
      </c>
      <c r="CL146" s="492">
        <v>0</v>
      </c>
      <c r="CM146" s="492">
        <v>213</v>
      </c>
      <c r="CN146" s="492">
        <v>0</v>
      </c>
      <c r="CO146" s="492">
        <v>0</v>
      </c>
      <c r="CP146" s="492">
        <v>0</v>
      </c>
      <c r="CQ146" s="492">
        <v>0</v>
      </c>
      <c r="CR146" s="492">
        <v>0</v>
      </c>
      <c r="CS146" s="492">
        <v>0</v>
      </c>
      <c r="CT146" s="492">
        <v>0</v>
      </c>
      <c r="CU146" s="492">
        <v>0</v>
      </c>
      <c r="CV146" s="492">
        <v>0</v>
      </c>
      <c r="CW146" s="492">
        <v>0</v>
      </c>
      <c r="CX146" s="492">
        <v>0</v>
      </c>
      <c r="CY146" s="492">
        <v>0</v>
      </c>
      <c r="CZ146" s="492">
        <v>2074060</v>
      </c>
      <c r="DA146" s="492">
        <v>2556631</v>
      </c>
      <c r="DB146" s="492">
        <v>0</v>
      </c>
      <c r="DC146" s="493">
        <v>4630691</v>
      </c>
      <c r="DD146" s="591" t="s">
        <v>162</v>
      </c>
      <c r="DE146" s="592" t="s">
        <v>1173</v>
      </c>
      <c r="DF146" s="592" t="s">
        <v>1174</v>
      </c>
    </row>
    <row r="147" spans="1:110" ht="12.75" x14ac:dyDescent="0.2">
      <c r="A147" s="468">
        <v>140</v>
      </c>
      <c r="B147" s="473" t="s">
        <v>164</v>
      </c>
      <c r="C147" s="403" t="s">
        <v>909</v>
      </c>
      <c r="D147" s="474" t="s">
        <v>903</v>
      </c>
      <c r="E147" s="480" t="s">
        <v>581</v>
      </c>
      <c r="F147" s="487">
        <v>302222883</v>
      </c>
      <c r="G147" s="488">
        <v>19775110</v>
      </c>
      <c r="H147" s="488">
        <v>0</v>
      </c>
      <c r="I147" s="488">
        <v>649577</v>
      </c>
      <c r="J147" s="488">
        <v>0</v>
      </c>
      <c r="K147" s="488">
        <v>649577</v>
      </c>
      <c r="L147" s="488">
        <v>0</v>
      </c>
      <c r="M147" s="488">
        <v>0</v>
      </c>
      <c r="N147" s="488">
        <v>0</v>
      </c>
      <c r="O147" s="488">
        <v>0</v>
      </c>
      <c r="P147" s="488">
        <v>0</v>
      </c>
      <c r="Q147" s="489">
        <v>321348416</v>
      </c>
      <c r="R147" s="490">
        <v>0.33</v>
      </c>
      <c r="S147" s="491">
        <v>0.3</v>
      </c>
      <c r="T147" s="491">
        <v>0.37</v>
      </c>
      <c r="U147" s="491">
        <v>0</v>
      </c>
      <c r="V147" s="491">
        <v>1</v>
      </c>
      <c r="W147" s="488">
        <v>106044977</v>
      </c>
      <c r="X147" s="488">
        <v>96404525</v>
      </c>
      <c r="Y147" s="488">
        <v>118898914</v>
      </c>
      <c r="Z147" s="488">
        <v>0</v>
      </c>
      <c r="AA147" s="488">
        <v>321348416</v>
      </c>
      <c r="AB147" s="488">
        <v>0</v>
      </c>
      <c r="AC147" s="488">
        <v>0</v>
      </c>
      <c r="AD147" s="488">
        <v>0</v>
      </c>
      <c r="AE147" s="488">
        <v>0</v>
      </c>
      <c r="AF147" s="488">
        <v>0</v>
      </c>
      <c r="AG147" s="488">
        <v>106044977</v>
      </c>
      <c r="AH147" s="488">
        <v>96404525</v>
      </c>
      <c r="AI147" s="488">
        <v>118898914</v>
      </c>
      <c r="AJ147" s="488">
        <v>0</v>
      </c>
      <c r="AK147" s="488">
        <v>321348416</v>
      </c>
      <c r="AL147" s="488">
        <v>649577</v>
      </c>
      <c r="AM147" s="488">
        <v>649577</v>
      </c>
      <c r="AN147" s="488">
        <v>0</v>
      </c>
      <c r="AO147" s="488">
        <v>0</v>
      </c>
      <c r="AP147" s="488">
        <v>0</v>
      </c>
      <c r="AQ147" s="488">
        <v>0</v>
      </c>
      <c r="AR147" s="488">
        <v>0</v>
      </c>
      <c r="AS147" s="488">
        <v>0</v>
      </c>
      <c r="AT147" s="488">
        <v>0</v>
      </c>
      <c r="AU147" s="488">
        <v>0</v>
      </c>
      <c r="AV147" s="488">
        <v>0</v>
      </c>
      <c r="AW147" s="488">
        <v>0</v>
      </c>
      <c r="AX147" s="488">
        <v>0</v>
      </c>
      <c r="AY147" s="488">
        <v>0</v>
      </c>
      <c r="AZ147" s="488">
        <v>0</v>
      </c>
      <c r="BA147" s="488">
        <v>0</v>
      </c>
      <c r="BB147" s="488">
        <v>0</v>
      </c>
      <c r="BC147" s="488">
        <v>0</v>
      </c>
      <c r="BD147" s="488">
        <v>0</v>
      </c>
      <c r="BE147" s="491">
        <v>0.5</v>
      </c>
      <c r="BF147" s="491">
        <v>0.3</v>
      </c>
      <c r="BG147" s="491">
        <v>0.2</v>
      </c>
      <c r="BH147" s="491">
        <v>0</v>
      </c>
      <c r="BI147" s="491">
        <v>1</v>
      </c>
      <c r="BJ147" s="492">
        <v>-2358502</v>
      </c>
      <c r="BK147" s="492">
        <v>-1415102</v>
      </c>
      <c r="BL147" s="492">
        <v>-943401</v>
      </c>
      <c r="BM147" s="492">
        <v>0</v>
      </c>
      <c r="BN147" s="492">
        <v>-4717005</v>
      </c>
      <c r="BO147" s="492">
        <v>103686475</v>
      </c>
      <c r="BP147" s="492">
        <v>95639000</v>
      </c>
      <c r="BQ147" s="492">
        <v>117955513</v>
      </c>
      <c r="BR147" s="492">
        <v>0</v>
      </c>
      <c r="BS147" s="493">
        <v>317280988</v>
      </c>
      <c r="BT147" s="494">
        <v>1448137</v>
      </c>
      <c r="BU147" s="492">
        <v>1786035</v>
      </c>
      <c r="BV147" s="492">
        <v>0</v>
      </c>
      <c r="BW147" s="492">
        <v>3234172</v>
      </c>
      <c r="BX147" s="492">
        <v>389313</v>
      </c>
      <c r="BY147" s="492">
        <v>480154</v>
      </c>
      <c r="BZ147" s="492">
        <v>0</v>
      </c>
      <c r="CA147" s="492">
        <v>869467</v>
      </c>
      <c r="CB147" s="492">
        <v>0</v>
      </c>
      <c r="CC147" s="492">
        <v>0</v>
      </c>
      <c r="CD147" s="492">
        <v>0</v>
      </c>
      <c r="CE147" s="492">
        <v>0</v>
      </c>
      <c r="CF147" s="492">
        <v>0</v>
      </c>
      <c r="CG147" s="492">
        <v>0</v>
      </c>
      <c r="CH147" s="492">
        <v>0</v>
      </c>
      <c r="CI147" s="492">
        <v>0</v>
      </c>
      <c r="CJ147" s="492">
        <v>13829</v>
      </c>
      <c r="CK147" s="492">
        <v>17055</v>
      </c>
      <c r="CL147" s="492">
        <v>0</v>
      </c>
      <c r="CM147" s="492">
        <v>30884</v>
      </c>
      <c r="CN147" s="492">
        <v>0</v>
      </c>
      <c r="CO147" s="492">
        <v>0</v>
      </c>
      <c r="CP147" s="492">
        <v>0</v>
      </c>
      <c r="CQ147" s="492">
        <v>0</v>
      </c>
      <c r="CR147" s="492">
        <v>0</v>
      </c>
      <c r="CS147" s="492">
        <v>0</v>
      </c>
      <c r="CT147" s="492">
        <v>0</v>
      </c>
      <c r="CU147" s="492">
        <v>0</v>
      </c>
      <c r="CV147" s="492">
        <v>0</v>
      </c>
      <c r="CW147" s="492">
        <v>0</v>
      </c>
      <c r="CX147" s="492">
        <v>0</v>
      </c>
      <c r="CY147" s="492">
        <v>0</v>
      </c>
      <c r="CZ147" s="492">
        <v>1851279</v>
      </c>
      <c r="DA147" s="492">
        <v>2283244</v>
      </c>
      <c r="DB147" s="492">
        <v>0</v>
      </c>
      <c r="DC147" s="493">
        <v>4134523</v>
      </c>
      <c r="DD147" s="591" t="s">
        <v>581</v>
      </c>
      <c r="DE147" s="592" t="s">
        <v>1173</v>
      </c>
      <c r="DF147" s="592" t="s">
        <v>1174</v>
      </c>
    </row>
    <row r="148" spans="1:110" ht="12.75" x14ac:dyDescent="0.2">
      <c r="A148" s="468">
        <v>141</v>
      </c>
      <c r="B148" s="473" t="s">
        <v>166</v>
      </c>
      <c r="C148" s="403" t="s">
        <v>897</v>
      </c>
      <c r="D148" s="474" t="s">
        <v>900</v>
      </c>
      <c r="E148" s="480" t="s">
        <v>165</v>
      </c>
      <c r="F148" s="487">
        <v>31717813</v>
      </c>
      <c r="G148" s="488">
        <v>0</v>
      </c>
      <c r="H148" s="488">
        <v>1638962</v>
      </c>
      <c r="I148" s="488">
        <v>110062</v>
      </c>
      <c r="J148" s="488">
        <v>0</v>
      </c>
      <c r="K148" s="488">
        <v>110062</v>
      </c>
      <c r="L148" s="488">
        <v>0</v>
      </c>
      <c r="M148" s="488">
        <v>0</v>
      </c>
      <c r="N148" s="488">
        <v>289400</v>
      </c>
      <c r="O148" s="488">
        <v>289400</v>
      </c>
      <c r="P148" s="488">
        <v>0</v>
      </c>
      <c r="Q148" s="489">
        <v>29679389</v>
      </c>
      <c r="R148" s="490">
        <v>0.5</v>
      </c>
      <c r="S148" s="491">
        <v>0.4</v>
      </c>
      <c r="T148" s="491">
        <v>0.1</v>
      </c>
      <c r="U148" s="491">
        <v>0</v>
      </c>
      <c r="V148" s="491">
        <v>1</v>
      </c>
      <c r="W148" s="488">
        <v>14839694</v>
      </c>
      <c r="X148" s="488">
        <v>11871756</v>
      </c>
      <c r="Y148" s="488">
        <v>2967939</v>
      </c>
      <c r="Z148" s="488">
        <v>0</v>
      </c>
      <c r="AA148" s="488">
        <v>29679389</v>
      </c>
      <c r="AB148" s="488">
        <v>0</v>
      </c>
      <c r="AC148" s="488">
        <v>0</v>
      </c>
      <c r="AD148" s="488">
        <v>0</v>
      </c>
      <c r="AE148" s="488">
        <v>0</v>
      </c>
      <c r="AF148" s="488">
        <v>0</v>
      </c>
      <c r="AG148" s="488">
        <v>14839694</v>
      </c>
      <c r="AH148" s="488">
        <v>11871756</v>
      </c>
      <c r="AI148" s="488">
        <v>2967939</v>
      </c>
      <c r="AJ148" s="488">
        <v>0</v>
      </c>
      <c r="AK148" s="488">
        <v>29679389</v>
      </c>
      <c r="AL148" s="488">
        <v>110062</v>
      </c>
      <c r="AM148" s="488">
        <v>110062</v>
      </c>
      <c r="AN148" s="488">
        <v>0</v>
      </c>
      <c r="AO148" s="488">
        <v>0</v>
      </c>
      <c r="AP148" s="488">
        <v>289400</v>
      </c>
      <c r="AQ148" s="488">
        <v>0</v>
      </c>
      <c r="AR148" s="488">
        <v>289400</v>
      </c>
      <c r="AS148" s="488">
        <v>0</v>
      </c>
      <c r="AT148" s="488">
        <v>0</v>
      </c>
      <c r="AU148" s="488">
        <v>0</v>
      </c>
      <c r="AV148" s="488">
        <v>0</v>
      </c>
      <c r="AW148" s="488">
        <v>0</v>
      </c>
      <c r="AX148" s="488">
        <v>0</v>
      </c>
      <c r="AY148" s="488">
        <v>0</v>
      </c>
      <c r="AZ148" s="488">
        <v>0</v>
      </c>
      <c r="BA148" s="488">
        <v>0</v>
      </c>
      <c r="BB148" s="488">
        <v>0</v>
      </c>
      <c r="BC148" s="488">
        <v>0</v>
      </c>
      <c r="BD148" s="488">
        <v>0</v>
      </c>
      <c r="BE148" s="491">
        <v>0.5</v>
      </c>
      <c r="BF148" s="491">
        <v>0.4</v>
      </c>
      <c r="BG148" s="491">
        <v>0.1</v>
      </c>
      <c r="BH148" s="491">
        <v>0</v>
      </c>
      <c r="BI148" s="491">
        <v>1</v>
      </c>
      <c r="BJ148" s="492">
        <v>-734786</v>
      </c>
      <c r="BK148" s="492">
        <v>-587828</v>
      </c>
      <c r="BL148" s="492">
        <v>-146957</v>
      </c>
      <c r="BM148" s="492">
        <v>0</v>
      </c>
      <c r="BN148" s="492">
        <v>-1469571</v>
      </c>
      <c r="BO148" s="492">
        <v>14104908</v>
      </c>
      <c r="BP148" s="492">
        <v>11683390</v>
      </c>
      <c r="BQ148" s="492">
        <v>2820982</v>
      </c>
      <c r="BR148" s="492">
        <v>0</v>
      </c>
      <c r="BS148" s="493">
        <v>28609280</v>
      </c>
      <c r="BT148" s="494">
        <v>182678</v>
      </c>
      <c r="BU148" s="492">
        <v>44583</v>
      </c>
      <c r="BV148" s="492">
        <v>0</v>
      </c>
      <c r="BW148" s="492">
        <v>227261</v>
      </c>
      <c r="BX148" s="492">
        <v>574609</v>
      </c>
      <c r="BY148" s="492">
        <v>143652</v>
      </c>
      <c r="BZ148" s="492">
        <v>0</v>
      </c>
      <c r="CA148" s="492">
        <v>718261</v>
      </c>
      <c r="CB148" s="492">
        <v>0</v>
      </c>
      <c r="CC148" s="492">
        <v>0</v>
      </c>
      <c r="CD148" s="492">
        <v>0</v>
      </c>
      <c r="CE148" s="492">
        <v>0</v>
      </c>
      <c r="CF148" s="492">
        <v>3630</v>
      </c>
      <c r="CG148" s="492">
        <v>908</v>
      </c>
      <c r="CH148" s="492">
        <v>0</v>
      </c>
      <c r="CI148" s="492">
        <v>4538</v>
      </c>
      <c r="CJ148" s="492">
        <v>0</v>
      </c>
      <c r="CK148" s="492">
        <v>0</v>
      </c>
      <c r="CL148" s="492">
        <v>0</v>
      </c>
      <c r="CM148" s="492">
        <v>0</v>
      </c>
      <c r="CN148" s="492">
        <v>1978</v>
      </c>
      <c r="CO148" s="492">
        <v>494</v>
      </c>
      <c r="CP148" s="492">
        <v>0</v>
      </c>
      <c r="CQ148" s="492">
        <v>2472</v>
      </c>
      <c r="CR148" s="492">
        <v>0</v>
      </c>
      <c r="CS148" s="492">
        <v>0</v>
      </c>
      <c r="CT148" s="492">
        <v>0</v>
      </c>
      <c r="CU148" s="492">
        <v>0</v>
      </c>
      <c r="CV148" s="492">
        <v>0</v>
      </c>
      <c r="CW148" s="492">
        <v>0</v>
      </c>
      <c r="CX148" s="492">
        <v>0</v>
      </c>
      <c r="CY148" s="492">
        <v>0</v>
      </c>
      <c r="CZ148" s="492">
        <v>762895</v>
      </c>
      <c r="DA148" s="492">
        <v>189637</v>
      </c>
      <c r="DB148" s="492">
        <v>0</v>
      </c>
      <c r="DC148" s="493">
        <v>952532</v>
      </c>
      <c r="DD148" s="591" t="s">
        <v>165</v>
      </c>
      <c r="DE148" s="592" t="s">
        <v>1207</v>
      </c>
      <c r="DF148" s="593" t="s">
        <v>1162</v>
      </c>
    </row>
    <row r="149" spans="1:110" ht="12.75" x14ac:dyDescent="0.2">
      <c r="A149" s="468">
        <v>142</v>
      </c>
      <c r="B149" s="473" t="s">
        <v>168</v>
      </c>
      <c r="C149" s="403" t="s">
        <v>897</v>
      </c>
      <c r="D149" s="474" t="s">
        <v>901</v>
      </c>
      <c r="E149" s="480" t="s">
        <v>911</v>
      </c>
      <c r="F149" s="487">
        <v>44262494</v>
      </c>
      <c r="G149" s="488">
        <v>0</v>
      </c>
      <c r="H149" s="488">
        <v>1717486</v>
      </c>
      <c r="I149" s="488">
        <v>220343</v>
      </c>
      <c r="J149" s="488">
        <v>0</v>
      </c>
      <c r="K149" s="488">
        <v>220343</v>
      </c>
      <c r="L149" s="488">
        <v>0</v>
      </c>
      <c r="M149" s="488">
        <v>0</v>
      </c>
      <c r="N149" s="488">
        <v>1108598</v>
      </c>
      <c r="O149" s="488">
        <v>1108598</v>
      </c>
      <c r="P149" s="488">
        <v>0</v>
      </c>
      <c r="Q149" s="489">
        <v>41216067</v>
      </c>
      <c r="R149" s="490">
        <v>0.5</v>
      </c>
      <c r="S149" s="491">
        <v>0.4</v>
      </c>
      <c r="T149" s="491">
        <v>0.1</v>
      </c>
      <c r="U149" s="491">
        <v>0</v>
      </c>
      <c r="V149" s="491">
        <v>1</v>
      </c>
      <c r="W149" s="488">
        <v>20608033</v>
      </c>
      <c r="X149" s="488">
        <v>16486427</v>
      </c>
      <c r="Y149" s="488">
        <v>4121607</v>
      </c>
      <c r="Z149" s="488">
        <v>0</v>
      </c>
      <c r="AA149" s="488">
        <v>41216067</v>
      </c>
      <c r="AB149" s="488">
        <v>84077</v>
      </c>
      <c r="AC149" s="488">
        <v>0</v>
      </c>
      <c r="AD149" s="488">
        <v>0</v>
      </c>
      <c r="AE149" s="488">
        <v>0</v>
      </c>
      <c r="AF149" s="488">
        <v>84077</v>
      </c>
      <c r="AG149" s="488">
        <v>20523956</v>
      </c>
      <c r="AH149" s="488">
        <v>16486427</v>
      </c>
      <c r="AI149" s="488">
        <v>4121607</v>
      </c>
      <c r="AJ149" s="488">
        <v>0</v>
      </c>
      <c r="AK149" s="488">
        <v>41131990</v>
      </c>
      <c r="AL149" s="488">
        <v>220343</v>
      </c>
      <c r="AM149" s="488">
        <v>220343</v>
      </c>
      <c r="AN149" s="488">
        <v>0</v>
      </c>
      <c r="AO149" s="488">
        <v>0</v>
      </c>
      <c r="AP149" s="488">
        <v>1108598</v>
      </c>
      <c r="AQ149" s="488">
        <v>0</v>
      </c>
      <c r="AR149" s="488">
        <v>1108598</v>
      </c>
      <c r="AS149" s="488">
        <v>84077</v>
      </c>
      <c r="AT149" s="488">
        <v>0</v>
      </c>
      <c r="AU149" s="488">
        <v>0</v>
      </c>
      <c r="AV149" s="488">
        <v>84077</v>
      </c>
      <c r="AW149" s="488">
        <v>0</v>
      </c>
      <c r="AX149" s="488">
        <v>0</v>
      </c>
      <c r="AY149" s="488">
        <v>0</v>
      </c>
      <c r="AZ149" s="488">
        <v>0</v>
      </c>
      <c r="BA149" s="488">
        <v>0</v>
      </c>
      <c r="BB149" s="488">
        <v>0</v>
      </c>
      <c r="BC149" s="488">
        <v>0</v>
      </c>
      <c r="BD149" s="488">
        <v>0</v>
      </c>
      <c r="BE149" s="491">
        <v>0.5</v>
      </c>
      <c r="BF149" s="491">
        <v>0.4</v>
      </c>
      <c r="BG149" s="491">
        <v>0.1</v>
      </c>
      <c r="BH149" s="491">
        <v>0</v>
      </c>
      <c r="BI149" s="491">
        <v>1</v>
      </c>
      <c r="BJ149" s="492">
        <v>-271397</v>
      </c>
      <c r="BK149" s="492">
        <v>-217117</v>
      </c>
      <c r="BL149" s="492">
        <v>-54279</v>
      </c>
      <c r="BM149" s="492">
        <v>0</v>
      </c>
      <c r="BN149" s="492">
        <v>-542793</v>
      </c>
      <c r="BO149" s="492">
        <v>20252559</v>
      </c>
      <c r="BP149" s="492">
        <v>17682328</v>
      </c>
      <c r="BQ149" s="492">
        <v>4067328</v>
      </c>
      <c r="BR149" s="492">
        <v>0</v>
      </c>
      <c r="BS149" s="493">
        <v>42002215</v>
      </c>
      <c r="BT149" s="494">
        <v>265566</v>
      </c>
      <c r="BU149" s="492">
        <v>61913</v>
      </c>
      <c r="BV149" s="492">
        <v>0</v>
      </c>
      <c r="BW149" s="492">
        <v>327479</v>
      </c>
      <c r="BX149" s="492">
        <v>870424</v>
      </c>
      <c r="BY149" s="492">
        <v>217275</v>
      </c>
      <c r="BZ149" s="492">
        <v>0</v>
      </c>
      <c r="CA149" s="492">
        <v>1087699</v>
      </c>
      <c r="CB149" s="492">
        <v>11191</v>
      </c>
      <c r="CC149" s="492">
        <v>2798</v>
      </c>
      <c r="CD149" s="492">
        <v>0</v>
      </c>
      <c r="CE149" s="492">
        <v>13989</v>
      </c>
      <c r="CF149" s="492">
        <v>5965</v>
      </c>
      <c r="CG149" s="492">
        <v>1491</v>
      </c>
      <c r="CH149" s="492">
        <v>0</v>
      </c>
      <c r="CI149" s="492">
        <v>7456</v>
      </c>
      <c r="CJ149" s="492">
        <v>103</v>
      </c>
      <c r="CK149" s="492">
        <v>26</v>
      </c>
      <c r="CL149" s="492">
        <v>0</v>
      </c>
      <c r="CM149" s="492">
        <v>129</v>
      </c>
      <c r="CN149" s="492">
        <v>25790</v>
      </c>
      <c r="CO149" s="492">
        <v>6448</v>
      </c>
      <c r="CP149" s="492">
        <v>0</v>
      </c>
      <c r="CQ149" s="492">
        <v>32238</v>
      </c>
      <c r="CR149" s="492">
        <v>1827</v>
      </c>
      <c r="CS149" s="492">
        <v>457</v>
      </c>
      <c r="CT149" s="492">
        <v>0</v>
      </c>
      <c r="CU149" s="492">
        <v>2284</v>
      </c>
      <c r="CV149" s="492">
        <v>0</v>
      </c>
      <c r="CW149" s="492">
        <v>0</v>
      </c>
      <c r="CX149" s="492">
        <v>0</v>
      </c>
      <c r="CY149" s="492">
        <v>0</v>
      </c>
      <c r="CZ149" s="492">
        <v>1180866</v>
      </c>
      <c r="DA149" s="492">
        <v>290408</v>
      </c>
      <c r="DB149" s="492">
        <v>0</v>
      </c>
      <c r="DC149" s="493">
        <v>1471274</v>
      </c>
      <c r="DD149" s="591" t="s">
        <v>911</v>
      </c>
      <c r="DE149" s="592" t="s">
        <v>1192</v>
      </c>
      <c r="DF149" s="593" t="s">
        <v>1162</v>
      </c>
    </row>
    <row r="150" spans="1:110" ht="12.75" x14ac:dyDescent="0.2">
      <c r="A150" s="468">
        <v>143</v>
      </c>
      <c r="B150" s="473" t="s">
        <v>170</v>
      </c>
      <c r="C150" s="403" t="s">
        <v>529</v>
      </c>
      <c r="D150" s="474" t="s">
        <v>905</v>
      </c>
      <c r="E150" s="480" t="s">
        <v>874</v>
      </c>
      <c r="F150" s="487">
        <v>75772840</v>
      </c>
      <c r="G150" s="488">
        <v>6777337</v>
      </c>
      <c r="H150" s="488">
        <v>0</v>
      </c>
      <c r="I150" s="488">
        <v>356488</v>
      </c>
      <c r="J150" s="488">
        <v>5000</v>
      </c>
      <c r="K150" s="488">
        <v>361488</v>
      </c>
      <c r="L150" s="488">
        <v>0</v>
      </c>
      <c r="M150" s="488">
        <v>1536655</v>
      </c>
      <c r="N150" s="488">
        <v>0</v>
      </c>
      <c r="O150" s="488">
        <v>0</v>
      </c>
      <c r="P150" s="488">
        <v>0</v>
      </c>
      <c r="Q150" s="489">
        <v>80652034</v>
      </c>
      <c r="R150" s="490">
        <v>0.5</v>
      </c>
      <c r="S150" s="491">
        <v>0.49</v>
      </c>
      <c r="T150" s="491">
        <v>0</v>
      </c>
      <c r="U150" s="491">
        <v>0.01</v>
      </c>
      <c r="V150" s="491">
        <v>1</v>
      </c>
      <c r="W150" s="488">
        <v>40326017</v>
      </c>
      <c r="X150" s="488">
        <v>39519497</v>
      </c>
      <c r="Y150" s="488">
        <v>0</v>
      </c>
      <c r="Z150" s="488">
        <v>806520</v>
      </c>
      <c r="AA150" s="488">
        <v>80652034</v>
      </c>
      <c r="AB150" s="488">
        <v>0</v>
      </c>
      <c r="AC150" s="488">
        <v>0</v>
      </c>
      <c r="AD150" s="488">
        <v>0</v>
      </c>
      <c r="AE150" s="488">
        <v>0</v>
      </c>
      <c r="AF150" s="488">
        <v>0</v>
      </c>
      <c r="AG150" s="488">
        <v>40326017</v>
      </c>
      <c r="AH150" s="488">
        <v>39519497</v>
      </c>
      <c r="AI150" s="488">
        <v>0</v>
      </c>
      <c r="AJ150" s="488">
        <v>806520</v>
      </c>
      <c r="AK150" s="488">
        <v>80652034</v>
      </c>
      <c r="AL150" s="488">
        <v>361488</v>
      </c>
      <c r="AM150" s="488">
        <v>361488</v>
      </c>
      <c r="AN150" s="488">
        <v>1536655</v>
      </c>
      <c r="AO150" s="488">
        <v>1536655</v>
      </c>
      <c r="AP150" s="488">
        <v>0</v>
      </c>
      <c r="AQ150" s="488">
        <v>0</v>
      </c>
      <c r="AR150" s="488">
        <v>0</v>
      </c>
      <c r="AS150" s="488">
        <v>0</v>
      </c>
      <c r="AT150" s="488">
        <v>0</v>
      </c>
      <c r="AU150" s="488">
        <v>0</v>
      </c>
      <c r="AV150" s="488">
        <v>0</v>
      </c>
      <c r="AW150" s="488">
        <v>0</v>
      </c>
      <c r="AX150" s="488">
        <v>0</v>
      </c>
      <c r="AY150" s="488">
        <v>0</v>
      </c>
      <c r="AZ150" s="488">
        <v>0</v>
      </c>
      <c r="BA150" s="488">
        <v>0</v>
      </c>
      <c r="BB150" s="488">
        <v>0</v>
      </c>
      <c r="BC150" s="488">
        <v>0</v>
      </c>
      <c r="BD150" s="488">
        <v>0</v>
      </c>
      <c r="BE150" s="491">
        <v>0.5</v>
      </c>
      <c r="BF150" s="491">
        <v>0.49</v>
      </c>
      <c r="BG150" s="491">
        <v>0</v>
      </c>
      <c r="BH150" s="491">
        <v>0.01</v>
      </c>
      <c r="BI150" s="491">
        <v>1</v>
      </c>
      <c r="BJ150" s="492">
        <v>-8950933</v>
      </c>
      <c r="BK150" s="492">
        <v>-8771915</v>
      </c>
      <c r="BL150" s="492">
        <v>0</v>
      </c>
      <c r="BM150" s="492">
        <v>-179019</v>
      </c>
      <c r="BN150" s="492">
        <v>-17901867</v>
      </c>
      <c r="BO150" s="492">
        <v>31375084</v>
      </c>
      <c r="BP150" s="492">
        <v>32645725</v>
      </c>
      <c r="BQ150" s="492">
        <v>0</v>
      </c>
      <c r="BR150" s="492">
        <v>627501</v>
      </c>
      <c r="BS150" s="493">
        <v>64648310</v>
      </c>
      <c r="BT150" s="494">
        <v>616723</v>
      </c>
      <c r="BU150" s="492">
        <v>0</v>
      </c>
      <c r="BV150" s="492">
        <v>12115</v>
      </c>
      <c r="BW150" s="492">
        <v>628838</v>
      </c>
      <c r="BX150" s="492">
        <v>2324137</v>
      </c>
      <c r="BY150" s="492">
        <v>0</v>
      </c>
      <c r="BZ150" s="492">
        <v>47431</v>
      </c>
      <c r="CA150" s="492">
        <v>2371568</v>
      </c>
      <c r="CB150" s="492">
        <v>0</v>
      </c>
      <c r="CC150" s="492">
        <v>0</v>
      </c>
      <c r="CD150" s="492">
        <v>0</v>
      </c>
      <c r="CE150" s="492">
        <v>0</v>
      </c>
      <c r="CF150" s="492">
        <v>0</v>
      </c>
      <c r="CG150" s="492">
        <v>0</v>
      </c>
      <c r="CH150" s="492">
        <v>0</v>
      </c>
      <c r="CI150" s="492">
        <v>0</v>
      </c>
      <c r="CJ150" s="492">
        <v>18277</v>
      </c>
      <c r="CK150" s="492">
        <v>0</v>
      </c>
      <c r="CL150" s="492">
        <v>373</v>
      </c>
      <c r="CM150" s="492">
        <v>18650</v>
      </c>
      <c r="CN150" s="492">
        <v>0</v>
      </c>
      <c r="CO150" s="492">
        <v>0</v>
      </c>
      <c r="CP150" s="492">
        <v>0</v>
      </c>
      <c r="CQ150" s="492">
        <v>0</v>
      </c>
      <c r="CR150" s="492">
        <v>746</v>
      </c>
      <c r="CS150" s="492">
        <v>0</v>
      </c>
      <c r="CT150" s="492">
        <v>15</v>
      </c>
      <c r="CU150" s="492">
        <v>761</v>
      </c>
      <c r="CV150" s="492">
        <v>0</v>
      </c>
      <c r="CW150" s="492">
        <v>0</v>
      </c>
      <c r="CX150" s="492">
        <v>0</v>
      </c>
      <c r="CY150" s="492">
        <v>0</v>
      </c>
      <c r="CZ150" s="492">
        <v>2959883</v>
      </c>
      <c r="DA150" s="492">
        <v>0</v>
      </c>
      <c r="DB150" s="492">
        <v>59934</v>
      </c>
      <c r="DC150" s="493">
        <v>3019817</v>
      </c>
      <c r="DD150" s="591" t="s">
        <v>874</v>
      </c>
      <c r="DE150" s="592" t="s">
        <v>529</v>
      </c>
      <c r="DF150" s="593" t="s">
        <v>1213</v>
      </c>
    </row>
    <row r="151" spans="1:110" ht="12.75" x14ac:dyDescent="0.2">
      <c r="A151" s="468">
        <v>144</v>
      </c>
      <c r="B151" s="473" t="s">
        <v>172</v>
      </c>
      <c r="C151" s="403" t="s">
        <v>902</v>
      </c>
      <c r="D151" s="474" t="s">
        <v>903</v>
      </c>
      <c r="E151" s="480" t="s">
        <v>171</v>
      </c>
      <c r="F151" s="487">
        <v>84621906</v>
      </c>
      <c r="G151" s="488">
        <v>802411</v>
      </c>
      <c r="H151" s="488">
        <v>0</v>
      </c>
      <c r="I151" s="488">
        <v>243188</v>
      </c>
      <c r="J151" s="488">
        <v>0</v>
      </c>
      <c r="K151" s="488">
        <v>243188</v>
      </c>
      <c r="L151" s="488">
        <v>0</v>
      </c>
      <c r="M151" s="488">
        <v>0</v>
      </c>
      <c r="N151" s="488">
        <v>0</v>
      </c>
      <c r="O151" s="488">
        <v>0</v>
      </c>
      <c r="P151" s="488">
        <v>0</v>
      </c>
      <c r="Q151" s="489">
        <v>85181129</v>
      </c>
      <c r="R151" s="490">
        <v>0.33</v>
      </c>
      <c r="S151" s="491">
        <v>0.3</v>
      </c>
      <c r="T151" s="491">
        <v>0.37</v>
      </c>
      <c r="U151" s="491">
        <v>0</v>
      </c>
      <c r="V151" s="491">
        <v>1</v>
      </c>
      <c r="W151" s="488">
        <v>28109772</v>
      </c>
      <c r="X151" s="488">
        <v>25554339</v>
      </c>
      <c r="Y151" s="488">
        <v>31517018</v>
      </c>
      <c r="Z151" s="488">
        <v>0</v>
      </c>
      <c r="AA151" s="488">
        <v>85181129</v>
      </c>
      <c r="AB151" s="488">
        <v>0</v>
      </c>
      <c r="AC151" s="488">
        <v>0</v>
      </c>
      <c r="AD151" s="488">
        <v>0</v>
      </c>
      <c r="AE151" s="488">
        <v>0</v>
      </c>
      <c r="AF151" s="488">
        <v>0</v>
      </c>
      <c r="AG151" s="488">
        <v>28109772</v>
      </c>
      <c r="AH151" s="488">
        <v>25554339</v>
      </c>
      <c r="AI151" s="488">
        <v>31517018</v>
      </c>
      <c r="AJ151" s="488">
        <v>0</v>
      </c>
      <c r="AK151" s="488">
        <v>85181129</v>
      </c>
      <c r="AL151" s="488">
        <v>243188</v>
      </c>
      <c r="AM151" s="488">
        <v>243188</v>
      </c>
      <c r="AN151" s="488">
        <v>0</v>
      </c>
      <c r="AO151" s="488">
        <v>0</v>
      </c>
      <c r="AP151" s="488">
        <v>0</v>
      </c>
      <c r="AQ151" s="488">
        <v>0</v>
      </c>
      <c r="AR151" s="488">
        <v>0</v>
      </c>
      <c r="AS151" s="488">
        <v>0</v>
      </c>
      <c r="AT151" s="488">
        <v>0</v>
      </c>
      <c r="AU151" s="488">
        <v>0</v>
      </c>
      <c r="AV151" s="488">
        <v>0</v>
      </c>
      <c r="AW151" s="488">
        <v>0</v>
      </c>
      <c r="AX151" s="488">
        <v>0</v>
      </c>
      <c r="AY151" s="488">
        <v>0</v>
      </c>
      <c r="AZ151" s="488">
        <v>0</v>
      </c>
      <c r="BA151" s="488">
        <v>0</v>
      </c>
      <c r="BB151" s="488">
        <v>0</v>
      </c>
      <c r="BC151" s="488">
        <v>0</v>
      </c>
      <c r="BD151" s="488">
        <v>0</v>
      </c>
      <c r="BE151" s="491">
        <v>0.5</v>
      </c>
      <c r="BF151" s="491">
        <v>0.3</v>
      </c>
      <c r="BG151" s="491">
        <v>0.2</v>
      </c>
      <c r="BH151" s="491">
        <v>0</v>
      </c>
      <c r="BI151" s="491">
        <v>1</v>
      </c>
      <c r="BJ151" s="492">
        <v>-2713500</v>
      </c>
      <c r="BK151" s="492">
        <v>-1628100</v>
      </c>
      <c r="BL151" s="492">
        <v>-1085400</v>
      </c>
      <c r="BM151" s="492">
        <v>0</v>
      </c>
      <c r="BN151" s="492">
        <v>-5427000</v>
      </c>
      <c r="BO151" s="492">
        <v>25396272</v>
      </c>
      <c r="BP151" s="492">
        <v>24169427</v>
      </c>
      <c r="BQ151" s="492">
        <v>30431618</v>
      </c>
      <c r="BR151" s="492">
        <v>0</v>
      </c>
      <c r="BS151" s="493">
        <v>79997317</v>
      </c>
      <c r="BT151" s="494">
        <v>383863</v>
      </c>
      <c r="BU151" s="492">
        <v>473432</v>
      </c>
      <c r="BV151" s="492">
        <v>0</v>
      </c>
      <c r="BW151" s="492">
        <v>857295</v>
      </c>
      <c r="BX151" s="492">
        <v>509905</v>
      </c>
      <c r="BY151" s="492">
        <v>628883</v>
      </c>
      <c r="BZ151" s="492">
        <v>0</v>
      </c>
      <c r="CA151" s="492">
        <v>1138788</v>
      </c>
      <c r="CB151" s="492">
        <v>1522</v>
      </c>
      <c r="CC151" s="492">
        <v>1878</v>
      </c>
      <c r="CD151" s="492">
        <v>0</v>
      </c>
      <c r="CE151" s="492">
        <v>3400</v>
      </c>
      <c r="CF151" s="492">
        <v>0</v>
      </c>
      <c r="CG151" s="492">
        <v>0</v>
      </c>
      <c r="CH151" s="492">
        <v>0</v>
      </c>
      <c r="CI151" s="492">
        <v>0</v>
      </c>
      <c r="CJ151" s="492">
        <v>0</v>
      </c>
      <c r="CK151" s="492">
        <v>0</v>
      </c>
      <c r="CL151" s="492">
        <v>0</v>
      </c>
      <c r="CM151" s="492">
        <v>0</v>
      </c>
      <c r="CN151" s="492">
        <v>0</v>
      </c>
      <c r="CO151" s="492">
        <v>0</v>
      </c>
      <c r="CP151" s="492">
        <v>0</v>
      </c>
      <c r="CQ151" s="492">
        <v>0</v>
      </c>
      <c r="CR151" s="492">
        <v>0</v>
      </c>
      <c r="CS151" s="492">
        <v>0</v>
      </c>
      <c r="CT151" s="492">
        <v>0</v>
      </c>
      <c r="CU151" s="492">
        <v>0</v>
      </c>
      <c r="CV151" s="492">
        <v>0</v>
      </c>
      <c r="CW151" s="492">
        <v>0</v>
      </c>
      <c r="CX151" s="492">
        <v>0</v>
      </c>
      <c r="CY151" s="492">
        <v>0</v>
      </c>
      <c r="CZ151" s="492">
        <v>895290</v>
      </c>
      <c r="DA151" s="492">
        <v>1104193</v>
      </c>
      <c r="DB151" s="492">
        <v>0</v>
      </c>
      <c r="DC151" s="493">
        <v>1999483</v>
      </c>
      <c r="DD151" s="591" t="s">
        <v>171</v>
      </c>
      <c r="DE151" s="592" t="s">
        <v>1173</v>
      </c>
      <c r="DF151" s="592" t="s">
        <v>1174</v>
      </c>
    </row>
    <row r="152" spans="1:110" ht="12.75" x14ac:dyDescent="0.2">
      <c r="A152" s="468">
        <v>145</v>
      </c>
      <c r="B152" s="473" t="s">
        <v>174</v>
      </c>
      <c r="C152" s="403" t="s">
        <v>904</v>
      </c>
      <c r="D152" s="474" t="s">
        <v>905</v>
      </c>
      <c r="E152" s="480" t="s">
        <v>173</v>
      </c>
      <c r="F152" s="487">
        <v>101055499</v>
      </c>
      <c r="G152" s="488">
        <v>0</v>
      </c>
      <c r="H152" s="488">
        <v>3167716</v>
      </c>
      <c r="I152" s="488">
        <v>600133</v>
      </c>
      <c r="J152" s="488">
        <v>0</v>
      </c>
      <c r="K152" s="488">
        <v>600133</v>
      </c>
      <c r="L152" s="488">
        <v>0</v>
      </c>
      <c r="M152" s="488">
        <v>55000</v>
      </c>
      <c r="N152" s="488">
        <v>0</v>
      </c>
      <c r="O152" s="488">
        <v>0</v>
      </c>
      <c r="P152" s="488">
        <v>0</v>
      </c>
      <c r="Q152" s="489">
        <v>97232650</v>
      </c>
      <c r="R152" s="490">
        <v>0.5</v>
      </c>
      <c r="S152" s="491">
        <v>0.49</v>
      </c>
      <c r="T152" s="491">
        <v>0</v>
      </c>
      <c r="U152" s="491">
        <v>0.01</v>
      </c>
      <c r="V152" s="491">
        <v>1</v>
      </c>
      <c r="W152" s="488">
        <v>48616324</v>
      </c>
      <c r="X152" s="488">
        <v>47643999</v>
      </c>
      <c r="Y152" s="488">
        <v>0</v>
      </c>
      <c r="Z152" s="488">
        <v>972327</v>
      </c>
      <c r="AA152" s="488">
        <v>97232650</v>
      </c>
      <c r="AB152" s="488">
        <v>0</v>
      </c>
      <c r="AC152" s="488">
        <v>0</v>
      </c>
      <c r="AD152" s="488">
        <v>0</v>
      </c>
      <c r="AE152" s="488">
        <v>0</v>
      </c>
      <c r="AF152" s="488">
        <v>0</v>
      </c>
      <c r="AG152" s="488">
        <v>48616324</v>
      </c>
      <c r="AH152" s="488">
        <v>47643999</v>
      </c>
      <c r="AI152" s="488">
        <v>0</v>
      </c>
      <c r="AJ152" s="488">
        <v>972327</v>
      </c>
      <c r="AK152" s="488">
        <v>97232650</v>
      </c>
      <c r="AL152" s="488">
        <v>600133</v>
      </c>
      <c r="AM152" s="488">
        <v>600133</v>
      </c>
      <c r="AN152" s="488">
        <v>55000</v>
      </c>
      <c r="AO152" s="488">
        <v>55000</v>
      </c>
      <c r="AP152" s="488">
        <v>0</v>
      </c>
      <c r="AQ152" s="488">
        <v>0</v>
      </c>
      <c r="AR152" s="488">
        <v>0</v>
      </c>
      <c r="AS152" s="488">
        <v>0</v>
      </c>
      <c r="AT152" s="488">
        <v>0</v>
      </c>
      <c r="AU152" s="488">
        <v>0</v>
      </c>
      <c r="AV152" s="488">
        <v>0</v>
      </c>
      <c r="AW152" s="488">
        <v>0</v>
      </c>
      <c r="AX152" s="488">
        <v>0</v>
      </c>
      <c r="AY152" s="488">
        <v>0</v>
      </c>
      <c r="AZ152" s="488">
        <v>0</v>
      </c>
      <c r="BA152" s="488">
        <v>0</v>
      </c>
      <c r="BB152" s="488">
        <v>0</v>
      </c>
      <c r="BC152" s="488">
        <v>0</v>
      </c>
      <c r="BD152" s="488">
        <v>0</v>
      </c>
      <c r="BE152" s="491">
        <v>0.5</v>
      </c>
      <c r="BF152" s="491">
        <v>0.49</v>
      </c>
      <c r="BG152" s="491">
        <v>0</v>
      </c>
      <c r="BH152" s="491">
        <v>0.01</v>
      </c>
      <c r="BI152" s="491">
        <v>1</v>
      </c>
      <c r="BJ152" s="492">
        <v>-1922694</v>
      </c>
      <c r="BK152" s="492">
        <v>-1884241</v>
      </c>
      <c r="BL152" s="492">
        <v>0</v>
      </c>
      <c r="BM152" s="492">
        <v>-38454</v>
      </c>
      <c r="BN152" s="492">
        <v>-3845389</v>
      </c>
      <c r="BO152" s="492">
        <v>46693630</v>
      </c>
      <c r="BP152" s="492">
        <v>46414891</v>
      </c>
      <c r="BQ152" s="492">
        <v>0</v>
      </c>
      <c r="BR152" s="492">
        <v>933873</v>
      </c>
      <c r="BS152" s="493">
        <v>94042394</v>
      </c>
      <c r="BT152" s="494">
        <v>716509</v>
      </c>
      <c r="BU152" s="492">
        <v>0</v>
      </c>
      <c r="BV152" s="492">
        <v>14606</v>
      </c>
      <c r="BW152" s="492">
        <v>731115</v>
      </c>
      <c r="BX152" s="492">
        <v>4041594</v>
      </c>
      <c r="BY152" s="492">
        <v>0</v>
      </c>
      <c r="BZ152" s="492">
        <v>82481</v>
      </c>
      <c r="CA152" s="492">
        <v>4124075</v>
      </c>
      <c r="CB152" s="492">
        <v>23918</v>
      </c>
      <c r="CC152" s="492">
        <v>0</v>
      </c>
      <c r="CD152" s="492">
        <v>488</v>
      </c>
      <c r="CE152" s="492">
        <v>24406</v>
      </c>
      <c r="CF152" s="492">
        <v>0</v>
      </c>
      <c r="CG152" s="492">
        <v>0</v>
      </c>
      <c r="CH152" s="492">
        <v>0</v>
      </c>
      <c r="CI152" s="492">
        <v>0</v>
      </c>
      <c r="CJ152" s="492">
        <v>8475</v>
      </c>
      <c r="CK152" s="492">
        <v>0</v>
      </c>
      <c r="CL152" s="492">
        <v>173</v>
      </c>
      <c r="CM152" s="492">
        <v>8648</v>
      </c>
      <c r="CN152" s="492">
        <v>4157</v>
      </c>
      <c r="CO152" s="492">
        <v>0</v>
      </c>
      <c r="CP152" s="492">
        <v>85</v>
      </c>
      <c r="CQ152" s="492">
        <v>4242</v>
      </c>
      <c r="CR152" s="492">
        <v>746</v>
      </c>
      <c r="CS152" s="492">
        <v>0</v>
      </c>
      <c r="CT152" s="492">
        <v>15</v>
      </c>
      <c r="CU152" s="492">
        <v>761</v>
      </c>
      <c r="CV152" s="492">
        <v>0</v>
      </c>
      <c r="CW152" s="492">
        <v>0</v>
      </c>
      <c r="CX152" s="492">
        <v>0</v>
      </c>
      <c r="CY152" s="492">
        <v>0</v>
      </c>
      <c r="CZ152" s="492">
        <v>4795399</v>
      </c>
      <c r="DA152" s="492">
        <v>0</v>
      </c>
      <c r="DB152" s="492">
        <v>97848</v>
      </c>
      <c r="DC152" s="493">
        <v>4893247</v>
      </c>
      <c r="DD152" s="591" t="s">
        <v>173</v>
      </c>
      <c r="DE152" s="592" t="s">
        <v>1175</v>
      </c>
      <c r="DF152" s="593" t="s">
        <v>1191</v>
      </c>
    </row>
    <row r="153" spans="1:110" ht="12.75" x14ac:dyDescent="0.2">
      <c r="A153" s="468">
        <v>146</v>
      </c>
      <c r="B153" s="473" t="s">
        <v>176</v>
      </c>
      <c r="C153" s="403" t="s">
        <v>904</v>
      </c>
      <c r="D153" s="474" t="s">
        <v>899</v>
      </c>
      <c r="E153" s="480" t="s">
        <v>175</v>
      </c>
      <c r="F153" s="487">
        <v>43285406</v>
      </c>
      <c r="G153" s="488">
        <v>1756386</v>
      </c>
      <c r="H153" s="488">
        <v>0</v>
      </c>
      <c r="I153" s="488">
        <v>143792</v>
      </c>
      <c r="J153" s="488">
        <v>0</v>
      </c>
      <c r="K153" s="488">
        <v>143792</v>
      </c>
      <c r="L153" s="488">
        <v>0</v>
      </c>
      <c r="M153" s="488">
        <v>0</v>
      </c>
      <c r="N153" s="488">
        <v>0</v>
      </c>
      <c r="O153" s="488">
        <v>0</v>
      </c>
      <c r="P153" s="488">
        <v>0</v>
      </c>
      <c r="Q153" s="489">
        <v>44898000</v>
      </c>
      <c r="R153" s="490">
        <v>0</v>
      </c>
      <c r="S153" s="491">
        <v>0.99</v>
      </c>
      <c r="T153" s="491">
        <v>0</v>
      </c>
      <c r="U153" s="491">
        <v>0.01</v>
      </c>
      <c r="V153" s="491">
        <v>1</v>
      </c>
      <c r="W153" s="488">
        <v>0</v>
      </c>
      <c r="X153" s="488">
        <v>44449020</v>
      </c>
      <c r="Y153" s="488">
        <v>0</v>
      </c>
      <c r="Z153" s="488">
        <v>448980</v>
      </c>
      <c r="AA153" s="488">
        <v>44898000</v>
      </c>
      <c r="AB153" s="488">
        <v>0</v>
      </c>
      <c r="AC153" s="488">
        <v>0</v>
      </c>
      <c r="AD153" s="488">
        <v>0</v>
      </c>
      <c r="AE153" s="488">
        <v>0</v>
      </c>
      <c r="AF153" s="488">
        <v>0</v>
      </c>
      <c r="AG153" s="488">
        <v>0</v>
      </c>
      <c r="AH153" s="488">
        <v>44449020</v>
      </c>
      <c r="AI153" s="488">
        <v>0</v>
      </c>
      <c r="AJ153" s="488">
        <v>448980</v>
      </c>
      <c r="AK153" s="488">
        <v>44898000</v>
      </c>
      <c r="AL153" s="488">
        <v>143792</v>
      </c>
      <c r="AM153" s="488">
        <v>143792</v>
      </c>
      <c r="AN153" s="488">
        <v>0</v>
      </c>
      <c r="AO153" s="488">
        <v>0</v>
      </c>
      <c r="AP153" s="488">
        <v>0</v>
      </c>
      <c r="AQ153" s="488">
        <v>0</v>
      </c>
      <c r="AR153" s="488">
        <v>0</v>
      </c>
      <c r="AS153" s="488">
        <v>0</v>
      </c>
      <c r="AT153" s="488">
        <v>0</v>
      </c>
      <c r="AU153" s="488">
        <v>0</v>
      </c>
      <c r="AV153" s="488">
        <v>0</v>
      </c>
      <c r="AW153" s="488">
        <v>0</v>
      </c>
      <c r="AX153" s="488">
        <v>0</v>
      </c>
      <c r="AY153" s="488">
        <v>0</v>
      </c>
      <c r="AZ153" s="488">
        <v>0</v>
      </c>
      <c r="BA153" s="488">
        <v>0</v>
      </c>
      <c r="BB153" s="488">
        <v>0</v>
      </c>
      <c r="BC153" s="488">
        <v>0</v>
      </c>
      <c r="BD153" s="488">
        <v>0</v>
      </c>
      <c r="BE153" s="491">
        <v>0.5</v>
      </c>
      <c r="BF153" s="491">
        <v>0.49</v>
      </c>
      <c r="BG153" s="491">
        <v>0</v>
      </c>
      <c r="BH153" s="491">
        <v>0.01</v>
      </c>
      <c r="BI153" s="491">
        <v>1</v>
      </c>
      <c r="BJ153" s="492">
        <v>1702487</v>
      </c>
      <c r="BK153" s="492">
        <v>1668437</v>
      </c>
      <c r="BL153" s="492">
        <v>0</v>
      </c>
      <c r="BM153" s="492">
        <v>34050</v>
      </c>
      <c r="BN153" s="492">
        <v>3404974</v>
      </c>
      <c r="BO153" s="492">
        <v>1702487</v>
      </c>
      <c r="BP153" s="492">
        <v>46261249</v>
      </c>
      <c r="BQ153" s="492">
        <v>0</v>
      </c>
      <c r="BR153" s="492">
        <v>483030</v>
      </c>
      <c r="BS153" s="493">
        <v>48446766</v>
      </c>
      <c r="BT153" s="494">
        <v>667689</v>
      </c>
      <c r="BU153" s="492">
        <v>0</v>
      </c>
      <c r="BV153" s="492">
        <v>6744</v>
      </c>
      <c r="BW153" s="492">
        <v>674433</v>
      </c>
      <c r="BX153" s="492">
        <v>1400978</v>
      </c>
      <c r="BY153" s="492">
        <v>0</v>
      </c>
      <c r="BZ153" s="492">
        <v>14151</v>
      </c>
      <c r="CA153" s="492">
        <v>1415129</v>
      </c>
      <c r="CB153" s="492">
        <v>6965</v>
      </c>
      <c r="CC153" s="492">
        <v>0</v>
      </c>
      <c r="CD153" s="492">
        <v>70</v>
      </c>
      <c r="CE153" s="492">
        <v>7035</v>
      </c>
      <c r="CF153" s="492">
        <v>2070</v>
      </c>
      <c r="CG153" s="492">
        <v>0</v>
      </c>
      <c r="CH153" s="492">
        <v>21</v>
      </c>
      <c r="CI153" s="492">
        <v>2091</v>
      </c>
      <c r="CJ153" s="492">
        <v>15294</v>
      </c>
      <c r="CK153" s="492">
        <v>0</v>
      </c>
      <c r="CL153" s="492">
        <v>154</v>
      </c>
      <c r="CM153" s="492">
        <v>15448</v>
      </c>
      <c r="CN153" s="492">
        <v>0</v>
      </c>
      <c r="CO153" s="492">
        <v>0</v>
      </c>
      <c r="CP153" s="492">
        <v>0</v>
      </c>
      <c r="CQ153" s="492">
        <v>0</v>
      </c>
      <c r="CR153" s="492">
        <v>0</v>
      </c>
      <c r="CS153" s="492">
        <v>0</v>
      </c>
      <c r="CT153" s="492">
        <v>0</v>
      </c>
      <c r="CU153" s="492">
        <v>0</v>
      </c>
      <c r="CV153" s="492">
        <v>0</v>
      </c>
      <c r="CW153" s="492">
        <v>0</v>
      </c>
      <c r="CX153" s="492">
        <v>0</v>
      </c>
      <c r="CY153" s="492">
        <v>0</v>
      </c>
      <c r="CZ153" s="492">
        <v>2092996</v>
      </c>
      <c r="DA153" s="492">
        <v>0</v>
      </c>
      <c r="DB153" s="492">
        <v>21140</v>
      </c>
      <c r="DC153" s="493">
        <v>2114136</v>
      </c>
      <c r="DD153" s="591" t="s">
        <v>175</v>
      </c>
      <c r="DE153" s="592" t="s">
        <v>1175</v>
      </c>
      <c r="DF153" s="593" t="s">
        <v>1218</v>
      </c>
    </row>
    <row r="154" spans="1:110" ht="12.75" x14ac:dyDescent="0.2">
      <c r="A154" s="468">
        <v>147</v>
      </c>
      <c r="B154" s="473" t="s">
        <v>178</v>
      </c>
      <c r="C154" s="403" t="s">
        <v>909</v>
      </c>
      <c r="D154" s="474" t="s">
        <v>903</v>
      </c>
      <c r="E154" s="480" t="s">
        <v>177</v>
      </c>
      <c r="F154" s="487">
        <v>146302117</v>
      </c>
      <c r="G154" s="488">
        <v>19602790</v>
      </c>
      <c r="H154" s="488">
        <v>0</v>
      </c>
      <c r="I154" s="488">
        <v>507754</v>
      </c>
      <c r="J154" s="488">
        <v>0</v>
      </c>
      <c r="K154" s="488">
        <v>507754</v>
      </c>
      <c r="L154" s="488">
        <v>0</v>
      </c>
      <c r="M154" s="488">
        <v>0</v>
      </c>
      <c r="N154" s="488">
        <v>0</v>
      </c>
      <c r="O154" s="488">
        <v>0</v>
      </c>
      <c r="P154" s="488">
        <v>0</v>
      </c>
      <c r="Q154" s="489">
        <v>165397153</v>
      </c>
      <c r="R154" s="490">
        <v>0.33</v>
      </c>
      <c r="S154" s="491">
        <v>0.3</v>
      </c>
      <c r="T154" s="491">
        <v>0.37</v>
      </c>
      <c r="U154" s="491">
        <v>0</v>
      </c>
      <c r="V154" s="491">
        <v>1</v>
      </c>
      <c r="W154" s="488">
        <v>54581060</v>
      </c>
      <c r="X154" s="488">
        <v>49619146</v>
      </c>
      <c r="Y154" s="488">
        <v>61196947</v>
      </c>
      <c r="Z154" s="488">
        <v>0</v>
      </c>
      <c r="AA154" s="488">
        <v>165397153</v>
      </c>
      <c r="AB154" s="488">
        <v>0</v>
      </c>
      <c r="AC154" s="488">
        <v>0</v>
      </c>
      <c r="AD154" s="488">
        <v>0</v>
      </c>
      <c r="AE154" s="488">
        <v>0</v>
      </c>
      <c r="AF154" s="488">
        <v>0</v>
      </c>
      <c r="AG154" s="488">
        <v>54581060</v>
      </c>
      <c r="AH154" s="488">
        <v>49619146</v>
      </c>
      <c r="AI154" s="488">
        <v>61196947</v>
      </c>
      <c r="AJ154" s="488">
        <v>0</v>
      </c>
      <c r="AK154" s="488">
        <v>165397153</v>
      </c>
      <c r="AL154" s="488">
        <v>507754</v>
      </c>
      <c r="AM154" s="488">
        <v>507754</v>
      </c>
      <c r="AN154" s="488">
        <v>0</v>
      </c>
      <c r="AO154" s="488">
        <v>0</v>
      </c>
      <c r="AP154" s="488">
        <v>0</v>
      </c>
      <c r="AQ154" s="488">
        <v>0</v>
      </c>
      <c r="AR154" s="488">
        <v>0</v>
      </c>
      <c r="AS154" s="488">
        <v>0</v>
      </c>
      <c r="AT154" s="488">
        <v>0</v>
      </c>
      <c r="AU154" s="488">
        <v>0</v>
      </c>
      <c r="AV154" s="488">
        <v>0</v>
      </c>
      <c r="AW154" s="488">
        <v>0</v>
      </c>
      <c r="AX154" s="488">
        <v>0</v>
      </c>
      <c r="AY154" s="488">
        <v>0</v>
      </c>
      <c r="AZ154" s="488">
        <v>0</v>
      </c>
      <c r="BA154" s="488">
        <v>0</v>
      </c>
      <c r="BB154" s="488">
        <v>0</v>
      </c>
      <c r="BC154" s="488">
        <v>0</v>
      </c>
      <c r="BD154" s="488">
        <v>0</v>
      </c>
      <c r="BE154" s="491">
        <v>0.5</v>
      </c>
      <c r="BF154" s="491">
        <v>0.3</v>
      </c>
      <c r="BG154" s="491">
        <v>0.2</v>
      </c>
      <c r="BH154" s="491">
        <v>0</v>
      </c>
      <c r="BI154" s="491">
        <v>1</v>
      </c>
      <c r="BJ154" s="492">
        <v>-17593329</v>
      </c>
      <c r="BK154" s="492">
        <v>-10555998</v>
      </c>
      <c r="BL154" s="492">
        <v>-7037332</v>
      </c>
      <c r="BM154" s="492">
        <v>0</v>
      </c>
      <c r="BN154" s="492">
        <v>-35186659</v>
      </c>
      <c r="BO154" s="492">
        <v>36987731</v>
      </c>
      <c r="BP154" s="492">
        <v>39570902</v>
      </c>
      <c r="BQ154" s="492">
        <v>54159615</v>
      </c>
      <c r="BR154" s="492">
        <v>0</v>
      </c>
      <c r="BS154" s="493">
        <v>130718248</v>
      </c>
      <c r="BT154" s="494">
        <v>745352</v>
      </c>
      <c r="BU154" s="492">
        <v>919267</v>
      </c>
      <c r="BV154" s="492">
        <v>0</v>
      </c>
      <c r="BW154" s="492">
        <v>1664619</v>
      </c>
      <c r="BX154" s="492">
        <v>1002943</v>
      </c>
      <c r="BY154" s="492">
        <v>1236962</v>
      </c>
      <c r="BZ154" s="492">
        <v>0</v>
      </c>
      <c r="CA154" s="492">
        <v>2239905</v>
      </c>
      <c r="CB154" s="492">
        <v>0</v>
      </c>
      <c r="CC154" s="492">
        <v>0</v>
      </c>
      <c r="CD154" s="492">
        <v>0</v>
      </c>
      <c r="CE154" s="492">
        <v>0</v>
      </c>
      <c r="CF154" s="492">
        <v>0</v>
      </c>
      <c r="CG154" s="492">
        <v>0</v>
      </c>
      <c r="CH154" s="492">
        <v>0</v>
      </c>
      <c r="CI154" s="492">
        <v>0</v>
      </c>
      <c r="CJ154" s="492">
        <v>249</v>
      </c>
      <c r="CK154" s="492">
        <v>307</v>
      </c>
      <c r="CL154" s="492">
        <v>0</v>
      </c>
      <c r="CM154" s="492">
        <v>556</v>
      </c>
      <c r="CN154" s="492">
        <v>0</v>
      </c>
      <c r="CO154" s="492">
        <v>0</v>
      </c>
      <c r="CP154" s="492">
        <v>0</v>
      </c>
      <c r="CQ154" s="492">
        <v>0</v>
      </c>
      <c r="CR154" s="492">
        <v>0</v>
      </c>
      <c r="CS154" s="492">
        <v>0</v>
      </c>
      <c r="CT154" s="492">
        <v>0</v>
      </c>
      <c r="CU154" s="492">
        <v>0</v>
      </c>
      <c r="CV154" s="492">
        <v>0</v>
      </c>
      <c r="CW154" s="492">
        <v>0</v>
      </c>
      <c r="CX154" s="492">
        <v>0</v>
      </c>
      <c r="CY154" s="492">
        <v>0</v>
      </c>
      <c r="CZ154" s="492">
        <v>1748544</v>
      </c>
      <c r="DA154" s="492">
        <v>2156536</v>
      </c>
      <c r="DB154" s="492">
        <v>0</v>
      </c>
      <c r="DC154" s="493">
        <v>3905080</v>
      </c>
      <c r="DD154" s="591" t="s">
        <v>177</v>
      </c>
      <c r="DE154" s="592" t="s">
        <v>1173</v>
      </c>
      <c r="DF154" s="592" t="s">
        <v>1174</v>
      </c>
    </row>
    <row r="155" spans="1:110" ht="12.75" x14ac:dyDescent="0.2">
      <c r="A155" s="468">
        <v>148</v>
      </c>
      <c r="B155" s="473" t="s">
        <v>180</v>
      </c>
      <c r="C155" s="403" t="s">
        <v>897</v>
      </c>
      <c r="D155" s="474" t="s">
        <v>899</v>
      </c>
      <c r="E155" s="480" t="s">
        <v>179</v>
      </c>
      <c r="F155" s="487">
        <v>58732099</v>
      </c>
      <c r="G155" s="488">
        <v>0</v>
      </c>
      <c r="H155" s="488">
        <v>958268</v>
      </c>
      <c r="I155" s="488">
        <v>217329</v>
      </c>
      <c r="J155" s="488">
        <v>0</v>
      </c>
      <c r="K155" s="488">
        <v>217329</v>
      </c>
      <c r="L155" s="488">
        <v>0</v>
      </c>
      <c r="M155" s="488">
        <v>0</v>
      </c>
      <c r="N155" s="488">
        <v>938564</v>
      </c>
      <c r="O155" s="488">
        <v>938564</v>
      </c>
      <c r="P155" s="488">
        <v>0</v>
      </c>
      <c r="Q155" s="489">
        <v>56617938</v>
      </c>
      <c r="R155" s="490">
        <v>0.5</v>
      </c>
      <c r="S155" s="491">
        <v>0.4</v>
      </c>
      <c r="T155" s="491">
        <v>0.09</v>
      </c>
      <c r="U155" s="491">
        <v>0.01</v>
      </c>
      <c r="V155" s="491">
        <v>1</v>
      </c>
      <c r="W155" s="488">
        <v>28308970</v>
      </c>
      <c r="X155" s="488">
        <v>22647175</v>
      </c>
      <c r="Y155" s="488">
        <v>5095614</v>
      </c>
      <c r="Z155" s="488">
        <v>566179</v>
      </c>
      <c r="AA155" s="488">
        <v>56617938</v>
      </c>
      <c r="AB155" s="488">
        <v>0</v>
      </c>
      <c r="AC155" s="488">
        <v>0</v>
      </c>
      <c r="AD155" s="488">
        <v>0</v>
      </c>
      <c r="AE155" s="488">
        <v>0</v>
      </c>
      <c r="AF155" s="488">
        <v>0</v>
      </c>
      <c r="AG155" s="488">
        <v>28308970</v>
      </c>
      <c r="AH155" s="488">
        <v>22647175</v>
      </c>
      <c r="AI155" s="488">
        <v>5095614</v>
      </c>
      <c r="AJ155" s="488">
        <v>566179</v>
      </c>
      <c r="AK155" s="488">
        <v>56617938</v>
      </c>
      <c r="AL155" s="488">
        <v>217329</v>
      </c>
      <c r="AM155" s="488">
        <v>217329</v>
      </c>
      <c r="AN155" s="488">
        <v>0</v>
      </c>
      <c r="AO155" s="488">
        <v>0</v>
      </c>
      <c r="AP155" s="488">
        <v>938564</v>
      </c>
      <c r="AQ155" s="488">
        <v>0</v>
      </c>
      <c r="AR155" s="488">
        <v>938564</v>
      </c>
      <c r="AS155" s="488">
        <v>0</v>
      </c>
      <c r="AT155" s="488">
        <v>0</v>
      </c>
      <c r="AU155" s="488">
        <v>0</v>
      </c>
      <c r="AV155" s="488">
        <v>0</v>
      </c>
      <c r="AW155" s="488">
        <v>0</v>
      </c>
      <c r="AX155" s="488">
        <v>0</v>
      </c>
      <c r="AY155" s="488">
        <v>0</v>
      </c>
      <c r="AZ155" s="488">
        <v>0</v>
      </c>
      <c r="BA155" s="488">
        <v>0</v>
      </c>
      <c r="BB155" s="488">
        <v>0</v>
      </c>
      <c r="BC155" s="488">
        <v>0</v>
      </c>
      <c r="BD155" s="488">
        <v>0</v>
      </c>
      <c r="BE155" s="491">
        <v>0.5</v>
      </c>
      <c r="BF155" s="491">
        <v>0.4</v>
      </c>
      <c r="BG155" s="491">
        <v>0.09</v>
      </c>
      <c r="BH155" s="491">
        <v>0.01</v>
      </c>
      <c r="BI155" s="491">
        <v>1</v>
      </c>
      <c r="BJ155" s="492">
        <v>-3482220</v>
      </c>
      <c r="BK155" s="492">
        <v>-2785775</v>
      </c>
      <c r="BL155" s="492">
        <v>-626799</v>
      </c>
      <c r="BM155" s="492">
        <v>-69644</v>
      </c>
      <c r="BN155" s="492">
        <v>-6964438</v>
      </c>
      <c r="BO155" s="492">
        <v>24826750</v>
      </c>
      <c r="BP155" s="492">
        <v>21017293</v>
      </c>
      <c r="BQ155" s="492">
        <v>4468815</v>
      </c>
      <c r="BR155" s="492">
        <v>496535</v>
      </c>
      <c r="BS155" s="493">
        <v>50809393</v>
      </c>
      <c r="BT155" s="494">
        <v>354292</v>
      </c>
      <c r="BU155" s="492">
        <v>76544</v>
      </c>
      <c r="BV155" s="492">
        <v>8505</v>
      </c>
      <c r="BW155" s="492">
        <v>439341</v>
      </c>
      <c r="BX155" s="492">
        <v>880686</v>
      </c>
      <c r="BY155" s="492">
        <v>198154</v>
      </c>
      <c r="BZ155" s="492">
        <v>22017</v>
      </c>
      <c r="CA155" s="492">
        <v>1100857</v>
      </c>
      <c r="CB155" s="492">
        <v>12050</v>
      </c>
      <c r="CC155" s="492">
        <v>2711</v>
      </c>
      <c r="CD155" s="492">
        <v>301</v>
      </c>
      <c r="CE155" s="492">
        <v>15062</v>
      </c>
      <c r="CF155" s="492">
        <v>0</v>
      </c>
      <c r="CG155" s="492">
        <v>0</v>
      </c>
      <c r="CH155" s="492">
        <v>0</v>
      </c>
      <c r="CI155" s="492">
        <v>0</v>
      </c>
      <c r="CJ155" s="492">
        <v>1007</v>
      </c>
      <c r="CK155" s="492">
        <v>227</v>
      </c>
      <c r="CL155" s="492">
        <v>25</v>
      </c>
      <c r="CM155" s="492">
        <v>1259</v>
      </c>
      <c r="CN155" s="492">
        <v>2873</v>
      </c>
      <c r="CO155" s="492">
        <v>646</v>
      </c>
      <c r="CP155" s="492">
        <v>72</v>
      </c>
      <c r="CQ155" s="492">
        <v>3591</v>
      </c>
      <c r="CR155" s="492">
        <v>0</v>
      </c>
      <c r="CS155" s="492">
        <v>0</v>
      </c>
      <c r="CT155" s="492">
        <v>0</v>
      </c>
      <c r="CU155" s="492">
        <v>0</v>
      </c>
      <c r="CV155" s="492">
        <v>0</v>
      </c>
      <c r="CW155" s="492">
        <v>0</v>
      </c>
      <c r="CX155" s="492">
        <v>0</v>
      </c>
      <c r="CY155" s="492">
        <v>0</v>
      </c>
      <c r="CZ155" s="492">
        <v>1250908</v>
      </c>
      <c r="DA155" s="492">
        <v>278282</v>
      </c>
      <c r="DB155" s="492">
        <v>30920</v>
      </c>
      <c r="DC155" s="493">
        <v>1560110</v>
      </c>
      <c r="DD155" s="591" t="s">
        <v>179</v>
      </c>
      <c r="DE155" s="592" t="s">
        <v>1197</v>
      </c>
      <c r="DF155" s="593" t="s">
        <v>1186</v>
      </c>
    </row>
    <row r="156" spans="1:110" ht="12.75" x14ac:dyDescent="0.2">
      <c r="A156" s="468">
        <v>149</v>
      </c>
      <c r="B156" s="473" t="s">
        <v>182</v>
      </c>
      <c r="C156" s="403" t="s">
        <v>904</v>
      </c>
      <c r="D156" s="474" t="s">
        <v>905</v>
      </c>
      <c r="E156" s="480" t="s">
        <v>181</v>
      </c>
      <c r="F156" s="487">
        <v>386786536</v>
      </c>
      <c r="G156" s="488">
        <v>0</v>
      </c>
      <c r="H156" s="488">
        <v>21143374</v>
      </c>
      <c r="I156" s="488">
        <v>1204810</v>
      </c>
      <c r="J156" s="488">
        <v>0</v>
      </c>
      <c r="K156" s="488">
        <v>1204810</v>
      </c>
      <c r="L156" s="488">
        <v>0</v>
      </c>
      <c r="M156" s="488">
        <v>884150</v>
      </c>
      <c r="N156" s="488">
        <v>151163</v>
      </c>
      <c r="O156" s="488">
        <v>151163</v>
      </c>
      <c r="P156" s="488">
        <v>0</v>
      </c>
      <c r="Q156" s="489">
        <v>363403039</v>
      </c>
      <c r="R156" s="490">
        <v>0.5</v>
      </c>
      <c r="S156" s="491">
        <v>0.49</v>
      </c>
      <c r="T156" s="491">
        <v>0</v>
      </c>
      <c r="U156" s="491">
        <v>0.01</v>
      </c>
      <c r="V156" s="491">
        <v>1</v>
      </c>
      <c r="W156" s="488">
        <v>181701520</v>
      </c>
      <c r="X156" s="488">
        <v>178067489</v>
      </c>
      <c r="Y156" s="488">
        <v>0</v>
      </c>
      <c r="Z156" s="488">
        <v>3634030</v>
      </c>
      <c r="AA156" s="488">
        <v>363403039</v>
      </c>
      <c r="AB156" s="488">
        <v>440000</v>
      </c>
      <c r="AC156" s="488">
        <v>0</v>
      </c>
      <c r="AD156" s="488">
        <v>0</v>
      </c>
      <c r="AE156" s="488">
        <v>0</v>
      </c>
      <c r="AF156" s="488">
        <v>440000</v>
      </c>
      <c r="AG156" s="488">
        <v>181261520</v>
      </c>
      <c r="AH156" s="488">
        <v>178067489</v>
      </c>
      <c r="AI156" s="488">
        <v>0</v>
      </c>
      <c r="AJ156" s="488">
        <v>3634030</v>
      </c>
      <c r="AK156" s="488">
        <v>362963039</v>
      </c>
      <c r="AL156" s="488">
        <v>1204810</v>
      </c>
      <c r="AM156" s="488">
        <v>1204810</v>
      </c>
      <c r="AN156" s="488">
        <v>884150</v>
      </c>
      <c r="AO156" s="488">
        <v>884150</v>
      </c>
      <c r="AP156" s="488">
        <v>151163</v>
      </c>
      <c r="AQ156" s="488">
        <v>0</v>
      </c>
      <c r="AR156" s="488">
        <v>151163</v>
      </c>
      <c r="AS156" s="488">
        <v>440000</v>
      </c>
      <c r="AT156" s="488">
        <v>0</v>
      </c>
      <c r="AU156" s="488">
        <v>0</v>
      </c>
      <c r="AV156" s="488">
        <v>440000</v>
      </c>
      <c r="AW156" s="488">
        <v>0</v>
      </c>
      <c r="AX156" s="488">
        <v>0</v>
      </c>
      <c r="AY156" s="488">
        <v>0</v>
      </c>
      <c r="AZ156" s="488">
        <v>0</v>
      </c>
      <c r="BA156" s="488">
        <v>0</v>
      </c>
      <c r="BB156" s="488">
        <v>0</v>
      </c>
      <c r="BC156" s="488">
        <v>0</v>
      </c>
      <c r="BD156" s="488">
        <v>0</v>
      </c>
      <c r="BE156" s="491">
        <v>0.5</v>
      </c>
      <c r="BF156" s="491">
        <v>0.49</v>
      </c>
      <c r="BG156" s="491">
        <v>0</v>
      </c>
      <c r="BH156" s="491">
        <v>0.01</v>
      </c>
      <c r="BI156" s="491">
        <v>1</v>
      </c>
      <c r="BJ156" s="492">
        <v>-22207526</v>
      </c>
      <c r="BK156" s="492">
        <v>-21763376</v>
      </c>
      <c r="BL156" s="492">
        <v>0</v>
      </c>
      <c r="BM156" s="492">
        <v>-444151</v>
      </c>
      <c r="BN156" s="492">
        <v>-44415053</v>
      </c>
      <c r="BO156" s="492">
        <v>159053994</v>
      </c>
      <c r="BP156" s="492">
        <v>158984236</v>
      </c>
      <c r="BQ156" s="492">
        <v>0</v>
      </c>
      <c r="BR156" s="492">
        <v>3189879</v>
      </c>
      <c r="BS156" s="493">
        <v>321228109</v>
      </c>
      <c r="BT156" s="494">
        <v>2696995</v>
      </c>
      <c r="BU156" s="492">
        <v>0</v>
      </c>
      <c r="BV156" s="492">
        <v>54588</v>
      </c>
      <c r="BW156" s="492">
        <v>2751583</v>
      </c>
      <c r="BX156" s="492">
        <v>5789928</v>
      </c>
      <c r="BY156" s="492">
        <v>0</v>
      </c>
      <c r="BZ156" s="492">
        <v>118162</v>
      </c>
      <c r="CA156" s="492">
        <v>5908090</v>
      </c>
      <c r="CB156" s="492">
        <v>9947</v>
      </c>
      <c r="CC156" s="492">
        <v>0</v>
      </c>
      <c r="CD156" s="492">
        <v>203</v>
      </c>
      <c r="CE156" s="492">
        <v>10150</v>
      </c>
      <c r="CF156" s="492">
        <v>815</v>
      </c>
      <c r="CG156" s="492">
        <v>0</v>
      </c>
      <c r="CH156" s="492">
        <v>17</v>
      </c>
      <c r="CI156" s="492">
        <v>832</v>
      </c>
      <c r="CJ156" s="492">
        <v>23448</v>
      </c>
      <c r="CK156" s="492">
        <v>0</v>
      </c>
      <c r="CL156" s="492">
        <v>479</v>
      </c>
      <c r="CM156" s="492">
        <v>23927</v>
      </c>
      <c r="CN156" s="492">
        <v>4422</v>
      </c>
      <c r="CO156" s="492">
        <v>0</v>
      </c>
      <c r="CP156" s="492">
        <v>90</v>
      </c>
      <c r="CQ156" s="492">
        <v>4512</v>
      </c>
      <c r="CR156" s="492">
        <v>0</v>
      </c>
      <c r="CS156" s="492">
        <v>0</v>
      </c>
      <c r="CT156" s="492">
        <v>0</v>
      </c>
      <c r="CU156" s="492">
        <v>0</v>
      </c>
      <c r="CV156" s="492">
        <v>0</v>
      </c>
      <c r="CW156" s="492">
        <v>0</v>
      </c>
      <c r="CX156" s="492">
        <v>0</v>
      </c>
      <c r="CY156" s="492">
        <v>0</v>
      </c>
      <c r="CZ156" s="492">
        <v>8525555</v>
      </c>
      <c r="DA156" s="492">
        <v>0</v>
      </c>
      <c r="DB156" s="492">
        <v>173539</v>
      </c>
      <c r="DC156" s="493">
        <v>8699094</v>
      </c>
      <c r="DD156" s="591" t="s">
        <v>181</v>
      </c>
      <c r="DE156" s="592" t="s">
        <v>1175</v>
      </c>
      <c r="DF156" s="593" t="s">
        <v>1191</v>
      </c>
    </row>
    <row r="157" spans="1:110" ht="12.75" x14ac:dyDescent="0.2">
      <c r="A157" s="468">
        <v>150</v>
      </c>
      <c r="B157" s="473" t="s">
        <v>184</v>
      </c>
      <c r="C157" s="403" t="s">
        <v>529</v>
      </c>
      <c r="D157" s="474" t="s">
        <v>900</v>
      </c>
      <c r="E157" s="480" t="s">
        <v>568</v>
      </c>
      <c r="F157" s="487">
        <v>100689721</v>
      </c>
      <c r="G157" s="488">
        <v>8462341</v>
      </c>
      <c r="H157" s="488">
        <v>0</v>
      </c>
      <c r="I157" s="488">
        <v>491838</v>
      </c>
      <c r="J157" s="488">
        <v>0</v>
      </c>
      <c r="K157" s="488">
        <v>491838</v>
      </c>
      <c r="L157" s="488">
        <v>0</v>
      </c>
      <c r="M157" s="488">
        <v>0</v>
      </c>
      <c r="N157" s="488">
        <v>0</v>
      </c>
      <c r="O157" s="488">
        <v>0</v>
      </c>
      <c r="P157" s="488">
        <v>0</v>
      </c>
      <c r="Q157" s="489">
        <v>108660224</v>
      </c>
      <c r="R157" s="490">
        <v>0.5</v>
      </c>
      <c r="S157" s="491">
        <v>0.49</v>
      </c>
      <c r="T157" s="491">
        <v>0</v>
      </c>
      <c r="U157" s="491">
        <v>0.01</v>
      </c>
      <c r="V157" s="491">
        <v>1</v>
      </c>
      <c r="W157" s="488">
        <v>54330112</v>
      </c>
      <c r="X157" s="488">
        <v>53243510</v>
      </c>
      <c r="Y157" s="488">
        <v>0</v>
      </c>
      <c r="Z157" s="488">
        <v>1086602</v>
      </c>
      <c r="AA157" s="488">
        <v>108660224</v>
      </c>
      <c r="AB157" s="488">
        <v>0</v>
      </c>
      <c r="AC157" s="488">
        <v>0</v>
      </c>
      <c r="AD157" s="488">
        <v>0</v>
      </c>
      <c r="AE157" s="488">
        <v>0</v>
      </c>
      <c r="AF157" s="488">
        <v>0</v>
      </c>
      <c r="AG157" s="488">
        <v>54330112</v>
      </c>
      <c r="AH157" s="488">
        <v>53243510</v>
      </c>
      <c r="AI157" s="488">
        <v>0</v>
      </c>
      <c r="AJ157" s="488">
        <v>1086602</v>
      </c>
      <c r="AK157" s="488">
        <v>108660224</v>
      </c>
      <c r="AL157" s="488">
        <v>491838</v>
      </c>
      <c r="AM157" s="488">
        <v>491838</v>
      </c>
      <c r="AN157" s="488">
        <v>0</v>
      </c>
      <c r="AO157" s="488">
        <v>0</v>
      </c>
      <c r="AP157" s="488">
        <v>0</v>
      </c>
      <c r="AQ157" s="488">
        <v>0</v>
      </c>
      <c r="AR157" s="488">
        <v>0</v>
      </c>
      <c r="AS157" s="488">
        <v>0</v>
      </c>
      <c r="AT157" s="488">
        <v>0</v>
      </c>
      <c r="AU157" s="488">
        <v>0</v>
      </c>
      <c r="AV157" s="488">
        <v>0</v>
      </c>
      <c r="AW157" s="488">
        <v>0</v>
      </c>
      <c r="AX157" s="488">
        <v>0</v>
      </c>
      <c r="AY157" s="488">
        <v>0</v>
      </c>
      <c r="AZ157" s="488">
        <v>0</v>
      </c>
      <c r="BA157" s="488">
        <v>0</v>
      </c>
      <c r="BB157" s="488">
        <v>0</v>
      </c>
      <c r="BC157" s="488">
        <v>0</v>
      </c>
      <c r="BD157" s="488">
        <v>0</v>
      </c>
      <c r="BE157" s="491">
        <v>0.5</v>
      </c>
      <c r="BF157" s="491">
        <v>0.49</v>
      </c>
      <c r="BG157" s="491">
        <v>0</v>
      </c>
      <c r="BH157" s="491">
        <v>0.01</v>
      </c>
      <c r="BI157" s="491">
        <v>1</v>
      </c>
      <c r="BJ157" s="492">
        <v>-767018</v>
      </c>
      <c r="BK157" s="492">
        <v>-751677</v>
      </c>
      <c r="BL157" s="492">
        <v>0</v>
      </c>
      <c r="BM157" s="492">
        <v>-15340</v>
      </c>
      <c r="BN157" s="492">
        <v>-1534035</v>
      </c>
      <c r="BO157" s="492">
        <v>53563094</v>
      </c>
      <c r="BP157" s="492">
        <v>52983671</v>
      </c>
      <c r="BQ157" s="492">
        <v>0</v>
      </c>
      <c r="BR157" s="492">
        <v>1071262</v>
      </c>
      <c r="BS157" s="493">
        <v>107618027</v>
      </c>
      <c r="BT157" s="494">
        <v>799795</v>
      </c>
      <c r="BU157" s="492">
        <v>0</v>
      </c>
      <c r="BV157" s="492">
        <v>16322</v>
      </c>
      <c r="BW157" s="492">
        <v>816117</v>
      </c>
      <c r="BX157" s="492">
        <v>2848315</v>
      </c>
      <c r="BY157" s="492">
        <v>0</v>
      </c>
      <c r="BZ157" s="492">
        <v>53864</v>
      </c>
      <c r="CA157" s="492">
        <v>2902179</v>
      </c>
      <c r="CB157" s="492">
        <v>25365</v>
      </c>
      <c r="CC157" s="492">
        <v>0</v>
      </c>
      <c r="CD157" s="492">
        <v>518</v>
      </c>
      <c r="CE157" s="492">
        <v>25883</v>
      </c>
      <c r="CF157" s="492">
        <v>0</v>
      </c>
      <c r="CG157" s="492">
        <v>0</v>
      </c>
      <c r="CH157" s="492">
        <v>0</v>
      </c>
      <c r="CI157" s="492">
        <v>0</v>
      </c>
      <c r="CJ157" s="492">
        <v>16403</v>
      </c>
      <c r="CK157" s="492">
        <v>0</v>
      </c>
      <c r="CL157" s="492">
        <v>335</v>
      </c>
      <c r="CM157" s="492">
        <v>16738</v>
      </c>
      <c r="CN157" s="492">
        <v>0</v>
      </c>
      <c r="CO157" s="492">
        <v>0</v>
      </c>
      <c r="CP157" s="492">
        <v>0</v>
      </c>
      <c r="CQ157" s="492">
        <v>0</v>
      </c>
      <c r="CR157" s="492">
        <v>746</v>
      </c>
      <c r="CS157" s="492">
        <v>0</v>
      </c>
      <c r="CT157" s="492">
        <v>15</v>
      </c>
      <c r="CU157" s="492">
        <v>761</v>
      </c>
      <c r="CV157" s="492">
        <v>0</v>
      </c>
      <c r="CW157" s="492">
        <v>0</v>
      </c>
      <c r="CX157" s="492">
        <v>0</v>
      </c>
      <c r="CY157" s="492">
        <v>0</v>
      </c>
      <c r="CZ157" s="492">
        <v>3690624</v>
      </c>
      <c r="DA157" s="492">
        <v>0</v>
      </c>
      <c r="DB157" s="492">
        <v>71054</v>
      </c>
      <c r="DC157" s="493">
        <v>3761678</v>
      </c>
      <c r="DD157" s="591" t="s">
        <v>568</v>
      </c>
      <c r="DE157" s="592" t="s">
        <v>529</v>
      </c>
      <c r="DF157" s="593" t="s">
        <v>1185</v>
      </c>
    </row>
    <row r="158" spans="1:110" ht="12.75" x14ac:dyDescent="0.2">
      <c r="A158" s="468">
        <v>151</v>
      </c>
      <c r="B158" s="473" t="s">
        <v>186</v>
      </c>
      <c r="C158" s="403" t="s">
        <v>897</v>
      </c>
      <c r="D158" s="474" t="s">
        <v>898</v>
      </c>
      <c r="E158" s="480" t="s">
        <v>185</v>
      </c>
      <c r="F158" s="487">
        <v>24079248</v>
      </c>
      <c r="G158" s="488">
        <v>587139</v>
      </c>
      <c r="H158" s="488">
        <v>0</v>
      </c>
      <c r="I158" s="488">
        <v>130669</v>
      </c>
      <c r="J158" s="488">
        <v>0</v>
      </c>
      <c r="K158" s="488">
        <v>130669</v>
      </c>
      <c r="L158" s="488">
        <v>0</v>
      </c>
      <c r="M158" s="488">
        <v>80300</v>
      </c>
      <c r="N158" s="488">
        <v>0</v>
      </c>
      <c r="O158" s="488">
        <v>0</v>
      </c>
      <c r="P158" s="488">
        <v>0</v>
      </c>
      <c r="Q158" s="489">
        <v>24455418</v>
      </c>
      <c r="R158" s="490">
        <v>0.5</v>
      </c>
      <c r="S158" s="491">
        <v>0.4</v>
      </c>
      <c r="T158" s="491">
        <v>0.09</v>
      </c>
      <c r="U158" s="491">
        <v>0.01</v>
      </c>
      <c r="V158" s="491">
        <v>1</v>
      </c>
      <c r="W158" s="488">
        <v>12227709</v>
      </c>
      <c r="X158" s="488">
        <v>9782167</v>
      </c>
      <c r="Y158" s="488">
        <v>2200988</v>
      </c>
      <c r="Z158" s="488">
        <v>244554</v>
      </c>
      <c r="AA158" s="488">
        <v>24455418</v>
      </c>
      <c r="AB158" s="488">
        <v>0</v>
      </c>
      <c r="AC158" s="488">
        <v>0</v>
      </c>
      <c r="AD158" s="488">
        <v>0</v>
      </c>
      <c r="AE158" s="488">
        <v>0</v>
      </c>
      <c r="AF158" s="488">
        <v>0</v>
      </c>
      <c r="AG158" s="488">
        <v>12227709</v>
      </c>
      <c r="AH158" s="488">
        <v>9782167</v>
      </c>
      <c r="AI158" s="488">
        <v>2200988</v>
      </c>
      <c r="AJ158" s="488">
        <v>244554</v>
      </c>
      <c r="AK158" s="488">
        <v>24455418</v>
      </c>
      <c r="AL158" s="488">
        <v>130669</v>
      </c>
      <c r="AM158" s="488">
        <v>130669</v>
      </c>
      <c r="AN158" s="488">
        <v>80300</v>
      </c>
      <c r="AO158" s="488">
        <v>80300</v>
      </c>
      <c r="AP158" s="488">
        <v>0</v>
      </c>
      <c r="AQ158" s="488">
        <v>0</v>
      </c>
      <c r="AR158" s="488">
        <v>0</v>
      </c>
      <c r="AS158" s="488">
        <v>0</v>
      </c>
      <c r="AT158" s="488">
        <v>0</v>
      </c>
      <c r="AU158" s="488">
        <v>0</v>
      </c>
      <c r="AV158" s="488">
        <v>0</v>
      </c>
      <c r="AW158" s="488">
        <v>0</v>
      </c>
      <c r="AX158" s="488">
        <v>0</v>
      </c>
      <c r="AY158" s="488">
        <v>0</v>
      </c>
      <c r="AZ158" s="488">
        <v>0</v>
      </c>
      <c r="BA158" s="488">
        <v>0</v>
      </c>
      <c r="BB158" s="488">
        <v>0</v>
      </c>
      <c r="BC158" s="488">
        <v>0</v>
      </c>
      <c r="BD158" s="488">
        <v>0</v>
      </c>
      <c r="BE158" s="491">
        <v>0.5</v>
      </c>
      <c r="BF158" s="491">
        <v>0.4</v>
      </c>
      <c r="BG158" s="491">
        <v>0.09</v>
      </c>
      <c r="BH158" s="491">
        <v>0.01</v>
      </c>
      <c r="BI158" s="491">
        <v>1</v>
      </c>
      <c r="BJ158" s="492">
        <v>-693156</v>
      </c>
      <c r="BK158" s="492">
        <v>-554524</v>
      </c>
      <c r="BL158" s="492">
        <v>-124768</v>
      </c>
      <c r="BM158" s="492">
        <v>-13863</v>
      </c>
      <c r="BN158" s="492">
        <v>-1386311</v>
      </c>
      <c r="BO158" s="492">
        <v>11534553</v>
      </c>
      <c r="BP158" s="492">
        <v>9438612</v>
      </c>
      <c r="BQ158" s="492">
        <v>2076220</v>
      </c>
      <c r="BR158" s="492">
        <v>230691</v>
      </c>
      <c r="BS158" s="493">
        <v>23280076</v>
      </c>
      <c r="BT158" s="494">
        <v>148149</v>
      </c>
      <c r="BU158" s="492">
        <v>33062</v>
      </c>
      <c r="BV158" s="492">
        <v>3674</v>
      </c>
      <c r="BW158" s="492">
        <v>184885</v>
      </c>
      <c r="BX158" s="492">
        <v>770827</v>
      </c>
      <c r="BY158" s="492">
        <v>134782</v>
      </c>
      <c r="BZ158" s="492">
        <v>14976</v>
      </c>
      <c r="CA158" s="492">
        <v>920585</v>
      </c>
      <c r="CB158" s="492">
        <v>0</v>
      </c>
      <c r="CC158" s="492">
        <v>0</v>
      </c>
      <c r="CD158" s="492">
        <v>0</v>
      </c>
      <c r="CE158" s="492">
        <v>0</v>
      </c>
      <c r="CF158" s="492">
        <v>0</v>
      </c>
      <c r="CG158" s="492">
        <v>0</v>
      </c>
      <c r="CH158" s="492">
        <v>0</v>
      </c>
      <c r="CI158" s="492">
        <v>0</v>
      </c>
      <c r="CJ158" s="492">
        <v>0</v>
      </c>
      <c r="CK158" s="492">
        <v>0</v>
      </c>
      <c r="CL158" s="492">
        <v>0</v>
      </c>
      <c r="CM158" s="492">
        <v>0</v>
      </c>
      <c r="CN158" s="492">
        <v>8556</v>
      </c>
      <c r="CO158" s="492">
        <v>1925</v>
      </c>
      <c r="CP158" s="492">
        <v>214</v>
      </c>
      <c r="CQ158" s="492">
        <v>10695</v>
      </c>
      <c r="CR158" s="492">
        <v>0</v>
      </c>
      <c r="CS158" s="492">
        <v>0</v>
      </c>
      <c r="CT158" s="492">
        <v>0</v>
      </c>
      <c r="CU158" s="492">
        <v>0</v>
      </c>
      <c r="CV158" s="492">
        <v>0</v>
      </c>
      <c r="CW158" s="492">
        <v>0</v>
      </c>
      <c r="CX158" s="492">
        <v>0</v>
      </c>
      <c r="CY158" s="492">
        <v>0</v>
      </c>
      <c r="CZ158" s="492">
        <v>927532</v>
      </c>
      <c r="DA158" s="492">
        <v>169769</v>
      </c>
      <c r="DB158" s="492">
        <v>18864</v>
      </c>
      <c r="DC158" s="493">
        <v>1116165</v>
      </c>
      <c r="DD158" s="591" t="s">
        <v>185</v>
      </c>
      <c r="DE158" s="592" t="s">
        <v>1214</v>
      </c>
      <c r="DF158" s="593" t="s">
        <v>1193</v>
      </c>
    </row>
    <row r="159" spans="1:110" ht="12.75" x14ac:dyDescent="0.2">
      <c r="A159" s="468">
        <v>152</v>
      </c>
      <c r="B159" s="473" t="s">
        <v>188</v>
      </c>
      <c r="C159" s="403" t="s">
        <v>909</v>
      </c>
      <c r="D159" s="474" t="s">
        <v>903</v>
      </c>
      <c r="E159" s="480" t="s">
        <v>187</v>
      </c>
      <c r="F159" s="487">
        <v>57643270</v>
      </c>
      <c r="G159" s="488">
        <v>14122157</v>
      </c>
      <c r="H159" s="488">
        <v>0</v>
      </c>
      <c r="I159" s="488">
        <v>306514</v>
      </c>
      <c r="J159" s="488">
        <v>25000</v>
      </c>
      <c r="K159" s="488">
        <v>331514</v>
      </c>
      <c r="L159" s="488">
        <v>0</v>
      </c>
      <c r="M159" s="488">
        <v>0</v>
      </c>
      <c r="N159" s="488">
        <v>0</v>
      </c>
      <c r="O159" s="488">
        <v>0</v>
      </c>
      <c r="P159" s="488">
        <v>0</v>
      </c>
      <c r="Q159" s="489">
        <v>71433913</v>
      </c>
      <c r="R159" s="490">
        <v>0.33</v>
      </c>
      <c r="S159" s="491">
        <v>0.3</v>
      </c>
      <c r="T159" s="491">
        <v>0.37</v>
      </c>
      <c r="U159" s="491">
        <v>0</v>
      </c>
      <c r="V159" s="491">
        <v>1</v>
      </c>
      <c r="W159" s="488">
        <v>23573191</v>
      </c>
      <c r="X159" s="488">
        <v>21430174</v>
      </c>
      <c r="Y159" s="488">
        <v>26430548</v>
      </c>
      <c r="Z159" s="488">
        <v>0</v>
      </c>
      <c r="AA159" s="488">
        <v>71433913</v>
      </c>
      <c r="AB159" s="488">
        <v>0</v>
      </c>
      <c r="AC159" s="488">
        <v>0</v>
      </c>
      <c r="AD159" s="488">
        <v>0</v>
      </c>
      <c r="AE159" s="488">
        <v>0</v>
      </c>
      <c r="AF159" s="488">
        <v>0</v>
      </c>
      <c r="AG159" s="488">
        <v>23573191</v>
      </c>
      <c r="AH159" s="488">
        <v>21430174</v>
      </c>
      <c r="AI159" s="488">
        <v>26430548</v>
      </c>
      <c r="AJ159" s="488">
        <v>0</v>
      </c>
      <c r="AK159" s="488">
        <v>71433913</v>
      </c>
      <c r="AL159" s="488">
        <v>331514</v>
      </c>
      <c r="AM159" s="488">
        <v>331514</v>
      </c>
      <c r="AN159" s="488">
        <v>0</v>
      </c>
      <c r="AO159" s="488">
        <v>0</v>
      </c>
      <c r="AP159" s="488">
        <v>0</v>
      </c>
      <c r="AQ159" s="488">
        <v>0</v>
      </c>
      <c r="AR159" s="488">
        <v>0</v>
      </c>
      <c r="AS159" s="488">
        <v>0</v>
      </c>
      <c r="AT159" s="488">
        <v>0</v>
      </c>
      <c r="AU159" s="488">
        <v>0</v>
      </c>
      <c r="AV159" s="488">
        <v>0</v>
      </c>
      <c r="AW159" s="488">
        <v>0</v>
      </c>
      <c r="AX159" s="488">
        <v>0</v>
      </c>
      <c r="AY159" s="488">
        <v>0</v>
      </c>
      <c r="AZ159" s="488">
        <v>0</v>
      </c>
      <c r="BA159" s="488">
        <v>0</v>
      </c>
      <c r="BB159" s="488">
        <v>0</v>
      </c>
      <c r="BC159" s="488">
        <v>0</v>
      </c>
      <c r="BD159" s="488">
        <v>0</v>
      </c>
      <c r="BE159" s="491">
        <v>0.5</v>
      </c>
      <c r="BF159" s="491">
        <v>0.3</v>
      </c>
      <c r="BG159" s="491">
        <v>0.2</v>
      </c>
      <c r="BH159" s="491">
        <v>0</v>
      </c>
      <c r="BI159" s="491">
        <v>1</v>
      </c>
      <c r="BJ159" s="492">
        <v>-1908005</v>
      </c>
      <c r="BK159" s="492">
        <v>-1144803</v>
      </c>
      <c r="BL159" s="492">
        <v>-763202</v>
      </c>
      <c r="BM159" s="492">
        <v>0</v>
      </c>
      <c r="BN159" s="492">
        <v>-3816010</v>
      </c>
      <c r="BO159" s="492">
        <v>21665186</v>
      </c>
      <c r="BP159" s="492">
        <v>20616885</v>
      </c>
      <c r="BQ159" s="492">
        <v>25667346</v>
      </c>
      <c r="BR159" s="492">
        <v>0</v>
      </c>
      <c r="BS159" s="493">
        <v>67949417</v>
      </c>
      <c r="BT159" s="494">
        <v>321912</v>
      </c>
      <c r="BU159" s="492">
        <v>397025</v>
      </c>
      <c r="BV159" s="492">
        <v>0</v>
      </c>
      <c r="BW159" s="492">
        <v>718937</v>
      </c>
      <c r="BX159" s="492">
        <v>934971</v>
      </c>
      <c r="BY159" s="492">
        <v>1153131</v>
      </c>
      <c r="BZ159" s="492">
        <v>0</v>
      </c>
      <c r="CA159" s="492">
        <v>2088102</v>
      </c>
      <c r="CB159" s="492">
        <v>0</v>
      </c>
      <c r="CC159" s="492">
        <v>0</v>
      </c>
      <c r="CD159" s="492">
        <v>0</v>
      </c>
      <c r="CE159" s="492">
        <v>0</v>
      </c>
      <c r="CF159" s="492">
        <v>3982</v>
      </c>
      <c r="CG159" s="492">
        <v>4910</v>
      </c>
      <c r="CH159" s="492">
        <v>0</v>
      </c>
      <c r="CI159" s="492">
        <v>8892</v>
      </c>
      <c r="CJ159" s="492">
        <v>187</v>
      </c>
      <c r="CK159" s="492">
        <v>231</v>
      </c>
      <c r="CL159" s="492">
        <v>0</v>
      </c>
      <c r="CM159" s="492">
        <v>418</v>
      </c>
      <c r="CN159" s="492">
        <v>0</v>
      </c>
      <c r="CO159" s="492">
        <v>0</v>
      </c>
      <c r="CP159" s="492">
        <v>0</v>
      </c>
      <c r="CQ159" s="492">
        <v>0</v>
      </c>
      <c r="CR159" s="492">
        <v>0</v>
      </c>
      <c r="CS159" s="492">
        <v>0</v>
      </c>
      <c r="CT159" s="492">
        <v>0</v>
      </c>
      <c r="CU159" s="492">
        <v>0</v>
      </c>
      <c r="CV159" s="492">
        <v>0</v>
      </c>
      <c r="CW159" s="492">
        <v>0</v>
      </c>
      <c r="CX159" s="492">
        <v>0</v>
      </c>
      <c r="CY159" s="492">
        <v>0</v>
      </c>
      <c r="CZ159" s="492">
        <v>1261052</v>
      </c>
      <c r="DA159" s="492">
        <v>1555297</v>
      </c>
      <c r="DB159" s="492">
        <v>0</v>
      </c>
      <c r="DC159" s="493">
        <v>2816349</v>
      </c>
      <c r="DD159" s="591" t="s">
        <v>187</v>
      </c>
      <c r="DE159" s="592" t="s">
        <v>1173</v>
      </c>
      <c r="DF159" s="592" t="s">
        <v>1174</v>
      </c>
    </row>
    <row r="160" spans="1:110" ht="12.75" x14ac:dyDescent="0.2">
      <c r="A160" s="468">
        <v>153</v>
      </c>
      <c r="B160" s="473" t="s">
        <v>190</v>
      </c>
      <c r="C160" s="403" t="s">
        <v>897</v>
      </c>
      <c r="D160" s="474" t="s">
        <v>907</v>
      </c>
      <c r="E160" s="480" t="s">
        <v>189</v>
      </c>
      <c r="F160" s="487">
        <v>33142733</v>
      </c>
      <c r="G160" s="488">
        <v>419786</v>
      </c>
      <c r="H160" s="488">
        <v>0</v>
      </c>
      <c r="I160" s="488">
        <v>121519</v>
      </c>
      <c r="J160" s="488">
        <v>0</v>
      </c>
      <c r="K160" s="488">
        <v>121519</v>
      </c>
      <c r="L160" s="488">
        <v>0</v>
      </c>
      <c r="M160" s="488">
        <v>0</v>
      </c>
      <c r="N160" s="488">
        <v>0</v>
      </c>
      <c r="O160" s="488">
        <v>0</v>
      </c>
      <c r="P160" s="488">
        <v>0</v>
      </c>
      <c r="Q160" s="489">
        <v>33441000</v>
      </c>
      <c r="R160" s="490">
        <v>0.5</v>
      </c>
      <c r="S160" s="491">
        <v>0.4</v>
      </c>
      <c r="T160" s="491">
        <v>0.09</v>
      </c>
      <c r="U160" s="491">
        <v>0.01</v>
      </c>
      <c r="V160" s="491">
        <v>1</v>
      </c>
      <c r="W160" s="488">
        <v>16720500</v>
      </c>
      <c r="X160" s="488">
        <v>13376400</v>
      </c>
      <c r="Y160" s="488">
        <v>3009690</v>
      </c>
      <c r="Z160" s="488">
        <v>334410</v>
      </c>
      <c r="AA160" s="488">
        <v>33441000</v>
      </c>
      <c r="AB160" s="488">
        <v>0</v>
      </c>
      <c r="AC160" s="488">
        <v>0</v>
      </c>
      <c r="AD160" s="488">
        <v>0</v>
      </c>
      <c r="AE160" s="488">
        <v>0</v>
      </c>
      <c r="AF160" s="488">
        <v>0</v>
      </c>
      <c r="AG160" s="488">
        <v>16720500</v>
      </c>
      <c r="AH160" s="488">
        <v>13376400</v>
      </c>
      <c r="AI160" s="488">
        <v>3009690</v>
      </c>
      <c r="AJ160" s="488">
        <v>334410</v>
      </c>
      <c r="AK160" s="488">
        <v>33441000</v>
      </c>
      <c r="AL160" s="488">
        <v>121519</v>
      </c>
      <c r="AM160" s="488">
        <v>121519</v>
      </c>
      <c r="AN160" s="488">
        <v>0</v>
      </c>
      <c r="AO160" s="488">
        <v>0</v>
      </c>
      <c r="AP160" s="488">
        <v>0</v>
      </c>
      <c r="AQ160" s="488">
        <v>0</v>
      </c>
      <c r="AR160" s="488">
        <v>0</v>
      </c>
      <c r="AS160" s="488">
        <v>0</v>
      </c>
      <c r="AT160" s="488">
        <v>0</v>
      </c>
      <c r="AU160" s="488">
        <v>0</v>
      </c>
      <c r="AV160" s="488">
        <v>0</v>
      </c>
      <c r="AW160" s="488">
        <v>0</v>
      </c>
      <c r="AX160" s="488">
        <v>0</v>
      </c>
      <c r="AY160" s="488">
        <v>0</v>
      </c>
      <c r="AZ160" s="488">
        <v>0</v>
      </c>
      <c r="BA160" s="488">
        <v>0</v>
      </c>
      <c r="BB160" s="488">
        <v>0</v>
      </c>
      <c r="BC160" s="488">
        <v>0</v>
      </c>
      <c r="BD160" s="488">
        <v>0</v>
      </c>
      <c r="BE160" s="491">
        <v>0.5</v>
      </c>
      <c r="BF160" s="491">
        <v>0.4</v>
      </c>
      <c r="BG160" s="491">
        <v>0.09</v>
      </c>
      <c r="BH160" s="491">
        <v>0.01</v>
      </c>
      <c r="BI160" s="491">
        <v>1</v>
      </c>
      <c r="BJ160" s="492">
        <v>985871</v>
      </c>
      <c r="BK160" s="492">
        <v>788697</v>
      </c>
      <c r="BL160" s="492">
        <v>177457</v>
      </c>
      <c r="BM160" s="492">
        <v>19717</v>
      </c>
      <c r="BN160" s="492">
        <v>1971742</v>
      </c>
      <c r="BO160" s="492">
        <v>17706371</v>
      </c>
      <c r="BP160" s="492">
        <v>14286616</v>
      </c>
      <c r="BQ160" s="492">
        <v>3187147</v>
      </c>
      <c r="BR160" s="492">
        <v>354127</v>
      </c>
      <c r="BS160" s="493">
        <v>35534261</v>
      </c>
      <c r="BT160" s="494">
        <v>200933</v>
      </c>
      <c r="BU160" s="492">
        <v>45210</v>
      </c>
      <c r="BV160" s="492">
        <v>5023</v>
      </c>
      <c r="BW160" s="492">
        <v>251166</v>
      </c>
      <c r="BX160" s="492">
        <v>481336</v>
      </c>
      <c r="BY160" s="492">
        <v>108300</v>
      </c>
      <c r="BZ160" s="492">
        <v>12033</v>
      </c>
      <c r="CA160" s="492">
        <v>601669</v>
      </c>
      <c r="CB160" s="492">
        <v>1193</v>
      </c>
      <c r="CC160" s="492">
        <v>268</v>
      </c>
      <c r="CD160" s="492">
        <v>30</v>
      </c>
      <c r="CE160" s="492">
        <v>1491</v>
      </c>
      <c r="CF160" s="492">
        <v>0</v>
      </c>
      <c r="CG160" s="492">
        <v>0</v>
      </c>
      <c r="CH160" s="492">
        <v>0</v>
      </c>
      <c r="CI160" s="492">
        <v>0</v>
      </c>
      <c r="CJ160" s="492">
        <v>9208</v>
      </c>
      <c r="CK160" s="492">
        <v>2072</v>
      </c>
      <c r="CL160" s="492">
        <v>230</v>
      </c>
      <c r="CM160" s="492">
        <v>11510</v>
      </c>
      <c r="CN160" s="492">
        <v>3463</v>
      </c>
      <c r="CO160" s="492">
        <v>779</v>
      </c>
      <c r="CP160" s="492">
        <v>87</v>
      </c>
      <c r="CQ160" s="492">
        <v>4329</v>
      </c>
      <c r="CR160" s="492">
        <v>0</v>
      </c>
      <c r="CS160" s="492">
        <v>0</v>
      </c>
      <c r="CT160" s="492">
        <v>0</v>
      </c>
      <c r="CU160" s="492">
        <v>0</v>
      </c>
      <c r="CV160" s="492">
        <v>0</v>
      </c>
      <c r="CW160" s="492">
        <v>0</v>
      </c>
      <c r="CX160" s="492">
        <v>0</v>
      </c>
      <c r="CY160" s="492">
        <v>0</v>
      </c>
      <c r="CZ160" s="492">
        <v>696133</v>
      </c>
      <c r="DA160" s="492">
        <v>156629</v>
      </c>
      <c r="DB160" s="492">
        <v>17403</v>
      </c>
      <c r="DC160" s="493">
        <v>870165</v>
      </c>
      <c r="DD160" s="591" t="s">
        <v>189</v>
      </c>
      <c r="DE160" s="592" t="s">
        <v>1200</v>
      </c>
      <c r="DF160" s="593" t="s">
        <v>1201</v>
      </c>
    </row>
    <row r="161" spans="1:110" ht="12.75" x14ac:dyDescent="0.2">
      <c r="A161" s="468">
        <v>154</v>
      </c>
      <c r="B161" s="473" t="s">
        <v>192</v>
      </c>
      <c r="C161" s="403" t="s">
        <v>897</v>
      </c>
      <c r="D161" s="474" t="s">
        <v>900</v>
      </c>
      <c r="E161" s="480" t="s">
        <v>191</v>
      </c>
      <c r="F161" s="487">
        <v>41386881</v>
      </c>
      <c r="G161" s="488">
        <v>0</v>
      </c>
      <c r="H161" s="488">
        <v>504694</v>
      </c>
      <c r="I161" s="488">
        <v>145092</v>
      </c>
      <c r="J161" s="488">
        <v>0</v>
      </c>
      <c r="K161" s="488">
        <v>145092</v>
      </c>
      <c r="L161" s="488">
        <v>0</v>
      </c>
      <c r="M161" s="488">
        <v>0</v>
      </c>
      <c r="N161" s="488">
        <v>0</v>
      </c>
      <c r="O161" s="488">
        <v>0</v>
      </c>
      <c r="P161" s="488">
        <v>0</v>
      </c>
      <c r="Q161" s="489">
        <v>40737095</v>
      </c>
      <c r="R161" s="490">
        <v>0.5</v>
      </c>
      <c r="S161" s="491">
        <v>0.4</v>
      </c>
      <c r="T161" s="491">
        <v>0.1</v>
      </c>
      <c r="U161" s="491">
        <v>0</v>
      </c>
      <c r="V161" s="491">
        <v>1</v>
      </c>
      <c r="W161" s="488">
        <v>20368547</v>
      </c>
      <c r="X161" s="488">
        <v>16294838</v>
      </c>
      <c r="Y161" s="488">
        <v>4073710</v>
      </c>
      <c r="Z161" s="488">
        <v>0</v>
      </c>
      <c r="AA161" s="488">
        <v>40737095</v>
      </c>
      <c r="AB161" s="488">
        <v>0</v>
      </c>
      <c r="AC161" s="488">
        <v>0</v>
      </c>
      <c r="AD161" s="488">
        <v>0</v>
      </c>
      <c r="AE161" s="488">
        <v>0</v>
      </c>
      <c r="AF161" s="488">
        <v>0</v>
      </c>
      <c r="AG161" s="488">
        <v>20368547</v>
      </c>
      <c r="AH161" s="488">
        <v>16294838</v>
      </c>
      <c r="AI161" s="488">
        <v>4073710</v>
      </c>
      <c r="AJ161" s="488">
        <v>0</v>
      </c>
      <c r="AK161" s="488">
        <v>40737095</v>
      </c>
      <c r="AL161" s="488">
        <v>145092</v>
      </c>
      <c r="AM161" s="488">
        <v>145092</v>
      </c>
      <c r="AN161" s="488">
        <v>0</v>
      </c>
      <c r="AO161" s="488">
        <v>0</v>
      </c>
      <c r="AP161" s="488">
        <v>0</v>
      </c>
      <c r="AQ161" s="488">
        <v>0</v>
      </c>
      <c r="AR161" s="488">
        <v>0</v>
      </c>
      <c r="AS161" s="488">
        <v>0</v>
      </c>
      <c r="AT161" s="488">
        <v>0</v>
      </c>
      <c r="AU161" s="488">
        <v>0</v>
      </c>
      <c r="AV161" s="488">
        <v>0</v>
      </c>
      <c r="AW161" s="488">
        <v>0</v>
      </c>
      <c r="AX161" s="488">
        <v>0</v>
      </c>
      <c r="AY161" s="488">
        <v>0</v>
      </c>
      <c r="AZ161" s="488">
        <v>0</v>
      </c>
      <c r="BA161" s="488">
        <v>0</v>
      </c>
      <c r="BB161" s="488">
        <v>0</v>
      </c>
      <c r="BC161" s="488">
        <v>0</v>
      </c>
      <c r="BD161" s="488">
        <v>0</v>
      </c>
      <c r="BE161" s="491">
        <v>0.5</v>
      </c>
      <c r="BF161" s="491">
        <v>0.4</v>
      </c>
      <c r="BG161" s="491">
        <v>0.1</v>
      </c>
      <c r="BH161" s="491">
        <v>0</v>
      </c>
      <c r="BI161" s="491">
        <v>1</v>
      </c>
      <c r="BJ161" s="492">
        <v>-1536780</v>
      </c>
      <c r="BK161" s="492">
        <v>-1229424</v>
      </c>
      <c r="BL161" s="492">
        <v>-307356</v>
      </c>
      <c r="BM161" s="492">
        <v>0</v>
      </c>
      <c r="BN161" s="492">
        <v>-3073560</v>
      </c>
      <c r="BO161" s="492">
        <v>18831767</v>
      </c>
      <c r="BP161" s="492">
        <v>15210506</v>
      </c>
      <c r="BQ161" s="492">
        <v>3766354</v>
      </c>
      <c r="BR161" s="492">
        <v>0</v>
      </c>
      <c r="BS161" s="493">
        <v>37808627</v>
      </c>
      <c r="BT161" s="494">
        <v>244772</v>
      </c>
      <c r="BU161" s="492">
        <v>61193</v>
      </c>
      <c r="BV161" s="492">
        <v>0</v>
      </c>
      <c r="BW161" s="492">
        <v>305965</v>
      </c>
      <c r="BX161" s="492">
        <v>538882</v>
      </c>
      <c r="BY161" s="492">
        <v>134720</v>
      </c>
      <c r="BZ161" s="492">
        <v>0</v>
      </c>
      <c r="CA161" s="492">
        <v>673602</v>
      </c>
      <c r="CB161" s="492">
        <v>8566</v>
      </c>
      <c r="CC161" s="492">
        <v>2141</v>
      </c>
      <c r="CD161" s="492">
        <v>0</v>
      </c>
      <c r="CE161" s="492">
        <v>10707</v>
      </c>
      <c r="CF161" s="492">
        <v>3916</v>
      </c>
      <c r="CG161" s="492">
        <v>979</v>
      </c>
      <c r="CH161" s="492">
        <v>0</v>
      </c>
      <c r="CI161" s="492">
        <v>4895</v>
      </c>
      <c r="CJ161" s="492">
        <v>2255</v>
      </c>
      <c r="CK161" s="492">
        <v>564</v>
      </c>
      <c r="CL161" s="492">
        <v>0</v>
      </c>
      <c r="CM161" s="492">
        <v>2819</v>
      </c>
      <c r="CN161" s="492">
        <v>0</v>
      </c>
      <c r="CO161" s="492">
        <v>0</v>
      </c>
      <c r="CP161" s="492">
        <v>0</v>
      </c>
      <c r="CQ161" s="492">
        <v>0</v>
      </c>
      <c r="CR161" s="492">
        <v>609</v>
      </c>
      <c r="CS161" s="492">
        <v>152</v>
      </c>
      <c r="CT161" s="492">
        <v>0</v>
      </c>
      <c r="CU161" s="492">
        <v>761</v>
      </c>
      <c r="CV161" s="492">
        <v>0</v>
      </c>
      <c r="CW161" s="492">
        <v>0</v>
      </c>
      <c r="CX161" s="492">
        <v>0</v>
      </c>
      <c r="CY161" s="492">
        <v>0</v>
      </c>
      <c r="CZ161" s="492">
        <v>799000</v>
      </c>
      <c r="DA161" s="492">
        <v>199749</v>
      </c>
      <c r="DB161" s="492">
        <v>0</v>
      </c>
      <c r="DC161" s="493">
        <v>998749</v>
      </c>
      <c r="DD161" s="591" t="s">
        <v>191</v>
      </c>
      <c r="DE161" s="592" t="s">
        <v>1188</v>
      </c>
      <c r="DF161" s="593" t="s">
        <v>1162</v>
      </c>
    </row>
    <row r="162" spans="1:110" ht="12.75" x14ac:dyDescent="0.2">
      <c r="A162" s="468">
        <v>155</v>
      </c>
      <c r="B162" s="473" t="s">
        <v>194</v>
      </c>
      <c r="C162" s="403" t="s">
        <v>904</v>
      </c>
      <c r="D162" s="474" t="s">
        <v>899</v>
      </c>
      <c r="E162" s="480" t="s">
        <v>193</v>
      </c>
      <c r="F162" s="487">
        <v>196195872</v>
      </c>
      <c r="G162" s="488">
        <v>0</v>
      </c>
      <c r="H162" s="488">
        <v>7272040</v>
      </c>
      <c r="I162" s="488">
        <v>760155</v>
      </c>
      <c r="J162" s="488">
        <v>0</v>
      </c>
      <c r="K162" s="488">
        <v>760155</v>
      </c>
      <c r="L162" s="488">
        <v>0</v>
      </c>
      <c r="M162" s="488">
        <v>0</v>
      </c>
      <c r="N162" s="488">
        <v>0</v>
      </c>
      <c r="O162" s="488">
        <v>0</v>
      </c>
      <c r="P162" s="488">
        <v>0</v>
      </c>
      <c r="Q162" s="489">
        <v>188163677</v>
      </c>
      <c r="R162" s="490">
        <v>0</v>
      </c>
      <c r="S162" s="491">
        <v>0.99</v>
      </c>
      <c r="T162" s="491">
        <v>0</v>
      </c>
      <c r="U162" s="491">
        <v>0.01</v>
      </c>
      <c r="V162" s="491">
        <v>1</v>
      </c>
      <c r="W162" s="488">
        <v>0</v>
      </c>
      <c r="X162" s="488">
        <v>186282040</v>
      </c>
      <c r="Y162" s="488">
        <v>0</v>
      </c>
      <c r="Z162" s="488">
        <v>1881637</v>
      </c>
      <c r="AA162" s="488">
        <v>188163677</v>
      </c>
      <c r="AB162" s="488">
        <v>0</v>
      </c>
      <c r="AC162" s="488">
        <v>0</v>
      </c>
      <c r="AD162" s="488">
        <v>0</v>
      </c>
      <c r="AE162" s="488">
        <v>0</v>
      </c>
      <c r="AF162" s="488">
        <v>0</v>
      </c>
      <c r="AG162" s="488">
        <v>0</v>
      </c>
      <c r="AH162" s="488">
        <v>186282040</v>
      </c>
      <c r="AI162" s="488">
        <v>0</v>
      </c>
      <c r="AJ162" s="488">
        <v>1881637</v>
      </c>
      <c r="AK162" s="488">
        <v>188163677</v>
      </c>
      <c r="AL162" s="488">
        <v>760155</v>
      </c>
      <c r="AM162" s="488">
        <v>760155</v>
      </c>
      <c r="AN162" s="488">
        <v>0</v>
      </c>
      <c r="AO162" s="488">
        <v>0</v>
      </c>
      <c r="AP162" s="488">
        <v>0</v>
      </c>
      <c r="AQ162" s="488">
        <v>0</v>
      </c>
      <c r="AR162" s="488">
        <v>0</v>
      </c>
      <c r="AS162" s="488">
        <v>0</v>
      </c>
      <c r="AT162" s="488">
        <v>0</v>
      </c>
      <c r="AU162" s="488">
        <v>0</v>
      </c>
      <c r="AV162" s="488">
        <v>0</v>
      </c>
      <c r="AW162" s="488">
        <v>0</v>
      </c>
      <c r="AX162" s="488">
        <v>0</v>
      </c>
      <c r="AY162" s="488">
        <v>0</v>
      </c>
      <c r="AZ162" s="488">
        <v>0</v>
      </c>
      <c r="BA162" s="488">
        <v>0</v>
      </c>
      <c r="BB162" s="488">
        <v>0</v>
      </c>
      <c r="BC162" s="488">
        <v>0</v>
      </c>
      <c r="BD162" s="488">
        <v>0</v>
      </c>
      <c r="BE162" s="491">
        <v>0.5</v>
      </c>
      <c r="BF162" s="491">
        <v>0.49</v>
      </c>
      <c r="BG162" s="491">
        <v>0</v>
      </c>
      <c r="BH162" s="491">
        <v>0.01</v>
      </c>
      <c r="BI162" s="491">
        <v>1</v>
      </c>
      <c r="BJ162" s="492">
        <v>-10747852</v>
      </c>
      <c r="BK162" s="492">
        <v>-10532895</v>
      </c>
      <c r="BL162" s="492">
        <v>0</v>
      </c>
      <c r="BM162" s="492">
        <v>-214957</v>
      </c>
      <c r="BN162" s="492">
        <v>-21495704</v>
      </c>
      <c r="BO162" s="492">
        <v>-10747852</v>
      </c>
      <c r="BP162" s="492">
        <v>176509300</v>
      </c>
      <c r="BQ162" s="492">
        <v>0</v>
      </c>
      <c r="BR162" s="492">
        <v>1666680</v>
      </c>
      <c r="BS162" s="493">
        <v>167428128</v>
      </c>
      <c r="BT162" s="494">
        <v>2798228</v>
      </c>
      <c r="BU162" s="492">
        <v>0</v>
      </c>
      <c r="BV162" s="492">
        <v>28265</v>
      </c>
      <c r="BW162" s="492">
        <v>2826493</v>
      </c>
      <c r="BX162" s="492">
        <v>5830744</v>
      </c>
      <c r="BY162" s="492">
        <v>0</v>
      </c>
      <c r="BZ162" s="492">
        <v>54549</v>
      </c>
      <c r="CA162" s="492">
        <v>5885293</v>
      </c>
      <c r="CB162" s="492">
        <v>117793</v>
      </c>
      <c r="CC162" s="492">
        <v>0</v>
      </c>
      <c r="CD162" s="492">
        <v>1102</v>
      </c>
      <c r="CE162" s="492">
        <v>118895</v>
      </c>
      <c r="CF162" s="492">
        <v>0</v>
      </c>
      <c r="CG162" s="492">
        <v>0</v>
      </c>
      <c r="CH162" s="492">
        <v>0</v>
      </c>
      <c r="CI162" s="492">
        <v>0</v>
      </c>
      <c r="CJ162" s="492">
        <v>50321</v>
      </c>
      <c r="CK162" s="492">
        <v>0</v>
      </c>
      <c r="CL162" s="492">
        <v>508</v>
      </c>
      <c r="CM162" s="492">
        <v>50829</v>
      </c>
      <c r="CN162" s="492">
        <v>0</v>
      </c>
      <c r="CO162" s="492">
        <v>0</v>
      </c>
      <c r="CP162" s="492">
        <v>0</v>
      </c>
      <c r="CQ162" s="492">
        <v>0</v>
      </c>
      <c r="CR162" s="492">
        <v>0</v>
      </c>
      <c r="CS162" s="492">
        <v>0</v>
      </c>
      <c r="CT162" s="492">
        <v>0</v>
      </c>
      <c r="CU162" s="492">
        <v>0</v>
      </c>
      <c r="CV162" s="492">
        <v>224905</v>
      </c>
      <c r="CW162" s="492">
        <v>0</v>
      </c>
      <c r="CX162" s="492">
        <v>0</v>
      </c>
      <c r="CY162" s="492">
        <v>224905</v>
      </c>
      <c r="CZ162" s="492">
        <v>9021991</v>
      </c>
      <c r="DA162" s="492">
        <v>0</v>
      </c>
      <c r="DB162" s="492">
        <v>84424</v>
      </c>
      <c r="DC162" s="493">
        <v>9106415</v>
      </c>
      <c r="DD162" s="591" t="s">
        <v>193</v>
      </c>
      <c r="DE162" s="592" t="s">
        <v>1175</v>
      </c>
      <c r="DF162" s="593" t="s">
        <v>1218</v>
      </c>
    </row>
    <row r="163" spans="1:110" ht="12.75" x14ac:dyDescent="0.2">
      <c r="A163" s="468">
        <v>156</v>
      </c>
      <c r="B163" s="473" t="s">
        <v>196</v>
      </c>
      <c r="C163" s="403" t="s">
        <v>529</v>
      </c>
      <c r="D163" s="474" t="s">
        <v>901</v>
      </c>
      <c r="E163" s="480" t="s">
        <v>532</v>
      </c>
      <c r="F163" s="487">
        <v>65194679</v>
      </c>
      <c r="G163" s="488">
        <v>0</v>
      </c>
      <c r="H163" s="488">
        <v>22112</v>
      </c>
      <c r="I163" s="488">
        <v>246453</v>
      </c>
      <c r="J163" s="488">
        <v>0</v>
      </c>
      <c r="K163" s="488">
        <v>246453</v>
      </c>
      <c r="L163" s="488">
        <v>0</v>
      </c>
      <c r="M163" s="488">
        <v>0</v>
      </c>
      <c r="N163" s="488">
        <v>0</v>
      </c>
      <c r="O163" s="488">
        <v>0</v>
      </c>
      <c r="P163" s="488">
        <v>0</v>
      </c>
      <c r="Q163" s="489">
        <v>64926114</v>
      </c>
      <c r="R163" s="490">
        <v>0.5</v>
      </c>
      <c r="S163" s="491">
        <v>0.49</v>
      </c>
      <c r="T163" s="491">
        <v>0</v>
      </c>
      <c r="U163" s="491">
        <v>0.01</v>
      </c>
      <c r="V163" s="491">
        <v>1</v>
      </c>
      <c r="W163" s="488">
        <v>32463057</v>
      </c>
      <c r="X163" s="488">
        <v>31813796</v>
      </c>
      <c r="Y163" s="488">
        <v>0</v>
      </c>
      <c r="Z163" s="488">
        <v>649261</v>
      </c>
      <c r="AA163" s="488">
        <v>64926114</v>
      </c>
      <c r="AB163" s="488">
        <v>0</v>
      </c>
      <c r="AC163" s="488">
        <v>0</v>
      </c>
      <c r="AD163" s="488">
        <v>0</v>
      </c>
      <c r="AE163" s="488">
        <v>0</v>
      </c>
      <c r="AF163" s="488">
        <v>0</v>
      </c>
      <c r="AG163" s="488">
        <v>32463057</v>
      </c>
      <c r="AH163" s="488">
        <v>31813796</v>
      </c>
      <c r="AI163" s="488">
        <v>0</v>
      </c>
      <c r="AJ163" s="488">
        <v>649261</v>
      </c>
      <c r="AK163" s="488">
        <v>64926114</v>
      </c>
      <c r="AL163" s="488">
        <v>246453</v>
      </c>
      <c r="AM163" s="488">
        <v>246453</v>
      </c>
      <c r="AN163" s="488">
        <v>0</v>
      </c>
      <c r="AO163" s="488">
        <v>0</v>
      </c>
      <c r="AP163" s="488">
        <v>0</v>
      </c>
      <c r="AQ163" s="488">
        <v>0</v>
      </c>
      <c r="AR163" s="488">
        <v>0</v>
      </c>
      <c r="AS163" s="488">
        <v>0</v>
      </c>
      <c r="AT163" s="488">
        <v>0</v>
      </c>
      <c r="AU163" s="488">
        <v>0</v>
      </c>
      <c r="AV163" s="488">
        <v>0</v>
      </c>
      <c r="AW163" s="488">
        <v>0</v>
      </c>
      <c r="AX163" s="488">
        <v>0</v>
      </c>
      <c r="AY163" s="488">
        <v>0</v>
      </c>
      <c r="AZ163" s="488">
        <v>0</v>
      </c>
      <c r="BA163" s="488">
        <v>0</v>
      </c>
      <c r="BB163" s="488">
        <v>0</v>
      </c>
      <c r="BC163" s="488">
        <v>0</v>
      </c>
      <c r="BD163" s="488">
        <v>0</v>
      </c>
      <c r="BE163" s="491">
        <v>0.5</v>
      </c>
      <c r="BF163" s="491">
        <v>0.49</v>
      </c>
      <c r="BG163" s="491">
        <v>0</v>
      </c>
      <c r="BH163" s="491">
        <v>0.01</v>
      </c>
      <c r="BI163" s="491">
        <v>1</v>
      </c>
      <c r="BJ163" s="492">
        <v>-2934648</v>
      </c>
      <c r="BK163" s="492">
        <v>-2875956</v>
      </c>
      <c r="BL163" s="492">
        <v>0</v>
      </c>
      <c r="BM163" s="492">
        <v>-58693</v>
      </c>
      <c r="BN163" s="492">
        <v>-5869297</v>
      </c>
      <c r="BO163" s="492">
        <v>29528409</v>
      </c>
      <c r="BP163" s="492">
        <v>29184293</v>
      </c>
      <c r="BQ163" s="492">
        <v>0</v>
      </c>
      <c r="BR163" s="492">
        <v>590568</v>
      </c>
      <c r="BS163" s="493">
        <v>59303270</v>
      </c>
      <c r="BT163" s="494">
        <v>477890</v>
      </c>
      <c r="BU163" s="492">
        <v>0</v>
      </c>
      <c r="BV163" s="492">
        <v>9753</v>
      </c>
      <c r="BW163" s="492">
        <v>487643</v>
      </c>
      <c r="BX163" s="492">
        <v>1085748</v>
      </c>
      <c r="BY163" s="492">
        <v>0</v>
      </c>
      <c r="BZ163" s="492">
        <v>22158</v>
      </c>
      <c r="CA163" s="492">
        <v>1107906</v>
      </c>
      <c r="CB163" s="492">
        <v>0</v>
      </c>
      <c r="CC163" s="492">
        <v>0</v>
      </c>
      <c r="CD163" s="492">
        <v>0</v>
      </c>
      <c r="CE163" s="492">
        <v>0</v>
      </c>
      <c r="CF163" s="492">
        <v>0</v>
      </c>
      <c r="CG163" s="492">
        <v>0</v>
      </c>
      <c r="CH163" s="492">
        <v>0</v>
      </c>
      <c r="CI163" s="492">
        <v>0</v>
      </c>
      <c r="CJ163" s="492">
        <v>45797</v>
      </c>
      <c r="CK163" s="492">
        <v>0</v>
      </c>
      <c r="CL163" s="492">
        <v>935</v>
      </c>
      <c r="CM163" s="492">
        <v>46732</v>
      </c>
      <c r="CN163" s="492">
        <v>0</v>
      </c>
      <c r="CO163" s="492">
        <v>0</v>
      </c>
      <c r="CP163" s="492">
        <v>0</v>
      </c>
      <c r="CQ163" s="492">
        <v>0</v>
      </c>
      <c r="CR163" s="492">
        <v>746</v>
      </c>
      <c r="CS163" s="492">
        <v>0</v>
      </c>
      <c r="CT163" s="492">
        <v>15</v>
      </c>
      <c r="CU163" s="492">
        <v>761</v>
      </c>
      <c r="CV163" s="492">
        <v>0</v>
      </c>
      <c r="CW163" s="492">
        <v>0</v>
      </c>
      <c r="CX163" s="492">
        <v>0</v>
      </c>
      <c r="CY163" s="492">
        <v>0</v>
      </c>
      <c r="CZ163" s="492">
        <v>1610181</v>
      </c>
      <c r="DA163" s="492">
        <v>0</v>
      </c>
      <c r="DB163" s="492">
        <v>32861</v>
      </c>
      <c r="DC163" s="493">
        <v>1643042</v>
      </c>
      <c r="DD163" s="591" t="s">
        <v>532</v>
      </c>
      <c r="DE163" s="592" t="s">
        <v>529</v>
      </c>
      <c r="DF163" s="593" t="s">
        <v>1182</v>
      </c>
    </row>
    <row r="164" spans="1:110" ht="12.75" x14ac:dyDescent="0.2">
      <c r="A164" s="468">
        <v>157</v>
      </c>
      <c r="B164" s="473" t="s">
        <v>198</v>
      </c>
      <c r="C164" s="403" t="s">
        <v>897</v>
      </c>
      <c r="D164" s="474" t="s">
        <v>898</v>
      </c>
      <c r="E164" s="480" t="s">
        <v>197</v>
      </c>
      <c r="F164" s="487">
        <v>59524375</v>
      </c>
      <c r="G164" s="488">
        <v>0</v>
      </c>
      <c r="H164" s="488">
        <v>2470839</v>
      </c>
      <c r="I164" s="488">
        <v>203668</v>
      </c>
      <c r="J164" s="488">
        <v>0</v>
      </c>
      <c r="K164" s="488">
        <v>203668</v>
      </c>
      <c r="L164" s="488">
        <v>0</v>
      </c>
      <c r="M164" s="488">
        <v>60192</v>
      </c>
      <c r="N164" s="488">
        <v>0</v>
      </c>
      <c r="O164" s="488">
        <v>0</v>
      </c>
      <c r="P164" s="488">
        <v>0</v>
      </c>
      <c r="Q164" s="489">
        <v>56789676</v>
      </c>
      <c r="R164" s="490">
        <v>0.5</v>
      </c>
      <c r="S164" s="491">
        <v>0.4</v>
      </c>
      <c r="T164" s="491">
        <v>0.09</v>
      </c>
      <c r="U164" s="491">
        <v>0.01</v>
      </c>
      <c r="V164" s="491">
        <v>1</v>
      </c>
      <c r="W164" s="488">
        <v>28394838</v>
      </c>
      <c r="X164" s="488">
        <v>22715870</v>
      </c>
      <c r="Y164" s="488">
        <v>5111071</v>
      </c>
      <c r="Z164" s="488">
        <v>567897</v>
      </c>
      <c r="AA164" s="488">
        <v>56789676</v>
      </c>
      <c r="AB164" s="488">
        <v>55000</v>
      </c>
      <c r="AC164" s="488">
        <v>0</v>
      </c>
      <c r="AD164" s="488">
        <v>0</v>
      </c>
      <c r="AE164" s="488">
        <v>0</v>
      </c>
      <c r="AF164" s="488">
        <v>55000</v>
      </c>
      <c r="AG164" s="488">
        <v>28339838</v>
      </c>
      <c r="AH164" s="488">
        <v>22715870</v>
      </c>
      <c r="AI164" s="488">
        <v>5111071</v>
      </c>
      <c r="AJ164" s="488">
        <v>567897</v>
      </c>
      <c r="AK164" s="488">
        <v>56734676</v>
      </c>
      <c r="AL164" s="488">
        <v>203668</v>
      </c>
      <c r="AM164" s="488">
        <v>203668</v>
      </c>
      <c r="AN164" s="488">
        <v>60192</v>
      </c>
      <c r="AO164" s="488">
        <v>60192</v>
      </c>
      <c r="AP164" s="488">
        <v>0</v>
      </c>
      <c r="AQ164" s="488">
        <v>0</v>
      </c>
      <c r="AR164" s="488">
        <v>0</v>
      </c>
      <c r="AS164" s="488">
        <v>55000</v>
      </c>
      <c r="AT164" s="488">
        <v>0</v>
      </c>
      <c r="AU164" s="488">
        <v>0</v>
      </c>
      <c r="AV164" s="488">
        <v>55000</v>
      </c>
      <c r="AW164" s="488">
        <v>0</v>
      </c>
      <c r="AX164" s="488">
        <v>0</v>
      </c>
      <c r="AY164" s="488">
        <v>0</v>
      </c>
      <c r="AZ164" s="488">
        <v>0</v>
      </c>
      <c r="BA164" s="488">
        <v>0</v>
      </c>
      <c r="BB164" s="488">
        <v>0</v>
      </c>
      <c r="BC164" s="488">
        <v>0</v>
      </c>
      <c r="BD164" s="488">
        <v>0</v>
      </c>
      <c r="BE164" s="491">
        <v>0.5</v>
      </c>
      <c r="BF164" s="491">
        <v>0.4</v>
      </c>
      <c r="BG164" s="491">
        <v>0.09</v>
      </c>
      <c r="BH164" s="491">
        <v>0.01</v>
      </c>
      <c r="BI164" s="491">
        <v>1</v>
      </c>
      <c r="BJ164" s="492">
        <v>-3583464</v>
      </c>
      <c r="BK164" s="492">
        <v>-2866771</v>
      </c>
      <c r="BL164" s="492">
        <v>-645023</v>
      </c>
      <c r="BM164" s="492">
        <v>-71669</v>
      </c>
      <c r="BN164" s="492">
        <v>-7166927</v>
      </c>
      <c r="BO164" s="492">
        <v>24756374</v>
      </c>
      <c r="BP164" s="492">
        <v>20167959</v>
      </c>
      <c r="BQ164" s="492">
        <v>4466048</v>
      </c>
      <c r="BR164" s="492">
        <v>496228</v>
      </c>
      <c r="BS164" s="493">
        <v>49886609</v>
      </c>
      <c r="BT164" s="494">
        <v>342956</v>
      </c>
      <c r="BU164" s="492">
        <v>76776</v>
      </c>
      <c r="BV164" s="492">
        <v>8531</v>
      </c>
      <c r="BW164" s="492">
        <v>428263</v>
      </c>
      <c r="BX164" s="492">
        <v>635335</v>
      </c>
      <c r="BY164" s="492">
        <v>142950</v>
      </c>
      <c r="BZ164" s="492">
        <v>15883</v>
      </c>
      <c r="CA164" s="492">
        <v>794168</v>
      </c>
      <c r="CB164" s="492">
        <v>1703</v>
      </c>
      <c r="CC164" s="492">
        <v>383</v>
      </c>
      <c r="CD164" s="492">
        <v>43</v>
      </c>
      <c r="CE164" s="492">
        <v>2129</v>
      </c>
      <c r="CF164" s="492">
        <v>0</v>
      </c>
      <c r="CG164" s="492">
        <v>0</v>
      </c>
      <c r="CH164" s="492">
        <v>0</v>
      </c>
      <c r="CI164" s="492">
        <v>0</v>
      </c>
      <c r="CJ164" s="492">
        <v>10418</v>
      </c>
      <c r="CK164" s="492">
        <v>2344</v>
      </c>
      <c r="CL164" s="492">
        <v>260</v>
      </c>
      <c r="CM164" s="492">
        <v>13022</v>
      </c>
      <c r="CN164" s="492">
        <v>0</v>
      </c>
      <c r="CO164" s="492">
        <v>0</v>
      </c>
      <c r="CP164" s="492">
        <v>0</v>
      </c>
      <c r="CQ164" s="492">
        <v>0</v>
      </c>
      <c r="CR164" s="492">
        <v>0</v>
      </c>
      <c r="CS164" s="492">
        <v>0</v>
      </c>
      <c r="CT164" s="492">
        <v>0</v>
      </c>
      <c r="CU164" s="492">
        <v>0</v>
      </c>
      <c r="CV164" s="492">
        <v>0</v>
      </c>
      <c r="CW164" s="492">
        <v>0</v>
      </c>
      <c r="CX164" s="492">
        <v>0</v>
      </c>
      <c r="CY164" s="492">
        <v>0</v>
      </c>
      <c r="CZ164" s="492">
        <v>990412</v>
      </c>
      <c r="DA164" s="492">
        <v>222453</v>
      </c>
      <c r="DB164" s="492">
        <v>24717</v>
      </c>
      <c r="DC164" s="493">
        <v>1237582</v>
      </c>
      <c r="DD164" s="591" t="s">
        <v>197</v>
      </c>
      <c r="DE164" s="592" t="s">
        <v>1168</v>
      </c>
      <c r="DF164" s="593" t="s">
        <v>1169</v>
      </c>
    </row>
    <row r="165" spans="1:110" ht="12.75" x14ac:dyDescent="0.2">
      <c r="A165" s="468">
        <v>158</v>
      </c>
      <c r="B165" s="473" t="s">
        <v>200</v>
      </c>
      <c r="C165" s="403" t="s">
        <v>897</v>
      </c>
      <c r="D165" s="474" t="s">
        <v>901</v>
      </c>
      <c r="E165" s="480" t="s">
        <v>199</v>
      </c>
      <c r="F165" s="487">
        <v>13331765</v>
      </c>
      <c r="G165" s="488">
        <v>107637</v>
      </c>
      <c r="H165" s="488">
        <v>0</v>
      </c>
      <c r="I165" s="488">
        <v>92673</v>
      </c>
      <c r="J165" s="488">
        <v>0</v>
      </c>
      <c r="K165" s="488">
        <v>92673</v>
      </c>
      <c r="L165" s="488">
        <v>0</v>
      </c>
      <c r="M165" s="488">
        <v>0</v>
      </c>
      <c r="N165" s="488">
        <v>641000</v>
      </c>
      <c r="O165" s="488">
        <v>641000</v>
      </c>
      <c r="P165" s="488">
        <v>0</v>
      </c>
      <c r="Q165" s="489">
        <v>12705729</v>
      </c>
      <c r="R165" s="490">
        <v>0.5</v>
      </c>
      <c r="S165" s="491">
        <v>0.4</v>
      </c>
      <c r="T165" s="491">
        <v>0.09</v>
      </c>
      <c r="U165" s="491">
        <v>0.01</v>
      </c>
      <c r="V165" s="491">
        <v>1</v>
      </c>
      <c r="W165" s="488">
        <v>6352864</v>
      </c>
      <c r="X165" s="488">
        <v>5082292</v>
      </c>
      <c r="Y165" s="488">
        <v>1143516</v>
      </c>
      <c r="Z165" s="488">
        <v>127057</v>
      </c>
      <c r="AA165" s="488">
        <v>12705729</v>
      </c>
      <c r="AB165" s="488">
        <v>0</v>
      </c>
      <c r="AC165" s="488">
        <v>0</v>
      </c>
      <c r="AD165" s="488">
        <v>0</v>
      </c>
      <c r="AE165" s="488">
        <v>0</v>
      </c>
      <c r="AF165" s="488">
        <v>0</v>
      </c>
      <c r="AG165" s="488">
        <v>6352864</v>
      </c>
      <c r="AH165" s="488">
        <v>5082292</v>
      </c>
      <c r="AI165" s="488">
        <v>1143516</v>
      </c>
      <c r="AJ165" s="488">
        <v>127057</v>
      </c>
      <c r="AK165" s="488">
        <v>12705729</v>
      </c>
      <c r="AL165" s="488">
        <v>92673</v>
      </c>
      <c r="AM165" s="488">
        <v>92673</v>
      </c>
      <c r="AN165" s="488">
        <v>0</v>
      </c>
      <c r="AO165" s="488">
        <v>0</v>
      </c>
      <c r="AP165" s="488">
        <v>641000</v>
      </c>
      <c r="AQ165" s="488">
        <v>0</v>
      </c>
      <c r="AR165" s="488">
        <v>641000</v>
      </c>
      <c r="AS165" s="488">
        <v>0</v>
      </c>
      <c r="AT165" s="488">
        <v>0</v>
      </c>
      <c r="AU165" s="488">
        <v>0</v>
      </c>
      <c r="AV165" s="488">
        <v>0</v>
      </c>
      <c r="AW165" s="488">
        <v>0</v>
      </c>
      <c r="AX165" s="488">
        <v>0</v>
      </c>
      <c r="AY165" s="488">
        <v>0</v>
      </c>
      <c r="AZ165" s="488">
        <v>0</v>
      </c>
      <c r="BA165" s="488">
        <v>0</v>
      </c>
      <c r="BB165" s="488">
        <v>0</v>
      </c>
      <c r="BC165" s="488">
        <v>0</v>
      </c>
      <c r="BD165" s="488">
        <v>0</v>
      </c>
      <c r="BE165" s="491">
        <v>0.5</v>
      </c>
      <c r="BF165" s="491">
        <v>0.4</v>
      </c>
      <c r="BG165" s="491">
        <v>0.09</v>
      </c>
      <c r="BH165" s="491">
        <v>0.01</v>
      </c>
      <c r="BI165" s="491">
        <v>1</v>
      </c>
      <c r="BJ165" s="492">
        <v>-442903</v>
      </c>
      <c r="BK165" s="492">
        <v>-354323</v>
      </c>
      <c r="BL165" s="492">
        <v>-79723</v>
      </c>
      <c r="BM165" s="492">
        <v>-8858</v>
      </c>
      <c r="BN165" s="492">
        <v>-885807</v>
      </c>
      <c r="BO165" s="492">
        <v>5909961</v>
      </c>
      <c r="BP165" s="492">
        <v>5461642</v>
      </c>
      <c r="BQ165" s="492">
        <v>1063793</v>
      </c>
      <c r="BR165" s="492">
        <v>118199</v>
      </c>
      <c r="BS165" s="493">
        <v>12553595</v>
      </c>
      <c r="BT165" s="494">
        <v>85972</v>
      </c>
      <c r="BU165" s="492">
        <v>17177</v>
      </c>
      <c r="BV165" s="492">
        <v>1909</v>
      </c>
      <c r="BW165" s="492">
        <v>105058</v>
      </c>
      <c r="BX165" s="492">
        <v>507877</v>
      </c>
      <c r="BY165" s="492">
        <v>114273</v>
      </c>
      <c r="BZ165" s="492">
        <v>12697</v>
      </c>
      <c r="CA165" s="492">
        <v>634847</v>
      </c>
      <c r="CB165" s="492">
        <v>1568</v>
      </c>
      <c r="CC165" s="492">
        <v>353</v>
      </c>
      <c r="CD165" s="492">
        <v>39</v>
      </c>
      <c r="CE165" s="492">
        <v>1960</v>
      </c>
      <c r="CF165" s="492">
        <v>0</v>
      </c>
      <c r="CG165" s="492">
        <v>0</v>
      </c>
      <c r="CH165" s="492">
        <v>0</v>
      </c>
      <c r="CI165" s="492">
        <v>0</v>
      </c>
      <c r="CJ165" s="492">
        <v>0</v>
      </c>
      <c r="CK165" s="492">
        <v>0</v>
      </c>
      <c r="CL165" s="492">
        <v>0</v>
      </c>
      <c r="CM165" s="492">
        <v>0</v>
      </c>
      <c r="CN165" s="492">
        <v>0</v>
      </c>
      <c r="CO165" s="492">
        <v>0</v>
      </c>
      <c r="CP165" s="492">
        <v>0</v>
      </c>
      <c r="CQ165" s="492">
        <v>0</v>
      </c>
      <c r="CR165" s="492">
        <v>0</v>
      </c>
      <c r="CS165" s="492">
        <v>0</v>
      </c>
      <c r="CT165" s="492">
        <v>0</v>
      </c>
      <c r="CU165" s="492">
        <v>0</v>
      </c>
      <c r="CV165" s="492">
        <v>0</v>
      </c>
      <c r="CW165" s="492">
        <v>0</v>
      </c>
      <c r="CX165" s="492">
        <v>0</v>
      </c>
      <c r="CY165" s="492">
        <v>0</v>
      </c>
      <c r="CZ165" s="492">
        <v>595417</v>
      </c>
      <c r="DA165" s="492">
        <v>131803</v>
      </c>
      <c r="DB165" s="492">
        <v>14645</v>
      </c>
      <c r="DC165" s="493">
        <v>741865</v>
      </c>
      <c r="DD165" s="591" t="s">
        <v>199</v>
      </c>
      <c r="DE165" s="592" t="s">
        <v>1177</v>
      </c>
      <c r="DF165" s="593" t="s">
        <v>1178</v>
      </c>
    </row>
    <row r="166" spans="1:110" ht="12.75" x14ac:dyDescent="0.2">
      <c r="A166" s="468">
        <v>159</v>
      </c>
      <c r="B166" s="473" t="s">
        <v>202</v>
      </c>
      <c r="C166" s="403" t="s">
        <v>897</v>
      </c>
      <c r="D166" s="474" t="s">
        <v>907</v>
      </c>
      <c r="E166" s="480" t="s">
        <v>201</v>
      </c>
      <c r="F166" s="487">
        <v>15194238</v>
      </c>
      <c r="G166" s="488">
        <v>118743</v>
      </c>
      <c r="H166" s="488">
        <v>0</v>
      </c>
      <c r="I166" s="488">
        <v>106758</v>
      </c>
      <c r="J166" s="488">
        <v>0</v>
      </c>
      <c r="K166" s="488">
        <v>106758</v>
      </c>
      <c r="L166" s="488">
        <v>0</v>
      </c>
      <c r="M166" s="488">
        <v>0</v>
      </c>
      <c r="N166" s="488">
        <v>0</v>
      </c>
      <c r="O166" s="488">
        <v>0</v>
      </c>
      <c r="P166" s="488">
        <v>0</v>
      </c>
      <c r="Q166" s="489">
        <v>15206223</v>
      </c>
      <c r="R166" s="490">
        <v>0.5</v>
      </c>
      <c r="S166" s="491">
        <v>0.4</v>
      </c>
      <c r="T166" s="491">
        <v>0.09</v>
      </c>
      <c r="U166" s="491">
        <v>0.01</v>
      </c>
      <c r="V166" s="491">
        <v>1</v>
      </c>
      <c r="W166" s="488">
        <v>7603112</v>
      </c>
      <c r="X166" s="488">
        <v>6082489</v>
      </c>
      <c r="Y166" s="488">
        <v>1368560</v>
      </c>
      <c r="Z166" s="488">
        <v>152062</v>
      </c>
      <c r="AA166" s="488">
        <v>15206223</v>
      </c>
      <c r="AB166" s="488">
        <v>0</v>
      </c>
      <c r="AC166" s="488">
        <v>0</v>
      </c>
      <c r="AD166" s="488">
        <v>0</v>
      </c>
      <c r="AE166" s="488">
        <v>0</v>
      </c>
      <c r="AF166" s="488">
        <v>0</v>
      </c>
      <c r="AG166" s="488">
        <v>7603112</v>
      </c>
      <c r="AH166" s="488">
        <v>6082489</v>
      </c>
      <c r="AI166" s="488">
        <v>1368560</v>
      </c>
      <c r="AJ166" s="488">
        <v>152062</v>
      </c>
      <c r="AK166" s="488">
        <v>15206223</v>
      </c>
      <c r="AL166" s="488">
        <v>106758</v>
      </c>
      <c r="AM166" s="488">
        <v>106758</v>
      </c>
      <c r="AN166" s="488">
        <v>0</v>
      </c>
      <c r="AO166" s="488">
        <v>0</v>
      </c>
      <c r="AP166" s="488">
        <v>0</v>
      </c>
      <c r="AQ166" s="488">
        <v>0</v>
      </c>
      <c r="AR166" s="488">
        <v>0</v>
      </c>
      <c r="AS166" s="488">
        <v>0</v>
      </c>
      <c r="AT166" s="488">
        <v>0</v>
      </c>
      <c r="AU166" s="488">
        <v>0</v>
      </c>
      <c r="AV166" s="488">
        <v>0</v>
      </c>
      <c r="AW166" s="488">
        <v>0</v>
      </c>
      <c r="AX166" s="488">
        <v>0</v>
      </c>
      <c r="AY166" s="488">
        <v>0</v>
      </c>
      <c r="AZ166" s="488">
        <v>0</v>
      </c>
      <c r="BA166" s="488">
        <v>0</v>
      </c>
      <c r="BB166" s="488">
        <v>0</v>
      </c>
      <c r="BC166" s="488">
        <v>0</v>
      </c>
      <c r="BD166" s="488">
        <v>0</v>
      </c>
      <c r="BE166" s="491">
        <v>0.5</v>
      </c>
      <c r="BF166" s="491">
        <v>0.4</v>
      </c>
      <c r="BG166" s="491">
        <v>0.09</v>
      </c>
      <c r="BH166" s="491">
        <v>0.01</v>
      </c>
      <c r="BI166" s="491">
        <v>1</v>
      </c>
      <c r="BJ166" s="492">
        <v>-126114</v>
      </c>
      <c r="BK166" s="492">
        <v>-100891</v>
      </c>
      <c r="BL166" s="492">
        <v>-22701</v>
      </c>
      <c r="BM166" s="492">
        <v>-2522</v>
      </c>
      <c r="BN166" s="492">
        <v>-252228</v>
      </c>
      <c r="BO166" s="492">
        <v>7476998</v>
      </c>
      <c r="BP166" s="492">
        <v>6088356</v>
      </c>
      <c r="BQ166" s="492">
        <v>1345859</v>
      </c>
      <c r="BR166" s="492">
        <v>149540</v>
      </c>
      <c r="BS166" s="493">
        <v>15060753</v>
      </c>
      <c r="BT166" s="494">
        <v>91368</v>
      </c>
      <c r="BU166" s="492">
        <v>20558</v>
      </c>
      <c r="BV166" s="492">
        <v>2284</v>
      </c>
      <c r="BW166" s="492">
        <v>114210</v>
      </c>
      <c r="BX166" s="492">
        <v>562229</v>
      </c>
      <c r="BY166" s="492">
        <v>126501</v>
      </c>
      <c r="BZ166" s="492">
        <v>14056</v>
      </c>
      <c r="CA166" s="492">
        <v>702786</v>
      </c>
      <c r="CB166" s="492">
        <v>0</v>
      </c>
      <c r="CC166" s="492">
        <v>0</v>
      </c>
      <c r="CD166" s="492">
        <v>0</v>
      </c>
      <c r="CE166" s="492">
        <v>0</v>
      </c>
      <c r="CF166" s="492">
        <v>10211</v>
      </c>
      <c r="CG166" s="492">
        <v>2297</v>
      </c>
      <c r="CH166" s="492">
        <v>255</v>
      </c>
      <c r="CI166" s="492">
        <v>12763</v>
      </c>
      <c r="CJ166" s="492">
        <v>0</v>
      </c>
      <c r="CK166" s="492">
        <v>0</v>
      </c>
      <c r="CL166" s="492">
        <v>0</v>
      </c>
      <c r="CM166" s="492">
        <v>0</v>
      </c>
      <c r="CN166" s="492">
        <v>19017</v>
      </c>
      <c r="CO166" s="492">
        <v>4279</v>
      </c>
      <c r="CP166" s="492">
        <v>475</v>
      </c>
      <c r="CQ166" s="492">
        <v>23771</v>
      </c>
      <c r="CR166" s="492">
        <v>0</v>
      </c>
      <c r="CS166" s="492">
        <v>0</v>
      </c>
      <c r="CT166" s="492">
        <v>0</v>
      </c>
      <c r="CU166" s="492">
        <v>0</v>
      </c>
      <c r="CV166" s="492">
        <v>0</v>
      </c>
      <c r="CW166" s="492">
        <v>0</v>
      </c>
      <c r="CX166" s="492">
        <v>0</v>
      </c>
      <c r="CY166" s="492">
        <v>0</v>
      </c>
      <c r="CZ166" s="492">
        <v>682825</v>
      </c>
      <c r="DA166" s="492">
        <v>153635</v>
      </c>
      <c r="DB166" s="492">
        <v>17070</v>
      </c>
      <c r="DC166" s="493">
        <v>853530</v>
      </c>
      <c r="DD166" s="591" t="s">
        <v>201</v>
      </c>
      <c r="DE166" s="592" t="s">
        <v>1194</v>
      </c>
      <c r="DF166" s="593" t="s">
        <v>1195</v>
      </c>
    </row>
    <row r="167" spans="1:110" ht="12.75" x14ac:dyDescent="0.2">
      <c r="A167" s="468">
        <v>160</v>
      </c>
      <c r="B167" s="473" t="s">
        <v>204</v>
      </c>
      <c r="C167" s="403" t="s">
        <v>904</v>
      </c>
      <c r="D167" s="474" t="s">
        <v>899</v>
      </c>
      <c r="E167" s="480" t="s">
        <v>203</v>
      </c>
      <c r="F167" s="487">
        <v>330238649</v>
      </c>
      <c r="G167" s="488">
        <v>0</v>
      </c>
      <c r="H167" s="488">
        <v>4466706</v>
      </c>
      <c r="I167" s="488">
        <v>1123710</v>
      </c>
      <c r="J167" s="488">
        <v>0</v>
      </c>
      <c r="K167" s="488">
        <v>1123710</v>
      </c>
      <c r="L167" s="488">
        <v>0</v>
      </c>
      <c r="M167" s="488">
        <v>0</v>
      </c>
      <c r="N167" s="488">
        <v>0</v>
      </c>
      <c r="O167" s="488">
        <v>0</v>
      </c>
      <c r="P167" s="488">
        <v>0</v>
      </c>
      <c r="Q167" s="489">
        <v>324648233</v>
      </c>
      <c r="R167" s="490">
        <v>0</v>
      </c>
      <c r="S167" s="491">
        <v>0.99</v>
      </c>
      <c r="T167" s="491">
        <v>0</v>
      </c>
      <c r="U167" s="491">
        <v>0.01</v>
      </c>
      <c r="V167" s="491">
        <v>1</v>
      </c>
      <c r="W167" s="488">
        <v>0</v>
      </c>
      <c r="X167" s="488">
        <v>321401751</v>
      </c>
      <c r="Y167" s="488">
        <v>0</v>
      </c>
      <c r="Z167" s="488">
        <v>3246482</v>
      </c>
      <c r="AA167" s="488">
        <v>324648233</v>
      </c>
      <c r="AB167" s="488">
        <v>0</v>
      </c>
      <c r="AC167" s="488">
        <v>0</v>
      </c>
      <c r="AD167" s="488">
        <v>0</v>
      </c>
      <c r="AE167" s="488">
        <v>0</v>
      </c>
      <c r="AF167" s="488">
        <v>0</v>
      </c>
      <c r="AG167" s="488">
        <v>0</v>
      </c>
      <c r="AH167" s="488">
        <v>321401751</v>
      </c>
      <c r="AI167" s="488">
        <v>0</v>
      </c>
      <c r="AJ167" s="488">
        <v>3246482</v>
      </c>
      <c r="AK167" s="488">
        <v>324648233</v>
      </c>
      <c r="AL167" s="488">
        <v>1123710</v>
      </c>
      <c r="AM167" s="488">
        <v>1123710</v>
      </c>
      <c r="AN167" s="488">
        <v>0</v>
      </c>
      <c r="AO167" s="488">
        <v>0</v>
      </c>
      <c r="AP167" s="488">
        <v>0</v>
      </c>
      <c r="AQ167" s="488">
        <v>0</v>
      </c>
      <c r="AR167" s="488">
        <v>0</v>
      </c>
      <c r="AS167" s="488">
        <v>0</v>
      </c>
      <c r="AT167" s="488">
        <v>0</v>
      </c>
      <c r="AU167" s="488">
        <v>0</v>
      </c>
      <c r="AV167" s="488">
        <v>0</v>
      </c>
      <c r="AW167" s="488">
        <v>0</v>
      </c>
      <c r="AX167" s="488">
        <v>0</v>
      </c>
      <c r="AY167" s="488">
        <v>0</v>
      </c>
      <c r="AZ167" s="488">
        <v>0</v>
      </c>
      <c r="BA167" s="488">
        <v>0</v>
      </c>
      <c r="BB167" s="488">
        <v>0</v>
      </c>
      <c r="BC167" s="488">
        <v>0</v>
      </c>
      <c r="BD167" s="488">
        <v>0</v>
      </c>
      <c r="BE167" s="491">
        <v>0.5</v>
      </c>
      <c r="BF167" s="491">
        <v>0.49</v>
      </c>
      <c r="BG167" s="491">
        <v>0</v>
      </c>
      <c r="BH167" s="491">
        <v>0.01</v>
      </c>
      <c r="BI167" s="491">
        <v>1</v>
      </c>
      <c r="BJ167" s="492">
        <v>14933933</v>
      </c>
      <c r="BK167" s="492">
        <v>14635254</v>
      </c>
      <c r="BL167" s="492">
        <v>0</v>
      </c>
      <c r="BM167" s="492">
        <v>298679</v>
      </c>
      <c r="BN167" s="492">
        <v>29867866</v>
      </c>
      <c r="BO167" s="492">
        <v>14933933</v>
      </c>
      <c r="BP167" s="492">
        <v>337160715</v>
      </c>
      <c r="BQ167" s="492">
        <v>0</v>
      </c>
      <c r="BR167" s="492">
        <v>3545161</v>
      </c>
      <c r="BS167" s="493">
        <v>355639809</v>
      </c>
      <c r="BT167" s="494">
        <v>4827923</v>
      </c>
      <c r="BU167" s="492">
        <v>0</v>
      </c>
      <c r="BV167" s="492">
        <v>48767</v>
      </c>
      <c r="BW167" s="492">
        <v>4876690</v>
      </c>
      <c r="BX167" s="492">
        <v>7327394</v>
      </c>
      <c r="BY167" s="492">
        <v>0</v>
      </c>
      <c r="BZ167" s="492">
        <v>73319</v>
      </c>
      <c r="CA167" s="492">
        <v>7400713</v>
      </c>
      <c r="CB167" s="492">
        <v>0</v>
      </c>
      <c r="CC167" s="492">
        <v>0</v>
      </c>
      <c r="CD167" s="492">
        <v>0</v>
      </c>
      <c r="CE167" s="492">
        <v>0</v>
      </c>
      <c r="CF167" s="492">
        <v>0</v>
      </c>
      <c r="CG167" s="492">
        <v>0</v>
      </c>
      <c r="CH167" s="492">
        <v>0</v>
      </c>
      <c r="CI167" s="492">
        <v>0</v>
      </c>
      <c r="CJ167" s="492">
        <v>119960</v>
      </c>
      <c r="CK167" s="492">
        <v>0</v>
      </c>
      <c r="CL167" s="492">
        <v>1212</v>
      </c>
      <c r="CM167" s="492">
        <v>121172</v>
      </c>
      <c r="CN167" s="492">
        <v>0</v>
      </c>
      <c r="CO167" s="492">
        <v>0</v>
      </c>
      <c r="CP167" s="492">
        <v>0</v>
      </c>
      <c r="CQ167" s="492">
        <v>0</v>
      </c>
      <c r="CR167" s="492">
        <v>0</v>
      </c>
      <c r="CS167" s="492">
        <v>0</v>
      </c>
      <c r="CT167" s="492">
        <v>0</v>
      </c>
      <c r="CU167" s="492">
        <v>0</v>
      </c>
      <c r="CV167" s="492">
        <v>861923</v>
      </c>
      <c r="CW167" s="492">
        <v>0</v>
      </c>
      <c r="CX167" s="492">
        <v>0</v>
      </c>
      <c r="CY167" s="492">
        <v>861923</v>
      </c>
      <c r="CZ167" s="492">
        <v>13137200</v>
      </c>
      <c r="DA167" s="492">
        <v>0</v>
      </c>
      <c r="DB167" s="492">
        <v>123298</v>
      </c>
      <c r="DC167" s="493">
        <v>13260498</v>
      </c>
      <c r="DD167" s="591" t="s">
        <v>203</v>
      </c>
      <c r="DE167" s="592" t="s">
        <v>1175</v>
      </c>
      <c r="DF167" s="593" t="s">
        <v>1187</v>
      </c>
    </row>
    <row r="168" spans="1:110" ht="12.75" x14ac:dyDescent="0.2">
      <c r="A168" s="468">
        <v>161</v>
      </c>
      <c r="B168" s="473" t="s">
        <v>206</v>
      </c>
      <c r="C168" s="403" t="s">
        <v>897</v>
      </c>
      <c r="D168" s="474" t="s">
        <v>900</v>
      </c>
      <c r="E168" s="480" t="s">
        <v>205</v>
      </c>
      <c r="F168" s="487">
        <v>28772174</v>
      </c>
      <c r="G168" s="488">
        <v>0</v>
      </c>
      <c r="H168" s="488">
        <v>422033</v>
      </c>
      <c r="I168" s="488">
        <v>126789</v>
      </c>
      <c r="J168" s="488">
        <v>0</v>
      </c>
      <c r="K168" s="488">
        <v>126789</v>
      </c>
      <c r="L168" s="488">
        <v>0</v>
      </c>
      <c r="M168" s="488">
        <v>0</v>
      </c>
      <c r="N168" s="488">
        <v>20186</v>
      </c>
      <c r="O168" s="488">
        <v>20186</v>
      </c>
      <c r="P168" s="488">
        <v>0</v>
      </c>
      <c r="Q168" s="489">
        <v>28203166</v>
      </c>
      <c r="R168" s="490">
        <v>0.5</v>
      </c>
      <c r="S168" s="491">
        <v>0.4</v>
      </c>
      <c r="T168" s="491">
        <v>0.09</v>
      </c>
      <c r="U168" s="491">
        <v>0.01</v>
      </c>
      <c r="V168" s="491">
        <v>1</v>
      </c>
      <c r="W168" s="488">
        <v>14101583</v>
      </c>
      <c r="X168" s="488">
        <v>11281266</v>
      </c>
      <c r="Y168" s="488">
        <v>2538285</v>
      </c>
      <c r="Z168" s="488">
        <v>282032</v>
      </c>
      <c r="AA168" s="488">
        <v>28203166</v>
      </c>
      <c r="AB168" s="488">
        <v>0</v>
      </c>
      <c r="AC168" s="488">
        <v>0</v>
      </c>
      <c r="AD168" s="488">
        <v>0</v>
      </c>
      <c r="AE168" s="488">
        <v>0</v>
      </c>
      <c r="AF168" s="488">
        <v>0</v>
      </c>
      <c r="AG168" s="488">
        <v>14101583</v>
      </c>
      <c r="AH168" s="488">
        <v>11281266</v>
      </c>
      <c r="AI168" s="488">
        <v>2538285</v>
      </c>
      <c r="AJ168" s="488">
        <v>282032</v>
      </c>
      <c r="AK168" s="488">
        <v>28203166</v>
      </c>
      <c r="AL168" s="488">
        <v>126789</v>
      </c>
      <c r="AM168" s="488">
        <v>126789</v>
      </c>
      <c r="AN168" s="488">
        <v>0</v>
      </c>
      <c r="AO168" s="488">
        <v>0</v>
      </c>
      <c r="AP168" s="488">
        <v>20186</v>
      </c>
      <c r="AQ168" s="488">
        <v>0</v>
      </c>
      <c r="AR168" s="488">
        <v>20186</v>
      </c>
      <c r="AS168" s="488">
        <v>0</v>
      </c>
      <c r="AT168" s="488">
        <v>0</v>
      </c>
      <c r="AU168" s="488">
        <v>0</v>
      </c>
      <c r="AV168" s="488">
        <v>0</v>
      </c>
      <c r="AW168" s="488">
        <v>0</v>
      </c>
      <c r="AX168" s="488">
        <v>0</v>
      </c>
      <c r="AY168" s="488">
        <v>0</v>
      </c>
      <c r="AZ168" s="488">
        <v>0</v>
      </c>
      <c r="BA168" s="488">
        <v>0</v>
      </c>
      <c r="BB168" s="488">
        <v>0</v>
      </c>
      <c r="BC168" s="488">
        <v>0</v>
      </c>
      <c r="BD168" s="488">
        <v>0</v>
      </c>
      <c r="BE168" s="491">
        <v>0.5</v>
      </c>
      <c r="BF168" s="491">
        <v>0.4</v>
      </c>
      <c r="BG168" s="491">
        <v>0.09</v>
      </c>
      <c r="BH168" s="491">
        <v>0.01</v>
      </c>
      <c r="BI168" s="491">
        <v>1</v>
      </c>
      <c r="BJ168" s="492">
        <v>643691</v>
      </c>
      <c r="BK168" s="492">
        <v>514952</v>
      </c>
      <c r="BL168" s="492">
        <v>115864</v>
      </c>
      <c r="BM168" s="492">
        <v>12874</v>
      </c>
      <c r="BN168" s="492">
        <v>1287381</v>
      </c>
      <c r="BO168" s="492">
        <v>14745274</v>
      </c>
      <c r="BP168" s="492">
        <v>11943193</v>
      </c>
      <c r="BQ168" s="492">
        <v>2654149</v>
      </c>
      <c r="BR168" s="492">
        <v>294906</v>
      </c>
      <c r="BS168" s="493">
        <v>29637522</v>
      </c>
      <c r="BT168" s="494">
        <v>169764</v>
      </c>
      <c r="BU168" s="492">
        <v>38129</v>
      </c>
      <c r="BV168" s="492">
        <v>4237</v>
      </c>
      <c r="BW168" s="492">
        <v>212130</v>
      </c>
      <c r="BX168" s="492">
        <v>501784</v>
      </c>
      <c r="BY168" s="492">
        <v>112901</v>
      </c>
      <c r="BZ168" s="492">
        <v>12545</v>
      </c>
      <c r="CA168" s="492">
        <v>627230</v>
      </c>
      <c r="CB168" s="492">
        <v>3557</v>
      </c>
      <c r="CC168" s="492">
        <v>800</v>
      </c>
      <c r="CD168" s="492">
        <v>89</v>
      </c>
      <c r="CE168" s="492">
        <v>4446</v>
      </c>
      <c r="CF168" s="492">
        <v>8269</v>
      </c>
      <c r="CG168" s="492">
        <v>1860</v>
      </c>
      <c r="CH168" s="492">
        <v>207</v>
      </c>
      <c r="CI168" s="492">
        <v>10336</v>
      </c>
      <c r="CJ168" s="492">
        <v>6413</v>
      </c>
      <c r="CK168" s="492">
        <v>1443</v>
      </c>
      <c r="CL168" s="492">
        <v>160</v>
      </c>
      <c r="CM168" s="492">
        <v>8016</v>
      </c>
      <c r="CN168" s="492">
        <v>0</v>
      </c>
      <c r="CO168" s="492">
        <v>0</v>
      </c>
      <c r="CP168" s="492">
        <v>0</v>
      </c>
      <c r="CQ168" s="492">
        <v>0</v>
      </c>
      <c r="CR168" s="492">
        <v>609</v>
      </c>
      <c r="CS168" s="492">
        <v>137</v>
      </c>
      <c r="CT168" s="492">
        <v>15</v>
      </c>
      <c r="CU168" s="492">
        <v>761</v>
      </c>
      <c r="CV168" s="492">
        <v>0</v>
      </c>
      <c r="CW168" s="492">
        <v>0</v>
      </c>
      <c r="CX168" s="492">
        <v>0</v>
      </c>
      <c r="CY168" s="492">
        <v>0</v>
      </c>
      <c r="CZ168" s="492">
        <v>690396</v>
      </c>
      <c r="DA168" s="492">
        <v>155270</v>
      </c>
      <c r="DB168" s="492">
        <v>17253</v>
      </c>
      <c r="DC168" s="493">
        <v>862919</v>
      </c>
      <c r="DD168" s="591" t="s">
        <v>205</v>
      </c>
      <c r="DE168" s="592" t="s">
        <v>1166</v>
      </c>
      <c r="DF168" s="593" t="s">
        <v>1167</v>
      </c>
    </row>
    <row r="169" spans="1:110" ht="12.75" x14ac:dyDescent="0.2">
      <c r="A169" s="468">
        <v>162</v>
      </c>
      <c r="B169" s="473" t="s">
        <v>208</v>
      </c>
      <c r="C169" s="403" t="s">
        <v>529</v>
      </c>
      <c r="D169" s="474" t="s">
        <v>898</v>
      </c>
      <c r="E169" s="480" t="s">
        <v>564</v>
      </c>
      <c r="F169" s="487">
        <v>88771573</v>
      </c>
      <c r="G169" s="488">
        <v>0</v>
      </c>
      <c r="H169" s="488">
        <v>4793599</v>
      </c>
      <c r="I169" s="488">
        <v>273476</v>
      </c>
      <c r="J169" s="488">
        <v>0</v>
      </c>
      <c r="K169" s="488">
        <v>273476</v>
      </c>
      <c r="L169" s="488">
        <v>0</v>
      </c>
      <c r="M169" s="488">
        <v>1110</v>
      </c>
      <c r="N169" s="488">
        <v>0</v>
      </c>
      <c r="O169" s="488">
        <v>0</v>
      </c>
      <c r="P169" s="488">
        <v>0</v>
      </c>
      <c r="Q169" s="489">
        <v>83703388</v>
      </c>
      <c r="R169" s="490">
        <v>0.5</v>
      </c>
      <c r="S169" s="491">
        <v>0.49</v>
      </c>
      <c r="T169" s="491">
        <v>0</v>
      </c>
      <c r="U169" s="491">
        <v>0.01</v>
      </c>
      <c r="V169" s="491">
        <v>1</v>
      </c>
      <c r="W169" s="488">
        <v>41851694</v>
      </c>
      <c r="X169" s="488">
        <v>41014660</v>
      </c>
      <c r="Y169" s="488">
        <v>0</v>
      </c>
      <c r="Z169" s="488">
        <v>837034</v>
      </c>
      <c r="AA169" s="488">
        <v>83703388</v>
      </c>
      <c r="AB169" s="488">
        <v>0</v>
      </c>
      <c r="AC169" s="488">
        <v>0</v>
      </c>
      <c r="AD169" s="488">
        <v>0</v>
      </c>
      <c r="AE169" s="488">
        <v>0</v>
      </c>
      <c r="AF169" s="488">
        <v>0</v>
      </c>
      <c r="AG169" s="488">
        <v>41851694</v>
      </c>
      <c r="AH169" s="488">
        <v>41014660</v>
      </c>
      <c r="AI169" s="488">
        <v>0</v>
      </c>
      <c r="AJ169" s="488">
        <v>837034</v>
      </c>
      <c r="AK169" s="488">
        <v>83703388</v>
      </c>
      <c r="AL169" s="488">
        <v>273476</v>
      </c>
      <c r="AM169" s="488">
        <v>273476</v>
      </c>
      <c r="AN169" s="488">
        <v>1110</v>
      </c>
      <c r="AO169" s="488">
        <v>1110</v>
      </c>
      <c r="AP169" s="488">
        <v>0</v>
      </c>
      <c r="AQ169" s="488">
        <v>0</v>
      </c>
      <c r="AR169" s="488">
        <v>0</v>
      </c>
      <c r="AS169" s="488">
        <v>0</v>
      </c>
      <c r="AT169" s="488">
        <v>0</v>
      </c>
      <c r="AU169" s="488">
        <v>0</v>
      </c>
      <c r="AV169" s="488">
        <v>0</v>
      </c>
      <c r="AW169" s="488">
        <v>0</v>
      </c>
      <c r="AX169" s="488">
        <v>0</v>
      </c>
      <c r="AY169" s="488">
        <v>0</v>
      </c>
      <c r="AZ169" s="488">
        <v>0</v>
      </c>
      <c r="BA169" s="488">
        <v>0</v>
      </c>
      <c r="BB169" s="488">
        <v>0</v>
      </c>
      <c r="BC169" s="488">
        <v>0</v>
      </c>
      <c r="BD169" s="488">
        <v>0</v>
      </c>
      <c r="BE169" s="491">
        <v>0.5</v>
      </c>
      <c r="BF169" s="491">
        <v>0.49</v>
      </c>
      <c r="BG169" s="491">
        <v>0</v>
      </c>
      <c r="BH169" s="491">
        <v>0.01</v>
      </c>
      <c r="BI169" s="491">
        <v>1</v>
      </c>
      <c r="BJ169" s="492">
        <v>-1547273</v>
      </c>
      <c r="BK169" s="492">
        <v>-1516327</v>
      </c>
      <c r="BL169" s="492">
        <v>0</v>
      </c>
      <c r="BM169" s="492">
        <v>-30945</v>
      </c>
      <c r="BN169" s="492">
        <v>-3094545</v>
      </c>
      <c r="BO169" s="492">
        <v>40304421</v>
      </c>
      <c r="BP169" s="492">
        <v>39772919</v>
      </c>
      <c r="BQ169" s="492">
        <v>0</v>
      </c>
      <c r="BR169" s="492">
        <v>806089</v>
      </c>
      <c r="BS169" s="493">
        <v>80883429</v>
      </c>
      <c r="BT169" s="494">
        <v>616117</v>
      </c>
      <c r="BU169" s="492">
        <v>0</v>
      </c>
      <c r="BV169" s="492">
        <v>12573</v>
      </c>
      <c r="BW169" s="492">
        <v>628690</v>
      </c>
      <c r="BX169" s="492">
        <v>1449521</v>
      </c>
      <c r="BY169" s="492">
        <v>0</v>
      </c>
      <c r="BZ169" s="492">
        <v>29582</v>
      </c>
      <c r="CA169" s="492">
        <v>1479103</v>
      </c>
      <c r="CB169" s="492">
        <v>6246</v>
      </c>
      <c r="CC169" s="492">
        <v>0</v>
      </c>
      <c r="CD169" s="492">
        <v>127</v>
      </c>
      <c r="CE169" s="492">
        <v>6373</v>
      </c>
      <c r="CF169" s="492">
        <v>2017</v>
      </c>
      <c r="CG169" s="492">
        <v>0</v>
      </c>
      <c r="CH169" s="492">
        <v>41</v>
      </c>
      <c r="CI169" s="492">
        <v>2058</v>
      </c>
      <c r="CJ169" s="492">
        <v>5832</v>
      </c>
      <c r="CK169" s="492">
        <v>0</v>
      </c>
      <c r="CL169" s="492">
        <v>119</v>
      </c>
      <c r="CM169" s="492">
        <v>5951</v>
      </c>
      <c r="CN169" s="492">
        <v>0</v>
      </c>
      <c r="CO169" s="492">
        <v>0</v>
      </c>
      <c r="CP169" s="492">
        <v>0</v>
      </c>
      <c r="CQ169" s="492">
        <v>0</v>
      </c>
      <c r="CR169" s="492">
        <v>0</v>
      </c>
      <c r="CS169" s="492">
        <v>0</v>
      </c>
      <c r="CT169" s="492">
        <v>0</v>
      </c>
      <c r="CU169" s="492">
        <v>0</v>
      </c>
      <c r="CV169" s="492">
        <v>0</v>
      </c>
      <c r="CW169" s="492">
        <v>0</v>
      </c>
      <c r="CX169" s="492">
        <v>0</v>
      </c>
      <c r="CY169" s="492">
        <v>0</v>
      </c>
      <c r="CZ169" s="492">
        <v>2079733</v>
      </c>
      <c r="DA169" s="492">
        <v>0</v>
      </c>
      <c r="DB169" s="492">
        <v>42442</v>
      </c>
      <c r="DC169" s="493">
        <v>2122175</v>
      </c>
      <c r="DD169" s="591" t="s">
        <v>564</v>
      </c>
      <c r="DE169" s="592" t="s">
        <v>529</v>
      </c>
      <c r="DF169" s="593" t="s">
        <v>1169</v>
      </c>
    </row>
    <row r="170" spans="1:110" ht="12.75" x14ac:dyDescent="0.2">
      <c r="A170" s="468">
        <v>163</v>
      </c>
      <c r="B170" s="473" t="s">
        <v>210</v>
      </c>
      <c r="C170" s="403" t="s">
        <v>897</v>
      </c>
      <c r="D170" s="474" t="s">
        <v>900</v>
      </c>
      <c r="E170" s="480" t="s">
        <v>209</v>
      </c>
      <c r="F170" s="487">
        <v>13342756</v>
      </c>
      <c r="G170" s="488">
        <v>268237</v>
      </c>
      <c r="H170" s="488">
        <v>0</v>
      </c>
      <c r="I170" s="488">
        <v>62450</v>
      </c>
      <c r="J170" s="488">
        <v>0</v>
      </c>
      <c r="K170" s="488">
        <v>62450</v>
      </c>
      <c r="L170" s="488">
        <v>0</v>
      </c>
      <c r="M170" s="488">
        <v>0</v>
      </c>
      <c r="N170" s="488">
        <v>150000</v>
      </c>
      <c r="O170" s="488">
        <v>150000</v>
      </c>
      <c r="P170" s="488">
        <v>0</v>
      </c>
      <c r="Q170" s="489">
        <v>13398543</v>
      </c>
      <c r="R170" s="490">
        <v>0.5</v>
      </c>
      <c r="S170" s="491">
        <v>0.4</v>
      </c>
      <c r="T170" s="491">
        <v>0.09</v>
      </c>
      <c r="U170" s="491">
        <v>0.01</v>
      </c>
      <c r="V170" s="491">
        <v>1</v>
      </c>
      <c r="W170" s="488">
        <v>6699272</v>
      </c>
      <c r="X170" s="488">
        <v>5359417</v>
      </c>
      <c r="Y170" s="488">
        <v>1205869</v>
      </c>
      <c r="Z170" s="488">
        <v>133985</v>
      </c>
      <c r="AA170" s="488">
        <v>13398543</v>
      </c>
      <c r="AB170" s="488">
        <v>0</v>
      </c>
      <c r="AC170" s="488">
        <v>0</v>
      </c>
      <c r="AD170" s="488">
        <v>0</v>
      </c>
      <c r="AE170" s="488">
        <v>0</v>
      </c>
      <c r="AF170" s="488">
        <v>0</v>
      </c>
      <c r="AG170" s="488">
        <v>6699272</v>
      </c>
      <c r="AH170" s="488">
        <v>5359417</v>
      </c>
      <c r="AI170" s="488">
        <v>1205869</v>
      </c>
      <c r="AJ170" s="488">
        <v>133985</v>
      </c>
      <c r="AK170" s="488">
        <v>13398543</v>
      </c>
      <c r="AL170" s="488">
        <v>62450</v>
      </c>
      <c r="AM170" s="488">
        <v>62450</v>
      </c>
      <c r="AN170" s="488">
        <v>0</v>
      </c>
      <c r="AO170" s="488">
        <v>0</v>
      </c>
      <c r="AP170" s="488">
        <v>150000</v>
      </c>
      <c r="AQ170" s="488">
        <v>0</v>
      </c>
      <c r="AR170" s="488">
        <v>150000</v>
      </c>
      <c r="AS170" s="488">
        <v>0</v>
      </c>
      <c r="AT170" s="488">
        <v>0</v>
      </c>
      <c r="AU170" s="488">
        <v>0</v>
      </c>
      <c r="AV170" s="488">
        <v>0</v>
      </c>
      <c r="AW170" s="488">
        <v>0</v>
      </c>
      <c r="AX170" s="488">
        <v>0</v>
      </c>
      <c r="AY170" s="488">
        <v>0</v>
      </c>
      <c r="AZ170" s="488">
        <v>0</v>
      </c>
      <c r="BA170" s="488">
        <v>0</v>
      </c>
      <c r="BB170" s="488">
        <v>0</v>
      </c>
      <c r="BC170" s="488">
        <v>0</v>
      </c>
      <c r="BD170" s="488">
        <v>0</v>
      </c>
      <c r="BE170" s="491">
        <v>0.5</v>
      </c>
      <c r="BF170" s="491">
        <v>0.4</v>
      </c>
      <c r="BG170" s="491">
        <v>0.09</v>
      </c>
      <c r="BH170" s="491">
        <v>0.01</v>
      </c>
      <c r="BI170" s="491">
        <v>1</v>
      </c>
      <c r="BJ170" s="492">
        <v>154462</v>
      </c>
      <c r="BK170" s="492">
        <v>123570</v>
      </c>
      <c r="BL170" s="492">
        <v>27803</v>
      </c>
      <c r="BM170" s="492">
        <v>3089</v>
      </c>
      <c r="BN170" s="492">
        <v>308924</v>
      </c>
      <c r="BO170" s="492">
        <v>6853734</v>
      </c>
      <c r="BP170" s="492">
        <v>5695437</v>
      </c>
      <c r="BQ170" s="492">
        <v>1233672</v>
      </c>
      <c r="BR170" s="492">
        <v>137074</v>
      </c>
      <c r="BS170" s="493">
        <v>13919917</v>
      </c>
      <c r="BT170" s="494">
        <v>82759</v>
      </c>
      <c r="BU170" s="492">
        <v>18114</v>
      </c>
      <c r="BV170" s="492">
        <v>2013</v>
      </c>
      <c r="BW170" s="492">
        <v>102886</v>
      </c>
      <c r="BX170" s="492">
        <v>509957</v>
      </c>
      <c r="BY170" s="492">
        <v>114740</v>
      </c>
      <c r="BZ170" s="492">
        <v>12749</v>
      </c>
      <c r="CA170" s="492">
        <v>637446</v>
      </c>
      <c r="CB170" s="492">
        <v>3248</v>
      </c>
      <c r="CC170" s="492">
        <v>731</v>
      </c>
      <c r="CD170" s="492">
        <v>81</v>
      </c>
      <c r="CE170" s="492">
        <v>4060</v>
      </c>
      <c r="CF170" s="492">
        <v>0</v>
      </c>
      <c r="CG170" s="492">
        <v>0</v>
      </c>
      <c r="CH170" s="492">
        <v>0</v>
      </c>
      <c r="CI170" s="492">
        <v>0</v>
      </c>
      <c r="CJ170" s="492">
        <v>0</v>
      </c>
      <c r="CK170" s="492">
        <v>0</v>
      </c>
      <c r="CL170" s="492">
        <v>0</v>
      </c>
      <c r="CM170" s="492">
        <v>0</v>
      </c>
      <c r="CN170" s="492">
        <v>13905</v>
      </c>
      <c r="CO170" s="492">
        <v>3129</v>
      </c>
      <c r="CP170" s="492">
        <v>348</v>
      </c>
      <c r="CQ170" s="492">
        <v>17382</v>
      </c>
      <c r="CR170" s="492">
        <v>0</v>
      </c>
      <c r="CS170" s="492">
        <v>0</v>
      </c>
      <c r="CT170" s="492">
        <v>0</v>
      </c>
      <c r="CU170" s="492">
        <v>0</v>
      </c>
      <c r="CV170" s="492">
        <v>0</v>
      </c>
      <c r="CW170" s="492">
        <v>0</v>
      </c>
      <c r="CX170" s="492">
        <v>0</v>
      </c>
      <c r="CY170" s="492">
        <v>0</v>
      </c>
      <c r="CZ170" s="492">
        <v>609869</v>
      </c>
      <c r="DA170" s="492">
        <v>136714</v>
      </c>
      <c r="DB170" s="492">
        <v>15191</v>
      </c>
      <c r="DC170" s="493">
        <v>761774</v>
      </c>
      <c r="DD170" s="591" t="s">
        <v>209</v>
      </c>
      <c r="DE170" s="592" t="s">
        <v>1184</v>
      </c>
      <c r="DF170" s="593" t="s">
        <v>1185</v>
      </c>
    </row>
    <row r="171" spans="1:110" ht="12.75" x14ac:dyDescent="0.2">
      <c r="A171" s="468">
        <v>164</v>
      </c>
      <c r="B171" s="473" t="s">
        <v>212</v>
      </c>
      <c r="C171" s="403" t="s">
        <v>897</v>
      </c>
      <c r="D171" s="474" t="s">
        <v>906</v>
      </c>
      <c r="E171" s="480" t="s">
        <v>211</v>
      </c>
      <c r="F171" s="487">
        <v>33753183</v>
      </c>
      <c r="G171" s="488">
        <v>105905</v>
      </c>
      <c r="H171" s="488">
        <v>0</v>
      </c>
      <c r="I171" s="488">
        <v>165853</v>
      </c>
      <c r="J171" s="488">
        <v>0</v>
      </c>
      <c r="K171" s="488">
        <v>165853</v>
      </c>
      <c r="L171" s="488">
        <v>0</v>
      </c>
      <c r="M171" s="488">
        <v>0</v>
      </c>
      <c r="N171" s="488">
        <v>135318</v>
      </c>
      <c r="O171" s="488">
        <v>135318</v>
      </c>
      <c r="P171" s="488">
        <v>0</v>
      </c>
      <c r="Q171" s="489">
        <v>33557917</v>
      </c>
      <c r="R171" s="490">
        <v>0.5</v>
      </c>
      <c r="S171" s="491">
        <v>0.4</v>
      </c>
      <c r="T171" s="491">
        <v>0.09</v>
      </c>
      <c r="U171" s="491">
        <v>0.01</v>
      </c>
      <c r="V171" s="491">
        <v>1</v>
      </c>
      <c r="W171" s="488">
        <v>16778958</v>
      </c>
      <c r="X171" s="488">
        <v>13423167</v>
      </c>
      <c r="Y171" s="488">
        <v>3020213</v>
      </c>
      <c r="Z171" s="488">
        <v>335579</v>
      </c>
      <c r="AA171" s="488">
        <v>33557917</v>
      </c>
      <c r="AB171" s="488">
        <v>0</v>
      </c>
      <c r="AC171" s="488">
        <v>0</v>
      </c>
      <c r="AD171" s="488">
        <v>0</v>
      </c>
      <c r="AE171" s="488">
        <v>0</v>
      </c>
      <c r="AF171" s="488">
        <v>0</v>
      </c>
      <c r="AG171" s="488">
        <v>16778958</v>
      </c>
      <c r="AH171" s="488">
        <v>13423167</v>
      </c>
      <c r="AI171" s="488">
        <v>3020213</v>
      </c>
      <c r="AJ171" s="488">
        <v>335579</v>
      </c>
      <c r="AK171" s="488">
        <v>33557917</v>
      </c>
      <c r="AL171" s="488">
        <v>165853</v>
      </c>
      <c r="AM171" s="488">
        <v>165853</v>
      </c>
      <c r="AN171" s="488">
        <v>0</v>
      </c>
      <c r="AO171" s="488">
        <v>0</v>
      </c>
      <c r="AP171" s="488">
        <v>135318</v>
      </c>
      <c r="AQ171" s="488">
        <v>0</v>
      </c>
      <c r="AR171" s="488">
        <v>135318</v>
      </c>
      <c r="AS171" s="488">
        <v>0</v>
      </c>
      <c r="AT171" s="488">
        <v>0</v>
      </c>
      <c r="AU171" s="488">
        <v>0</v>
      </c>
      <c r="AV171" s="488">
        <v>0</v>
      </c>
      <c r="AW171" s="488">
        <v>0</v>
      </c>
      <c r="AX171" s="488">
        <v>0</v>
      </c>
      <c r="AY171" s="488">
        <v>0</v>
      </c>
      <c r="AZ171" s="488">
        <v>0</v>
      </c>
      <c r="BA171" s="488">
        <v>0</v>
      </c>
      <c r="BB171" s="488">
        <v>0</v>
      </c>
      <c r="BC171" s="488">
        <v>0</v>
      </c>
      <c r="BD171" s="488">
        <v>0</v>
      </c>
      <c r="BE171" s="491">
        <v>0.5</v>
      </c>
      <c r="BF171" s="491">
        <v>0.4</v>
      </c>
      <c r="BG171" s="491">
        <v>0.09</v>
      </c>
      <c r="BH171" s="491">
        <v>0.01</v>
      </c>
      <c r="BI171" s="491">
        <v>1</v>
      </c>
      <c r="BJ171" s="492">
        <v>775837</v>
      </c>
      <c r="BK171" s="492">
        <v>620670</v>
      </c>
      <c r="BL171" s="492">
        <v>139651</v>
      </c>
      <c r="BM171" s="492">
        <v>15517</v>
      </c>
      <c r="BN171" s="492">
        <v>1551675</v>
      </c>
      <c r="BO171" s="492">
        <v>17554795</v>
      </c>
      <c r="BP171" s="492">
        <v>14345008</v>
      </c>
      <c r="BQ171" s="492">
        <v>3159864</v>
      </c>
      <c r="BR171" s="492">
        <v>351096</v>
      </c>
      <c r="BS171" s="493">
        <v>35410763</v>
      </c>
      <c r="BT171" s="494">
        <v>203668</v>
      </c>
      <c r="BU171" s="492">
        <v>45368</v>
      </c>
      <c r="BV171" s="492">
        <v>5041</v>
      </c>
      <c r="BW171" s="492">
        <v>254077</v>
      </c>
      <c r="BX171" s="492">
        <v>862578</v>
      </c>
      <c r="BY171" s="492">
        <v>194080</v>
      </c>
      <c r="BZ171" s="492">
        <v>21564</v>
      </c>
      <c r="CA171" s="492">
        <v>1078222</v>
      </c>
      <c r="CB171" s="492">
        <v>0</v>
      </c>
      <c r="CC171" s="492">
        <v>0</v>
      </c>
      <c r="CD171" s="492">
        <v>0</v>
      </c>
      <c r="CE171" s="492">
        <v>0</v>
      </c>
      <c r="CF171" s="492">
        <v>0</v>
      </c>
      <c r="CG171" s="492">
        <v>0</v>
      </c>
      <c r="CH171" s="492">
        <v>0</v>
      </c>
      <c r="CI171" s="492">
        <v>0</v>
      </c>
      <c r="CJ171" s="492">
        <v>0</v>
      </c>
      <c r="CK171" s="492">
        <v>0</v>
      </c>
      <c r="CL171" s="492">
        <v>0</v>
      </c>
      <c r="CM171" s="492">
        <v>0</v>
      </c>
      <c r="CN171" s="492">
        <v>7981</v>
      </c>
      <c r="CO171" s="492">
        <v>1796</v>
      </c>
      <c r="CP171" s="492">
        <v>200</v>
      </c>
      <c r="CQ171" s="492">
        <v>9977</v>
      </c>
      <c r="CR171" s="492">
        <v>0</v>
      </c>
      <c r="CS171" s="492">
        <v>0</v>
      </c>
      <c r="CT171" s="492">
        <v>0</v>
      </c>
      <c r="CU171" s="492">
        <v>0</v>
      </c>
      <c r="CV171" s="492">
        <v>0</v>
      </c>
      <c r="CW171" s="492">
        <v>0</v>
      </c>
      <c r="CX171" s="492">
        <v>0</v>
      </c>
      <c r="CY171" s="492">
        <v>0</v>
      </c>
      <c r="CZ171" s="492">
        <v>1074227</v>
      </c>
      <c r="DA171" s="492">
        <v>241244</v>
      </c>
      <c r="DB171" s="492">
        <v>26805</v>
      </c>
      <c r="DC171" s="493">
        <v>1342276</v>
      </c>
      <c r="DD171" s="591" t="s">
        <v>211</v>
      </c>
      <c r="DE171" s="592" t="s">
        <v>1219</v>
      </c>
      <c r="DF171" s="593" t="s">
        <v>1212</v>
      </c>
    </row>
    <row r="172" spans="1:110" ht="12.75" x14ac:dyDescent="0.2">
      <c r="A172" s="468">
        <v>165</v>
      </c>
      <c r="B172" s="473" t="s">
        <v>214</v>
      </c>
      <c r="C172" s="403" t="s">
        <v>902</v>
      </c>
      <c r="D172" s="474" t="s">
        <v>903</v>
      </c>
      <c r="E172" s="480" t="s">
        <v>213</v>
      </c>
      <c r="F172" s="487">
        <v>89931255</v>
      </c>
      <c r="G172" s="488">
        <v>0</v>
      </c>
      <c r="H172" s="488">
        <v>1664618</v>
      </c>
      <c r="I172" s="488">
        <v>264360</v>
      </c>
      <c r="J172" s="488">
        <v>0</v>
      </c>
      <c r="K172" s="488">
        <v>264360</v>
      </c>
      <c r="L172" s="488">
        <v>0</v>
      </c>
      <c r="M172" s="488">
        <v>0</v>
      </c>
      <c r="N172" s="488">
        <v>0</v>
      </c>
      <c r="O172" s="488">
        <v>0</v>
      </c>
      <c r="P172" s="488">
        <v>0</v>
      </c>
      <c r="Q172" s="489">
        <v>88002277</v>
      </c>
      <c r="R172" s="490">
        <v>0.33</v>
      </c>
      <c r="S172" s="491">
        <v>0.3</v>
      </c>
      <c r="T172" s="491">
        <v>0.37</v>
      </c>
      <c r="U172" s="491">
        <v>0</v>
      </c>
      <c r="V172" s="491">
        <v>1</v>
      </c>
      <c r="W172" s="488">
        <v>29040752</v>
      </c>
      <c r="X172" s="488">
        <v>26400683</v>
      </c>
      <c r="Y172" s="488">
        <v>32560842</v>
      </c>
      <c r="Z172" s="488">
        <v>0</v>
      </c>
      <c r="AA172" s="488">
        <v>88002277</v>
      </c>
      <c r="AB172" s="488">
        <v>0</v>
      </c>
      <c r="AC172" s="488">
        <v>0</v>
      </c>
      <c r="AD172" s="488">
        <v>0</v>
      </c>
      <c r="AE172" s="488">
        <v>0</v>
      </c>
      <c r="AF172" s="488">
        <v>0</v>
      </c>
      <c r="AG172" s="488">
        <v>29040752</v>
      </c>
      <c r="AH172" s="488">
        <v>26400683</v>
      </c>
      <c r="AI172" s="488">
        <v>32560842</v>
      </c>
      <c r="AJ172" s="488">
        <v>0</v>
      </c>
      <c r="AK172" s="488">
        <v>88002277</v>
      </c>
      <c r="AL172" s="488">
        <v>264360</v>
      </c>
      <c r="AM172" s="488">
        <v>264360</v>
      </c>
      <c r="AN172" s="488">
        <v>0</v>
      </c>
      <c r="AO172" s="488">
        <v>0</v>
      </c>
      <c r="AP172" s="488">
        <v>0</v>
      </c>
      <c r="AQ172" s="488">
        <v>0</v>
      </c>
      <c r="AR172" s="488">
        <v>0</v>
      </c>
      <c r="AS172" s="488">
        <v>0</v>
      </c>
      <c r="AT172" s="488">
        <v>0</v>
      </c>
      <c r="AU172" s="488">
        <v>0</v>
      </c>
      <c r="AV172" s="488">
        <v>0</v>
      </c>
      <c r="AW172" s="488">
        <v>0</v>
      </c>
      <c r="AX172" s="488">
        <v>0</v>
      </c>
      <c r="AY172" s="488">
        <v>0</v>
      </c>
      <c r="AZ172" s="488">
        <v>0</v>
      </c>
      <c r="BA172" s="488">
        <v>0</v>
      </c>
      <c r="BB172" s="488">
        <v>0</v>
      </c>
      <c r="BC172" s="488">
        <v>0</v>
      </c>
      <c r="BD172" s="488">
        <v>0</v>
      </c>
      <c r="BE172" s="491">
        <v>0.5</v>
      </c>
      <c r="BF172" s="491">
        <v>0.3</v>
      </c>
      <c r="BG172" s="491">
        <v>0.2</v>
      </c>
      <c r="BH172" s="491">
        <v>0</v>
      </c>
      <c r="BI172" s="491">
        <v>1</v>
      </c>
      <c r="BJ172" s="492">
        <v>634146</v>
      </c>
      <c r="BK172" s="492">
        <v>380488</v>
      </c>
      <c r="BL172" s="492">
        <v>253658</v>
      </c>
      <c r="BM172" s="492">
        <v>0</v>
      </c>
      <c r="BN172" s="492">
        <v>1268292</v>
      </c>
      <c r="BO172" s="492">
        <v>29674898</v>
      </c>
      <c r="BP172" s="492">
        <v>27045531</v>
      </c>
      <c r="BQ172" s="492">
        <v>32814500</v>
      </c>
      <c r="BR172" s="492">
        <v>0</v>
      </c>
      <c r="BS172" s="493">
        <v>89534929</v>
      </c>
      <c r="BT172" s="494">
        <v>396577</v>
      </c>
      <c r="BU172" s="492">
        <v>489111</v>
      </c>
      <c r="BV172" s="492">
        <v>0</v>
      </c>
      <c r="BW172" s="492">
        <v>885688</v>
      </c>
      <c r="BX172" s="492">
        <v>636600</v>
      </c>
      <c r="BY172" s="492">
        <v>785139</v>
      </c>
      <c r="BZ172" s="492">
        <v>0</v>
      </c>
      <c r="CA172" s="492">
        <v>1421739</v>
      </c>
      <c r="CB172" s="492">
        <v>0</v>
      </c>
      <c r="CC172" s="492">
        <v>0</v>
      </c>
      <c r="CD172" s="492">
        <v>0</v>
      </c>
      <c r="CE172" s="492">
        <v>0</v>
      </c>
      <c r="CF172" s="492">
        <v>347</v>
      </c>
      <c r="CG172" s="492">
        <v>428</v>
      </c>
      <c r="CH172" s="492">
        <v>0</v>
      </c>
      <c r="CI172" s="492">
        <v>775</v>
      </c>
      <c r="CJ172" s="492">
        <v>1088</v>
      </c>
      <c r="CK172" s="492">
        <v>1342</v>
      </c>
      <c r="CL172" s="492">
        <v>0</v>
      </c>
      <c r="CM172" s="492">
        <v>2430</v>
      </c>
      <c r="CN172" s="492">
        <v>0</v>
      </c>
      <c r="CO172" s="492">
        <v>0</v>
      </c>
      <c r="CP172" s="492">
        <v>0</v>
      </c>
      <c r="CQ172" s="492">
        <v>0</v>
      </c>
      <c r="CR172" s="492">
        <v>0</v>
      </c>
      <c r="CS172" s="492">
        <v>0</v>
      </c>
      <c r="CT172" s="492">
        <v>0</v>
      </c>
      <c r="CU172" s="492">
        <v>0</v>
      </c>
      <c r="CV172" s="492">
        <v>0</v>
      </c>
      <c r="CW172" s="492">
        <v>0</v>
      </c>
      <c r="CX172" s="492">
        <v>0</v>
      </c>
      <c r="CY172" s="492">
        <v>0</v>
      </c>
      <c r="CZ172" s="492">
        <v>1034612</v>
      </c>
      <c r="DA172" s="492">
        <v>1276020</v>
      </c>
      <c r="DB172" s="492">
        <v>0</v>
      </c>
      <c r="DC172" s="493">
        <v>2310632</v>
      </c>
      <c r="DD172" s="591" t="s">
        <v>213</v>
      </c>
      <c r="DE172" s="592" t="s">
        <v>1173</v>
      </c>
      <c r="DF172" s="592" t="s">
        <v>1174</v>
      </c>
    </row>
    <row r="173" spans="1:110" ht="12.75" x14ac:dyDescent="0.2">
      <c r="A173" s="468">
        <v>166</v>
      </c>
      <c r="B173" s="473" t="s">
        <v>216</v>
      </c>
      <c r="C173" s="403" t="s">
        <v>897</v>
      </c>
      <c r="D173" s="474" t="s">
        <v>906</v>
      </c>
      <c r="E173" s="480" t="s">
        <v>215</v>
      </c>
      <c r="F173" s="487">
        <v>15033267</v>
      </c>
      <c r="G173" s="488">
        <v>18145</v>
      </c>
      <c r="H173" s="488">
        <v>0</v>
      </c>
      <c r="I173" s="488">
        <v>107103</v>
      </c>
      <c r="J173" s="488">
        <v>0</v>
      </c>
      <c r="K173" s="488">
        <v>107103</v>
      </c>
      <c r="L173" s="488">
        <v>0</v>
      </c>
      <c r="M173" s="488">
        <v>0</v>
      </c>
      <c r="N173" s="488">
        <v>125331</v>
      </c>
      <c r="O173" s="488">
        <v>125331</v>
      </c>
      <c r="P173" s="488">
        <v>0</v>
      </c>
      <c r="Q173" s="489">
        <v>14818978</v>
      </c>
      <c r="R173" s="490">
        <v>0.5</v>
      </c>
      <c r="S173" s="491">
        <v>0.4</v>
      </c>
      <c r="T173" s="491">
        <v>0.09</v>
      </c>
      <c r="U173" s="491">
        <v>0.01</v>
      </c>
      <c r="V173" s="491">
        <v>1</v>
      </c>
      <c r="W173" s="488">
        <v>7409489</v>
      </c>
      <c r="X173" s="488">
        <v>5927591</v>
      </c>
      <c r="Y173" s="488">
        <v>1333708</v>
      </c>
      <c r="Z173" s="488">
        <v>148190</v>
      </c>
      <c r="AA173" s="488">
        <v>14818978</v>
      </c>
      <c r="AB173" s="488">
        <v>0</v>
      </c>
      <c r="AC173" s="488">
        <v>0</v>
      </c>
      <c r="AD173" s="488">
        <v>0</v>
      </c>
      <c r="AE173" s="488">
        <v>0</v>
      </c>
      <c r="AF173" s="488">
        <v>0</v>
      </c>
      <c r="AG173" s="488">
        <v>7409489</v>
      </c>
      <c r="AH173" s="488">
        <v>5927591</v>
      </c>
      <c r="AI173" s="488">
        <v>1333708</v>
      </c>
      <c r="AJ173" s="488">
        <v>148190</v>
      </c>
      <c r="AK173" s="488">
        <v>14818978</v>
      </c>
      <c r="AL173" s="488">
        <v>107103</v>
      </c>
      <c r="AM173" s="488">
        <v>107103</v>
      </c>
      <c r="AN173" s="488">
        <v>0</v>
      </c>
      <c r="AO173" s="488">
        <v>0</v>
      </c>
      <c r="AP173" s="488">
        <v>125331</v>
      </c>
      <c r="AQ173" s="488">
        <v>0</v>
      </c>
      <c r="AR173" s="488">
        <v>125331</v>
      </c>
      <c r="AS173" s="488">
        <v>0</v>
      </c>
      <c r="AT173" s="488">
        <v>0</v>
      </c>
      <c r="AU173" s="488">
        <v>0</v>
      </c>
      <c r="AV173" s="488">
        <v>0</v>
      </c>
      <c r="AW173" s="488">
        <v>0</v>
      </c>
      <c r="AX173" s="488">
        <v>0</v>
      </c>
      <c r="AY173" s="488">
        <v>0</v>
      </c>
      <c r="AZ173" s="488">
        <v>0</v>
      </c>
      <c r="BA173" s="488">
        <v>0</v>
      </c>
      <c r="BB173" s="488">
        <v>0</v>
      </c>
      <c r="BC173" s="488">
        <v>0</v>
      </c>
      <c r="BD173" s="488">
        <v>0</v>
      </c>
      <c r="BE173" s="491">
        <v>0.5</v>
      </c>
      <c r="BF173" s="491">
        <v>0.4</v>
      </c>
      <c r="BG173" s="491">
        <v>0.09</v>
      </c>
      <c r="BH173" s="491">
        <v>0.01</v>
      </c>
      <c r="BI173" s="491">
        <v>1</v>
      </c>
      <c r="BJ173" s="492">
        <v>-147830</v>
      </c>
      <c r="BK173" s="492">
        <v>-118264</v>
      </c>
      <c r="BL173" s="492">
        <v>-26609</v>
      </c>
      <c r="BM173" s="492">
        <v>-2957</v>
      </c>
      <c r="BN173" s="492">
        <v>-295660</v>
      </c>
      <c r="BO173" s="492">
        <v>7261659</v>
      </c>
      <c r="BP173" s="492">
        <v>6041761</v>
      </c>
      <c r="BQ173" s="492">
        <v>1307099</v>
      </c>
      <c r="BR173" s="492">
        <v>145233</v>
      </c>
      <c r="BS173" s="493">
        <v>14755752</v>
      </c>
      <c r="BT173" s="494">
        <v>90924</v>
      </c>
      <c r="BU173" s="492">
        <v>20034</v>
      </c>
      <c r="BV173" s="492">
        <v>2226</v>
      </c>
      <c r="BW173" s="492">
        <v>113184</v>
      </c>
      <c r="BX173" s="492">
        <v>588560</v>
      </c>
      <c r="BY173" s="492">
        <v>132426</v>
      </c>
      <c r="BZ173" s="492">
        <v>14714</v>
      </c>
      <c r="CA173" s="492">
        <v>735700</v>
      </c>
      <c r="CB173" s="492">
        <v>2030</v>
      </c>
      <c r="CC173" s="492">
        <v>457</v>
      </c>
      <c r="CD173" s="492">
        <v>51</v>
      </c>
      <c r="CE173" s="492">
        <v>2538</v>
      </c>
      <c r="CF173" s="492">
        <v>2030</v>
      </c>
      <c r="CG173" s="492">
        <v>457</v>
      </c>
      <c r="CH173" s="492">
        <v>51</v>
      </c>
      <c r="CI173" s="492">
        <v>2538</v>
      </c>
      <c r="CJ173" s="492">
        <v>0</v>
      </c>
      <c r="CK173" s="492">
        <v>0</v>
      </c>
      <c r="CL173" s="492">
        <v>0</v>
      </c>
      <c r="CM173" s="492">
        <v>0</v>
      </c>
      <c r="CN173" s="492">
        <v>10213</v>
      </c>
      <c r="CO173" s="492">
        <v>2298</v>
      </c>
      <c r="CP173" s="492">
        <v>255</v>
      </c>
      <c r="CQ173" s="492">
        <v>12766</v>
      </c>
      <c r="CR173" s="492">
        <v>0</v>
      </c>
      <c r="CS173" s="492">
        <v>0</v>
      </c>
      <c r="CT173" s="492">
        <v>0</v>
      </c>
      <c r="CU173" s="492">
        <v>0</v>
      </c>
      <c r="CV173" s="492">
        <v>0</v>
      </c>
      <c r="CW173" s="492">
        <v>0</v>
      </c>
      <c r="CX173" s="492">
        <v>0</v>
      </c>
      <c r="CY173" s="492">
        <v>0</v>
      </c>
      <c r="CZ173" s="492">
        <v>693757</v>
      </c>
      <c r="DA173" s="492">
        <v>155672</v>
      </c>
      <c r="DB173" s="492">
        <v>17297</v>
      </c>
      <c r="DC173" s="493">
        <v>866726</v>
      </c>
      <c r="DD173" s="591" t="s">
        <v>215</v>
      </c>
      <c r="DE173" s="592" t="s">
        <v>1211</v>
      </c>
      <c r="DF173" s="593" t="s">
        <v>1212</v>
      </c>
    </row>
    <row r="174" spans="1:110" ht="12.75" x14ac:dyDescent="0.2">
      <c r="A174" s="468">
        <v>167</v>
      </c>
      <c r="B174" s="473" t="s">
        <v>218</v>
      </c>
      <c r="C174" s="403" t="s">
        <v>897</v>
      </c>
      <c r="D174" s="474" t="s">
        <v>901</v>
      </c>
      <c r="E174" s="480" t="s">
        <v>217</v>
      </c>
      <c r="F174" s="487">
        <v>22936691</v>
      </c>
      <c r="G174" s="488">
        <v>466977</v>
      </c>
      <c r="H174" s="488">
        <v>0</v>
      </c>
      <c r="I174" s="488">
        <v>127118</v>
      </c>
      <c r="J174" s="488">
        <v>0</v>
      </c>
      <c r="K174" s="488">
        <v>127118</v>
      </c>
      <c r="L174" s="488">
        <v>0</v>
      </c>
      <c r="M174" s="488">
        <v>0</v>
      </c>
      <c r="N174" s="488">
        <v>296800</v>
      </c>
      <c r="O174" s="488">
        <v>136544</v>
      </c>
      <c r="P174" s="488">
        <v>160256</v>
      </c>
      <c r="Q174" s="489">
        <v>22979750</v>
      </c>
      <c r="R174" s="490">
        <v>0.5</v>
      </c>
      <c r="S174" s="491">
        <v>0.4</v>
      </c>
      <c r="T174" s="491">
        <v>0.1</v>
      </c>
      <c r="U174" s="491">
        <v>0</v>
      </c>
      <c r="V174" s="491">
        <v>1</v>
      </c>
      <c r="W174" s="488">
        <v>11489875</v>
      </c>
      <c r="X174" s="488">
        <v>9191900</v>
      </c>
      <c r="Y174" s="488">
        <v>2297975</v>
      </c>
      <c r="Z174" s="488">
        <v>0</v>
      </c>
      <c r="AA174" s="488">
        <v>22979750</v>
      </c>
      <c r="AB174" s="488">
        <v>0</v>
      </c>
      <c r="AC174" s="488">
        <v>0</v>
      </c>
      <c r="AD174" s="488">
        <v>0</v>
      </c>
      <c r="AE174" s="488">
        <v>0</v>
      </c>
      <c r="AF174" s="488">
        <v>0</v>
      </c>
      <c r="AG174" s="488">
        <v>11489875</v>
      </c>
      <c r="AH174" s="488">
        <v>9191900</v>
      </c>
      <c r="AI174" s="488">
        <v>2297975</v>
      </c>
      <c r="AJ174" s="488">
        <v>0</v>
      </c>
      <c r="AK174" s="488">
        <v>22979750</v>
      </c>
      <c r="AL174" s="488">
        <v>127118</v>
      </c>
      <c r="AM174" s="488">
        <v>127118</v>
      </c>
      <c r="AN174" s="488">
        <v>0</v>
      </c>
      <c r="AO174" s="488">
        <v>0</v>
      </c>
      <c r="AP174" s="488">
        <v>136544</v>
      </c>
      <c r="AQ174" s="488">
        <v>160256</v>
      </c>
      <c r="AR174" s="488">
        <v>296800</v>
      </c>
      <c r="AS174" s="488">
        <v>0</v>
      </c>
      <c r="AT174" s="488">
        <v>0</v>
      </c>
      <c r="AU174" s="488">
        <v>0</v>
      </c>
      <c r="AV174" s="488">
        <v>0</v>
      </c>
      <c r="AW174" s="488">
        <v>0</v>
      </c>
      <c r="AX174" s="488">
        <v>0</v>
      </c>
      <c r="AY174" s="488">
        <v>0</v>
      </c>
      <c r="AZ174" s="488">
        <v>0</v>
      </c>
      <c r="BA174" s="488">
        <v>0</v>
      </c>
      <c r="BB174" s="488">
        <v>0</v>
      </c>
      <c r="BC174" s="488">
        <v>0</v>
      </c>
      <c r="BD174" s="488">
        <v>0</v>
      </c>
      <c r="BE174" s="491">
        <v>0.5</v>
      </c>
      <c r="BF174" s="491">
        <v>0.4</v>
      </c>
      <c r="BG174" s="491">
        <v>0.1</v>
      </c>
      <c r="BH174" s="491">
        <v>0</v>
      </c>
      <c r="BI174" s="491">
        <v>1</v>
      </c>
      <c r="BJ174" s="492">
        <v>-171365</v>
      </c>
      <c r="BK174" s="492">
        <v>-137092</v>
      </c>
      <c r="BL174" s="492">
        <v>-34273</v>
      </c>
      <c r="BM174" s="492">
        <v>0</v>
      </c>
      <c r="BN174" s="492">
        <v>-342730</v>
      </c>
      <c r="BO174" s="492">
        <v>11318510</v>
      </c>
      <c r="BP174" s="492">
        <v>9318470</v>
      </c>
      <c r="BQ174" s="492">
        <v>2423958</v>
      </c>
      <c r="BR174" s="492">
        <v>0</v>
      </c>
      <c r="BS174" s="493">
        <v>23060938</v>
      </c>
      <c r="BT174" s="494">
        <v>140127</v>
      </c>
      <c r="BU174" s="492">
        <v>36926</v>
      </c>
      <c r="BV174" s="492">
        <v>0</v>
      </c>
      <c r="BW174" s="492">
        <v>177053</v>
      </c>
      <c r="BX174" s="492">
        <v>536294</v>
      </c>
      <c r="BY174" s="492">
        <v>134074</v>
      </c>
      <c r="BZ174" s="492">
        <v>0</v>
      </c>
      <c r="CA174" s="492">
        <v>670368</v>
      </c>
      <c r="CB174" s="492">
        <v>7369</v>
      </c>
      <c r="CC174" s="492">
        <v>1842</v>
      </c>
      <c r="CD174" s="492">
        <v>0</v>
      </c>
      <c r="CE174" s="492">
        <v>9211</v>
      </c>
      <c r="CF174" s="492">
        <v>0</v>
      </c>
      <c r="CG174" s="492">
        <v>0</v>
      </c>
      <c r="CH174" s="492">
        <v>0</v>
      </c>
      <c r="CI174" s="492">
        <v>0</v>
      </c>
      <c r="CJ174" s="492">
        <v>2602</v>
      </c>
      <c r="CK174" s="492">
        <v>650</v>
      </c>
      <c r="CL174" s="492">
        <v>0</v>
      </c>
      <c r="CM174" s="492">
        <v>3252</v>
      </c>
      <c r="CN174" s="492">
        <v>30646</v>
      </c>
      <c r="CO174" s="492">
        <v>7662</v>
      </c>
      <c r="CP174" s="492">
        <v>0</v>
      </c>
      <c r="CQ174" s="492">
        <v>38308</v>
      </c>
      <c r="CR174" s="492">
        <v>0</v>
      </c>
      <c r="CS174" s="492">
        <v>0</v>
      </c>
      <c r="CT174" s="492">
        <v>0</v>
      </c>
      <c r="CU174" s="492">
        <v>0</v>
      </c>
      <c r="CV174" s="492">
        <v>0</v>
      </c>
      <c r="CW174" s="492">
        <v>0</v>
      </c>
      <c r="CX174" s="492">
        <v>0</v>
      </c>
      <c r="CY174" s="492">
        <v>0</v>
      </c>
      <c r="CZ174" s="492">
        <v>717038</v>
      </c>
      <c r="DA174" s="492">
        <v>181154</v>
      </c>
      <c r="DB174" s="492">
        <v>0</v>
      </c>
      <c r="DC174" s="493">
        <v>898192</v>
      </c>
      <c r="DD174" s="591" t="s">
        <v>217</v>
      </c>
      <c r="DE174" s="592" t="s">
        <v>1172</v>
      </c>
      <c r="DF174" s="593" t="s">
        <v>1162</v>
      </c>
    </row>
    <row r="175" spans="1:110" ht="12.75" x14ac:dyDescent="0.2">
      <c r="A175" s="468">
        <v>168</v>
      </c>
      <c r="B175" s="473" t="s">
        <v>220</v>
      </c>
      <c r="C175" s="403" t="s">
        <v>897</v>
      </c>
      <c r="D175" s="474" t="s">
        <v>898</v>
      </c>
      <c r="E175" s="480" t="s">
        <v>219</v>
      </c>
      <c r="F175" s="487">
        <v>43951506</v>
      </c>
      <c r="G175" s="488">
        <v>578813</v>
      </c>
      <c r="H175" s="488">
        <v>0</v>
      </c>
      <c r="I175" s="488">
        <v>172939</v>
      </c>
      <c r="J175" s="488">
        <v>0</v>
      </c>
      <c r="K175" s="488">
        <v>172939</v>
      </c>
      <c r="L175" s="488">
        <v>0</v>
      </c>
      <c r="M175" s="488">
        <v>0</v>
      </c>
      <c r="N175" s="488">
        <v>0</v>
      </c>
      <c r="O175" s="488">
        <v>0</v>
      </c>
      <c r="P175" s="488">
        <v>0</v>
      </c>
      <c r="Q175" s="489">
        <v>44357380</v>
      </c>
      <c r="R175" s="490">
        <v>0.5</v>
      </c>
      <c r="S175" s="491">
        <v>0.4</v>
      </c>
      <c r="T175" s="491">
        <v>0.1</v>
      </c>
      <c r="U175" s="491">
        <v>0</v>
      </c>
      <c r="V175" s="491">
        <v>1</v>
      </c>
      <c r="W175" s="488">
        <v>22178690</v>
      </c>
      <c r="X175" s="488">
        <v>17742952</v>
      </c>
      <c r="Y175" s="488">
        <v>4435738</v>
      </c>
      <c r="Z175" s="488">
        <v>0</v>
      </c>
      <c r="AA175" s="488">
        <v>44357380</v>
      </c>
      <c r="AB175" s="488">
        <v>0</v>
      </c>
      <c r="AC175" s="488">
        <v>0</v>
      </c>
      <c r="AD175" s="488">
        <v>0</v>
      </c>
      <c r="AE175" s="488">
        <v>0</v>
      </c>
      <c r="AF175" s="488">
        <v>0</v>
      </c>
      <c r="AG175" s="488">
        <v>22178690</v>
      </c>
      <c r="AH175" s="488">
        <v>17742952</v>
      </c>
      <c r="AI175" s="488">
        <v>4435738</v>
      </c>
      <c r="AJ175" s="488">
        <v>0</v>
      </c>
      <c r="AK175" s="488">
        <v>44357380</v>
      </c>
      <c r="AL175" s="488">
        <v>172939</v>
      </c>
      <c r="AM175" s="488">
        <v>172939</v>
      </c>
      <c r="AN175" s="488">
        <v>0</v>
      </c>
      <c r="AO175" s="488">
        <v>0</v>
      </c>
      <c r="AP175" s="488">
        <v>0</v>
      </c>
      <c r="AQ175" s="488">
        <v>0</v>
      </c>
      <c r="AR175" s="488">
        <v>0</v>
      </c>
      <c r="AS175" s="488">
        <v>0</v>
      </c>
      <c r="AT175" s="488">
        <v>0</v>
      </c>
      <c r="AU175" s="488">
        <v>0</v>
      </c>
      <c r="AV175" s="488">
        <v>0</v>
      </c>
      <c r="AW175" s="488">
        <v>0</v>
      </c>
      <c r="AX175" s="488">
        <v>0</v>
      </c>
      <c r="AY175" s="488">
        <v>0</v>
      </c>
      <c r="AZ175" s="488">
        <v>0</v>
      </c>
      <c r="BA175" s="488">
        <v>0</v>
      </c>
      <c r="BB175" s="488">
        <v>0</v>
      </c>
      <c r="BC175" s="488">
        <v>0</v>
      </c>
      <c r="BD175" s="488">
        <v>0</v>
      </c>
      <c r="BE175" s="491">
        <v>0.5</v>
      </c>
      <c r="BF175" s="491">
        <v>0.4</v>
      </c>
      <c r="BG175" s="491">
        <v>0.1</v>
      </c>
      <c r="BH175" s="491">
        <v>0</v>
      </c>
      <c r="BI175" s="491">
        <v>1</v>
      </c>
      <c r="BJ175" s="492">
        <v>-1901142</v>
      </c>
      <c r="BK175" s="492">
        <v>-1520914</v>
      </c>
      <c r="BL175" s="492">
        <v>-380229</v>
      </c>
      <c r="BM175" s="492">
        <v>0</v>
      </c>
      <c r="BN175" s="492">
        <v>-3802285</v>
      </c>
      <c r="BO175" s="492">
        <v>20277548</v>
      </c>
      <c r="BP175" s="492">
        <v>16394977</v>
      </c>
      <c r="BQ175" s="492">
        <v>4055509</v>
      </c>
      <c r="BR175" s="492">
        <v>0</v>
      </c>
      <c r="BS175" s="493">
        <v>40728034</v>
      </c>
      <c r="BT175" s="494">
        <v>266525</v>
      </c>
      <c r="BU175" s="492">
        <v>66631</v>
      </c>
      <c r="BV175" s="492">
        <v>0</v>
      </c>
      <c r="BW175" s="492">
        <v>333156</v>
      </c>
      <c r="BX175" s="492">
        <v>719859</v>
      </c>
      <c r="BY175" s="492">
        <v>179965</v>
      </c>
      <c r="BZ175" s="492">
        <v>0</v>
      </c>
      <c r="CA175" s="492">
        <v>899824</v>
      </c>
      <c r="CB175" s="492">
        <v>0</v>
      </c>
      <c r="CC175" s="492">
        <v>0</v>
      </c>
      <c r="CD175" s="492">
        <v>0</v>
      </c>
      <c r="CE175" s="492">
        <v>0</v>
      </c>
      <c r="CF175" s="492">
        <v>15072</v>
      </c>
      <c r="CG175" s="492">
        <v>3768</v>
      </c>
      <c r="CH175" s="492">
        <v>0</v>
      </c>
      <c r="CI175" s="492">
        <v>18840</v>
      </c>
      <c r="CJ175" s="492">
        <v>4831</v>
      </c>
      <c r="CK175" s="492">
        <v>1208</v>
      </c>
      <c r="CL175" s="492">
        <v>0</v>
      </c>
      <c r="CM175" s="492">
        <v>6039</v>
      </c>
      <c r="CN175" s="492">
        <v>4406</v>
      </c>
      <c r="CO175" s="492">
        <v>1102</v>
      </c>
      <c r="CP175" s="492">
        <v>0</v>
      </c>
      <c r="CQ175" s="492">
        <v>5508</v>
      </c>
      <c r="CR175" s="492">
        <v>0</v>
      </c>
      <c r="CS175" s="492">
        <v>0</v>
      </c>
      <c r="CT175" s="492">
        <v>0</v>
      </c>
      <c r="CU175" s="492">
        <v>0</v>
      </c>
      <c r="CV175" s="492">
        <v>0</v>
      </c>
      <c r="CW175" s="492">
        <v>0</v>
      </c>
      <c r="CX175" s="492">
        <v>0</v>
      </c>
      <c r="CY175" s="492">
        <v>0</v>
      </c>
      <c r="CZ175" s="492">
        <v>1010693</v>
      </c>
      <c r="DA175" s="492">
        <v>252674</v>
      </c>
      <c r="DB175" s="492">
        <v>0</v>
      </c>
      <c r="DC175" s="493">
        <v>1263367</v>
      </c>
      <c r="DD175" s="591" t="s">
        <v>219</v>
      </c>
      <c r="DE175" s="592" t="s">
        <v>1161</v>
      </c>
      <c r="DF175" s="593" t="s">
        <v>1162</v>
      </c>
    </row>
    <row r="176" spans="1:110" ht="12.75" x14ac:dyDescent="0.2">
      <c r="A176" s="468">
        <v>169</v>
      </c>
      <c r="B176" s="473" t="s">
        <v>222</v>
      </c>
      <c r="C176" s="403" t="s">
        <v>529</v>
      </c>
      <c r="D176" s="474" t="s">
        <v>910</v>
      </c>
      <c r="E176" s="480" t="s">
        <v>545</v>
      </c>
      <c r="F176" s="487">
        <v>40176732</v>
      </c>
      <c r="G176" s="488">
        <v>0</v>
      </c>
      <c r="H176" s="488">
        <v>5615534</v>
      </c>
      <c r="I176" s="488">
        <v>172412</v>
      </c>
      <c r="J176" s="488">
        <v>0</v>
      </c>
      <c r="K176" s="488">
        <v>172412</v>
      </c>
      <c r="L176" s="488">
        <v>0</v>
      </c>
      <c r="M176" s="488">
        <v>0</v>
      </c>
      <c r="N176" s="488">
        <v>0</v>
      </c>
      <c r="O176" s="488">
        <v>0</v>
      </c>
      <c r="P176" s="488">
        <v>0</v>
      </c>
      <c r="Q176" s="489">
        <v>34388786</v>
      </c>
      <c r="R176" s="490">
        <v>0.5</v>
      </c>
      <c r="S176" s="491">
        <v>0.49</v>
      </c>
      <c r="T176" s="491">
        <v>0</v>
      </c>
      <c r="U176" s="491">
        <v>0.01</v>
      </c>
      <c r="V176" s="491">
        <v>1</v>
      </c>
      <c r="W176" s="488">
        <v>17194393</v>
      </c>
      <c r="X176" s="488">
        <v>16850505</v>
      </c>
      <c r="Y176" s="488">
        <v>0</v>
      </c>
      <c r="Z176" s="488">
        <v>343888</v>
      </c>
      <c r="AA176" s="488">
        <v>34388786</v>
      </c>
      <c r="AB176" s="488">
        <v>0</v>
      </c>
      <c r="AC176" s="488">
        <v>0</v>
      </c>
      <c r="AD176" s="488">
        <v>0</v>
      </c>
      <c r="AE176" s="488">
        <v>0</v>
      </c>
      <c r="AF176" s="488">
        <v>0</v>
      </c>
      <c r="AG176" s="488">
        <v>17194393</v>
      </c>
      <c r="AH176" s="488">
        <v>16850505</v>
      </c>
      <c r="AI176" s="488">
        <v>0</v>
      </c>
      <c r="AJ176" s="488">
        <v>343888</v>
      </c>
      <c r="AK176" s="488">
        <v>34388786</v>
      </c>
      <c r="AL176" s="488">
        <v>172412</v>
      </c>
      <c r="AM176" s="488">
        <v>172412</v>
      </c>
      <c r="AN176" s="488">
        <v>0</v>
      </c>
      <c r="AO176" s="488">
        <v>0</v>
      </c>
      <c r="AP176" s="488">
        <v>0</v>
      </c>
      <c r="AQ176" s="488">
        <v>0</v>
      </c>
      <c r="AR176" s="488">
        <v>0</v>
      </c>
      <c r="AS176" s="488">
        <v>0</v>
      </c>
      <c r="AT176" s="488">
        <v>0</v>
      </c>
      <c r="AU176" s="488">
        <v>0</v>
      </c>
      <c r="AV176" s="488">
        <v>0</v>
      </c>
      <c r="AW176" s="488">
        <v>0</v>
      </c>
      <c r="AX176" s="488">
        <v>0</v>
      </c>
      <c r="AY176" s="488">
        <v>0</v>
      </c>
      <c r="AZ176" s="488">
        <v>0</v>
      </c>
      <c r="BA176" s="488">
        <v>0</v>
      </c>
      <c r="BB176" s="488">
        <v>0</v>
      </c>
      <c r="BC176" s="488">
        <v>0</v>
      </c>
      <c r="BD176" s="488">
        <v>0</v>
      </c>
      <c r="BE176" s="491">
        <v>0.5</v>
      </c>
      <c r="BF176" s="491">
        <v>0.49</v>
      </c>
      <c r="BG176" s="491">
        <v>0</v>
      </c>
      <c r="BH176" s="491">
        <v>0.01</v>
      </c>
      <c r="BI176" s="491">
        <v>1</v>
      </c>
      <c r="BJ176" s="492">
        <v>-804705</v>
      </c>
      <c r="BK176" s="492">
        <v>-788611</v>
      </c>
      <c r="BL176" s="492">
        <v>0</v>
      </c>
      <c r="BM176" s="492">
        <v>-16094</v>
      </c>
      <c r="BN176" s="492">
        <v>-1609410</v>
      </c>
      <c r="BO176" s="492">
        <v>16389688</v>
      </c>
      <c r="BP176" s="492">
        <v>16234306</v>
      </c>
      <c r="BQ176" s="492">
        <v>0</v>
      </c>
      <c r="BR176" s="492">
        <v>327794</v>
      </c>
      <c r="BS176" s="493">
        <v>32951788</v>
      </c>
      <c r="BT176" s="494">
        <v>253119</v>
      </c>
      <c r="BU176" s="492">
        <v>0</v>
      </c>
      <c r="BV176" s="492">
        <v>5166</v>
      </c>
      <c r="BW176" s="492">
        <v>258285</v>
      </c>
      <c r="BX176" s="492">
        <v>695871</v>
      </c>
      <c r="BY176" s="492">
        <v>0</v>
      </c>
      <c r="BZ176" s="492">
        <v>12687</v>
      </c>
      <c r="CA176" s="492">
        <v>708558</v>
      </c>
      <c r="CB176" s="492">
        <v>0</v>
      </c>
      <c r="CC176" s="492">
        <v>0</v>
      </c>
      <c r="CD176" s="492">
        <v>0</v>
      </c>
      <c r="CE176" s="492">
        <v>0</v>
      </c>
      <c r="CF176" s="492">
        <v>0</v>
      </c>
      <c r="CG176" s="492">
        <v>0</v>
      </c>
      <c r="CH176" s="492">
        <v>0</v>
      </c>
      <c r="CI176" s="492">
        <v>0</v>
      </c>
      <c r="CJ176" s="492">
        <v>18922</v>
      </c>
      <c r="CK176" s="492">
        <v>0</v>
      </c>
      <c r="CL176" s="492">
        <v>64</v>
      </c>
      <c r="CM176" s="492">
        <v>18986</v>
      </c>
      <c r="CN176" s="492">
        <v>0</v>
      </c>
      <c r="CO176" s="492">
        <v>0</v>
      </c>
      <c r="CP176" s="492">
        <v>0</v>
      </c>
      <c r="CQ176" s="492">
        <v>0</v>
      </c>
      <c r="CR176" s="492">
        <v>746</v>
      </c>
      <c r="CS176" s="492">
        <v>0</v>
      </c>
      <c r="CT176" s="492">
        <v>15</v>
      </c>
      <c r="CU176" s="492">
        <v>761</v>
      </c>
      <c r="CV176" s="492">
        <v>0</v>
      </c>
      <c r="CW176" s="492">
        <v>0</v>
      </c>
      <c r="CX176" s="492">
        <v>0</v>
      </c>
      <c r="CY176" s="492">
        <v>0</v>
      </c>
      <c r="CZ176" s="492">
        <v>968658</v>
      </c>
      <c r="DA176" s="492">
        <v>0</v>
      </c>
      <c r="DB176" s="492">
        <v>17932</v>
      </c>
      <c r="DC176" s="493">
        <v>986590</v>
      </c>
      <c r="DD176" s="591" t="s">
        <v>545</v>
      </c>
      <c r="DE176" s="592" t="s">
        <v>529</v>
      </c>
      <c r="DF176" s="593" t="s">
        <v>1217</v>
      </c>
    </row>
    <row r="177" spans="1:110" ht="12.75" x14ac:dyDescent="0.2">
      <c r="A177" s="468">
        <v>170</v>
      </c>
      <c r="B177" s="473" t="s">
        <v>223</v>
      </c>
      <c r="C177" s="403" t="s">
        <v>529</v>
      </c>
      <c r="D177" s="474" t="s">
        <v>898</v>
      </c>
      <c r="E177" s="480" t="s">
        <v>539</v>
      </c>
      <c r="F177" s="487">
        <v>158006077</v>
      </c>
      <c r="G177" s="488">
        <v>0</v>
      </c>
      <c r="H177" s="488">
        <v>911000</v>
      </c>
      <c r="I177" s="488">
        <v>389838</v>
      </c>
      <c r="J177" s="488">
        <v>0</v>
      </c>
      <c r="K177" s="488">
        <v>389838</v>
      </c>
      <c r="L177" s="488">
        <v>0</v>
      </c>
      <c r="M177" s="488">
        <v>0</v>
      </c>
      <c r="N177" s="488">
        <v>158400</v>
      </c>
      <c r="O177" s="488">
        <v>158400</v>
      </c>
      <c r="P177" s="488">
        <v>0</v>
      </c>
      <c r="Q177" s="489">
        <v>156546839</v>
      </c>
      <c r="R177" s="490">
        <v>0.5</v>
      </c>
      <c r="S177" s="491">
        <v>0.49</v>
      </c>
      <c r="T177" s="491">
        <v>0</v>
      </c>
      <c r="U177" s="491">
        <v>0.01</v>
      </c>
      <c r="V177" s="491">
        <v>1</v>
      </c>
      <c r="W177" s="488">
        <v>78273420</v>
      </c>
      <c r="X177" s="488">
        <v>76707951</v>
      </c>
      <c r="Y177" s="488">
        <v>0</v>
      </c>
      <c r="Z177" s="488">
        <v>1565468</v>
      </c>
      <c r="AA177" s="488">
        <v>156546839</v>
      </c>
      <c r="AB177" s="488">
        <v>0</v>
      </c>
      <c r="AC177" s="488">
        <v>0</v>
      </c>
      <c r="AD177" s="488">
        <v>0</v>
      </c>
      <c r="AE177" s="488">
        <v>0</v>
      </c>
      <c r="AF177" s="488">
        <v>0</v>
      </c>
      <c r="AG177" s="488">
        <v>78273420</v>
      </c>
      <c r="AH177" s="488">
        <v>76707951</v>
      </c>
      <c r="AI177" s="488">
        <v>0</v>
      </c>
      <c r="AJ177" s="488">
        <v>1565468</v>
      </c>
      <c r="AK177" s="488">
        <v>156546839</v>
      </c>
      <c r="AL177" s="488">
        <v>389838</v>
      </c>
      <c r="AM177" s="488">
        <v>389838</v>
      </c>
      <c r="AN177" s="488">
        <v>0</v>
      </c>
      <c r="AO177" s="488">
        <v>0</v>
      </c>
      <c r="AP177" s="488">
        <v>158400</v>
      </c>
      <c r="AQ177" s="488">
        <v>0</v>
      </c>
      <c r="AR177" s="488">
        <v>158400</v>
      </c>
      <c r="AS177" s="488">
        <v>0</v>
      </c>
      <c r="AT177" s="488">
        <v>0</v>
      </c>
      <c r="AU177" s="488">
        <v>0</v>
      </c>
      <c r="AV177" s="488">
        <v>0</v>
      </c>
      <c r="AW177" s="488">
        <v>0</v>
      </c>
      <c r="AX177" s="488">
        <v>0</v>
      </c>
      <c r="AY177" s="488">
        <v>0</v>
      </c>
      <c r="AZ177" s="488">
        <v>0</v>
      </c>
      <c r="BA177" s="488">
        <v>0</v>
      </c>
      <c r="BB177" s="488">
        <v>0</v>
      </c>
      <c r="BC177" s="488">
        <v>0</v>
      </c>
      <c r="BD177" s="488">
        <v>0</v>
      </c>
      <c r="BE177" s="491">
        <v>0.5</v>
      </c>
      <c r="BF177" s="491">
        <v>0.49</v>
      </c>
      <c r="BG177" s="491">
        <v>0</v>
      </c>
      <c r="BH177" s="491">
        <v>0.01</v>
      </c>
      <c r="BI177" s="491">
        <v>1</v>
      </c>
      <c r="BJ177" s="492">
        <v>-1379315</v>
      </c>
      <c r="BK177" s="492">
        <v>-1351728</v>
      </c>
      <c r="BL177" s="492">
        <v>0</v>
      </c>
      <c r="BM177" s="492">
        <v>-27586</v>
      </c>
      <c r="BN177" s="492">
        <v>-2758629</v>
      </c>
      <c r="BO177" s="492">
        <v>76894105</v>
      </c>
      <c r="BP177" s="492">
        <v>75904461</v>
      </c>
      <c r="BQ177" s="492">
        <v>0</v>
      </c>
      <c r="BR177" s="492">
        <v>1537882</v>
      </c>
      <c r="BS177" s="493">
        <v>154336448</v>
      </c>
      <c r="BT177" s="494">
        <v>1154645</v>
      </c>
      <c r="BU177" s="492">
        <v>0</v>
      </c>
      <c r="BV177" s="492">
        <v>23516</v>
      </c>
      <c r="BW177" s="492">
        <v>1178161</v>
      </c>
      <c r="BX177" s="492">
        <v>1027211</v>
      </c>
      <c r="BY177" s="492">
        <v>0</v>
      </c>
      <c r="BZ177" s="492">
        <v>20963</v>
      </c>
      <c r="CA177" s="492">
        <v>1048174</v>
      </c>
      <c r="CB177" s="492">
        <v>0</v>
      </c>
      <c r="CC177" s="492">
        <v>0</v>
      </c>
      <c r="CD177" s="492">
        <v>0</v>
      </c>
      <c r="CE177" s="492">
        <v>0</v>
      </c>
      <c r="CF177" s="492">
        <v>0</v>
      </c>
      <c r="CG177" s="492">
        <v>0</v>
      </c>
      <c r="CH177" s="492">
        <v>0</v>
      </c>
      <c r="CI177" s="492">
        <v>0</v>
      </c>
      <c r="CJ177" s="492">
        <v>15593</v>
      </c>
      <c r="CK177" s="492">
        <v>0</v>
      </c>
      <c r="CL177" s="492">
        <v>318</v>
      </c>
      <c r="CM177" s="492">
        <v>15911</v>
      </c>
      <c r="CN177" s="492">
        <v>7709</v>
      </c>
      <c r="CO177" s="492">
        <v>0</v>
      </c>
      <c r="CP177" s="492">
        <v>157</v>
      </c>
      <c r="CQ177" s="492">
        <v>7866</v>
      </c>
      <c r="CR177" s="492">
        <v>746</v>
      </c>
      <c r="CS177" s="492">
        <v>0</v>
      </c>
      <c r="CT177" s="492">
        <v>15</v>
      </c>
      <c r="CU177" s="492">
        <v>761</v>
      </c>
      <c r="CV177" s="492">
        <v>0</v>
      </c>
      <c r="CW177" s="492">
        <v>0</v>
      </c>
      <c r="CX177" s="492">
        <v>0</v>
      </c>
      <c r="CY177" s="492">
        <v>0</v>
      </c>
      <c r="CZ177" s="492">
        <v>2205904</v>
      </c>
      <c r="DA177" s="492">
        <v>0</v>
      </c>
      <c r="DB177" s="492">
        <v>44969</v>
      </c>
      <c r="DC177" s="493">
        <v>2250873</v>
      </c>
      <c r="DD177" s="591" t="s">
        <v>539</v>
      </c>
      <c r="DE177" s="592" t="s">
        <v>529</v>
      </c>
      <c r="DF177" s="593" t="s">
        <v>1171</v>
      </c>
    </row>
    <row r="178" spans="1:110" ht="12.75" x14ac:dyDescent="0.2">
      <c r="A178" s="468">
        <v>171</v>
      </c>
      <c r="B178" s="473" t="s">
        <v>225</v>
      </c>
      <c r="C178" s="403" t="s">
        <v>897</v>
      </c>
      <c r="D178" s="474" t="s">
        <v>898</v>
      </c>
      <c r="E178" s="480" t="s">
        <v>224</v>
      </c>
      <c r="F178" s="487">
        <v>42987477</v>
      </c>
      <c r="G178" s="488">
        <v>2715069</v>
      </c>
      <c r="H178" s="488">
        <v>0</v>
      </c>
      <c r="I178" s="488">
        <v>154884</v>
      </c>
      <c r="J178" s="488">
        <v>0</v>
      </c>
      <c r="K178" s="488">
        <v>154884</v>
      </c>
      <c r="L178" s="488">
        <v>0</v>
      </c>
      <c r="M178" s="488">
        <v>0</v>
      </c>
      <c r="N178" s="488">
        <v>0</v>
      </c>
      <c r="O178" s="488">
        <v>0</v>
      </c>
      <c r="P178" s="488">
        <v>0</v>
      </c>
      <c r="Q178" s="489">
        <v>45547662</v>
      </c>
      <c r="R178" s="490">
        <v>0.5</v>
      </c>
      <c r="S178" s="491">
        <v>0.4</v>
      </c>
      <c r="T178" s="491">
        <v>0.1</v>
      </c>
      <c r="U178" s="491">
        <v>0</v>
      </c>
      <c r="V178" s="491">
        <v>1</v>
      </c>
      <c r="W178" s="488">
        <v>22773831</v>
      </c>
      <c r="X178" s="488">
        <v>18219065</v>
      </c>
      <c r="Y178" s="488">
        <v>4554766</v>
      </c>
      <c r="Z178" s="488">
        <v>0</v>
      </c>
      <c r="AA178" s="488">
        <v>45547662</v>
      </c>
      <c r="AB178" s="488">
        <v>0</v>
      </c>
      <c r="AC178" s="488">
        <v>0</v>
      </c>
      <c r="AD178" s="488">
        <v>0</v>
      </c>
      <c r="AE178" s="488">
        <v>0</v>
      </c>
      <c r="AF178" s="488">
        <v>0</v>
      </c>
      <c r="AG178" s="488">
        <v>22773831</v>
      </c>
      <c r="AH178" s="488">
        <v>18219065</v>
      </c>
      <c r="AI178" s="488">
        <v>4554766</v>
      </c>
      <c r="AJ178" s="488">
        <v>0</v>
      </c>
      <c r="AK178" s="488">
        <v>45547662</v>
      </c>
      <c r="AL178" s="488">
        <v>154884</v>
      </c>
      <c r="AM178" s="488">
        <v>154884</v>
      </c>
      <c r="AN178" s="488">
        <v>0</v>
      </c>
      <c r="AO178" s="488">
        <v>0</v>
      </c>
      <c r="AP178" s="488">
        <v>0</v>
      </c>
      <c r="AQ178" s="488">
        <v>0</v>
      </c>
      <c r="AR178" s="488">
        <v>0</v>
      </c>
      <c r="AS178" s="488">
        <v>0</v>
      </c>
      <c r="AT178" s="488">
        <v>0</v>
      </c>
      <c r="AU178" s="488">
        <v>0</v>
      </c>
      <c r="AV178" s="488">
        <v>0</v>
      </c>
      <c r="AW178" s="488">
        <v>0</v>
      </c>
      <c r="AX178" s="488">
        <v>0</v>
      </c>
      <c r="AY178" s="488">
        <v>0</v>
      </c>
      <c r="AZ178" s="488">
        <v>0</v>
      </c>
      <c r="BA178" s="488">
        <v>0</v>
      </c>
      <c r="BB178" s="488">
        <v>0</v>
      </c>
      <c r="BC178" s="488">
        <v>0</v>
      </c>
      <c r="BD178" s="488">
        <v>0</v>
      </c>
      <c r="BE178" s="491">
        <v>0.5</v>
      </c>
      <c r="BF178" s="491">
        <v>0.4</v>
      </c>
      <c r="BG178" s="491">
        <v>0.1</v>
      </c>
      <c r="BH178" s="491">
        <v>0</v>
      </c>
      <c r="BI178" s="491">
        <v>1</v>
      </c>
      <c r="BJ178" s="492">
        <v>-194401</v>
      </c>
      <c r="BK178" s="492">
        <v>-155520</v>
      </c>
      <c r="BL178" s="492">
        <v>-38880</v>
      </c>
      <c r="BM178" s="492">
        <v>0</v>
      </c>
      <c r="BN178" s="492">
        <v>-388801</v>
      </c>
      <c r="BO178" s="492">
        <v>22579430</v>
      </c>
      <c r="BP178" s="492">
        <v>18218429</v>
      </c>
      <c r="BQ178" s="492">
        <v>4515886</v>
      </c>
      <c r="BR178" s="492">
        <v>0</v>
      </c>
      <c r="BS178" s="493">
        <v>45313745</v>
      </c>
      <c r="BT178" s="494">
        <v>273677</v>
      </c>
      <c r="BU178" s="492">
        <v>68419</v>
      </c>
      <c r="BV178" s="492">
        <v>0</v>
      </c>
      <c r="BW178" s="492">
        <v>342096</v>
      </c>
      <c r="BX178" s="492">
        <v>539127</v>
      </c>
      <c r="BY178" s="492">
        <v>134782</v>
      </c>
      <c r="BZ178" s="492">
        <v>0</v>
      </c>
      <c r="CA178" s="492">
        <v>673909</v>
      </c>
      <c r="CB178" s="492">
        <v>9478</v>
      </c>
      <c r="CC178" s="492">
        <v>2369</v>
      </c>
      <c r="CD178" s="492">
        <v>0</v>
      </c>
      <c r="CE178" s="492">
        <v>11847</v>
      </c>
      <c r="CF178" s="492">
        <v>0</v>
      </c>
      <c r="CG178" s="492">
        <v>0</v>
      </c>
      <c r="CH178" s="492">
        <v>0</v>
      </c>
      <c r="CI178" s="492">
        <v>0</v>
      </c>
      <c r="CJ178" s="492">
        <v>0</v>
      </c>
      <c r="CK178" s="492">
        <v>0</v>
      </c>
      <c r="CL178" s="492">
        <v>0</v>
      </c>
      <c r="CM178" s="492">
        <v>0</v>
      </c>
      <c r="CN178" s="492">
        <v>0</v>
      </c>
      <c r="CO178" s="492">
        <v>0</v>
      </c>
      <c r="CP178" s="492">
        <v>0</v>
      </c>
      <c r="CQ178" s="492">
        <v>0</v>
      </c>
      <c r="CR178" s="492">
        <v>0</v>
      </c>
      <c r="CS178" s="492">
        <v>0</v>
      </c>
      <c r="CT178" s="492">
        <v>0</v>
      </c>
      <c r="CU178" s="492">
        <v>0</v>
      </c>
      <c r="CV178" s="492">
        <v>0</v>
      </c>
      <c r="CW178" s="492">
        <v>0</v>
      </c>
      <c r="CX178" s="492">
        <v>0</v>
      </c>
      <c r="CY178" s="492">
        <v>0</v>
      </c>
      <c r="CZ178" s="492">
        <v>822282</v>
      </c>
      <c r="DA178" s="492">
        <v>205570</v>
      </c>
      <c r="DB178" s="492">
        <v>0</v>
      </c>
      <c r="DC178" s="493">
        <v>1027852</v>
      </c>
      <c r="DD178" s="591" t="s">
        <v>224</v>
      </c>
      <c r="DE178" s="592" t="s">
        <v>1215</v>
      </c>
      <c r="DF178" s="593" t="s">
        <v>1162</v>
      </c>
    </row>
    <row r="179" spans="1:110" ht="12.75" x14ac:dyDescent="0.2">
      <c r="A179" s="468">
        <v>172</v>
      </c>
      <c r="B179" s="473" t="s">
        <v>227</v>
      </c>
      <c r="C179" s="403" t="s">
        <v>897</v>
      </c>
      <c r="D179" s="474" t="s">
        <v>898</v>
      </c>
      <c r="E179" s="480" t="s">
        <v>226</v>
      </c>
      <c r="F179" s="487">
        <v>63365572</v>
      </c>
      <c r="G179" s="488">
        <v>929963</v>
      </c>
      <c r="H179" s="488">
        <v>0</v>
      </c>
      <c r="I179" s="488">
        <v>278159</v>
      </c>
      <c r="J179" s="488">
        <v>0</v>
      </c>
      <c r="K179" s="488">
        <v>278159</v>
      </c>
      <c r="L179" s="488">
        <v>0</v>
      </c>
      <c r="M179" s="488">
        <v>0</v>
      </c>
      <c r="N179" s="488">
        <v>19990</v>
      </c>
      <c r="O179" s="488">
        <v>19990</v>
      </c>
      <c r="P179" s="488">
        <v>0</v>
      </c>
      <c r="Q179" s="489">
        <v>63997386</v>
      </c>
      <c r="R179" s="490">
        <v>0.5</v>
      </c>
      <c r="S179" s="491">
        <v>0.4</v>
      </c>
      <c r="T179" s="491">
        <v>0.09</v>
      </c>
      <c r="U179" s="491">
        <v>0.01</v>
      </c>
      <c r="V179" s="491">
        <v>1</v>
      </c>
      <c r="W179" s="488">
        <v>31998693</v>
      </c>
      <c r="X179" s="488">
        <v>25598954</v>
      </c>
      <c r="Y179" s="488">
        <v>5759765</v>
      </c>
      <c r="Z179" s="488">
        <v>639974</v>
      </c>
      <c r="AA179" s="488">
        <v>63997386</v>
      </c>
      <c r="AB179" s="488">
        <v>0</v>
      </c>
      <c r="AC179" s="488">
        <v>0</v>
      </c>
      <c r="AD179" s="488">
        <v>0</v>
      </c>
      <c r="AE179" s="488">
        <v>0</v>
      </c>
      <c r="AF179" s="488">
        <v>0</v>
      </c>
      <c r="AG179" s="488">
        <v>31998693</v>
      </c>
      <c r="AH179" s="488">
        <v>25598954</v>
      </c>
      <c r="AI179" s="488">
        <v>5759765</v>
      </c>
      <c r="AJ179" s="488">
        <v>639974</v>
      </c>
      <c r="AK179" s="488">
        <v>63997386</v>
      </c>
      <c r="AL179" s="488">
        <v>278159</v>
      </c>
      <c r="AM179" s="488">
        <v>278159</v>
      </c>
      <c r="AN179" s="488">
        <v>0</v>
      </c>
      <c r="AO179" s="488">
        <v>0</v>
      </c>
      <c r="AP179" s="488">
        <v>19990</v>
      </c>
      <c r="AQ179" s="488">
        <v>0</v>
      </c>
      <c r="AR179" s="488">
        <v>19990</v>
      </c>
      <c r="AS179" s="488">
        <v>0</v>
      </c>
      <c r="AT179" s="488">
        <v>0</v>
      </c>
      <c r="AU179" s="488">
        <v>0</v>
      </c>
      <c r="AV179" s="488">
        <v>0</v>
      </c>
      <c r="AW179" s="488">
        <v>0</v>
      </c>
      <c r="AX179" s="488">
        <v>0</v>
      </c>
      <c r="AY179" s="488">
        <v>0</v>
      </c>
      <c r="AZ179" s="488">
        <v>0</v>
      </c>
      <c r="BA179" s="488">
        <v>0</v>
      </c>
      <c r="BB179" s="488">
        <v>0</v>
      </c>
      <c r="BC179" s="488">
        <v>0</v>
      </c>
      <c r="BD179" s="488">
        <v>0</v>
      </c>
      <c r="BE179" s="491">
        <v>0.5</v>
      </c>
      <c r="BF179" s="491">
        <v>0.4</v>
      </c>
      <c r="BG179" s="491">
        <v>0.09</v>
      </c>
      <c r="BH179" s="491">
        <v>0.01</v>
      </c>
      <c r="BI179" s="491">
        <v>1</v>
      </c>
      <c r="BJ179" s="492">
        <v>-432066</v>
      </c>
      <c r="BK179" s="492">
        <v>-345652</v>
      </c>
      <c r="BL179" s="492">
        <v>-77772</v>
      </c>
      <c r="BM179" s="492">
        <v>-8641</v>
      </c>
      <c r="BN179" s="492">
        <v>-864131</v>
      </c>
      <c r="BO179" s="492">
        <v>31566627</v>
      </c>
      <c r="BP179" s="492">
        <v>25551451</v>
      </c>
      <c r="BQ179" s="492">
        <v>5681993</v>
      </c>
      <c r="BR179" s="492">
        <v>631333</v>
      </c>
      <c r="BS179" s="493">
        <v>63431404</v>
      </c>
      <c r="BT179" s="494">
        <v>384834</v>
      </c>
      <c r="BU179" s="492">
        <v>86520</v>
      </c>
      <c r="BV179" s="492">
        <v>9613</v>
      </c>
      <c r="BW179" s="492">
        <v>480967</v>
      </c>
      <c r="BX179" s="492">
        <v>1272559</v>
      </c>
      <c r="BY179" s="492">
        <v>286326</v>
      </c>
      <c r="BZ179" s="492">
        <v>31814</v>
      </c>
      <c r="CA179" s="492">
        <v>1590699</v>
      </c>
      <c r="CB179" s="492">
        <v>4059</v>
      </c>
      <c r="CC179" s="492">
        <v>914</v>
      </c>
      <c r="CD179" s="492">
        <v>102</v>
      </c>
      <c r="CE179" s="492">
        <v>5075</v>
      </c>
      <c r="CF179" s="492">
        <v>3998</v>
      </c>
      <c r="CG179" s="492">
        <v>900</v>
      </c>
      <c r="CH179" s="492">
        <v>100</v>
      </c>
      <c r="CI179" s="492">
        <v>4998</v>
      </c>
      <c r="CJ179" s="492">
        <v>2030</v>
      </c>
      <c r="CK179" s="492">
        <v>457</v>
      </c>
      <c r="CL179" s="492">
        <v>51</v>
      </c>
      <c r="CM179" s="492">
        <v>2538</v>
      </c>
      <c r="CN179" s="492">
        <v>4163</v>
      </c>
      <c r="CO179" s="492">
        <v>937</v>
      </c>
      <c r="CP179" s="492">
        <v>104</v>
      </c>
      <c r="CQ179" s="492">
        <v>5204</v>
      </c>
      <c r="CR179" s="492">
        <v>1219</v>
      </c>
      <c r="CS179" s="492">
        <v>274</v>
      </c>
      <c r="CT179" s="492">
        <v>30</v>
      </c>
      <c r="CU179" s="492">
        <v>1523</v>
      </c>
      <c r="CV179" s="492">
        <v>0</v>
      </c>
      <c r="CW179" s="492">
        <v>0</v>
      </c>
      <c r="CX179" s="492">
        <v>0</v>
      </c>
      <c r="CY179" s="492">
        <v>0</v>
      </c>
      <c r="CZ179" s="492">
        <v>1672862</v>
      </c>
      <c r="DA179" s="492">
        <v>376328</v>
      </c>
      <c r="DB179" s="492">
        <v>41814</v>
      </c>
      <c r="DC179" s="493">
        <v>2091004</v>
      </c>
      <c r="DD179" s="591" t="s">
        <v>226</v>
      </c>
      <c r="DE179" s="592" t="s">
        <v>1179</v>
      </c>
      <c r="DF179" s="593" t="s">
        <v>1180</v>
      </c>
    </row>
    <row r="180" spans="1:110" ht="12.75" x14ac:dyDescent="0.2">
      <c r="A180" s="468">
        <v>173</v>
      </c>
      <c r="B180" s="473" t="s">
        <v>228</v>
      </c>
      <c r="C180" s="403" t="s">
        <v>897</v>
      </c>
      <c r="D180" s="474" t="s">
        <v>900</v>
      </c>
      <c r="E180" s="480" t="s">
        <v>574</v>
      </c>
      <c r="F180" s="487">
        <v>41120498</v>
      </c>
      <c r="G180" s="488">
        <v>1241756</v>
      </c>
      <c r="H180" s="488">
        <v>0</v>
      </c>
      <c r="I180" s="488">
        <v>164307</v>
      </c>
      <c r="J180" s="488">
        <v>0</v>
      </c>
      <c r="K180" s="488">
        <v>164307</v>
      </c>
      <c r="L180" s="488">
        <v>0</v>
      </c>
      <c r="M180" s="488">
        <v>0</v>
      </c>
      <c r="N180" s="488">
        <v>170000</v>
      </c>
      <c r="O180" s="488">
        <v>170000</v>
      </c>
      <c r="P180" s="488">
        <v>0</v>
      </c>
      <c r="Q180" s="489">
        <v>42027947</v>
      </c>
      <c r="R180" s="490">
        <v>0.5</v>
      </c>
      <c r="S180" s="491">
        <v>0.4</v>
      </c>
      <c r="T180" s="491">
        <v>0.09</v>
      </c>
      <c r="U180" s="491">
        <v>0.01</v>
      </c>
      <c r="V180" s="491">
        <v>1</v>
      </c>
      <c r="W180" s="488">
        <v>21013974</v>
      </c>
      <c r="X180" s="488">
        <v>16811179</v>
      </c>
      <c r="Y180" s="488">
        <v>3782515</v>
      </c>
      <c r="Z180" s="488">
        <v>420279</v>
      </c>
      <c r="AA180" s="488">
        <v>42027947</v>
      </c>
      <c r="AB180" s="488">
        <v>0</v>
      </c>
      <c r="AC180" s="488">
        <v>0</v>
      </c>
      <c r="AD180" s="488">
        <v>0</v>
      </c>
      <c r="AE180" s="488">
        <v>0</v>
      </c>
      <c r="AF180" s="488">
        <v>0</v>
      </c>
      <c r="AG180" s="488">
        <v>21013974</v>
      </c>
      <c r="AH180" s="488">
        <v>16811179</v>
      </c>
      <c r="AI180" s="488">
        <v>3782515</v>
      </c>
      <c r="AJ180" s="488">
        <v>420279</v>
      </c>
      <c r="AK180" s="488">
        <v>42027947</v>
      </c>
      <c r="AL180" s="488">
        <v>164307</v>
      </c>
      <c r="AM180" s="488">
        <v>164307</v>
      </c>
      <c r="AN180" s="488">
        <v>0</v>
      </c>
      <c r="AO180" s="488">
        <v>0</v>
      </c>
      <c r="AP180" s="488">
        <v>170000</v>
      </c>
      <c r="AQ180" s="488">
        <v>0</v>
      </c>
      <c r="AR180" s="488">
        <v>170000</v>
      </c>
      <c r="AS180" s="488">
        <v>0</v>
      </c>
      <c r="AT180" s="488">
        <v>0</v>
      </c>
      <c r="AU180" s="488">
        <v>0</v>
      </c>
      <c r="AV180" s="488">
        <v>0</v>
      </c>
      <c r="AW180" s="488">
        <v>0</v>
      </c>
      <c r="AX180" s="488">
        <v>0</v>
      </c>
      <c r="AY180" s="488">
        <v>0</v>
      </c>
      <c r="AZ180" s="488">
        <v>0</v>
      </c>
      <c r="BA180" s="488">
        <v>0</v>
      </c>
      <c r="BB180" s="488">
        <v>0</v>
      </c>
      <c r="BC180" s="488">
        <v>0</v>
      </c>
      <c r="BD180" s="488">
        <v>0</v>
      </c>
      <c r="BE180" s="491">
        <v>0.5</v>
      </c>
      <c r="BF180" s="491">
        <v>0.4</v>
      </c>
      <c r="BG180" s="491">
        <v>0.09</v>
      </c>
      <c r="BH180" s="491">
        <v>0.01</v>
      </c>
      <c r="BI180" s="491">
        <v>1</v>
      </c>
      <c r="BJ180" s="492">
        <v>-2196234</v>
      </c>
      <c r="BK180" s="492">
        <v>-1756988</v>
      </c>
      <c r="BL180" s="492">
        <v>-395322</v>
      </c>
      <c r="BM180" s="492">
        <v>-43925</v>
      </c>
      <c r="BN180" s="492">
        <v>-4392469</v>
      </c>
      <c r="BO180" s="492">
        <v>18817740</v>
      </c>
      <c r="BP180" s="492">
        <v>15388498</v>
      </c>
      <c r="BQ180" s="492">
        <v>3387193</v>
      </c>
      <c r="BR180" s="492">
        <v>376354</v>
      </c>
      <c r="BS180" s="493">
        <v>37969785</v>
      </c>
      <c r="BT180" s="494">
        <v>255082</v>
      </c>
      <c r="BU180" s="492">
        <v>56819</v>
      </c>
      <c r="BV180" s="492">
        <v>6313</v>
      </c>
      <c r="BW180" s="492">
        <v>318214</v>
      </c>
      <c r="BX180" s="492">
        <v>678455</v>
      </c>
      <c r="BY180" s="492">
        <v>152653</v>
      </c>
      <c r="BZ180" s="492">
        <v>16961</v>
      </c>
      <c r="CA180" s="492">
        <v>848069</v>
      </c>
      <c r="CB180" s="492">
        <v>0</v>
      </c>
      <c r="CC180" s="492">
        <v>0</v>
      </c>
      <c r="CD180" s="492">
        <v>0</v>
      </c>
      <c r="CE180" s="492">
        <v>0</v>
      </c>
      <c r="CF180" s="492">
        <v>0</v>
      </c>
      <c r="CG180" s="492">
        <v>0</v>
      </c>
      <c r="CH180" s="492">
        <v>0</v>
      </c>
      <c r="CI180" s="492">
        <v>0</v>
      </c>
      <c r="CJ180" s="492">
        <v>0</v>
      </c>
      <c r="CK180" s="492">
        <v>0</v>
      </c>
      <c r="CL180" s="492">
        <v>0</v>
      </c>
      <c r="CM180" s="492">
        <v>0</v>
      </c>
      <c r="CN180" s="492">
        <v>12586</v>
      </c>
      <c r="CO180" s="492">
        <v>2832</v>
      </c>
      <c r="CP180" s="492">
        <v>315</v>
      </c>
      <c r="CQ180" s="492">
        <v>15733</v>
      </c>
      <c r="CR180" s="492">
        <v>0</v>
      </c>
      <c r="CS180" s="492">
        <v>0</v>
      </c>
      <c r="CT180" s="492">
        <v>0</v>
      </c>
      <c r="CU180" s="492">
        <v>0</v>
      </c>
      <c r="CV180" s="492">
        <v>0</v>
      </c>
      <c r="CW180" s="492">
        <v>0</v>
      </c>
      <c r="CX180" s="492">
        <v>0</v>
      </c>
      <c r="CY180" s="492">
        <v>0</v>
      </c>
      <c r="CZ180" s="492">
        <v>946123</v>
      </c>
      <c r="DA180" s="492">
        <v>212304</v>
      </c>
      <c r="DB180" s="492">
        <v>23589</v>
      </c>
      <c r="DC180" s="493">
        <v>1182016</v>
      </c>
      <c r="DD180" s="591" t="s">
        <v>574</v>
      </c>
      <c r="DE180" s="592" t="s">
        <v>1166</v>
      </c>
      <c r="DF180" s="593" t="s">
        <v>1167</v>
      </c>
    </row>
    <row r="181" spans="1:110" ht="12.75" x14ac:dyDescent="0.2">
      <c r="A181" s="468">
        <v>174</v>
      </c>
      <c r="B181" s="473" t="s">
        <v>229</v>
      </c>
      <c r="C181" s="403" t="s">
        <v>904</v>
      </c>
      <c r="D181" s="474" t="s">
        <v>910</v>
      </c>
      <c r="E181" s="480" t="s">
        <v>786</v>
      </c>
      <c r="F181" s="487">
        <v>149487295</v>
      </c>
      <c r="G181" s="488">
        <v>0</v>
      </c>
      <c r="H181" s="488">
        <v>11874376</v>
      </c>
      <c r="I181" s="488">
        <v>463069</v>
      </c>
      <c r="J181" s="488">
        <v>0</v>
      </c>
      <c r="K181" s="488">
        <v>463069</v>
      </c>
      <c r="L181" s="488">
        <v>0</v>
      </c>
      <c r="M181" s="488">
        <v>603613</v>
      </c>
      <c r="N181" s="488">
        <v>0</v>
      </c>
      <c r="O181" s="488">
        <v>0</v>
      </c>
      <c r="P181" s="488">
        <v>0</v>
      </c>
      <c r="Q181" s="489">
        <v>136546237</v>
      </c>
      <c r="R181" s="490">
        <v>0.5</v>
      </c>
      <c r="S181" s="491">
        <v>0.49</v>
      </c>
      <c r="T181" s="491">
        <v>0</v>
      </c>
      <c r="U181" s="491">
        <v>0.01</v>
      </c>
      <c r="V181" s="491">
        <v>1</v>
      </c>
      <c r="W181" s="488">
        <v>68273119</v>
      </c>
      <c r="X181" s="488">
        <v>66907656</v>
      </c>
      <c r="Y181" s="488">
        <v>0</v>
      </c>
      <c r="Z181" s="488">
        <v>1365462</v>
      </c>
      <c r="AA181" s="488">
        <v>136546237</v>
      </c>
      <c r="AB181" s="488">
        <v>0</v>
      </c>
      <c r="AC181" s="488">
        <v>0</v>
      </c>
      <c r="AD181" s="488">
        <v>0</v>
      </c>
      <c r="AE181" s="488">
        <v>0</v>
      </c>
      <c r="AF181" s="488">
        <v>0</v>
      </c>
      <c r="AG181" s="488">
        <v>68273119</v>
      </c>
      <c r="AH181" s="488">
        <v>66907656</v>
      </c>
      <c r="AI181" s="488">
        <v>0</v>
      </c>
      <c r="AJ181" s="488">
        <v>1365462</v>
      </c>
      <c r="AK181" s="488">
        <v>136546237</v>
      </c>
      <c r="AL181" s="488">
        <v>463069</v>
      </c>
      <c r="AM181" s="488">
        <v>463069</v>
      </c>
      <c r="AN181" s="488">
        <v>603613</v>
      </c>
      <c r="AO181" s="488">
        <v>603613</v>
      </c>
      <c r="AP181" s="488">
        <v>0</v>
      </c>
      <c r="AQ181" s="488">
        <v>0</v>
      </c>
      <c r="AR181" s="488">
        <v>0</v>
      </c>
      <c r="AS181" s="488">
        <v>0</v>
      </c>
      <c r="AT181" s="488">
        <v>0</v>
      </c>
      <c r="AU181" s="488">
        <v>0</v>
      </c>
      <c r="AV181" s="488">
        <v>0</v>
      </c>
      <c r="AW181" s="488">
        <v>0</v>
      </c>
      <c r="AX181" s="488">
        <v>0</v>
      </c>
      <c r="AY181" s="488">
        <v>0</v>
      </c>
      <c r="AZ181" s="488">
        <v>0</v>
      </c>
      <c r="BA181" s="488">
        <v>0</v>
      </c>
      <c r="BB181" s="488">
        <v>0</v>
      </c>
      <c r="BC181" s="488">
        <v>0</v>
      </c>
      <c r="BD181" s="488">
        <v>0</v>
      </c>
      <c r="BE181" s="491">
        <v>0.5</v>
      </c>
      <c r="BF181" s="491">
        <v>0.49</v>
      </c>
      <c r="BG181" s="491">
        <v>0</v>
      </c>
      <c r="BH181" s="491">
        <v>0.01</v>
      </c>
      <c r="BI181" s="491">
        <v>1</v>
      </c>
      <c r="BJ181" s="492">
        <v>-7988117</v>
      </c>
      <c r="BK181" s="492">
        <v>-7828354</v>
      </c>
      <c r="BL181" s="492">
        <v>0</v>
      </c>
      <c r="BM181" s="492">
        <v>-159762</v>
      </c>
      <c r="BN181" s="492">
        <v>-15976233</v>
      </c>
      <c r="BO181" s="492">
        <v>60285002</v>
      </c>
      <c r="BP181" s="492">
        <v>60145984</v>
      </c>
      <c r="BQ181" s="492">
        <v>0</v>
      </c>
      <c r="BR181" s="492">
        <v>1205700</v>
      </c>
      <c r="BS181" s="493">
        <v>121636686</v>
      </c>
      <c r="BT181" s="494">
        <v>1014118</v>
      </c>
      <c r="BU181" s="492">
        <v>0</v>
      </c>
      <c r="BV181" s="492">
        <v>20511</v>
      </c>
      <c r="BW181" s="492">
        <v>1034629</v>
      </c>
      <c r="BX181" s="492">
        <v>2006611</v>
      </c>
      <c r="BY181" s="492">
        <v>0</v>
      </c>
      <c r="BZ181" s="492">
        <v>40564</v>
      </c>
      <c r="CA181" s="492">
        <v>2047175</v>
      </c>
      <c r="CB181" s="492">
        <v>12452</v>
      </c>
      <c r="CC181" s="492">
        <v>0</v>
      </c>
      <c r="CD181" s="492">
        <v>254</v>
      </c>
      <c r="CE181" s="492">
        <v>12706</v>
      </c>
      <c r="CF181" s="492">
        <v>0</v>
      </c>
      <c r="CG181" s="492">
        <v>0</v>
      </c>
      <c r="CH181" s="492">
        <v>0</v>
      </c>
      <c r="CI181" s="492">
        <v>0</v>
      </c>
      <c r="CJ181" s="492">
        <v>47250</v>
      </c>
      <c r="CK181" s="492">
        <v>0</v>
      </c>
      <c r="CL181" s="492">
        <v>964</v>
      </c>
      <c r="CM181" s="492">
        <v>48214</v>
      </c>
      <c r="CN181" s="492">
        <v>0</v>
      </c>
      <c r="CO181" s="492">
        <v>0</v>
      </c>
      <c r="CP181" s="492">
        <v>0</v>
      </c>
      <c r="CQ181" s="492">
        <v>0</v>
      </c>
      <c r="CR181" s="492">
        <v>0</v>
      </c>
      <c r="CS181" s="492">
        <v>0</v>
      </c>
      <c r="CT181" s="492">
        <v>0</v>
      </c>
      <c r="CU181" s="492">
        <v>0</v>
      </c>
      <c r="CV181" s="492">
        <v>0</v>
      </c>
      <c r="CW181" s="492">
        <v>0</v>
      </c>
      <c r="CX181" s="492">
        <v>0</v>
      </c>
      <c r="CY181" s="492">
        <v>0</v>
      </c>
      <c r="CZ181" s="492">
        <v>3080431</v>
      </c>
      <c r="DA181" s="492">
        <v>0</v>
      </c>
      <c r="DB181" s="492">
        <v>62293</v>
      </c>
      <c r="DC181" s="493">
        <v>3142724</v>
      </c>
      <c r="DD181" s="591" t="s">
        <v>786</v>
      </c>
      <c r="DE181" s="592" t="s">
        <v>1175</v>
      </c>
      <c r="DF181" s="593" t="s">
        <v>1216</v>
      </c>
    </row>
    <row r="182" spans="1:110" ht="12.75" x14ac:dyDescent="0.2">
      <c r="A182" s="468">
        <v>175</v>
      </c>
      <c r="B182" s="473" t="s">
        <v>231</v>
      </c>
      <c r="C182" s="403" t="s">
        <v>897</v>
      </c>
      <c r="D182" s="474" t="s">
        <v>907</v>
      </c>
      <c r="E182" s="480" t="s">
        <v>230</v>
      </c>
      <c r="F182" s="487">
        <v>33064331</v>
      </c>
      <c r="G182" s="488">
        <v>0</v>
      </c>
      <c r="H182" s="488">
        <v>561947</v>
      </c>
      <c r="I182" s="488">
        <v>137513</v>
      </c>
      <c r="J182" s="488">
        <v>0</v>
      </c>
      <c r="K182" s="488">
        <v>137513</v>
      </c>
      <c r="L182" s="488">
        <v>0</v>
      </c>
      <c r="M182" s="488">
        <v>0</v>
      </c>
      <c r="N182" s="488">
        <v>0</v>
      </c>
      <c r="O182" s="488">
        <v>0</v>
      </c>
      <c r="P182" s="488">
        <v>0</v>
      </c>
      <c r="Q182" s="489">
        <v>32364871</v>
      </c>
      <c r="R182" s="490">
        <v>0.5</v>
      </c>
      <c r="S182" s="491">
        <v>0.4</v>
      </c>
      <c r="T182" s="491">
        <v>0.09</v>
      </c>
      <c r="U182" s="491">
        <v>0.01</v>
      </c>
      <c r="V182" s="491">
        <v>1</v>
      </c>
      <c r="W182" s="488">
        <v>16182436</v>
      </c>
      <c r="X182" s="488">
        <v>12945948</v>
      </c>
      <c r="Y182" s="488">
        <v>2912838</v>
      </c>
      <c r="Z182" s="488">
        <v>323649</v>
      </c>
      <c r="AA182" s="488">
        <v>32364871</v>
      </c>
      <c r="AB182" s="488">
        <v>0</v>
      </c>
      <c r="AC182" s="488">
        <v>0</v>
      </c>
      <c r="AD182" s="488">
        <v>0</v>
      </c>
      <c r="AE182" s="488">
        <v>0</v>
      </c>
      <c r="AF182" s="488">
        <v>0</v>
      </c>
      <c r="AG182" s="488">
        <v>16182436</v>
      </c>
      <c r="AH182" s="488">
        <v>12945948</v>
      </c>
      <c r="AI182" s="488">
        <v>2912838</v>
      </c>
      <c r="AJ182" s="488">
        <v>323649</v>
      </c>
      <c r="AK182" s="488">
        <v>32364871</v>
      </c>
      <c r="AL182" s="488">
        <v>137513</v>
      </c>
      <c r="AM182" s="488">
        <v>137513</v>
      </c>
      <c r="AN182" s="488">
        <v>0</v>
      </c>
      <c r="AO182" s="488">
        <v>0</v>
      </c>
      <c r="AP182" s="488">
        <v>0</v>
      </c>
      <c r="AQ182" s="488">
        <v>0</v>
      </c>
      <c r="AR182" s="488">
        <v>0</v>
      </c>
      <c r="AS182" s="488">
        <v>0</v>
      </c>
      <c r="AT182" s="488">
        <v>0</v>
      </c>
      <c r="AU182" s="488">
        <v>0</v>
      </c>
      <c r="AV182" s="488">
        <v>0</v>
      </c>
      <c r="AW182" s="488">
        <v>0</v>
      </c>
      <c r="AX182" s="488">
        <v>0</v>
      </c>
      <c r="AY182" s="488">
        <v>0</v>
      </c>
      <c r="AZ182" s="488">
        <v>0</v>
      </c>
      <c r="BA182" s="488">
        <v>0</v>
      </c>
      <c r="BB182" s="488">
        <v>0</v>
      </c>
      <c r="BC182" s="488">
        <v>0</v>
      </c>
      <c r="BD182" s="488">
        <v>0</v>
      </c>
      <c r="BE182" s="491">
        <v>0.5</v>
      </c>
      <c r="BF182" s="491">
        <v>0.4</v>
      </c>
      <c r="BG182" s="491">
        <v>0.09</v>
      </c>
      <c r="BH182" s="491">
        <v>0.01</v>
      </c>
      <c r="BI182" s="491">
        <v>1</v>
      </c>
      <c r="BJ182" s="492">
        <v>24318</v>
      </c>
      <c r="BK182" s="492">
        <v>19454</v>
      </c>
      <c r="BL182" s="492">
        <v>4377</v>
      </c>
      <c r="BM182" s="492">
        <v>486</v>
      </c>
      <c r="BN182" s="492">
        <v>48635</v>
      </c>
      <c r="BO182" s="492">
        <v>16206754</v>
      </c>
      <c r="BP182" s="492">
        <v>13102915</v>
      </c>
      <c r="BQ182" s="492">
        <v>2917215</v>
      </c>
      <c r="BR182" s="492">
        <v>324135</v>
      </c>
      <c r="BS182" s="493">
        <v>32551019</v>
      </c>
      <c r="BT182" s="494">
        <v>194467</v>
      </c>
      <c r="BU182" s="492">
        <v>43755</v>
      </c>
      <c r="BV182" s="492">
        <v>4862</v>
      </c>
      <c r="BW182" s="492">
        <v>243084</v>
      </c>
      <c r="BX182" s="492">
        <v>595923</v>
      </c>
      <c r="BY182" s="492">
        <v>134083</v>
      </c>
      <c r="BZ182" s="492">
        <v>14898</v>
      </c>
      <c r="CA182" s="492">
        <v>744904</v>
      </c>
      <c r="CB182" s="492">
        <v>0</v>
      </c>
      <c r="CC182" s="492">
        <v>0</v>
      </c>
      <c r="CD182" s="492">
        <v>0</v>
      </c>
      <c r="CE182" s="492">
        <v>0</v>
      </c>
      <c r="CF182" s="492">
        <v>0</v>
      </c>
      <c r="CG182" s="492">
        <v>0</v>
      </c>
      <c r="CH182" s="492">
        <v>0</v>
      </c>
      <c r="CI182" s="492">
        <v>0</v>
      </c>
      <c r="CJ182" s="492">
        <v>28569</v>
      </c>
      <c r="CK182" s="492">
        <v>6428</v>
      </c>
      <c r="CL182" s="492">
        <v>714</v>
      </c>
      <c r="CM182" s="492">
        <v>35711</v>
      </c>
      <c r="CN182" s="492">
        <v>5299</v>
      </c>
      <c r="CO182" s="492">
        <v>1193</v>
      </c>
      <c r="CP182" s="492">
        <v>133</v>
      </c>
      <c r="CQ182" s="492">
        <v>6625</v>
      </c>
      <c r="CR182" s="492">
        <v>0</v>
      </c>
      <c r="CS182" s="492">
        <v>0</v>
      </c>
      <c r="CT182" s="492">
        <v>0</v>
      </c>
      <c r="CU182" s="492">
        <v>0</v>
      </c>
      <c r="CV182" s="492">
        <v>0</v>
      </c>
      <c r="CW182" s="492">
        <v>0</v>
      </c>
      <c r="CX182" s="492">
        <v>0</v>
      </c>
      <c r="CY182" s="492">
        <v>0</v>
      </c>
      <c r="CZ182" s="492">
        <v>824258</v>
      </c>
      <c r="DA182" s="492">
        <v>185459</v>
      </c>
      <c r="DB182" s="492">
        <v>20607</v>
      </c>
      <c r="DC182" s="493">
        <v>1030324</v>
      </c>
      <c r="DD182" s="591" t="s">
        <v>230</v>
      </c>
      <c r="DE182" s="592" t="s">
        <v>1200</v>
      </c>
      <c r="DF182" s="593" t="s">
        <v>1201</v>
      </c>
    </row>
    <row r="183" spans="1:110" ht="12.75" x14ac:dyDescent="0.2">
      <c r="A183" s="468">
        <v>176</v>
      </c>
      <c r="B183" s="473" t="s">
        <v>233</v>
      </c>
      <c r="C183" s="403" t="s">
        <v>902</v>
      </c>
      <c r="D183" s="474" t="s">
        <v>903</v>
      </c>
      <c r="E183" s="480" t="s">
        <v>232</v>
      </c>
      <c r="F183" s="487">
        <v>142086393</v>
      </c>
      <c r="G183" s="488">
        <v>6045505</v>
      </c>
      <c r="H183" s="488">
        <v>0</v>
      </c>
      <c r="I183" s="488">
        <v>381427</v>
      </c>
      <c r="J183" s="488">
        <v>0</v>
      </c>
      <c r="K183" s="488">
        <v>381427</v>
      </c>
      <c r="L183" s="488">
        <v>0</v>
      </c>
      <c r="M183" s="488">
        <v>367341</v>
      </c>
      <c r="N183" s="488">
        <v>0</v>
      </c>
      <c r="O183" s="488">
        <v>0</v>
      </c>
      <c r="P183" s="488">
        <v>0</v>
      </c>
      <c r="Q183" s="489">
        <v>147383130</v>
      </c>
      <c r="R183" s="490">
        <v>0.33</v>
      </c>
      <c r="S183" s="491">
        <v>0.3</v>
      </c>
      <c r="T183" s="491">
        <v>0.37</v>
      </c>
      <c r="U183" s="491">
        <v>0</v>
      </c>
      <c r="V183" s="491">
        <v>1</v>
      </c>
      <c r="W183" s="488">
        <v>48636433</v>
      </c>
      <c r="X183" s="488">
        <v>44214939</v>
      </c>
      <c r="Y183" s="488">
        <v>54531758</v>
      </c>
      <c r="Z183" s="488">
        <v>0</v>
      </c>
      <c r="AA183" s="488">
        <v>147383130</v>
      </c>
      <c r="AB183" s="488">
        <v>76405</v>
      </c>
      <c r="AC183" s="488">
        <v>0</v>
      </c>
      <c r="AD183" s="488">
        <v>0</v>
      </c>
      <c r="AE183" s="488">
        <v>0</v>
      </c>
      <c r="AF183" s="488">
        <v>76405</v>
      </c>
      <c r="AG183" s="488">
        <v>48560028</v>
      </c>
      <c r="AH183" s="488">
        <v>44214939</v>
      </c>
      <c r="AI183" s="488">
        <v>54531758</v>
      </c>
      <c r="AJ183" s="488">
        <v>0</v>
      </c>
      <c r="AK183" s="488">
        <v>147306725</v>
      </c>
      <c r="AL183" s="488">
        <v>381427</v>
      </c>
      <c r="AM183" s="488">
        <v>381427</v>
      </c>
      <c r="AN183" s="488">
        <v>367341</v>
      </c>
      <c r="AO183" s="488">
        <v>367341</v>
      </c>
      <c r="AP183" s="488">
        <v>0</v>
      </c>
      <c r="AQ183" s="488">
        <v>0</v>
      </c>
      <c r="AR183" s="488">
        <v>0</v>
      </c>
      <c r="AS183" s="488">
        <v>76405</v>
      </c>
      <c r="AT183" s="488">
        <v>0</v>
      </c>
      <c r="AU183" s="488">
        <v>0</v>
      </c>
      <c r="AV183" s="488">
        <v>76405</v>
      </c>
      <c r="AW183" s="488">
        <v>0</v>
      </c>
      <c r="AX183" s="488">
        <v>0</v>
      </c>
      <c r="AY183" s="488">
        <v>0</v>
      </c>
      <c r="AZ183" s="488">
        <v>0</v>
      </c>
      <c r="BA183" s="488">
        <v>0</v>
      </c>
      <c r="BB183" s="488">
        <v>0</v>
      </c>
      <c r="BC183" s="488">
        <v>0</v>
      </c>
      <c r="BD183" s="488">
        <v>0</v>
      </c>
      <c r="BE183" s="491">
        <v>0.5</v>
      </c>
      <c r="BF183" s="491">
        <v>0.3</v>
      </c>
      <c r="BG183" s="491">
        <v>0.2</v>
      </c>
      <c r="BH183" s="491">
        <v>0</v>
      </c>
      <c r="BI183" s="491">
        <v>1</v>
      </c>
      <c r="BJ183" s="492">
        <v>-4281562</v>
      </c>
      <c r="BK183" s="492">
        <v>-2568938</v>
      </c>
      <c r="BL183" s="492">
        <v>-1712625</v>
      </c>
      <c r="BM183" s="492">
        <v>0</v>
      </c>
      <c r="BN183" s="492">
        <v>-8563125</v>
      </c>
      <c r="BO183" s="492">
        <v>44278466</v>
      </c>
      <c r="BP183" s="492">
        <v>42471174</v>
      </c>
      <c r="BQ183" s="492">
        <v>52819133</v>
      </c>
      <c r="BR183" s="492">
        <v>0</v>
      </c>
      <c r="BS183" s="493">
        <v>139568773</v>
      </c>
      <c r="BT183" s="494">
        <v>670839</v>
      </c>
      <c r="BU183" s="492">
        <v>819147</v>
      </c>
      <c r="BV183" s="492">
        <v>0</v>
      </c>
      <c r="BW183" s="492">
        <v>1489986</v>
      </c>
      <c r="BX183" s="492">
        <v>1102332</v>
      </c>
      <c r="BY183" s="492">
        <v>1354914</v>
      </c>
      <c r="BZ183" s="492">
        <v>0</v>
      </c>
      <c r="CA183" s="492">
        <v>2457246</v>
      </c>
      <c r="CB183" s="492">
        <v>0</v>
      </c>
      <c r="CC183" s="492">
        <v>0</v>
      </c>
      <c r="CD183" s="492">
        <v>0</v>
      </c>
      <c r="CE183" s="492">
        <v>0</v>
      </c>
      <c r="CF183" s="492">
        <v>0</v>
      </c>
      <c r="CG183" s="492">
        <v>0</v>
      </c>
      <c r="CH183" s="492">
        <v>0</v>
      </c>
      <c r="CI183" s="492">
        <v>0</v>
      </c>
      <c r="CJ183" s="492">
        <v>0</v>
      </c>
      <c r="CK183" s="492">
        <v>0</v>
      </c>
      <c r="CL183" s="492">
        <v>0</v>
      </c>
      <c r="CM183" s="492">
        <v>0</v>
      </c>
      <c r="CN183" s="492">
        <v>0</v>
      </c>
      <c r="CO183" s="492">
        <v>0</v>
      </c>
      <c r="CP183" s="492">
        <v>0</v>
      </c>
      <c r="CQ183" s="492">
        <v>0</v>
      </c>
      <c r="CR183" s="492">
        <v>0</v>
      </c>
      <c r="CS183" s="492">
        <v>0</v>
      </c>
      <c r="CT183" s="492">
        <v>0</v>
      </c>
      <c r="CU183" s="492">
        <v>0</v>
      </c>
      <c r="CV183" s="492">
        <v>0</v>
      </c>
      <c r="CW183" s="492">
        <v>0</v>
      </c>
      <c r="CX183" s="492">
        <v>0</v>
      </c>
      <c r="CY183" s="492">
        <v>0</v>
      </c>
      <c r="CZ183" s="492">
        <v>1773171</v>
      </c>
      <c r="DA183" s="492">
        <v>2174061</v>
      </c>
      <c r="DB183" s="492">
        <v>0</v>
      </c>
      <c r="DC183" s="493">
        <v>3947232</v>
      </c>
      <c r="DD183" s="591" t="s">
        <v>232</v>
      </c>
      <c r="DE183" s="592" t="s">
        <v>1173</v>
      </c>
      <c r="DF183" s="592" t="s">
        <v>1174</v>
      </c>
    </row>
    <row r="184" spans="1:110" ht="12.75" x14ac:dyDescent="0.2">
      <c r="A184" s="468">
        <v>177</v>
      </c>
      <c r="B184" s="473" t="s">
        <v>235</v>
      </c>
      <c r="C184" s="403" t="s">
        <v>897</v>
      </c>
      <c r="D184" s="474" t="s">
        <v>906</v>
      </c>
      <c r="E184" s="480" t="s">
        <v>234</v>
      </c>
      <c r="F184" s="487">
        <v>32645539</v>
      </c>
      <c r="G184" s="488">
        <v>0</v>
      </c>
      <c r="H184" s="488">
        <v>1118949</v>
      </c>
      <c r="I184" s="488">
        <v>201008</v>
      </c>
      <c r="J184" s="488">
        <v>0</v>
      </c>
      <c r="K184" s="488">
        <v>201008</v>
      </c>
      <c r="L184" s="488">
        <v>0</v>
      </c>
      <c r="M184" s="488">
        <v>0</v>
      </c>
      <c r="N184" s="488">
        <v>311000</v>
      </c>
      <c r="O184" s="488">
        <v>311000</v>
      </c>
      <c r="P184" s="488">
        <v>0</v>
      </c>
      <c r="Q184" s="489">
        <v>31014582</v>
      </c>
      <c r="R184" s="490">
        <v>0.5</v>
      </c>
      <c r="S184" s="491">
        <v>0.4</v>
      </c>
      <c r="T184" s="491">
        <v>0.09</v>
      </c>
      <c r="U184" s="491">
        <v>0.01</v>
      </c>
      <c r="V184" s="491">
        <v>1</v>
      </c>
      <c r="W184" s="488">
        <v>15507291</v>
      </c>
      <c r="X184" s="488">
        <v>12405833</v>
      </c>
      <c r="Y184" s="488">
        <v>2791312</v>
      </c>
      <c r="Z184" s="488">
        <v>310146</v>
      </c>
      <c r="AA184" s="488">
        <v>31014582</v>
      </c>
      <c r="AB184" s="488">
        <v>0</v>
      </c>
      <c r="AC184" s="488">
        <v>0</v>
      </c>
      <c r="AD184" s="488">
        <v>0</v>
      </c>
      <c r="AE184" s="488">
        <v>0</v>
      </c>
      <c r="AF184" s="488">
        <v>0</v>
      </c>
      <c r="AG184" s="488">
        <v>15507291</v>
      </c>
      <c r="AH184" s="488">
        <v>12405833</v>
      </c>
      <c r="AI184" s="488">
        <v>2791312</v>
      </c>
      <c r="AJ184" s="488">
        <v>310146</v>
      </c>
      <c r="AK184" s="488">
        <v>31014582</v>
      </c>
      <c r="AL184" s="488">
        <v>201008</v>
      </c>
      <c r="AM184" s="488">
        <v>201008</v>
      </c>
      <c r="AN184" s="488">
        <v>0</v>
      </c>
      <c r="AO184" s="488">
        <v>0</v>
      </c>
      <c r="AP184" s="488">
        <v>311000</v>
      </c>
      <c r="AQ184" s="488">
        <v>0</v>
      </c>
      <c r="AR184" s="488">
        <v>311000</v>
      </c>
      <c r="AS184" s="488">
        <v>0</v>
      </c>
      <c r="AT184" s="488">
        <v>0</v>
      </c>
      <c r="AU184" s="488">
        <v>0</v>
      </c>
      <c r="AV184" s="488">
        <v>0</v>
      </c>
      <c r="AW184" s="488">
        <v>0</v>
      </c>
      <c r="AX184" s="488">
        <v>0</v>
      </c>
      <c r="AY184" s="488">
        <v>0</v>
      </c>
      <c r="AZ184" s="488">
        <v>0</v>
      </c>
      <c r="BA184" s="488">
        <v>0</v>
      </c>
      <c r="BB184" s="488">
        <v>0</v>
      </c>
      <c r="BC184" s="488">
        <v>0</v>
      </c>
      <c r="BD184" s="488">
        <v>0</v>
      </c>
      <c r="BE184" s="491">
        <v>0.5</v>
      </c>
      <c r="BF184" s="491">
        <v>0.4</v>
      </c>
      <c r="BG184" s="491">
        <v>0.09</v>
      </c>
      <c r="BH184" s="491">
        <v>0.01</v>
      </c>
      <c r="BI184" s="491">
        <v>1</v>
      </c>
      <c r="BJ184" s="492">
        <v>-1299475</v>
      </c>
      <c r="BK184" s="492">
        <v>-1039580</v>
      </c>
      <c r="BL184" s="492">
        <v>-233906</v>
      </c>
      <c r="BM184" s="492">
        <v>-25990</v>
      </c>
      <c r="BN184" s="492">
        <v>-2598951</v>
      </c>
      <c r="BO184" s="492">
        <v>14207816</v>
      </c>
      <c r="BP184" s="492">
        <v>11878261</v>
      </c>
      <c r="BQ184" s="492">
        <v>2557406</v>
      </c>
      <c r="BR184" s="492">
        <v>284156</v>
      </c>
      <c r="BS184" s="493">
        <v>28927639</v>
      </c>
      <c r="BT184" s="494">
        <v>191025</v>
      </c>
      <c r="BU184" s="492">
        <v>41930</v>
      </c>
      <c r="BV184" s="492">
        <v>4659</v>
      </c>
      <c r="BW184" s="492">
        <v>237614</v>
      </c>
      <c r="BX184" s="492">
        <v>1175221</v>
      </c>
      <c r="BY184" s="492">
        <v>264425</v>
      </c>
      <c r="BZ184" s="492">
        <v>29381</v>
      </c>
      <c r="CA184" s="492">
        <v>1469027</v>
      </c>
      <c r="CB184" s="492">
        <v>2075</v>
      </c>
      <c r="CC184" s="492">
        <v>467</v>
      </c>
      <c r="CD184" s="492">
        <v>52</v>
      </c>
      <c r="CE184" s="492">
        <v>2594</v>
      </c>
      <c r="CF184" s="492">
        <v>0</v>
      </c>
      <c r="CG184" s="492">
        <v>0</v>
      </c>
      <c r="CH184" s="492">
        <v>0</v>
      </c>
      <c r="CI184" s="492">
        <v>0</v>
      </c>
      <c r="CJ184" s="492">
        <v>670</v>
      </c>
      <c r="CK184" s="492">
        <v>151</v>
      </c>
      <c r="CL184" s="492">
        <v>17</v>
      </c>
      <c r="CM184" s="492">
        <v>838</v>
      </c>
      <c r="CN184" s="492">
        <v>14140</v>
      </c>
      <c r="CO184" s="492">
        <v>3182</v>
      </c>
      <c r="CP184" s="492">
        <v>354</v>
      </c>
      <c r="CQ184" s="492">
        <v>17676</v>
      </c>
      <c r="CR184" s="492">
        <v>1219</v>
      </c>
      <c r="CS184" s="492">
        <v>274</v>
      </c>
      <c r="CT184" s="492">
        <v>30</v>
      </c>
      <c r="CU184" s="492">
        <v>1523</v>
      </c>
      <c r="CV184" s="492">
        <v>0</v>
      </c>
      <c r="CW184" s="492">
        <v>0</v>
      </c>
      <c r="CX184" s="492">
        <v>0</v>
      </c>
      <c r="CY184" s="492">
        <v>0</v>
      </c>
      <c r="CZ184" s="492">
        <v>1384350</v>
      </c>
      <c r="DA184" s="492">
        <v>310429</v>
      </c>
      <c r="DB184" s="492">
        <v>34493</v>
      </c>
      <c r="DC184" s="493">
        <v>1729272</v>
      </c>
      <c r="DD184" s="591" t="s">
        <v>234</v>
      </c>
      <c r="DE184" s="592" t="s">
        <v>1211</v>
      </c>
      <c r="DF184" s="593" t="s">
        <v>1212</v>
      </c>
    </row>
    <row r="185" spans="1:110" ht="12.75" x14ac:dyDescent="0.2">
      <c r="A185" s="468">
        <v>178</v>
      </c>
      <c r="B185" s="473" t="s">
        <v>237</v>
      </c>
      <c r="C185" s="403" t="s">
        <v>897</v>
      </c>
      <c r="D185" s="474" t="s">
        <v>906</v>
      </c>
      <c r="E185" s="480" t="s">
        <v>236</v>
      </c>
      <c r="F185" s="487">
        <v>12377454</v>
      </c>
      <c r="G185" s="488">
        <v>87854</v>
      </c>
      <c r="H185" s="488">
        <v>0</v>
      </c>
      <c r="I185" s="488">
        <v>92680</v>
      </c>
      <c r="J185" s="488">
        <v>0</v>
      </c>
      <c r="K185" s="488">
        <v>92680</v>
      </c>
      <c r="L185" s="488">
        <v>0</v>
      </c>
      <c r="M185" s="488">
        <v>0</v>
      </c>
      <c r="N185" s="488">
        <v>124121</v>
      </c>
      <c r="O185" s="488">
        <v>124121</v>
      </c>
      <c r="P185" s="488">
        <v>0</v>
      </c>
      <c r="Q185" s="489">
        <v>12248507</v>
      </c>
      <c r="R185" s="490">
        <v>0.5</v>
      </c>
      <c r="S185" s="491">
        <v>0.4</v>
      </c>
      <c r="T185" s="491">
        <v>0.09</v>
      </c>
      <c r="U185" s="491">
        <v>0.01</v>
      </c>
      <c r="V185" s="491">
        <v>1</v>
      </c>
      <c r="W185" s="488">
        <v>6124253</v>
      </c>
      <c r="X185" s="488">
        <v>4899403</v>
      </c>
      <c r="Y185" s="488">
        <v>1102366</v>
      </c>
      <c r="Z185" s="488">
        <v>122485</v>
      </c>
      <c r="AA185" s="488">
        <v>12248507</v>
      </c>
      <c r="AB185" s="488">
        <v>0</v>
      </c>
      <c r="AC185" s="488">
        <v>0</v>
      </c>
      <c r="AD185" s="488">
        <v>0</v>
      </c>
      <c r="AE185" s="488">
        <v>0</v>
      </c>
      <c r="AF185" s="488">
        <v>0</v>
      </c>
      <c r="AG185" s="488">
        <v>6124253</v>
      </c>
      <c r="AH185" s="488">
        <v>4899403</v>
      </c>
      <c r="AI185" s="488">
        <v>1102366</v>
      </c>
      <c r="AJ185" s="488">
        <v>122485</v>
      </c>
      <c r="AK185" s="488">
        <v>12248507</v>
      </c>
      <c r="AL185" s="488">
        <v>92680</v>
      </c>
      <c r="AM185" s="488">
        <v>92680</v>
      </c>
      <c r="AN185" s="488">
        <v>0</v>
      </c>
      <c r="AO185" s="488">
        <v>0</v>
      </c>
      <c r="AP185" s="488">
        <v>124121</v>
      </c>
      <c r="AQ185" s="488">
        <v>0</v>
      </c>
      <c r="AR185" s="488">
        <v>124121</v>
      </c>
      <c r="AS185" s="488">
        <v>0</v>
      </c>
      <c r="AT185" s="488">
        <v>0</v>
      </c>
      <c r="AU185" s="488">
        <v>0</v>
      </c>
      <c r="AV185" s="488">
        <v>0</v>
      </c>
      <c r="AW185" s="488">
        <v>0</v>
      </c>
      <c r="AX185" s="488">
        <v>0</v>
      </c>
      <c r="AY185" s="488">
        <v>0</v>
      </c>
      <c r="AZ185" s="488">
        <v>0</v>
      </c>
      <c r="BA185" s="488">
        <v>0</v>
      </c>
      <c r="BB185" s="488">
        <v>0</v>
      </c>
      <c r="BC185" s="488">
        <v>0</v>
      </c>
      <c r="BD185" s="488">
        <v>0</v>
      </c>
      <c r="BE185" s="491">
        <v>0.5</v>
      </c>
      <c r="BF185" s="491">
        <v>0.4</v>
      </c>
      <c r="BG185" s="491">
        <v>0.09</v>
      </c>
      <c r="BH185" s="491">
        <v>0.01</v>
      </c>
      <c r="BI185" s="491">
        <v>1</v>
      </c>
      <c r="BJ185" s="492">
        <v>-217752</v>
      </c>
      <c r="BK185" s="492">
        <v>-174202</v>
      </c>
      <c r="BL185" s="492">
        <v>-39195</v>
      </c>
      <c r="BM185" s="492">
        <v>-4355</v>
      </c>
      <c r="BN185" s="492">
        <v>-435504</v>
      </c>
      <c r="BO185" s="492">
        <v>5906501</v>
      </c>
      <c r="BP185" s="492">
        <v>4942002</v>
      </c>
      <c r="BQ185" s="492">
        <v>1063171</v>
      </c>
      <c r="BR185" s="492">
        <v>118130</v>
      </c>
      <c r="BS185" s="493">
        <v>12029804</v>
      </c>
      <c r="BT185" s="494">
        <v>75461</v>
      </c>
      <c r="BU185" s="492">
        <v>16559</v>
      </c>
      <c r="BV185" s="492">
        <v>1840</v>
      </c>
      <c r="BW185" s="492">
        <v>93860</v>
      </c>
      <c r="BX185" s="492">
        <v>497071</v>
      </c>
      <c r="BY185" s="492">
        <v>111841</v>
      </c>
      <c r="BZ185" s="492">
        <v>12427</v>
      </c>
      <c r="CA185" s="492">
        <v>621339</v>
      </c>
      <c r="CB185" s="492">
        <v>4545</v>
      </c>
      <c r="CC185" s="492">
        <v>1023</v>
      </c>
      <c r="CD185" s="492">
        <v>114</v>
      </c>
      <c r="CE185" s="492">
        <v>5682</v>
      </c>
      <c r="CF185" s="492">
        <v>0</v>
      </c>
      <c r="CG185" s="492">
        <v>0</v>
      </c>
      <c r="CH185" s="492">
        <v>0</v>
      </c>
      <c r="CI185" s="492">
        <v>0</v>
      </c>
      <c r="CJ185" s="492">
        <v>6064</v>
      </c>
      <c r="CK185" s="492">
        <v>1365</v>
      </c>
      <c r="CL185" s="492">
        <v>152</v>
      </c>
      <c r="CM185" s="492">
        <v>7581</v>
      </c>
      <c r="CN185" s="492">
        <v>10975</v>
      </c>
      <c r="CO185" s="492">
        <v>2469</v>
      </c>
      <c r="CP185" s="492">
        <v>274</v>
      </c>
      <c r="CQ185" s="492">
        <v>13718</v>
      </c>
      <c r="CR185" s="492">
        <v>0</v>
      </c>
      <c r="CS185" s="492">
        <v>0</v>
      </c>
      <c r="CT185" s="492">
        <v>0</v>
      </c>
      <c r="CU185" s="492">
        <v>0</v>
      </c>
      <c r="CV185" s="492">
        <v>0</v>
      </c>
      <c r="CW185" s="492">
        <v>0</v>
      </c>
      <c r="CX185" s="492">
        <v>0</v>
      </c>
      <c r="CY185" s="492">
        <v>0</v>
      </c>
      <c r="CZ185" s="492">
        <v>594116</v>
      </c>
      <c r="DA185" s="492">
        <v>133257</v>
      </c>
      <c r="DB185" s="492">
        <v>14807</v>
      </c>
      <c r="DC185" s="493">
        <v>742180</v>
      </c>
      <c r="DD185" s="591" t="s">
        <v>236</v>
      </c>
      <c r="DE185" s="592" t="s">
        <v>1205</v>
      </c>
      <c r="DF185" s="593" t="s">
        <v>1189</v>
      </c>
    </row>
    <row r="186" spans="1:110" ht="12.75" x14ac:dyDescent="0.2">
      <c r="A186" s="468">
        <v>179</v>
      </c>
      <c r="B186" s="473" t="s">
        <v>239</v>
      </c>
      <c r="C186" s="403" t="s">
        <v>897</v>
      </c>
      <c r="D186" s="474" t="s">
        <v>900</v>
      </c>
      <c r="E186" s="480" t="s">
        <v>238</v>
      </c>
      <c r="F186" s="487">
        <v>16088632</v>
      </c>
      <c r="G186" s="488">
        <v>751948</v>
      </c>
      <c r="H186" s="488">
        <v>0</v>
      </c>
      <c r="I186" s="488">
        <v>98640</v>
      </c>
      <c r="J186" s="488">
        <v>0</v>
      </c>
      <c r="K186" s="488">
        <v>98640</v>
      </c>
      <c r="L186" s="488">
        <v>0</v>
      </c>
      <c r="M186" s="488">
        <v>0</v>
      </c>
      <c r="N186" s="488">
        <v>0</v>
      </c>
      <c r="O186" s="488">
        <v>0</v>
      </c>
      <c r="P186" s="488">
        <v>0</v>
      </c>
      <c r="Q186" s="489">
        <v>16741940</v>
      </c>
      <c r="R186" s="490">
        <v>0.5</v>
      </c>
      <c r="S186" s="491">
        <v>0.4</v>
      </c>
      <c r="T186" s="491">
        <v>0.09</v>
      </c>
      <c r="U186" s="491">
        <v>0.01</v>
      </c>
      <c r="V186" s="491">
        <v>1</v>
      </c>
      <c r="W186" s="488">
        <v>8370970</v>
      </c>
      <c r="X186" s="488">
        <v>6696776</v>
      </c>
      <c r="Y186" s="488">
        <v>1506775</v>
      </c>
      <c r="Z186" s="488">
        <v>167419</v>
      </c>
      <c r="AA186" s="488">
        <v>16741940</v>
      </c>
      <c r="AB186" s="488">
        <v>0</v>
      </c>
      <c r="AC186" s="488">
        <v>0</v>
      </c>
      <c r="AD186" s="488">
        <v>0</v>
      </c>
      <c r="AE186" s="488">
        <v>0</v>
      </c>
      <c r="AF186" s="488">
        <v>0</v>
      </c>
      <c r="AG186" s="488">
        <v>8370970</v>
      </c>
      <c r="AH186" s="488">
        <v>6696776</v>
      </c>
      <c r="AI186" s="488">
        <v>1506775</v>
      </c>
      <c r="AJ186" s="488">
        <v>167419</v>
      </c>
      <c r="AK186" s="488">
        <v>16741940</v>
      </c>
      <c r="AL186" s="488">
        <v>98640</v>
      </c>
      <c r="AM186" s="488">
        <v>98640</v>
      </c>
      <c r="AN186" s="488">
        <v>0</v>
      </c>
      <c r="AO186" s="488">
        <v>0</v>
      </c>
      <c r="AP186" s="488">
        <v>0</v>
      </c>
      <c r="AQ186" s="488">
        <v>0</v>
      </c>
      <c r="AR186" s="488">
        <v>0</v>
      </c>
      <c r="AS186" s="488">
        <v>0</v>
      </c>
      <c r="AT186" s="488">
        <v>0</v>
      </c>
      <c r="AU186" s="488">
        <v>0</v>
      </c>
      <c r="AV186" s="488">
        <v>0</v>
      </c>
      <c r="AW186" s="488">
        <v>0</v>
      </c>
      <c r="AX186" s="488">
        <v>0</v>
      </c>
      <c r="AY186" s="488">
        <v>0</v>
      </c>
      <c r="AZ186" s="488">
        <v>0</v>
      </c>
      <c r="BA186" s="488">
        <v>0</v>
      </c>
      <c r="BB186" s="488">
        <v>0</v>
      </c>
      <c r="BC186" s="488">
        <v>0</v>
      </c>
      <c r="BD186" s="488">
        <v>0</v>
      </c>
      <c r="BE186" s="491">
        <v>0.5</v>
      </c>
      <c r="BF186" s="491">
        <v>0.4</v>
      </c>
      <c r="BG186" s="491">
        <v>0.09</v>
      </c>
      <c r="BH186" s="491">
        <v>0.01</v>
      </c>
      <c r="BI186" s="491">
        <v>1</v>
      </c>
      <c r="BJ186" s="492">
        <v>-799257</v>
      </c>
      <c r="BK186" s="492">
        <v>-639406</v>
      </c>
      <c r="BL186" s="492">
        <v>-143866</v>
      </c>
      <c r="BM186" s="492">
        <v>-15985</v>
      </c>
      <c r="BN186" s="492">
        <v>-1598514</v>
      </c>
      <c r="BO186" s="492">
        <v>7571713</v>
      </c>
      <c r="BP186" s="492">
        <v>6156010</v>
      </c>
      <c r="BQ186" s="492">
        <v>1362909</v>
      </c>
      <c r="BR186" s="492">
        <v>151434</v>
      </c>
      <c r="BS186" s="493">
        <v>15242066</v>
      </c>
      <c r="BT186" s="494">
        <v>100595</v>
      </c>
      <c r="BU186" s="492">
        <v>22634</v>
      </c>
      <c r="BV186" s="492">
        <v>2515</v>
      </c>
      <c r="BW186" s="492">
        <v>125744</v>
      </c>
      <c r="BX186" s="492">
        <v>483906</v>
      </c>
      <c r="BY186" s="492">
        <v>108879</v>
      </c>
      <c r="BZ186" s="492">
        <v>12098</v>
      </c>
      <c r="CA186" s="492">
        <v>604883</v>
      </c>
      <c r="CB186" s="492">
        <v>0</v>
      </c>
      <c r="CC186" s="492">
        <v>0</v>
      </c>
      <c r="CD186" s="492">
        <v>0</v>
      </c>
      <c r="CE186" s="492">
        <v>0</v>
      </c>
      <c r="CF186" s="492">
        <v>0</v>
      </c>
      <c r="CG186" s="492">
        <v>0</v>
      </c>
      <c r="CH186" s="492">
        <v>0</v>
      </c>
      <c r="CI186" s="492">
        <v>0</v>
      </c>
      <c r="CJ186" s="492">
        <v>0</v>
      </c>
      <c r="CK186" s="492">
        <v>0</v>
      </c>
      <c r="CL186" s="492">
        <v>0</v>
      </c>
      <c r="CM186" s="492">
        <v>0</v>
      </c>
      <c r="CN186" s="492">
        <v>1735</v>
      </c>
      <c r="CO186" s="492">
        <v>390</v>
      </c>
      <c r="CP186" s="492">
        <v>43</v>
      </c>
      <c r="CQ186" s="492">
        <v>2168</v>
      </c>
      <c r="CR186" s="492">
        <v>0</v>
      </c>
      <c r="CS186" s="492">
        <v>0</v>
      </c>
      <c r="CT186" s="492">
        <v>0</v>
      </c>
      <c r="CU186" s="492">
        <v>0</v>
      </c>
      <c r="CV186" s="492">
        <v>0</v>
      </c>
      <c r="CW186" s="492">
        <v>0</v>
      </c>
      <c r="CX186" s="492">
        <v>0</v>
      </c>
      <c r="CY186" s="492">
        <v>0</v>
      </c>
      <c r="CZ186" s="492">
        <v>586236</v>
      </c>
      <c r="DA186" s="492">
        <v>131903</v>
      </c>
      <c r="DB186" s="492">
        <v>14656</v>
      </c>
      <c r="DC186" s="493">
        <v>732795</v>
      </c>
      <c r="DD186" s="591" t="s">
        <v>238</v>
      </c>
      <c r="DE186" s="592" t="s">
        <v>1164</v>
      </c>
      <c r="DF186" s="593" t="s">
        <v>1165</v>
      </c>
    </row>
    <row r="187" spans="1:110" ht="12.75" x14ac:dyDescent="0.2">
      <c r="A187" s="468">
        <v>180</v>
      </c>
      <c r="B187" s="473" t="s">
        <v>241</v>
      </c>
      <c r="C187" s="403" t="s">
        <v>529</v>
      </c>
      <c r="D187" s="474" t="s">
        <v>905</v>
      </c>
      <c r="E187" s="480" t="s">
        <v>562</v>
      </c>
      <c r="F187" s="487">
        <v>63903930</v>
      </c>
      <c r="G187" s="488">
        <v>0</v>
      </c>
      <c r="H187" s="488">
        <v>6647850</v>
      </c>
      <c r="I187" s="488">
        <v>226742</v>
      </c>
      <c r="J187" s="488">
        <v>0</v>
      </c>
      <c r="K187" s="488">
        <v>226742</v>
      </c>
      <c r="L187" s="488">
        <v>0</v>
      </c>
      <c r="M187" s="488">
        <v>0</v>
      </c>
      <c r="N187" s="488">
        <v>122241</v>
      </c>
      <c r="O187" s="488">
        <v>122241</v>
      </c>
      <c r="P187" s="488">
        <v>0</v>
      </c>
      <c r="Q187" s="489">
        <v>56907097</v>
      </c>
      <c r="R187" s="490">
        <v>0.5</v>
      </c>
      <c r="S187" s="491">
        <v>0.49</v>
      </c>
      <c r="T187" s="491">
        <v>0</v>
      </c>
      <c r="U187" s="491">
        <v>0.01</v>
      </c>
      <c r="V187" s="491">
        <v>1</v>
      </c>
      <c r="W187" s="488">
        <v>28453548</v>
      </c>
      <c r="X187" s="488">
        <v>27884478</v>
      </c>
      <c r="Y187" s="488">
        <v>0</v>
      </c>
      <c r="Z187" s="488">
        <v>569071</v>
      </c>
      <c r="AA187" s="488">
        <v>56907097</v>
      </c>
      <c r="AB187" s="488">
        <v>65115</v>
      </c>
      <c r="AC187" s="488">
        <v>0</v>
      </c>
      <c r="AD187" s="488">
        <v>0</v>
      </c>
      <c r="AE187" s="488">
        <v>0</v>
      </c>
      <c r="AF187" s="488">
        <v>65115</v>
      </c>
      <c r="AG187" s="488">
        <v>28388433</v>
      </c>
      <c r="AH187" s="488">
        <v>27884478</v>
      </c>
      <c r="AI187" s="488">
        <v>0</v>
      </c>
      <c r="AJ187" s="488">
        <v>569071</v>
      </c>
      <c r="AK187" s="488">
        <v>56841982</v>
      </c>
      <c r="AL187" s="488">
        <v>226742</v>
      </c>
      <c r="AM187" s="488">
        <v>226742</v>
      </c>
      <c r="AN187" s="488">
        <v>0</v>
      </c>
      <c r="AO187" s="488">
        <v>0</v>
      </c>
      <c r="AP187" s="488">
        <v>122241</v>
      </c>
      <c r="AQ187" s="488">
        <v>0</v>
      </c>
      <c r="AR187" s="488">
        <v>122241</v>
      </c>
      <c r="AS187" s="488">
        <v>65115</v>
      </c>
      <c r="AT187" s="488">
        <v>0</v>
      </c>
      <c r="AU187" s="488">
        <v>0</v>
      </c>
      <c r="AV187" s="488">
        <v>65115</v>
      </c>
      <c r="AW187" s="488">
        <v>0</v>
      </c>
      <c r="AX187" s="488">
        <v>0</v>
      </c>
      <c r="AY187" s="488">
        <v>0</v>
      </c>
      <c r="AZ187" s="488">
        <v>0</v>
      </c>
      <c r="BA187" s="488">
        <v>0</v>
      </c>
      <c r="BB187" s="488">
        <v>0</v>
      </c>
      <c r="BC187" s="488">
        <v>0</v>
      </c>
      <c r="BD187" s="488">
        <v>0</v>
      </c>
      <c r="BE187" s="491">
        <v>0.5</v>
      </c>
      <c r="BF187" s="491">
        <v>0.49</v>
      </c>
      <c r="BG187" s="491">
        <v>0</v>
      </c>
      <c r="BH187" s="491">
        <v>0.01</v>
      </c>
      <c r="BI187" s="491">
        <v>1</v>
      </c>
      <c r="BJ187" s="492">
        <v>-1197013</v>
      </c>
      <c r="BK187" s="492">
        <v>-1173073</v>
      </c>
      <c r="BL187" s="492">
        <v>0</v>
      </c>
      <c r="BM187" s="492">
        <v>-23940</v>
      </c>
      <c r="BN187" s="492">
        <v>-2394026</v>
      </c>
      <c r="BO187" s="492">
        <v>27191420</v>
      </c>
      <c r="BP187" s="492">
        <v>27125503</v>
      </c>
      <c r="BQ187" s="492">
        <v>0</v>
      </c>
      <c r="BR187" s="492">
        <v>545131</v>
      </c>
      <c r="BS187" s="493">
        <v>54862054</v>
      </c>
      <c r="BT187" s="494">
        <v>421680</v>
      </c>
      <c r="BU187" s="492">
        <v>0</v>
      </c>
      <c r="BV187" s="492">
        <v>8548</v>
      </c>
      <c r="BW187" s="492">
        <v>430228</v>
      </c>
      <c r="BX187" s="492">
        <v>1025339</v>
      </c>
      <c r="BY187" s="492">
        <v>0</v>
      </c>
      <c r="BZ187" s="492">
        <v>20925</v>
      </c>
      <c r="CA187" s="492">
        <v>1046264</v>
      </c>
      <c r="CB187" s="492">
        <v>28409</v>
      </c>
      <c r="CC187" s="492">
        <v>0</v>
      </c>
      <c r="CD187" s="492">
        <v>580</v>
      </c>
      <c r="CE187" s="492">
        <v>28989</v>
      </c>
      <c r="CF187" s="492">
        <v>17033</v>
      </c>
      <c r="CG187" s="492">
        <v>0</v>
      </c>
      <c r="CH187" s="492">
        <v>348</v>
      </c>
      <c r="CI187" s="492">
        <v>17381</v>
      </c>
      <c r="CJ187" s="492">
        <v>16976</v>
      </c>
      <c r="CK187" s="492">
        <v>0</v>
      </c>
      <c r="CL187" s="492">
        <v>346</v>
      </c>
      <c r="CM187" s="492">
        <v>17322</v>
      </c>
      <c r="CN187" s="492">
        <v>302</v>
      </c>
      <c r="CO187" s="492">
        <v>0</v>
      </c>
      <c r="CP187" s="492">
        <v>6</v>
      </c>
      <c r="CQ187" s="492">
        <v>308</v>
      </c>
      <c r="CR187" s="492">
        <v>1493</v>
      </c>
      <c r="CS187" s="492">
        <v>0</v>
      </c>
      <c r="CT187" s="492">
        <v>30</v>
      </c>
      <c r="CU187" s="492">
        <v>1523</v>
      </c>
      <c r="CV187" s="492">
        <v>0</v>
      </c>
      <c r="CW187" s="492">
        <v>0</v>
      </c>
      <c r="CX187" s="492">
        <v>0</v>
      </c>
      <c r="CY187" s="492">
        <v>0</v>
      </c>
      <c r="CZ187" s="492">
        <v>1511232</v>
      </c>
      <c r="DA187" s="492">
        <v>0</v>
      </c>
      <c r="DB187" s="492">
        <v>30783</v>
      </c>
      <c r="DC187" s="493">
        <v>1542015</v>
      </c>
      <c r="DD187" s="591" t="s">
        <v>562</v>
      </c>
      <c r="DE187" s="592" t="s">
        <v>529</v>
      </c>
      <c r="DF187" s="593" t="s">
        <v>1213</v>
      </c>
    </row>
    <row r="188" spans="1:110" ht="12.75" x14ac:dyDescent="0.2">
      <c r="A188" s="468">
        <v>181</v>
      </c>
      <c r="B188" s="473" t="s">
        <v>243</v>
      </c>
      <c r="C188" s="403" t="s">
        <v>897</v>
      </c>
      <c r="D188" s="474" t="s">
        <v>901</v>
      </c>
      <c r="E188" s="480" t="s">
        <v>242</v>
      </c>
      <c r="F188" s="487">
        <v>37906358</v>
      </c>
      <c r="G188" s="488">
        <v>0</v>
      </c>
      <c r="H188" s="488">
        <v>171960</v>
      </c>
      <c r="I188" s="488">
        <v>179886</v>
      </c>
      <c r="J188" s="488">
        <v>0</v>
      </c>
      <c r="K188" s="488">
        <v>179886</v>
      </c>
      <c r="L188" s="488">
        <v>0</v>
      </c>
      <c r="M188" s="488">
        <v>0</v>
      </c>
      <c r="N188" s="488">
        <v>30587</v>
      </c>
      <c r="O188" s="488">
        <v>30587</v>
      </c>
      <c r="P188" s="488">
        <v>0</v>
      </c>
      <c r="Q188" s="489">
        <v>37523925</v>
      </c>
      <c r="R188" s="490">
        <v>0.5</v>
      </c>
      <c r="S188" s="491">
        <v>0.4</v>
      </c>
      <c r="T188" s="491">
        <v>0.1</v>
      </c>
      <c r="U188" s="491">
        <v>0</v>
      </c>
      <c r="V188" s="491">
        <v>1</v>
      </c>
      <c r="W188" s="488">
        <v>18761962</v>
      </c>
      <c r="X188" s="488">
        <v>15009570</v>
      </c>
      <c r="Y188" s="488">
        <v>3752393</v>
      </c>
      <c r="Z188" s="488">
        <v>0</v>
      </c>
      <c r="AA188" s="488">
        <v>37523925</v>
      </c>
      <c r="AB188" s="488">
        <v>0</v>
      </c>
      <c r="AC188" s="488">
        <v>0</v>
      </c>
      <c r="AD188" s="488">
        <v>0</v>
      </c>
      <c r="AE188" s="488">
        <v>0</v>
      </c>
      <c r="AF188" s="488">
        <v>0</v>
      </c>
      <c r="AG188" s="488">
        <v>18761962</v>
      </c>
      <c r="AH188" s="488">
        <v>15009570</v>
      </c>
      <c r="AI188" s="488">
        <v>3752393</v>
      </c>
      <c r="AJ188" s="488">
        <v>0</v>
      </c>
      <c r="AK188" s="488">
        <v>37523925</v>
      </c>
      <c r="AL188" s="488">
        <v>179886</v>
      </c>
      <c r="AM188" s="488">
        <v>179886</v>
      </c>
      <c r="AN188" s="488">
        <v>0</v>
      </c>
      <c r="AO188" s="488">
        <v>0</v>
      </c>
      <c r="AP188" s="488">
        <v>30587</v>
      </c>
      <c r="AQ188" s="488">
        <v>0</v>
      </c>
      <c r="AR188" s="488">
        <v>30587</v>
      </c>
      <c r="AS188" s="488">
        <v>0</v>
      </c>
      <c r="AT188" s="488">
        <v>0</v>
      </c>
      <c r="AU188" s="488">
        <v>0</v>
      </c>
      <c r="AV188" s="488">
        <v>0</v>
      </c>
      <c r="AW188" s="488">
        <v>0</v>
      </c>
      <c r="AX188" s="488">
        <v>0</v>
      </c>
      <c r="AY188" s="488">
        <v>0</v>
      </c>
      <c r="AZ188" s="488">
        <v>0</v>
      </c>
      <c r="BA188" s="488">
        <v>0</v>
      </c>
      <c r="BB188" s="488">
        <v>0</v>
      </c>
      <c r="BC188" s="488">
        <v>0</v>
      </c>
      <c r="BD188" s="488">
        <v>0</v>
      </c>
      <c r="BE188" s="491">
        <v>0.5</v>
      </c>
      <c r="BF188" s="491">
        <v>0.4</v>
      </c>
      <c r="BG188" s="491">
        <v>0.1</v>
      </c>
      <c r="BH188" s="491">
        <v>0</v>
      </c>
      <c r="BI188" s="491">
        <v>1</v>
      </c>
      <c r="BJ188" s="492">
        <v>-926287</v>
      </c>
      <c r="BK188" s="492">
        <v>-741029</v>
      </c>
      <c r="BL188" s="492">
        <v>-185257</v>
      </c>
      <c r="BM188" s="492">
        <v>0</v>
      </c>
      <c r="BN188" s="492">
        <v>-1852573</v>
      </c>
      <c r="BO188" s="492">
        <v>17835675</v>
      </c>
      <c r="BP188" s="492">
        <v>14479014</v>
      </c>
      <c r="BQ188" s="492">
        <v>3567136</v>
      </c>
      <c r="BR188" s="492">
        <v>0</v>
      </c>
      <c r="BS188" s="493">
        <v>35881825</v>
      </c>
      <c r="BT188" s="494">
        <v>225925</v>
      </c>
      <c r="BU188" s="492">
        <v>56366</v>
      </c>
      <c r="BV188" s="492">
        <v>0</v>
      </c>
      <c r="BW188" s="492">
        <v>282291</v>
      </c>
      <c r="BX188" s="492">
        <v>759795</v>
      </c>
      <c r="BY188" s="492">
        <v>189949</v>
      </c>
      <c r="BZ188" s="492">
        <v>0</v>
      </c>
      <c r="CA188" s="492">
        <v>949744</v>
      </c>
      <c r="CB188" s="492">
        <v>0</v>
      </c>
      <c r="CC188" s="492">
        <v>0</v>
      </c>
      <c r="CD188" s="492">
        <v>0</v>
      </c>
      <c r="CE188" s="492">
        <v>0</v>
      </c>
      <c r="CF188" s="492">
        <v>0</v>
      </c>
      <c r="CG188" s="492">
        <v>0</v>
      </c>
      <c r="CH188" s="492">
        <v>0</v>
      </c>
      <c r="CI188" s="492">
        <v>0</v>
      </c>
      <c r="CJ188" s="492">
        <v>4466</v>
      </c>
      <c r="CK188" s="492">
        <v>1117</v>
      </c>
      <c r="CL188" s="492">
        <v>0</v>
      </c>
      <c r="CM188" s="492">
        <v>5583</v>
      </c>
      <c r="CN188" s="492">
        <v>1624</v>
      </c>
      <c r="CO188" s="492">
        <v>406</v>
      </c>
      <c r="CP188" s="492">
        <v>0</v>
      </c>
      <c r="CQ188" s="492">
        <v>2030</v>
      </c>
      <c r="CR188" s="492">
        <v>609</v>
      </c>
      <c r="CS188" s="492">
        <v>152</v>
      </c>
      <c r="CT188" s="492">
        <v>0</v>
      </c>
      <c r="CU188" s="492">
        <v>761</v>
      </c>
      <c r="CV188" s="492">
        <v>0</v>
      </c>
      <c r="CW188" s="492">
        <v>0</v>
      </c>
      <c r="CX188" s="492">
        <v>0</v>
      </c>
      <c r="CY188" s="492">
        <v>0</v>
      </c>
      <c r="CZ188" s="492">
        <v>992419</v>
      </c>
      <c r="DA188" s="492">
        <v>247990</v>
      </c>
      <c r="DB188" s="492">
        <v>0</v>
      </c>
      <c r="DC188" s="493">
        <v>1240409</v>
      </c>
      <c r="DD188" s="591" t="s">
        <v>242</v>
      </c>
      <c r="DE188" s="592" t="s">
        <v>1196</v>
      </c>
      <c r="DF188" s="593" t="s">
        <v>1162</v>
      </c>
    </row>
    <row r="189" spans="1:110" ht="12.75" x14ac:dyDescent="0.2">
      <c r="A189" s="468">
        <v>182</v>
      </c>
      <c r="B189" s="473" t="s">
        <v>245</v>
      </c>
      <c r="C189" s="403" t="s">
        <v>897</v>
      </c>
      <c r="D189" s="474" t="s">
        <v>900</v>
      </c>
      <c r="E189" s="480" t="s">
        <v>244</v>
      </c>
      <c r="F189" s="487">
        <v>25028147</v>
      </c>
      <c r="G189" s="488">
        <v>980617</v>
      </c>
      <c r="H189" s="488">
        <v>0</v>
      </c>
      <c r="I189" s="488">
        <v>124359</v>
      </c>
      <c r="J189" s="488">
        <v>0</v>
      </c>
      <c r="K189" s="488">
        <v>124359</v>
      </c>
      <c r="L189" s="488">
        <v>0</v>
      </c>
      <c r="M189" s="488">
        <v>0</v>
      </c>
      <c r="N189" s="488">
        <v>1467026</v>
      </c>
      <c r="O189" s="488">
        <v>1343536</v>
      </c>
      <c r="P189" s="488">
        <v>123490</v>
      </c>
      <c r="Q189" s="489">
        <v>24417379</v>
      </c>
      <c r="R189" s="490">
        <v>0.5</v>
      </c>
      <c r="S189" s="491">
        <v>0.4</v>
      </c>
      <c r="T189" s="491">
        <v>0.1</v>
      </c>
      <c r="U189" s="491">
        <v>0</v>
      </c>
      <c r="V189" s="491">
        <v>1</v>
      </c>
      <c r="W189" s="488">
        <v>12208689</v>
      </c>
      <c r="X189" s="488">
        <v>9766952</v>
      </c>
      <c r="Y189" s="488">
        <v>2441738</v>
      </c>
      <c r="Z189" s="488">
        <v>0</v>
      </c>
      <c r="AA189" s="488">
        <v>24417379</v>
      </c>
      <c r="AB189" s="488">
        <v>0</v>
      </c>
      <c r="AC189" s="488">
        <v>0</v>
      </c>
      <c r="AD189" s="488">
        <v>0</v>
      </c>
      <c r="AE189" s="488">
        <v>0</v>
      </c>
      <c r="AF189" s="488">
        <v>0</v>
      </c>
      <c r="AG189" s="488">
        <v>12208689</v>
      </c>
      <c r="AH189" s="488">
        <v>9766952</v>
      </c>
      <c r="AI189" s="488">
        <v>2441738</v>
      </c>
      <c r="AJ189" s="488">
        <v>0</v>
      </c>
      <c r="AK189" s="488">
        <v>24417379</v>
      </c>
      <c r="AL189" s="488">
        <v>124359</v>
      </c>
      <c r="AM189" s="488">
        <v>124359</v>
      </c>
      <c r="AN189" s="488">
        <v>0</v>
      </c>
      <c r="AO189" s="488">
        <v>0</v>
      </c>
      <c r="AP189" s="488">
        <v>1343536</v>
      </c>
      <c r="AQ189" s="488">
        <v>123490</v>
      </c>
      <c r="AR189" s="488">
        <v>1467026</v>
      </c>
      <c r="AS189" s="488">
        <v>0</v>
      </c>
      <c r="AT189" s="488">
        <v>0</v>
      </c>
      <c r="AU189" s="488">
        <v>0</v>
      </c>
      <c r="AV189" s="488">
        <v>0</v>
      </c>
      <c r="AW189" s="488">
        <v>0</v>
      </c>
      <c r="AX189" s="488">
        <v>0</v>
      </c>
      <c r="AY189" s="488">
        <v>0</v>
      </c>
      <c r="AZ189" s="488">
        <v>0</v>
      </c>
      <c r="BA189" s="488">
        <v>0</v>
      </c>
      <c r="BB189" s="488">
        <v>0</v>
      </c>
      <c r="BC189" s="488">
        <v>0</v>
      </c>
      <c r="BD189" s="488">
        <v>0</v>
      </c>
      <c r="BE189" s="491">
        <v>0.5</v>
      </c>
      <c r="BF189" s="491">
        <v>0.4</v>
      </c>
      <c r="BG189" s="491">
        <v>0.1</v>
      </c>
      <c r="BH189" s="491">
        <v>0</v>
      </c>
      <c r="BI189" s="491">
        <v>1</v>
      </c>
      <c r="BJ189" s="492">
        <v>-1023966</v>
      </c>
      <c r="BK189" s="492">
        <v>-819173</v>
      </c>
      <c r="BL189" s="492">
        <v>-204793</v>
      </c>
      <c r="BM189" s="492">
        <v>0</v>
      </c>
      <c r="BN189" s="492">
        <v>-2047932</v>
      </c>
      <c r="BO189" s="492">
        <v>11184723</v>
      </c>
      <c r="BP189" s="492">
        <v>10415674</v>
      </c>
      <c r="BQ189" s="492">
        <v>2360435</v>
      </c>
      <c r="BR189" s="492">
        <v>0</v>
      </c>
      <c r="BS189" s="493">
        <v>23960832</v>
      </c>
      <c r="BT189" s="494">
        <v>166896</v>
      </c>
      <c r="BU189" s="492">
        <v>38533</v>
      </c>
      <c r="BV189" s="492">
        <v>0</v>
      </c>
      <c r="BW189" s="492">
        <v>205429</v>
      </c>
      <c r="BX189" s="492">
        <v>601182</v>
      </c>
      <c r="BY189" s="492">
        <v>150296</v>
      </c>
      <c r="BZ189" s="492">
        <v>0</v>
      </c>
      <c r="CA189" s="492">
        <v>751478</v>
      </c>
      <c r="CB189" s="492">
        <v>2957</v>
      </c>
      <c r="CC189" s="492">
        <v>739</v>
      </c>
      <c r="CD189" s="492">
        <v>0</v>
      </c>
      <c r="CE189" s="492">
        <v>3696</v>
      </c>
      <c r="CF189" s="492">
        <v>31218</v>
      </c>
      <c r="CG189" s="492">
        <v>7805</v>
      </c>
      <c r="CH189" s="492">
        <v>0</v>
      </c>
      <c r="CI189" s="492">
        <v>39023</v>
      </c>
      <c r="CJ189" s="492">
        <v>493</v>
      </c>
      <c r="CK189" s="492">
        <v>123</v>
      </c>
      <c r="CL189" s="492">
        <v>0</v>
      </c>
      <c r="CM189" s="492">
        <v>616</v>
      </c>
      <c r="CN189" s="492">
        <v>13813</v>
      </c>
      <c r="CO189" s="492">
        <v>3453</v>
      </c>
      <c r="CP189" s="492">
        <v>0</v>
      </c>
      <c r="CQ189" s="492">
        <v>17266</v>
      </c>
      <c r="CR189" s="492">
        <v>609</v>
      </c>
      <c r="CS189" s="492">
        <v>152</v>
      </c>
      <c r="CT189" s="492">
        <v>0</v>
      </c>
      <c r="CU189" s="492">
        <v>761</v>
      </c>
      <c r="CV189" s="492">
        <v>0</v>
      </c>
      <c r="CW189" s="492">
        <v>0</v>
      </c>
      <c r="CX189" s="492">
        <v>0</v>
      </c>
      <c r="CY189" s="492">
        <v>0</v>
      </c>
      <c r="CZ189" s="492">
        <v>817168</v>
      </c>
      <c r="DA189" s="492">
        <v>201101</v>
      </c>
      <c r="DB189" s="492">
        <v>0</v>
      </c>
      <c r="DC189" s="493">
        <v>1018269</v>
      </c>
      <c r="DD189" s="591" t="s">
        <v>244</v>
      </c>
      <c r="DE189" s="592" t="s">
        <v>1188</v>
      </c>
      <c r="DF189" s="593" t="s">
        <v>1162</v>
      </c>
    </row>
    <row r="190" spans="1:110" ht="12.75" x14ac:dyDescent="0.2">
      <c r="A190" s="468">
        <v>183</v>
      </c>
      <c r="B190" s="473" t="s">
        <v>247</v>
      </c>
      <c r="C190" s="403" t="s">
        <v>529</v>
      </c>
      <c r="D190" s="474" t="s">
        <v>905</v>
      </c>
      <c r="E190" s="480" t="s">
        <v>563</v>
      </c>
      <c r="F190" s="487">
        <v>88872600</v>
      </c>
      <c r="G190" s="488">
        <v>0</v>
      </c>
      <c r="H190" s="488">
        <v>9509781</v>
      </c>
      <c r="I190" s="488">
        <v>238111</v>
      </c>
      <c r="J190" s="488">
        <v>0</v>
      </c>
      <c r="K190" s="488">
        <v>238111</v>
      </c>
      <c r="L190" s="488">
        <v>0</v>
      </c>
      <c r="M190" s="488">
        <v>192429</v>
      </c>
      <c r="N190" s="488">
        <v>2477234</v>
      </c>
      <c r="O190" s="488">
        <v>2477234</v>
      </c>
      <c r="P190" s="488">
        <v>0</v>
      </c>
      <c r="Q190" s="489">
        <v>76455045</v>
      </c>
      <c r="R190" s="490">
        <v>0.5</v>
      </c>
      <c r="S190" s="491">
        <v>0.49</v>
      </c>
      <c r="T190" s="491">
        <v>0</v>
      </c>
      <c r="U190" s="491">
        <v>0.01</v>
      </c>
      <c r="V190" s="491">
        <v>1</v>
      </c>
      <c r="W190" s="488">
        <v>38227523</v>
      </c>
      <c r="X190" s="488">
        <v>37462972</v>
      </c>
      <c r="Y190" s="488">
        <v>0</v>
      </c>
      <c r="Z190" s="488">
        <v>764550</v>
      </c>
      <c r="AA190" s="488">
        <v>76455045</v>
      </c>
      <c r="AB190" s="488">
        <v>0</v>
      </c>
      <c r="AC190" s="488">
        <v>0</v>
      </c>
      <c r="AD190" s="488">
        <v>0</v>
      </c>
      <c r="AE190" s="488">
        <v>0</v>
      </c>
      <c r="AF190" s="488">
        <v>0</v>
      </c>
      <c r="AG190" s="488">
        <v>38227523</v>
      </c>
      <c r="AH190" s="488">
        <v>37462972</v>
      </c>
      <c r="AI190" s="488">
        <v>0</v>
      </c>
      <c r="AJ190" s="488">
        <v>764550</v>
      </c>
      <c r="AK190" s="488">
        <v>76455045</v>
      </c>
      <c r="AL190" s="488">
        <v>238111</v>
      </c>
      <c r="AM190" s="488">
        <v>238111</v>
      </c>
      <c r="AN190" s="488">
        <v>192429</v>
      </c>
      <c r="AO190" s="488">
        <v>192429</v>
      </c>
      <c r="AP190" s="488">
        <v>2477234</v>
      </c>
      <c r="AQ190" s="488">
        <v>0</v>
      </c>
      <c r="AR190" s="488">
        <v>2477234</v>
      </c>
      <c r="AS190" s="488">
        <v>0</v>
      </c>
      <c r="AT190" s="488">
        <v>0</v>
      </c>
      <c r="AU190" s="488">
        <v>0</v>
      </c>
      <c r="AV190" s="488">
        <v>0</v>
      </c>
      <c r="AW190" s="488">
        <v>0</v>
      </c>
      <c r="AX190" s="488">
        <v>0</v>
      </c>
      <c r="AY190" s="488">
        <v>0</v>
      </c>
      <c r="AZ190" s="488">
        <v>0</v>
      </c>
      <c r="BA190" s="488">
        <v>0</v>
      </c>
      <c r="BB190" s="488">
        <v>0</v>
      </c>
      <c r="BC190" s="488">
        <v>0</v>
      </c>
      <c r="BD190" s="488">
        <v>0</v>
      </c>
      <c r="BE190" s="491">
        <v>0.5</v>
      </c>
      <c r="BF190" s="491">
        <v>0.49</v>
      </c>
      <c r="BG190" s="491">
        <v>0</v>
      </c>
      <c r="BH190" s="491">
        <v>0.01</v>
      </c>
      <c r="BI190" s="491">
        <v>1</v>
      </c>
      <c r="BJ190" s="492">
        <v>-1322043</v>
      </c>
      <c r="BK190" s="492">
        <v>-1295603</v>
      </c>
      <c r="BL190" s="492">
        <v>0</v>
      </c>
      <c r="BM190" s="492">
        <v>-26441</v>
      </c>
      <c r="BN190" s="492">
        <v>-2644087</v>
      </c>
      <c r="BO190" s="492">
        <v>36905480</v>
      </c>
      <c r="BP190" s="492">
        <v>39075143</v>
      </c>
      <c r="BQ190" s="492">
        <v>0</v>
      </c>
      <c r="BR190" s="492">
        <v>738109</v>
      </c>
      <c r="BS190" s="493">
        <v>76718732</v>
      </c>
      <c r="BT190" s="494">
        <v>602851</v>
      </c>
      <c r="BU190" s="492">
        <v>0</v>
      </c>
      <c r="BV190" s="492">
        <v>11485</v>
      </c>
      <c r="BW190" s="492">
        <v>614336</v>
      </c>
      <c r="BX190" s="492">
        <v>1135210</v>
      </c>
      <c r="BY190" s="492">
        <v>0</v>
      </c>
      <c r="BZ190" s="492">
        <v>22872</v>
      </c>
      <c r="CA190" s="492">
        <v>1158082</v>
      </c>
      <c r="CB190" s="492">
        <v>14168</v>
      </c>
      <c r="CC190" s="492">
        <v>0</v>
      </c>
      <c r="CD190" s="492">
        <v>289</v>
      </c>
      <c r="CE190" s="492">
        <v>14457</v>
      </c>
      <c r="CF190" s="492">
        <v>8710</v>
      </c>
      <c r="CG190" s="492">
        <v>0</v>
      </c>
      <c r="CH190" s="492">
        <v>178</v>
      </c>
      <c r="CI190" s="492">
        <v>8888</v>
      </c>
      <c r="CJ190" s="492">
        <v>43787</v>
      </c>
      <c r="CK190" s="492">
        <v>0</v>
      </c>
      <c r="CL190" s="492">
        <v>894</v>
      </c>
      <c r="CM190" s="492">
        <v>44681</v>
      </c>
      <c r="CN190" s="492">
        <v>11183</v>
      </c>
      <c r="CO190" s="492">
        <v>0</v>
      </c>
      <c r="CP190" s="492">
        <v>228</v>
      </c>
      <c r="CQ190" s="492">
        <v>11411</v>
      </c>
      <c r="CR190" s="492">
        <v>746</v>
      </c>
      <c r="CS190" s="492">
        <v>0</v>
      </c>
      <c r="CT190" s="492">
        <v>15</v>
      </c>
      <c r="CU190" s="492">
        <v>761</v>
      </c>
      <c r="CV190" s="492">
        <v>0</v>
      </c>
      <c r="CW190" s="492">
        <v>0</v>
      </c>
      <c r="CX190" s="492">
        <v>0</v>
      </c>
      <c r="CY190" s="492">
        <v>0</v>
      </c>
      <c r="CZ190" s="492">
        <v>1816655</v>
      </c>
      <c r="DA190" s="492">
        <v>0</v>
      </c>
      <c r="DB190" s="492">
        <v>35961</v>
      </c>
      <c r="DC190" s="493">
        <v>1852616</v>
      </c>
      <c r="DD190" s="591" t="s">
        <v>563</v>
      </c>
      <c r="DE190" s="592" t="s">
        <v>529</v>
      </c>
      <c r="DF190" s="593" t="s">
        <v>1213</v>
      </c>
    </row>
    <row r="191" spans="1:110" ht="12.75" x14ac:dyDescent="0.2">
      <c r="A191" s="468">
        <v>184</v>
      </c>
      <c r="B191" s="473" t="s">
        <v>249</v>
      </c>
      <c r="C191" s="403" t="s">
        <v>897</v>
      </c>
      <c r="D191" s="474" t="s">
        <v>901</v>
      </c>
      <c r="E191" s="480" t="s">
        <v>248</v>
      </c>
      <c r="F191" s="487">
        <v>23583958</v>
      </c>
      <c r="G191" s="488">
        <v>2506188</v>
      </c>
      <c r="H191" s="488">
        <v>0</v>
      </c>
      <c r="I191" s="488">
        <v>247838</v>
      </c>
      <c r="J191" s="488">
        <v>0</v>
      </c>
      <c r="K191" s="488">
        <v>247838</v>
      </c>
      <c r="L191" s="488">
        <v>0</v>
      </c>
      <c r="M191" s="488">
        <v>17091</v>
      </c>
      <c r="N191" s="488">
        <v>592645</v>
      </c>
      <c r="O191" s="488">
        <v>592645</v>
      </c>
      <c r="P191" s="488">
        <v>0</v>
      </c>
      <c r="Q191" s="489">
        <v>25232572</v>
      </c>
      <c r="R191" s="490">
        <v>0.5</v>
      </c>
      <c r="S191" s="491">
        <v>0.4</v>
      </c>
      <c r="T191" s="491">
        <v>0.1</v>
      </c>
      <c r="U191" s="491">
        <v>0</v>
      </c>
      <c r="V191" s="491">
        <v>1</v>
      </c>
      <c r="W191" s="488">
        <v>12616286</v>
      </c>
      <c r="X191" s="488">
        <v>10093029</v>
      </c>
      <c r="Y191" s="488">
        <v>2523257</v>
      </c>
      <c r="Z191" s="488">
        <v>0</v>
      </c>
      <c r="AA191" s="488">
        <v>25232572</v>
      </c>
      <c r="AB191" s="488">
        <v>26737</v>
      </c>
      <c r="AC191" s="488">
        <v>0</v>
      </c>
      <c r="AD191" s="488">
        <v>0</v>
      </c>
      <c r="AE191" s="488">
        <v>0</v>
      </c>
      <c r="AF191" s="488">
        <v>26737</v>
      </c>
      <c r="AG191" s="488">
        <v>12589549</v>
      </c>
      <c r="AH191" s="488">
        <v>10093029</v>
      </c>
      <c r="AI191" s="488">
        <v>2523257</v>
      </c>
      <c r="AJ191" s="488">
        <v>0</v>
      </c>
      <c r="AK191" s="488">
        <v>25205835</v>
      </c>
      <c r="AL191" s="488">
        <v>247838</v>
      </c>
      <c r="AM191" s="488">
        <v>247838</v>
      </c>
      <c r="AN191" s="488">
        <v>17091</v>
      </c>
      <c r="AO191" s="488">
        <v>17091</v>
      </c>
      <c r="AP191" s="488">
        <v>592645</v>
      </c>
      <c r="AQ191" s="488">
        <v>0</v>
      </c>
      <c r="AR191" s="488">
        <v>592645</v>
      </c>
      <c r="AS191" s="488">
        <v>26737</v>
      </c>
      <c r="AT191" s="488">
        <v>0</v>
      </c>
      <c r="AU191" s="488">
        <v>0</v>
      </c>
      <c r="AV191" s="488">
        <v>26737</v>
      </c>
      <c r="AW191" s="488">
        <v>0</v>
      </c>
      <c r="AX191" s="488">
        <v>0</v>
      </c>
      <c r="AY191" s="488">
        <v>0</v>
      </c>
      <c r="AZ191" s="488">
        <v>0</v>
      </c>
      <c r="BA191" s="488">
        <v>0</v>
      </c>
      <c r="BB191" s="488">
        <v>0</v>
      </c>
      <c r="BC191" s="488">
        <v>0</v>
      </c>
      <c r="BD191" s="488">
        <v>0</v>
      </c>
      <c r="BE191" s="491">
        <v>0.5</v>
      </c>
      <c r="BF191" s="491">
        <v>0.4</v>
      </c>
      <c r="BG191" s="491">
        <v>0.1</v>
      </c>
      <c r="BH191" s="491">
        <v>0</v>
      </c>
      <c r="BI191" s="491">
        <v>1</v>
      </c>
      <c r="BJ191" s="492">
        <v>-241531</v>
      </c>
      <c r="BK191" s="492">
        <v>-193224</v>
      </c>
      <c r="BL191" s="492">
        <v>-48306</v>
      </c>
      <c r="BM191" s="492">
        <v>0</v>
      </c>
      <c r="BN191" s="492">
        <v>-483061</v>
      </c>
      <c r="BO191" s="492">
        <v>12348018</v>
      </c>
      <c r="BP191" s="492">
        <v>10784116</v>
      </c>
      <c r="BQ191" s="492">
        <v>2474951</v>
      </c>
      <c r="BR191" s="492">
        <v>0</v>
      </c>
      <c r="BS191" s="493">
        <v>25607085</v>
      </c>
      <c r="BT191" s="494">
        <v>161173</v>
      </c>
      <c r="BU191" s="492">
        <v>37903</v>
      </c>
      <c r="BV191" s="492">
        <v>0</v>
      </c>
      <c r="BW191" s="492">
        <v>199076</v>
      </c>
      <c r="BX191" s="492">
        <v>1133906</v>
      </c>
      <c r="BY191" s="492">
        <v>283477</v>
      </c>
      <c r="BZ191" s="492">
        <v>0</v>
      </c>
      <c r="CA191" s="492">
        <v>1417383</v>
      </c>
      <c r="CB191" s="492">
        <v>317</v>
      </c>
      <c r="CC191" s="492">
        <v>79</v>
      </c>
      <c r="CD191" s="492">
        <v>0</v>
      </c>
      <c r="CE191" s="492">
        <v>396</v>
      </c>
      <c r="CF191" s="492">
        <v>0</v>
      </c>
      <c r="CG191" s="492">
        <v>0</v>
      </c>
      <c r="CH191" s="492">
        <v>0</v>
      </c>
      <c r="CI191" s="492">
        <v>0</v>
      </c>
      <c r="CJ191" s="492">
        <v>0</v>
      </c>
      <c r="CK191" s="492">
        <v>0</v>
      </c>
      <c r="CL191" s="492">
        <v>0</v>
      </c>
      <c r="CM191" s="492">
        <v>0</v>
      </c>
      <c r="CN191" s="492">
        <v>28517</v>
      </c>
      <c r="CO191" s="492">
        <v>7129</v>
      </c>
      <c r="CP191" s="492">
        <v>0</v>
      </c>
      <c r="CQ191" s="492">
        <v>35646</v>
      </c>
      <c r="CR191" s="492">
        <v>0</v>
      </c>
      <c r="CS191" s="492">
        <v>0</v>
      </c>
      <c r="CT191" s="492">
        <v>0</v>
      </c>
      <c r="CU191" s="492">
        <v>0</v>
      </c>
      <c r="CV191" s="492">
        <v>0</v>
      </c>
      <c r="CW191" s="492">
        <v>0</v>
      </c>
      <c r="CX191" s="492">
        <v>0</v>
      </c>
      <c r="CY191" s="492">
        <v>0</v>
      </c>
      <c r="CZ191" s="492">
        <v>1323913</v>
      </c>
      <c r="DA191" s="492">
        <v>328588</v>
      </c>
      <c r="DB191" s="492">
        <v>0</v>
      </c>
      <c r="DC191" s="493">
        <v>1652501</v>
      </c>
      <c r="DD191" s="591" t="s">
        <v>248</v>
      </c>
      <c r="DE191" s="592" t="s">
        <v>1192</v>
      </c>
      <c r="DF191" s="593" t="s">
        <v>1162</v>
      </c>
    </row>
    <row r="192" spans="1:110" ht="12.75" x14ac:dyDescent="0.2">
      <c r="A192" s="468">
        <v>185</v>
      </c>
      <c r="B192" s="473" t="s">
        <v>251</v>
      </c>
      <c r="C192" s="403" t="s">
        <v>529</v>
      </c>
      <c r="D192" s="474" t="s">
        <v>906</v>
      </c>
      <c r="E192" s="480" t="s">
        <v>531</v>
      </c>
      <c r="F192" s="487">
        <v>60079267</v>
      </c>
      <c r="G192" s="488">
        <v>0</v>
      </c>
      <c r="H192" s="488">
        <v>1692436</v>
      </c>
      <c r="I192" s="488">
        <v>261366</v>
      </c>
      <c r="J192" s="488">
        <v>0</v>
      </c>
      <c r="K192" s="488">
        <v>261366</v>
      </c>
      <c r="L192" s="488">
        <v>0</v>
      </c>
      <c r="M192" s="488">
        <v>490850</v>
      </c>
      <c r="N192" s="488">
        <v>91443</v>
      </c>
      <c r="O192" s="488">
        <v>91443</v>
      </c>
      <c r="P192" s="488">
        <v>0</v>
      </c>
      <c r="Q192" s="489">
        <v>57543172</v>
      </c>
      <c r="R192" s="490">
        <v>0.5</v>
      </c>
      <c r="S192" s="491">
        <v>0.49</v>
      </c>
      <c r="T192" s="491">
        <v>0</v>
      </c>
      <c r="U192" s="491">
        <v>0.01</v>
      </c>
      <c r="V192" s="491">
        <v>1</v>
      </c>
      <c r="W192" s="488">
        <v>28771586</v>
      </c>
      <c r="X192" s="488">
        <v>28196154</v>
      </c>
      <c r="Y192" s="488">
        <v>0</v>
      </c>
      <c r="Z192" s="488">
        <v>575432</v>
      </c>
      <c r="AA192" s="488">
        <v>57543172</v>
      </c>
      <c r="AB192" s="488">
        <v>816661.47</v>
      </c>
      <c r="AC192" s="488">
        <v>0</v>
      </c>
      <c r="AD192" s="488">
        <v>0</v>
      </c>
      <c r="AE192" s="488">
        <v>0</v>
      </c>
      <c r="AF192" s="488">
        <v>816661.47</v>
      </c>
      <c r="AG192" s="488">
        <v>27954925</v>
      </c>
      <c r="AH192" s="488">
        <v>28196154</v>
      </c>
      <c r="AI192" s="488">
        <v>0</v>
      </c>
      <c r="AJ192" s="488">
        <v>575432</v>
      </c>
      <c r="AK192" s="488">
        <v>56726511</v>
      </c>
      <c r="AL192" s="488">
        <v>261366</v>
      </c>
      <c r="AM192" s="488">
        <v>261366</v>
      </c>
      <c r="AN192" s="488">
        <v>490850</v>
      </c>
      <c r="AO192" s="488">
        <v>490850</v>
      </c>
      <c r="AP192" s="488">
        <v>91443</v>
      </c>
      <c r="AQ192" s="488">
        <v>0</v>
      </c>
      <c r="AR192" s="488">
        <v>91443</v>
      </c>
      <c r="AS192" s="488">
        <v>0</v>
      </c>
      <c r="AT192" s="488">
        <v>0</v>
      </c>
      <c r="AU192" s="488">
        <v>0</v>
      </c>
      <c r="AV192" s="488">
        <v>0</v>
      </c>
      <c r="AW192" s="488">
        <v>0</v>
      </c>
      <c r="AX192" s="488">
        <v>0</v>
      </c>
      <c r="AY192" s="488">
        <v>0</v>
      </c>
      <c r="AZ192" s="488">
        <v>0</v>
      </c>
      <c r="BA192" s="488">
        <v>0</v>
      </c>
      <c r="BB192" s="488">
        <v>0</v>
      </c>
      <c r="BC192" s="488">
        <v>816661.47</v>
      </c>
      <c r="BD192" s="488">
        <v>816661.47</v>
      </c>
      <c r="BE192" s="491">
        <v>0.5</v>
      </c>
      <c r="BF192" s="491">
        <v>0.49</v>
      </c>
      <c r="BG192" s="491">
        <v>0</v>
      </c>
      <c r="BH192" s="491">
        <v>0.01</v>
      </c>
      <c r="BI192" s="491">
        <v>1</v>
      </c>
      <c r="BJ192" s="492">
        <v>485789</v>
      </c>
      <c r="BK192" s="492">
        <v>476074</v>
      </c>
      <c r="BL192" s="492">
        <v>0</v>
      </c>
      <c r="BM192" s="492">
        <v>9716</v>
      </c>
      <c r="BN192" s="492">
        <v>971579</v>
      </c>
      <c r="BO192" s="492">
        <v>28440714</v>
      </c>
      <c r="BP192" s="492">
        <v>30332548</v>
      </c>
      <c r="BQ192" s="492">
        <v>0</v>
      </c>
      <c r="BR192" s="492">
        <v>585148</v>
      </c>
      <c r="BS192" s="493">
        <v>59358410</v>
      </c>
      <c r="BT192" s="494">
        <v>444562</v>
      </c>
      <c r="BU192" s="492">
        <v>0</v>
      </c>
      <c r="BV192" s="492">
        <v>8644</v>
      </c>
      <c r="BW192" s="492">
        <v>453206</v>
      </c>
      <c r="BX192" s="492">
        <v>1594711</v>
      </c>
      <c r="BY192" s="492">
        <v>0</v>
      </c>
      <c r="BZ192" s="492">
        <v>31620</v>
      </c>
      <c r="CA192" s="492">
        <v>1626331</v>
      </c>
      <c r="CB192" s="492">
        <v>9929</v>
      </c>
      <c r="CC192" s="492">
        <v>0</v>
      </c>
      <c r="CD192" s="492">
        <v>203</v>
      </c>
      <c r="CE192" s="492">
        <v>10132</v>
      </c>
      <c r="CF192" s="492">
        <v>0</v>
      </c>
      <c r="CG192" s="492">
        <v>0</v>
      </c>
      <c r="CH192" s="492">
        <v>0</v>
      </c>
      <c r="CI192" s="492">
        <v>0</v>
      </c>
      <c r="CJ192" s="492">
        <v>0</v>
      </c>
      <c r="CK192" s="492">
        <v>0</v>
      </c>
      <c r="CL192" s="492">
        <v>0</v>
      </c>
      <c r="CM192" s="492">
        <v>0</v>
      </c>
      <c r="CN192" s="492">
        <v>6014</v>
      </c>
      <c r="CO192" s="492">
        <v>0</v>
      </c>
      <c r="CP192" s="492">
        <v>123</v>
      </c>
      <c r="CQ192" s="492">
        <v>6137</v>
      </c>
      <c r="CR192" s="492">
        <v>746</v>
      </c>
      <c r="CS192" s="492">
        <v>0</v>
      </c>
      <c r="CT192" s="492">
        <v>15</v>
      </c>
      <c r="CU192" s="492">
        <v>761</v>
      </c>
      <c r="CV192" s="492">
        <v>0</v>
      </c>
      <c r="CW192" s="492">
        <v>0</v>
      </c>
      <c r="CX192" s="492">
        <v>0</v>
      </c>
      <c r="CY192" s="492">
        <v>0</v>
      </c>
      <c r="CZ192" s="492">
        <v>2055962</v>
      </c>
      <c r="DA192" s="492">
        <v>0</v>
      </c>
      <c r="DB192" s="492">
        <v>40605</v>
      </c>
      <c r="DC192" s="493">
        <v>2096567</v>
      </c>
      <c r="DD192" s="591" t="s">
        <v>531</v>
      </c>
      <c r="DE192" s="592" t="s">
        <v>529</v>
      </c>
      <c r="DF192" s="593" t="s">
        <v>1181</v>
      </c>
    </row>
    <row r="193" spans="1:110" ht="12.75" x14ac:dyDescent="0.2">
      <c r="A193" s="468">
        <v>186</v>
      </c>
      <c r="B193" s="473" t="s">
        <v>253</v>
      </c>
      <c r="C193" s="403" t="s">
        <v>904</v>
      </c>
      <c r="D193" s="474" t="s">
        <v>910</v>
      </c>
      <c r="E193" s="480" t="s">
        <v>252</v>
      </c>
      <c r="F193" s="487">
        <v>56652260</v>
      </c>
      <c r="G193" s="488">
        <v>0</v>
      </c>
      <c r="H193" s="488">
        <v>2555021</v>
      </c>
      <c r="I193" s="488">
        <v>226812</v>
      </c>
      <c r="J193" s="488">
        <v>0</v>
      </c>
      <c r="K193" s="488">
        <v>226812</v>
      </c>
      <c r="L193" s="488">
        <v>0</v>
      </c>
      <c r="M193" s="488">
        <v>163744</v>
      </c>
      <c r="N193" s="488">
        <v>0</v>
      </c>
      <c r="O193" s="488">
        <v>0</v>
      </c>
      <c r="P193" s="488">
        <v>0</v>
      </c>
      <c r="Q193" s="489">
        <v>53706683</v>
      </c>
      <c r="R193" s="490">
        <v>0.5</v>
      </c>
      <c r="S193" s="491">
        <v>0.49</v>
      </c>
      <c r="T193" s="491">
        <v>0</v>
      </c>
      <c r="U193" s="491">
        <v>0.01</v>
      </c>
      <c r="V193" s="491">
        <v>1</v>
      </c>
      <c r="W193" s="488">
        <v>26853341</v>
      </c>
      <c r="X193" s="488">
        <v>26316275</v>
      </c>
      <c r="Y193" s="488">
        <v>0</v>
      </c>
      <c r="Z193" s="488">
        <v>537067</v>
      </c>
      <c r="AA193" s="488">
        <v>53706683</v>
      </c>
      <c r="AB193" s="488">
        <v>10109</v>
      </c>
      <c r="AC193" s="488">
        <v>0</v>
      </c>
      <c r="AD193" s="488">
        <v>0</v>
      </c>
      <c r="AE193" s="488">
        <v>0</v>
      </c>
      <c r="AF193" s="488">
        <v>10109</v>
      </c>
      <c r="AG193" s="488">
        <v>26843232</v>
      </c>
      <c r="AH193" s="488">
        <v>26316275</v>
      </c>
      <c r="AI193" s="488">
        <v>0</v>
      </c>
      <c r="AJ193" s="488">
        <v>537067</v>
      </c>
      <c r="AK193" s="488">
        <v>53696574</v>
      </c>
      <c r="AL193" s="488">
        <v>226812</v>
      </c>
      <c r="AM193" s="488">
        <v>226812</v>
      </c>
      <c r="AN193" s="488">
        <v>163744</v>
      </c>
      <c r="AO193" s="488">
        <v>163744</v>
      </c>
      <c r="AP193" s="488">
        <v>0</v>
      </c>
      <c r="AQ193" s="488">
        <v>0</v>
      </c>
      <c r="AR193" s="488">
        <v>0</v>
      </c>
      <c r="AS193" s="488">
        <v>10109</v>
      </c>
      <c r="AT193" s="488">
        <v>0</v>
      </c>
      <c r="AU193" s="488">
        <v>0</v>
      </c>
      <c r="AV193" s="488">
        <v>10109</v>
      </c>
      <c r="AW193" s="488">
        <v>0</v>
      </c>
      <c r="AX193" s="488">
        <v>0</v>
      </c>
      <c r="AY193" s="488">
        <v>0</v>
      </c>
      <c r="AZ193" s="488">
        <v>0</v>
      </c>
      <c r="BA193" s="488">
        <v>0</v>
      </c>
      <c r="BB193" s="488">
        <v>0</v>
      </c>
      <c r="BC193" s="488">
        <v>0</v>
      </c>
      <c r="BD193" s="488">
        <v>0</v>
      </c>
      <c r="BE193" s="491">
        <v>0.5</v>
      </c>
      <c r="BF193" s="491">
        <v>0.49</v>
      </c>
      <c r="BG193" s="491">
        <v>0</v>
      </c>
      <c r="BH193" s="491">
        <v>0.01</v>
      </c>
      <c r="BI193" s="491">
        <v>1</v>
      </c>
      <c r="BJ193" s="492">
        <v>-524860</v>
      </c>
      <c r="BK193" s="492">
        <v>-514362</v>
      </c>
      <c r="BL193" s="492">
        <v>0</v>
      </c>
      <c r="BM193" s="492">
        <v>-10497</v>
      </c>
      <c r="BN193" s="492">
        <v>-1049719</v>
      </c>
      <c r="BO193" s="492">
        <v>26318372</v>
      </c>
      <c r="BP193" s="492">
        <v>26202578</v>
      </c>
      <c r="BQ193" s="492">
        <v>0</v>
      </c>
      <c r="BR193" s="492">
        <v>526570</v>
      </c>
      <c r="BS193" s="493">
        <v>53047520</v>
      </c>
      <c r="BT193" s="494">
        <v>397920</v>
      </c>
      <c r="BU193" s="492">
        <v>0</v>
      </c>
      <c r="BV193" s="492">
        <v>8068</v>
      </c>
      <c r="BW193" s="492">
        <v>405988</v>
      </c>
      <c r="BX193" s="492">
        <v>1263368</v>
      </c>
      <c r="BY193" s="492">
        <v>0</v>
      </c>
      <c r="BZ193" s="492">
        <v>25654</v>
      </c>
      <c r="CA193" s="492">
        <v>1289022</v>
      </c>
      <c r="CB193" s="492">
        <v>3441</v>
      </c>
      <c r="CC193" s="492">
        <v>0</v>
      </c>
      <c r="CD193" s="492">
        <v>70</v>
      </c>
      <c r="CE193" s="492">
        <v>3511</v>
      </c>
      <c r="CF193" s="492">
        <v>0</v>
      </c>
      <c r="CG193" s="492">
        <v>0</v>
      </c>
      <c r="CH193" s="492">
        <v>0</v>
      </c>
      <c r="CI193" s="492">
        <v>0</v>
      </c>
      <c r="CJ193" s="492">
        <v>1017</v>
      </c>
      <c r="CK193" s="492">
        <v>0</v>
      </c>
      <c r="CL193" s="492">
        <v>21</v>
      </c>
      <c r="CM193" s="492">
        <v>1038</v>
      </c>
      <c r="CN193" s="492">
        <v>0</v>
      </c>
      <c r="CO193" s="492">
        <v>0</v>
      </c>
      <c r="CP193" s="492">
        <v>0</v>
      </c>
      <c r="CQ193" s="492">
        <v>0</v>
      </c>
      <c r="CR193" s="492">
        <v>0</v>
      </c>
      <c r="CS193" s="492">
        <v>0</v>
      </c>
      <c r="CT193" s="492">
        <v>0</v>
      </c>
      <c r="CU193" s="492">
        <v>0</v>
      </c>
      <c r="CV193" s="492">
        <v>0</v>
      </c>
      <c r="CW193" s="492">
        <v>0</v>
      </c>
      <c r="CX193" s="492">
        <v>0</v>
      </c>
      <c r="CY193" s="492">
        <v>0</v>
      </c>
      <c r="CZ193" s="492">
        <v>1665746</v>
      </c>
      <c r="DA193" s="492">
        <v>0</v>
      </c>
      <c r="DB193" s="492">
        <v>33813</v>
      </c>
      <c r="DC193" s="493">
        <v>1699559</v>
      </c>
      <c r="DD193" s="591" t="s">
        <v>252</v>
      </c>
      <c r="DE193" s="592" t="s">
        <v>1175</v>
      </c>
      <c r="DF193" s="593" t="s">
        <v>1216</v>
      </c>
    </row>
    <row r="194" spans="1:110" ht="12.75" x14ac:dyDescent="0.2">
      <c r="A194" s="468">
        <v>187</v>
      </c>
      <c r="B194" s="473" t="s">
        <v>255</v>
      </c>
      <c r="C194" s="403" t="s">
        <v>897</v>
      </c>
      <c r="D194" s="474" t="s">
        <v>907</v>
      </c>
      <c r="E194" s="480" t="s">
        <v>254</v>
      </c>
      <c r="F194" s="487">
        <v>43408954</v>
      </c>
      <c r="G194" s="488">
        <v>0</v>
      </c>
      <c r="H194" s="488">
        <v>201874</v>
      </c>
      <c r="I194" s="488">
        <v>107553</v>
      </c>
      <c r="J194" s="488">
        <v>0</v>
      </c>
      <c r="K194" s="488">
        <v>107553</v>
      </c>
      <c r="L194" s="488">
        <v>0</v>
      </c>
      <c r="M194" s="488">
        <v>0</v>
      </c>
      <c r="N194" s="488">
        <v>0</v>
      </c>
      <c r="O194" s="488">
        <v>0</v>
      </c>
      <c r="P194" s="488">
        <v>0</v>
      </c>
      <c r="Q194" s="489">
        <v>43099527</v>
      </c>
      <c r="R194" s="490">
        <v>0.5</v>
      </c>
      <c r="S194" s="491">
        <v>0.4</v>
      </c>
      <c r="T194" s="491">
        <v>0.1</v>
      </c>
      <c r="U194" s="491">
        <v>0</v>
      </c>
      <c r="V194" s="491">
        <v>1</v>
      </c>
      <c r="W194" s="488">
        <v>21549763</v>
      </c>
      <c r="X194" s="488">
        <v>17239811</v>
      </c>
      <c r="Y194" s="488">
        <v>4309953</v>
      </c>
      <c r="Z194" s="488">
        <v>0</v>
      </c>
      <c r="AA194" s="488">
        <v>43099527</v>
      </c>
      <c r="AB194" s="488">
        <v>0</v>
      </c>
      <c r="AC194" s="488">
        <v>0</v>
      </c>
      <c r="AD194" s="488">
        <v>0</v>
      </c>
      <c r="AE194" s="488">
        <v>0</v>
      </c>
      <c r="AF194" s="488">
        <v>0</v>
      </c>
      <c r="AG194" s="488">
        <v>21549763</v>
      </c>
      <c r="AH194" s="488">
        <v>17239811</v>
      </c>
      <c r="AI194" s="488">
        <v>4309953</v>
      </c>
      <c r="AJ194" s="488">
        <v>0</v>
      </c>
      <c r="AK194" s="488">
        <v>43099527</v>
      </c>
      <c r="AL194" s="488">
        <v>107553</v>
      </c>
      <c r="AM194" s="488">
        <v>107553</v>
      </c>
      <c r="AN194" s="488">
        <v>0</v>
      </c>
      <c r="AO194" s="488">
        <v>0</v>
      </c>
      <c r="AP194" s="488">
        <v>0</v>
      </c>
      <c r="AQ194" s="488">
        <v>0</v>
      </c>
      <c r="AR194" s="488">
        <v>0</v>
      </c>
      <c r="AS194" s="488">
        <v>0</v>
      </c>
      <c r="AT194" s="488">
        <v>0</v>
      </c>
      <c r="AU194" s="488">
        <v>0</v>
      </c>
      <c r="AV194" s="488">
        <v>0</v>
      </c>
      <c r="AW194" s="488">
        <v>0</v>
      </c>
      <c r="AX194" s="488">
        <v>0</v>
      </c>
      <c r="AY194" s="488">
        <v>0</v>
      </c>
      <c r="AZ194" s="488">
        <v>0</v>
      </c>
      <c r="BA194" s="488">
        <v>0</v>
      </c>
      <c r="BB194" s="488">
        <v>0</v>
      </c>
      <c r="BC194" s="488">
        <v>0</v>
      </c>
      <c r="BD194" s="488">
        <v>0</v>
      </c>
      <c r="BE194" s="491">
        <v>0.5</v>
      </c>
      <c r="BF194" s="491">
        <v>0.4</v>
      </c>
      <c r="BG194" s="491">
        <v>0.1</v>
      </c>
      <c r="BH194" s="491">
        <v>0</v>
      </c>
      <c r="BI194" s="491">
        <v>1</v>
      </c>
      <c r="BJ194" s="492">
        <v>-731877</v>
      </c>
      <c r="BK194" s="492">
        <v>-585502</v>
      </c>
      <c r="BL194" s="492">
        <v>-146375</v>
      </c>
      <c r="BM194" s="492">
        <v>0</v>
      </c>
      <c r="BN194" s="492">
        <v>-1463754</v>
      </c>
      <c r="BO194" s="492">
        <v>20817886</v>
      </c>
      <c r="BP194" s="492">
        <v>16761862</v>
      </c>
      <c r="BQ194" s="492">
        <v>4163578</v>
      </c>
      <c r="BR194" s="492">
        <v>0</v>
      </c>
      <c r="BS194" s="493">
        <v>41743326</v>
      </c>
      <c r="BT194" s="494">
        <v>258967</v>
      </c>
      <c r="BU194" s="492">
        <v>64742</v>
      </c>
      <c r="BV194" s="492">
        <v>0</v>
      </c>
      <c r="BW194" s="492">
        <v>323709</v>
      </c>
      <c r="BX194" s="492">
        <v>383330</v>
      </c>
      <c r="BY194" s="492">
        <v>95833</v>
      </c>
      <c r="BZ194" s="492">
        <v>0</v>
      </c>
      <c r="CA194" s="492">
        <v>479163</v>
      </c>
      <c r="CB194" s="492">
        <v>5059</v>
      </c>
      <c r="CC194" s="492">
        <v>1265</v>
      </c>
      <c r="CD194" s="492">
        <v>0</v>
      </c>
      <c r="CE194" s="492">
        <v>6324</v>
      </c>
      <c r="CF194" s="492">
        <v>0</v>
      </c>
      <c r="CG194" s="492">
        <v>0</v>
      </c>
      <c r="CH194" s="492">
        <v>0</v>
      </c>
      <c r="CI194" s="492">
        <v>0</v>
      </c>
      <c r="CJ194" s="492">
        <v>0</v>
      </c>
      <c r="CK194" s="492">
        <v>0</v>
      </c>
      <c r="CL194" s="492">
        <v>0</v>
      </c>
      <c r="CM194" s="492">
        <v>0</v>
      </c>
      <c r="CN194" s="492">
        <v>4474</v>
      </c>
      <c r="CO194" s="492">
        <v>1119</v>
      </c>
      <c r="CP194" s="492">
        <v>0</v>
      </c>
      <c r="CQ194" s="492">
        <v>5593</v>
      </c>
      <c r="CR194" s="492">
        <v>0</v>
      </c>
      <c r="CS194" s="492">
        <v>0</v>
      </c>
      <c r="CT194" s="492">
        <v>0</v>
      </c>
      <c r="CU194" s="492">
        <v>0</v>
      </c>
      <c r="CV194" s="492">
        <v>0</v>
      </c>
      <c r="CW194" s="492">
        <v>0</v>
      </c>
      <c r="CX194" s="492">
        <v>0</v>
      </c>
      <c r="CY194" s="492">
        <v>0</v>
      </c>
      <c r="CZ194" s="492">
        <v>651830</v>
      </c>
      <c r="DA194" s="492">
        <v>162959</v>
      </c>
      <c r="DB194" s="492">
        <v>0</v>
      </c>
      <c r="DC194" s="493">
        <v>814789</v>
      </c>
      <c r="DD194" s="591" t="s">
        <v>254</v>
      </c>
      <c r="DE194" s="592" t="s">
        <v>1220</v>
      </c>
      <c r="DF194" s="593" t="s">
        <v>1162</v>
      </c>
    </row>
    <row r="195" spans="1:110" ht="12.75" x14ac:dyDescent="0.2">
      <c r="A195" s="468">
        <v>188</v>
      </c>
      <c r="B195" s="473" t="s">
        <v>264</v>
      </c>
      <c r="C195" s="403" t="s">
        <v>897</v>
      </c>
      <c r="D195" s="474" t="s">
        <v>900</v>
      </c>
      <c r="E195" s="480" t="s">
        <v>263</v>
      </c>
      <c r="F195" s="487">
        <v>57253156</v>
      </c>
      <c r="G195" s="488">
        <v>569088</v>
      </c>
      <c r="H195" s="488">
        <v>0</v>
      </c>
      <c r="I195" s="488">
        <v>145430</v>
      </c>
      <c r="J195" s="488">
        <v>0</v>
      </c>
      <c r="K195" s="488">
        <v>145430</v>
      </c>
      <c r="L195" s="488">
        <v>0</v>
      </c>
      <c r="M195" s="488">
        <v>0</v>
      </c>
      <c r="N195" s="488">
        <v>172754</v>
      </c>
      <c r="O195" s="488">
        <v>172754</v>
      </c>
      <c r="P195" s="488">
        <v>0</v>
      </c>
      <c r="Q195" s="489">
        <v>57504060</v>
      </c>
      <c r="R195" s="490">
        <v>0.5</v>
      </c>
      <c r="S195" s="491">
        <v>0.4</v>
      </c>
      <c r="T195" s="491">
        <v>0.09</v>
      </c>
      <c r="U195" s="491">
        <v>0.01</v>
      </c>
      <c r="V195" s="491">
        <v>1</v>
      </c>
      <c r="W195" s="488">
        <v>28752030</v>
      </c>
      <c r="X195" s="488">
        <v>23001624</v>
      </c>
      <c r="Y195" s="488">
        <v>5175365</v>
      </c>
      <c r="Z195" s="488">
        <v>575041</v>
      </c>
      <c r="AA195" s="488">
        <v>57504060</v>
      </c>
      <c r="AB195" s="488">
        <v>0</v>
      </c>
      <c r="AC195" s="488">
        <v>0</v>
      </c>
      <c r="AD195" s="488">
        <v>0</v>
      </c>
      <c r="AE195" s="488">
        <v>0</v>
      </c>
      <c r="AF195" s="488">
        <v>0</v>
      </c>
      <c r="AG195" s="488">
        <v>28752030</v>
      </c>
      <c r="AH195" s="488">
        <v>23001624</v>
      </c>
      <c r="AI195" s="488">
        <v>5175365</v>
      </c>
      <c r="AJ195" s="488">
        <v>575041</v>
      </c>
      <c r="AK195" s="488">
        <v>57504060</v>
      </c>
      <c r="AL195" s="488">
        <v>145430</v>
      </c>
      <c r="AM195" s="488">
        <v>145430</v>
      </c>
      <c r="AN195" s="488">
        <v>0</v>
      </c>
      <c r="AO195" s="488">
        <v>0</v>
      </c>
      <c r="AP195" s="488">
        <v>172754</v>
      </c>
      <c r="AQ195" s="488">
        <v>0</v>
      </c>
      <c r="AR195" s="488">
        <v>172754</v>
      </c>
      <c r="AS195" s="488">
        <v>0</v>
      </c>
      <c r="AT195" s="488">
        <v>0</v>
      </c>
      <c r="AU195" s="488">
        <v>0</v>
      </c>
      <c r="AV195" s="488">
        <v>0</v>
      </c>
      <c r="AW195" s="488">
        <v>0</v>
      </c>
      <c r="AX195" s="488">
        <v>0</v>
      </c>
      <c r="AY195" s="488">
        <v>0</v>
      </c>
      <c r="AZ195" s="488">
        <v>0</v>
      </c>
      <c r="BA195" s="488">
        <v>0</v>
      </c>
      <c r="BB195" s="488">
        <v>0</v>
      </c>
      <c r="BC195" s="488">
        <v>0</v>
      </c>
      <c r="BD195" s="488">
        <v>0</v>
      </c>
      <c r="BE195" s="491">
        <v>0.5</v>
      </c>
      <c r="BF195" s="491">
        <v>0.4</v>
      </c>
      <c r="BG195" s="491">
        <v>0.09</v>
      </c>
      <c r="BH195" s="491">
        <v>0.01</v>
      </c>
      <c r="BI195" s="491">
        <v>1</v>
      </c>
      <c r="BJ195" s="492">
        <v>741148</v>
      </c>
      <c r="BK195" s="492">
        <v>592919</v>
      </c>
      <c r="BL195" s="492">
        <v>133407</v>
      </c>
      <c r="BM195" s="492">
        <v>14823</v>
      </c>
      <c r="BN195" s="492">
        <v>1482297</v>
      </c>
      <c r="BO195" s="492">
        <v>29493178</v>
      </c>
      <c r="BP195" s="492">
        <v>23912727</v>
      </c>
      <c r="BQ195" s="492">
        <v>5308772</v>
      </c>
      <c r="BR195" s="492">
        <v>589864</v>
      </c>
      <c r="BS195" s="493">
        <v>59304541</v>
      </c>
      <c r="BT195" s="494">
        <v>348113</v>
      </c>
      <c r="BU195" s="492">
        <v>77742</v>
      </c>
      <c r="BV195" s="492">
        <v>8638</v>
      </c>
      <c r="BW195" s="492">
        <v>434493</v>
      </c>
      <c r="BX195" s="492">
        <v>502073</v>
      </c>
      <c r="BY195" s="492">
        <v>112966</v>
      </c>
      <c r="BZ195" s="492">
        <v>12552</v>
      </c>
      <c r="CA195" s="492">
        <v>627591</v>
      </c>
      <c r="CB195" s="492">
        <v>4007</v>
      </c>
      <c r="CC195" s="492">
        <v>901</v>
      </c>
      <c r="CD195" s="492">
        <v>100</v>
      </c>
      <c r="CE195" s="492">
        <v>5008</v>
      </c>
      <c r="CF195" s="492">
        <v>30451</v>
      </c>
      <c r="CG195" s="492">
        <v>6851</v>
      </c>
      <c r="CH195" s="492">
        <v>761</v>
      </c>
      <c r="CI195" s="492">
        <v>38063</v>
      </c>
      <c r="CJ195" s="492">
        <v>0</v>
      </c>
      <c r="CK195" s="492">
        <v>0</v>
      </c>
      <c r="CL195" s="492">
        <v>0</v>
      </c>
      <c r="CM195" s="492">
        <v>0</v>
      </c>
      <c r="CN195" s="492">
        <v>3726</v>
      </c>
      <c r="CO195" s="492">
        <v>838</v>
      </c>
      <c r="CP195" s="492">
        <v>93</v>
      </c>
      <c r="CQ195" s="492">
        <v>4657</v>
      </c>
      <c r="CR195" s="492">
        <v>609</v>
      </c>
      <c r="CS195" s="492">
        <v>137</v>
      </c>
      <c r="CT195" s="492">
        <v>15</v>
      </c>
      <c r="CU195" s="492">
        <v>761</v>
      </c>
      <c r="CV195" s="492">
        <v>0</v>
      </c>
      <c r="CW195" s="492">
        <v>0</v>
      </c>
      <c r="CX195" s="492">
        <v>0</v>
      </c>
      <c r="CY195" s="492">
        <v>0</v>
      </c>
      <c r="CZ195" s="492">
        <v>888979</v>
      </c>
      <c r="DA195" s="492">
        <v>199435</v>
      </c>
      <c r="DB195" s="492">
        <v>22159</v>
      </c>
      <c r="DC195" s="493">
        <v>1110573</v>
      </c>
      <c r="DD195" s="591" t="s">
        <v>263</v>
      </c>
      <c r="DE195" s="592" t="s">
        <v>1184</v>
      </c>
      <c r="DF195" s="593" t="s">
        <v>1185</v>
      </c>
    </row>
    <row r="196" spans="1:110" ht="12.75" x14ac:dyDescent="0.2">
      <c r="A196" s="468">
        <v>189</v>
      </c>
      <c r="B196" s="473" t="s">
        <v>266</v>
      </c>
      <c r="C196" s="403" t="s">
        <v>897</v>
      </c>
      <c r="D196" s="474" t="s">
        <v>900</v>
      </c>
      <c r="E196" s="480" t="s">
        <v>265</v>
      </c>
      <c r="F196" s="487">
        <v>97165214</v>
      </c>
      <c r="G196" s="488">
        <v>0</v>
      </c>
      <c r="H196" s="488">
        <v>4686291</v>
      </c>
      <c r="I196" s="488">
        <v>282973</v>
      </c>
      <c r="J196" s="488">
        <v>0</v>
      </c>
      <c r="K196" s="488">
        <v>282973</v>
      </c>
      <c r="L196" s="488">
        <v>0</v>
      </c>
      <c r="M196" s="488">
        <v>0</v>
      </c>
      <c r="N196" s="488">
        <v>0</v>
      </c>
      <c r="O196" s="488">
        <v>0</v>
      </c>
      <c r="P196" s="488">
        <v>0</v>
      </c>
      <c r="Q196" s="489">
        <v>92195950</v>
      </c>
      <c r="R196" s="490">
        <v>0.5</v>
      </c>
      <c r="S196" s="491">
        <v>0.4</v>
      </c>
      <c r="T196" s="491">
        <v>0.1</v>
      </c>
      <c r="U196" s="491">
        <v>0</v>
      </c>
      <c r="V196" s="491">
        <v>1</v>
      </c>
      <c r="W196" s="488">
        <v>46097975</v>
      </c>
      <c r="X196" s="488">
        <v>36878380</v>
      </c>
      <c r="Y196" s="488">
        <v>9219595</v>
      </c>
      <c r="Z196" s="488">
        <v>0</v>
      </c>
      <c r="AA196" s="488">
        <v>92195950</v>
      </c>
      <c r="AB196" s="488">
        <v>1197743</v>
      </c>
      <c r="AC196" s="488">
        <v>0</v>
      </c>
      <c r="AD196" s="488">
        <v>0</v>
      </c>
      <c r="AE196" s="488">
        <v>0</v>
      </c>
      <c r="AF196" s="488">
        <v>1197743</v>
      </c>
      <c r="AG196" s="488">
        <v>44900232</v>
      </c>
      <c r="AH196" s="488">
        <v>36878380</v>
      </c>
      <c r="AI196" s="488">
        <v>9219595</v>
      </c>
      <c r="AJ196" s="488">
        <v>0</v>
      </c>
      <c r="AK196" s="488">
        <v>90998207</v>
      </c>
      <c r="AL196" s="488">
        <v>282973</v>
      </c>
      <c r="AM196" s="488">
        <v>282973</v>
      </c>
      <c r="AN196" s="488">
        <v>0</v>
      </c>
      <c r="AO196" s="488">
        <v>0</v>
      </c>
      <c r="AP196" s="488">
        <v>0</v>
      </c>
      <c r="AQ196" s="488">
        <v>0</v>
      </c>
      <c r="AR196" s="488">
        <v>0</v>
      </c>
      <c r="AS196" s="488">
        <v>1197743</v>
      </c>
      <c r="AT196" s="488">
        <v>0</v>
      </c>
      <c r="AU196" s="488">
        <v>0</v>
      </c>
      <c r="AV196" s="488">
        <v>1197743</v>
      </c>
      <c r="AW196" s="488">
        <v>0</v>
      </c>
      <c r="AX196" s="488">
        <v>0</v>
      </c>
      <c r="AY196" s="488">
        <v>0</v>
      </c>
      <c r="AZ196" s="488">
        <v>0</v>
      </c>
      <c r="BA196" s="488">
        <v>0</v>
      </c>
      <c r="BB196" s="488">
        <v>0</v>
      </c>
      <c r="BC196" s="488">
        <v>0</v>
      </c>
      <c r="BD196" s="488">
        <v>0</v>
      </c>
      <c r="BE196" s="491">
        <v>0.5</v>
      </c>
      <c r="BF196" s="491">
        <v>0.4</v>
      </c>
      <c r="BG196" s="491">
        <v>0.1</v>
      </c>
      <c r="BH196" s="491">
        <v>0</v>
      </c>
      <c r="BI196" s="491">
        <v>1</v>
      </c>
      <c r="BJ196" s="492">
        <v>-1399396</v>
      </c>
      <c r="BK196" s="492">
        <v>-1119517</v>
      </c>
      <c r="BL196" s="492">
        <v>-279879</v>
      </c>
      <c r="BM196" s="492">
        <v>0</v>
      </c>
      <c r="BN196" s="492">
        <v>-2798792</v>
      </c>
      <c r="BO196" s="492">
        <v>43500836</v>
      </c>
      <c r="BP196" s="492">
        <v>37239579</v>
      </c>
      <c r="BQ196" s="492">
        <v>8939716</v>
      </c>
      <c r="BR196" s="492">
        <v>0</v>
      </c>
      <c r="BS196" s="493">
        <v>89680131</v>
      </c>
      <c r="BT196" s="494">
        <v>571959</v>
      </c>
      <c r="BU196" s="492">
        <v>138492</v>
      </c>
      <c r="BV196" s="492">
        <v>0</v>
      </c>
      <c r="BW196" s="492">
        <v>710451</v>
      </c>
      <c r="BX196" s="492">
        <v>1023779</v>
      </c>
      <c r="BY196" s="492">
        <v>243112</v>
      </c>
      <c r="BZ196" s="492">
        <v>0</v>
      </c>
      <c r="CA196" s="492">
        <v>1266891</v>
      </c>
      <c r="CB196" s="492">
        <v>0</v>
      </c>
      <c r="CC196" s="492">
        <v>0</v>
      </c>
      <c r="CD196" s="492">
        <v>0</v>
      </c>
      <c r="CE196" s="492">
        <v>0</v>
      </c>
      <c r="CF196" s="492">
        <v>0</v>
      </c>
      <c r="CG196" s="492">
        <v>0</v>
      </c>
      <c r="CH196" s="492">
        <v>0</v>
      </c>
      <c r="CI196" s="492">
        <v>0</v>
      </c>
      <c r="CJ196" s="492">
        <v>18670</v>
      </c>
      <c r="CK196" s="492">
        <v>4667</v>
      </c>
      <c r="CL196" s="492">
        <v>0</v>
      </c>
      <c r="CM196" s="492">
        <v>23337</v>
      </c>
      <c r="CN196" s="492">
        <v>0</v>
      </c>
      <c r="CO196" s="492">
        <v>0</v>
      </c>
      <c r="CP196" s="492">
        <v>0</v>
      </c>
      <c r="CQ196" s="492">
        <v>0</v>
      </c>
      <c r="CR196" s="492">
        <v>0</v>
      </c>
      <c r="CS196" s="492">
        <v>0</v>
      </c>
      <c r="CT196" s="492">
        <v>0</v>
      </c>
      <c r="CU196" s="492">
        <v>0</v>
      </c>
      <c r="CV196" s="492">
        <v>0</v>
      </c>
      <c r="CW196" s="492">
        <v>0</v>
      </c>
      <c r="CX196" s="492">
        <v>0</v>
      </c>
      <c r="CY196" s="492">
        <v>0</v>
      </c>
      <c r="CZ196" s="492">
        <v>1614408</v>
      </c>
      <c r="DA196" s="492">
        <v>386271</v>
      </c>
      <c r="DB196" s="492">
        <v>0</v>
      </c>
      <c r="DC196" s="493">
        <v>2000679</v>
      </c>
      <c r="DD196" s="591" t="s">
        <v>265</v>
      </c>
      <c r="DE196" s="592" t="s">
        <v>1207</v>
      </c>
      <c r="DF196" s="593" t="s">
        <v>1162</v>
      </c>
    </row>
    <row r="197" spans="1:110" ht="12.75" x14ac:dyDescent="0.2">
      <c r="A197" s="468">
        <v>190</v>
      </c>
      <c r="B197" s="473" t="s">
        <v>268</v>
      </c>
      <c r="C197" s="403" t="s">
        <v>529</v>
      </c>
      <c r="D197" s="474" t="s">
        <v>910</v>
      </c>
      <c r="E197" s="480" t="s">
        <v>267</v>
      </c>
      <c r="F197" s="487">
        <v>76027266</v>
      </c>
      <c r="G197" s="488">
        <v>1913045</v>
      </c>
      <c r="H197" s="488">
        <v>0</v>
      </c>
      <c r="I197" s="488">
        <v>479269</v>
      </c>
      <c r="J197" s="488">
        <v>0</v>
      </c>
      <c r="K197" s="488">
        <v>479269</v>
      </c>
      <c r="L197" s="488">
        <v>0</v>
      </c>
      <c r="M197" s="488">
        <v>184394</v>
      </c>
      <c r="N197" s="488">
        <v>1860077</v>
      </c>
      <c r="O197" s="488">
        <v>1860077</v>
      </c>
      <c r="P197" s="488">
        <v>0</v>
      </c>
      <c r="Q197" s="489">
        <v>75416571</v>
      </c>
      <c r="R197" s="490">
        <v>0.5</v>
      </c>
      <c r="S197" s="491">
        <v>0.5</v>
      </c>
      <c r="T197" s="491">
        <v>0</v>
      </c>
      <c r="U197" s="491">
        <v>0</v>
      </c>
      <c r="V197" s="491">
        <v>1</v>
      </c>
      <c r="W197" s="488">
        <v>37708285</v>
      </c>
      <c r="X197" s="488">
        <v>37708286</v>
      </c>
      <c r="Y197" s="488">
        <v>0</v>
      </c>
      <c r="Z197" s="488">
        <v>0</v>
      </c>
      <c r="AA197" s="488">
        <v>75416571</v>
      </c>
      <c r="AB197" s="488">
        <v>127854</v>
      </c>
      <c r="AC197" s="488">
        <v>0</v>
      </c>
      <c r="AD197" s="488">
        <v>0</v>
      </c>
      <c r="AE197" s="488">
        <v>0</v>
      </c>
      <c r="AF197" s="488">
        <v>127854</v>
      </c>
      <c r="AG197" s="488">
        <v>37580431</v>
      </c>
      <c r="AH197" s="488">
        <v>37708286</v>
      </c>
      <c r="AI197" s="488">
        <v>0</v>
      </c>
      <c r="AJ197" s="488">
        <v>0</v>
      </c>
      <c r="AK197" s="488">
        <v>75288717</v>
      </c>
      <c r="AL197" s="488">
        <v>479269</v>
      </c>
      <c r="AM197" s="488">
        <v>479269</v>
      </c>
      <c r="AN197" s="488">
        <v>184394</v>
      </c>
      <c r="AO197" s="488">
        <v>184394</v>
      </c>
      <c r="AP197" s="488">
        <v>1860077</v>
      </c>
      <c r="AQ197" s="488">
        <v>0</v>
      </c>
      <c r="AR197" s="488">
        <v>1860077</v>
      </c>
      <c r="AS197" s="488">
        <v>127854</v>
      </c>
      <c r="AT197" s="488">
        <v>0</v>
      </c>
      <c r="AU197" s="488">
        <v>0</v>
      </c>
      <c r="AV197" s="488">
        <v>127854</v>
      </c>
      <c r="AW197" s="488">
        <v>0</v>
      </c>
      <c r="AX197" s="488">
        <v>0</v>
      </c>
      <c r="AY197" s="488">
        <v>0</v>
      </c>
      <c r="AZ197" s="488">
        <v>0</v>
      </c>
      <c r="BA197" s="488">
        <v>0</v>
      </c>
      <c r="BB197" s="488">
        <v>0</v>
      </c>
      <c r="BC197" s="488">
        <v>0</v>
      </c>
      <c r="BD197" s="488">
        <v>0</v>
      </c>
      <c r="BE197" s="491">
        <v>0.5</v>
      </c>
      <c r="BF197" s="491">
        <v>0.5</v>
      </c>
      <c r="BG197" s="491">
        <v>0</v>
      </c>
      <c r="BH197" s="491">
        <v>0</v>
      </c>
      <c r="BI197" s="491">
        <v>1</v>
      </c>
      <c r="BJ197" s="492">
        <v>-692905</v>
      </c>
      <c r="BK197" s="492">
        <v>-692906</v>
      </c>
      <c r="BL197" s="492">
        <v>0</v>
      </c>
      <c r="BM197" s="492">
        <v>0</v>
      </c>
      <c r="BN197" s="492">
        <v>-1385811</v>
      </c>
      <c r="BO197" s="492">
        <v>36887526</v>
      </c>
      <c r="BP197" s="492">
        <v>39666974</v>
      </c>
      <c r="BQ197" s="492">
        <v>0</v>
      </c>
      <c r="BR197" s="492">
        <v>0</v>
      </c>
      <c r="BS197" s="493">
        <v>76554500</v>
      </c>
      <c r="BT197" s="494">
        <v>599065</v>
      </c>
      <c r="BU197" s="492">
        <v>0</v>
      </c>
      <c r="BV197" s="492">
        <v>0</v>
      </c>
      <c r="BW197" s="492">
        <v>599065</v>
      </c>
      <c r="BX197" s="492">
        <v>2639541</v>
      </c>
      <c r="BY197" s="492">
        <v>0</v>
      </c>
      <c r="BZ197" s="492">
        <v>0</v>
      </c>
      <c r="CA197" s="492">
        <v>2639541</v>
      </c>
      <c r="CB197" s="492">
        <v>21825</v>
      </c>
      <c r="CC197" s="492">
        <v>0</v>
      </c>
      <c r="CD197" s="492">
        <v>0</v>
      </c>
      <c r="CE197" s="492">
        <v>21825</v>
      </c>
      <c r="CF197" s="492">
        <v>2538</v>
      </c>
      <c r="CG197" s="492">
        <v>0</v>
      </c>
      <c r="CH197" s="492">
        <v>0</v>
      </c>
      <c r="CI197" s="492">
        <v>2538</v>
      </c>
      <c r="CJ197" s="492">
        <v>10959</v>
      </c>
      <c r="CK197" s="492">
        <v>0</v>
      </c>
      <c r="CL197" s="492">
        <v>0</v>
      </c>
      <c r="CM197" s="492">
        <v>10959</v>
      </c>
      <c r="CN197" s="492">
        <v>41151</v>
      </c>
      <c r="CO197" s="492">
        <v>0</v>
      </c>
      <c r="CP197" s="492">
        <v>0</v>
      </c>
      <c r="CQ197" s="492">
        <v>41151</v>
      </c>
      <c r="CR197" s="492">
        <v>0</v>
      </c>
      <c r="CS197" s="492">
        <v>0</v>
      </c>
      <c r="CT197" s="492">
        <v>0</v>
      </c>
      <c r="CU197" s="492">
        <v>0</v>
      </c>
      <c r="CV197" s="492">
        <v>0</v>
      </c>
      <c r="CW197" s="492">
        <v>0</v>
      </c>
      <c r="CX197" s="492">
        <v>0</v>
      </c>
      <c r="CY197" s="492">
        <v>0</v>
      </c>
      <c r="CZ197" s="492">
        <v>3315079</v>
      </c>
      <c r="DA197" s="492">
        <v>0</v>
      </c>
      <c r="DB197" s="492">
        <v>0</v>
      </c>
      <c r="DC197" s="493">
        <v>3315079</v>
      </c>
      <c r="DD197" s="591" t="s">
        <v>267</v>
      </c>
      <c r="DE197" s="592" t="s">
        <v>529</v>
      </c>
      <c r="DF197" s="593" t="s">
        <v>1162</v>
      </c>
    </row>
    <row r="198" spans="1:110" ht="12.75" x14ac:dyDescent="0.2">
      <c r="A198" s="468">
        <v>191</v>
      </c>
      <c r="B198" s="473" t="s">
        <v>270</v>
      </c>
      <c r="C198" s="403" t="s">
        <v>897</v>
      </c>
      <c r="D198" s="474" t="s">
        <v>901</v>
      </c>
      <c r="E198" s="480" t="s">
        <v>269</v>
      </c>
      <c r="F198" s="487">
        <v>76751673</v>
      </c>
      <c r="G198" s="488">
        <v>0</v>
      </c>
      <c r="H198" s="488">
        <v>1056118</v>
      </c>
      <c r="I198" s="488">
        <v>270765</v>
      </c>
      <c r="J198" s="488">
        <v>0</v>
      </c>
      <c r="K198" s="488">
        <v>270765</v>
      </c>
      <c r="L198" s="488">
        <v>0</v>
      </c>
      <c r="M198" s="488">
        <v>0</v>
      </c>
      <c r="N198" s="488">
        <v>0</v>
      </c>
      <c r="O198" s="488">
        <v>0</v>
      </c>
      <c r="P198" s="488">
        <v>0</v>
      </c>
      <c r="Q198" s="489">
        <v>75424790</v>
      </c>
      <c r="R198" s="490">
        <v>0.5</v>
      </c>
      <c r="S198" s="491">
        <v>0.4</v>
      </c>
      <c r="T198" s="491">
        <v>0.1</v>
      </c>
      <c r="U198" s="491">
        <v>0</v>
      </c>
      <c r="V198" s="491">
        <v>1</v>
      </c>
      <c r="W198" s="488">
        <v>37712395</v>
      </c>
      <c r="X198" s="488">
        <v>30169916</v>
      </c>
      <c r="Y198" s="488">
        <v>7542479</v>
      </c>
      <c r="Z198" s="488">
        <v>0</v>
      </c>
      <c r="AA198" s="488">
        <v>75424790</v>
      </c>
      <c r="AB198" s="488">
        <v>0</v>
      </c>
      <c r="AC198" s="488">
        <v>0</v>
      </c>
      <c r="AD198" s="488">
        <v>0</v>
      </c>
      <c r="AE198" s="488">
        <v>0</v>
      </c>
      <c r="AF198" s="488">
        <v>0</v>
      </c>
      <c r="AG198" s="488">
        <v>37712395</v>
      </c>
      <c r="AH198" s="488">
        <v>30169916</v>
      </c>
      <c r="AI198" s="488">
        <v>7542479</v>
      </c>
      <c r="AJ198" s="488">
        <v>0</v>
      </c>
      <c r="AK198" s="488">
        <v>75424790</v>
      </c>
      <c r="AL198" s="488">
        <v>270765</v>
      </c>
      <c r="AM198" s="488">
        <v>270765</v>
      </c>
      <c r="AN198" s="488">
        <v>0</v>
      </c>
      <c r="AO198" s="488">
        <v>0</v>
      </c>
      <c r="AP198" s="488">
        <v>0</v>
      </c>
      <c r="AQ198" s="488">
        <v>0</v>
      </c>
      <c r="AR198" s="488">
        <v>0</v>
      </c>
      <c r="AS198" s="488">
        <v>0</v>
      </c>
      <c r="AT198" s="488">
        <v>0</v>
      </c>
      <c r="AU198" s="488">
        <v>0</v>
      </c>
      <c r="AV198" s="488">
        <v>0</v>
      </c>
      <c r="AW198" s="488">
        <v>0</v>
      </c>
      <c r="AX198" s="488">
        <v>0</v>
      </c>
      <c r="AY198" s="488">
        <v>0</v>
      </c>
      <c r="AZ198" s="488">
        <v>0</v>
      </c>
      <c r="BA198" s="488">
        <v>0</v>
      </c>
      <c r="BB198" s="488">
        <v>0</v>
      </c>
      <c r="BC198" s="488">
        <v>0</v>
      </c>
      <c r="BD198" s="488">
        <v>0</v>
      </c>
      <c r="BE198" s="491">
        <v>0.5</v>
      </c>
      <c r="BF198" s="491">
        <v>0.4</v>
      </c>
      <c r="BG198" s="491">
        <v>0.1</v>
      </c>
      <c r="BH198" s="491">
        <v>0</v>
      </c>
      <c r="BI198" s="491">
        <v>1</v>
      </c>
      <c r="BJ198" s="492">
        <v>-164788</v>
      </c>
      <c r="BK198" s="492">
        <v>-131830</v>
      </c>
      <c r="BL198" s="492">
        <v>-32958</v>
      </c>
      <c r="BM198" s="492">
        <v>0</v>
      </c>
      <c r="BN198" s="492">
        <v>-329576</v>
      </c>
      <c r="BO198" s="492">
        <v>37547607</v>
      </c>
      <c r="BP198" s="492">
        <v>30308851</v>
      </c>
      <c r="BQ198" s="492">
        <v>7509521</v>
      </c>
      <c r="BR198" s="492">
        <v>0</v>
      </c>
      <c r="BS198" s="493">
        <v>75365979</v>
      </c>
      <c r="BT198" s="494">
        <v>453196</v>
      </c>
      <c r="BU198" s="492">
        <v>113299</v>
      </c>
      <c r="BV198" s="492">
        <v>0</v>
      </c>
      <c r="BW198" s="492">
        <v>566495</v>
      </c>
      <c r="BX198" s="492">
        <v>973122</v>
      </c>
      <c r="BY198" s="492">
        <v>243280</v>
      </c>
      <c r="BZ198" s="492">
        <v>0</v>
      </c>
      <c r="CA198" s="492">
        <v>1216402</v>
      </c>
      <c r="CB198" s="492">
        <v>2839</v>
      </c>
      <c r="CC198" s="492">
        <v>710</v>
      </c>
      <c r="CD198" s="492">
        <v>0</v>
      </c>
      <c r="CE198" s="492">
        <v>3549</v>
      </c>
      <c r="CF198" s="492">
        <v>0</v>
      </c>
      <c r="CG198" s="492">
        <v>0</v>
      </c>
      <c r="CH198" s="492">
        <v>0</v>
      </c>
      <c r="CI198" s="492">
        <v>0</v>
      </c>
      <c r="CJ198" s="492">
        <v>24256</v>
      </c>
      <c r="CK198" s="492">
        <v>6064</v>
      </c>
      <c r="CL198" s="492">
        <v>0</v>
      </c>
      <c r="CM198" s="492">
        <v>30320</v>
      </c>
      <c r="CN198" s="492">
        <v>0</v>
      </c>
      <c r="CO198" s="492">
        <v>0</v>
      </c>
      <c r="CP198" s="492">
        <v>0</v>
      </c>
      <c r="CQ198" s="492">
        <v>0</v>
      </c>
      <c r="CR198" s="492">
        <v>609</v>
      </c>
      <c r="CS198" s="492">
        <v>152</v>
      </c>
      <c r="CT198" s="492">
        <v>0</v>
      </c>
      <c r="CU198" s="492">
        <v>761</v>
      </c>
      <c r="CV198" s="492">
        <v>0</v>
      </c>
      <c r="CW198" s="492">
        <v>0</v>
      </c>
      <c r="CX198" s="492">
        <v>0</v>
      </c>
      <c r="CY198" s="492">
        <v>0</v>
      </c>
      <c r="CZ198" s="492">
        <v>1454022</v>
      </c>
      <c r="DA198" s="492">
        <v>363505</v>
      </c>
      <c r="DB198" s="492">
        <v>0</v>
      </c>
      <c r="DC198" s="493">
        <v>1817527</v>
      </c>
      <c r="DD198" s="591" t="s">
        <v>269</v>
      </c>
      <c r="DE198" s="592" t="s">
        <v>1192</v>
      </c>
      <c r="DF198" s="593" t="s">
        <v>1162</v>
      </c>
    </row>
    <row r="199" spans="1:110" ht="12.75" x14ac:dyDescent="0.2">
      <c r="A199" s="468">
        <v>192</v>
      </c>
      <c r="B199" s="473" t="s">
        <v>272</v>
      </c>
      <c r="C199" s="403" t="s">
        <v>529</v>
      </c>
      <c r="D199" s="474" t="s">
        <v>900</v>
      </c>
      <c r="E199" s="480" t="s">
        <v>573</v>
      </c>
      <c r="F199" s="487">
        <v>130418000</v>
      </c>
      <c r="G199" s="488">
        <v>7812737</v>
      </c>
      <c r="H199" s="488">
        <v>0</v>
      </c>
      <c r="I199" s="488">
        <v>493121</v>
      </c>
      <c r="J199" s="488">
        <v>5000</v>
      </c>
      <c r="K199" s="488">
        <v>498121</v>
      </c>
      <c r="L199" s="488">
        <v>0</v>
      </c>
      <c r="M199" s="488">
        <v>0</v>
      </c>
      <c r="N199" s="488">
        <v>0</v>
      </c>
      <c r="O199" s="488">
        <v>0</v>
      </c>
      <c r="P199" s="488">
        <v>0</v>
      </c>
      <c r="Q199" s="489">
        <v>137732616</v>
      </c>
      <c r="R199" s="490">
        <v>0.5</v>
      </c>
      <c r="S199" s="491">
        <v>0.49</v>
      </c>
      <c r="T199" s="491">
        <v>0</v>
      </c>
      <c r="U199" s="491">
        <v>0.01</v>
      </c>
      <c r="V199" s="491">
        <v>1</v>
      </c>
      <c r="W199" s="488">
        <v>68866308</v>
      </c>
      <c r="X199" s="488">
        <v>67488982</v>
      </c>
      <c r="Y199" s="488">
        <v>0</v>
      </c>
      <c r="Z199" s="488">
        <v>1377326</v>
      </c>
      <c r="AA199" s="488">
        <v>137732616</v>
      </c>
      <c r="AB199" s="488">
        <v>0</v>
      </c>
      <c r="AC199" s="488">
        <v>0</v>
      </c>
      <c r="AD199" s="488">
        <v>0</v>
      </c>
      <c r="AE199" s="488">
        <v>0</v>
      </c>
      <c r="AF199" s="488">
        <v>0</v>
      </c>
      <c r="AG199" s="488">
        <v>68866308</v>
      </c>
      <c r="AH199" s="488">
        <v>67488982</v>
      </c>
      <c r="AI199" s="488">
        <v>0</v>
      </c>
      <c r="AJ199" s="488">
        <v>1377326</v>
      </c>
      <c r="AK199" s="488">
        <v>137732616</v>
      </c>
      <c r="AL199" s="488">
        <v>498121</v>
      </c>
      <c r="AM199" s="488">
        <v>498121</v>
      </c>
      <c r="AN199" s="488">
        <v>0</v>
      </c>
      <c r="AO199" s="488">
        <v>0</v>
      </c>
      <c r="AP199" s="488">
        <v>0</v>
      </c>
      <c r="AQ199" s="488">
        <v>0</v>
      </c>
      <c r="AR199" s="488">
        <v>0</v>
      </c>
      <c r="AS199" s="488">
        <v>0</v>
      </c>
      <c r="AT199" s="488">
        <v>0</v>
      </c>
      <c r="AU199" s="488">
        <v>0</v>
      </c>
      <c r="AV199" s="488">
        <v>0</v>
      </c>
      <c r="AW199" s="488">
        <v>0</v>
      </c>
      <c r="AX199" s="488">
        <v>0</v>
      </c>
      <c r="AY199" s="488">
        <v>0</v>
      </c>
      <c r="AZ199" s="488">
        <v>0</v>
      </c>
      <c r="BA199" s="488">
        <v>0</v>
      </c>
      <c r="BB199" s="488">
        <v>0</v>
      </c>
      <c r="BC199" s="488">
        <v>0</v>
      </c>
      <c r="BD199" s="488">
        <v>0</v>
      </c>
      <c r="BE199" s="491">
        <v>0.5</v>
      </c>
      <c r="BF199" s="491">
        <v>0.49</v>
      </c>
      <c r="BG199" s="491">
        <v>0</v>
      </c>
      <c r="BH199" s="491">
        <v>0.01</v>
      </c>
      <c r="BI199" s="491">
        <v>1</v>
      </c>
      <c r="BJ199" s="492">
        <v>-4293798</v>
      </c>
      <c r="BK199" s="492">
        <v>-4207922</v>
      </c>
      <c r="BL199" s="492">
        <v>0</v>
      </c>
      <c r="BM199" s="492">
        <v>-85876</v>
      </c>
      <c r="BN199" s="492">
        <v>-8587596</v>
      </c>
      <c r="BO199" s="492">
        <v>64572510</v>
      </c>
      <c r="BP199" s="492">
        <v>63779181</v>
      </c>
      <c r="BQ199" s="492">
        <v>0</v>
      </c>
      <c r="BR199" s="492">
        <v>1291450</v>
      </c>
      <c r="BS199" s="493">
        <v>129643141</v>
      </c>
      <c r="BT199" s="494">
        <v>1013783</v>
      </c>
      <c r="BU199" s="492">
        <v>0</v>
      </c>
      <c r="BV199" s="492">
        <v>20689</v>
      </c>
      <c r="BW199" s="492">
        <v>1034472</v>
      </c>
      <c r="BX199" s="492">
        <v>1960933</v>
      </c>
      <c r="BY199" s="492">
        <v>0</v>
      </c>
      <c r="BZ199" s="492">
        <v>35419</v>
      </c>
      <c r="CA199" s="492">
        <v>1996352</v>
      </c>
      <c r="CB199" s="492">
        <v>16433</v>
      </c>
      <c r="CC199" s="492">
        <v>0</v>
      </c>
      <c r="CD199" s="492">
        <v>273</v>
      </c>
      <c r="CE199" s="492">
        <v>16706</v>
      </c>
      <c r="CF199" s="492">
        <v>0</v>
      </c>
      <c r="CG199" s="492">
        <v>0</v>
      </c>
      <c r="CH199" s="492">
        <v>0</v>
      </c>
      <c r="CI199" s="492">
        <v>0</v>
      </c>
      <c r="CJ199" s="492">
        <v>6527</v>
      </c>
      <c r="CK199" s="492">
        <v>0</v>
      </c>
      <c r="CL199" s="492">
        <v>71</v>
      </c>
      <c r="CM199" s="492">
        <v>6598</v>
      </c>
      <c r="CN199" s="492">
        <v>0</v>
      </c>
      <c r="CO199" s="492">
        <v>0</v>
      </c>
      <c r="CP199" s="492">
        <v>0</v>
      </c>
      <c r="CQ199" s="492">
        <v>0</v>
      </c>
      <c r="CR199" s="492">
        <v>746</v>
      </c>
      <c r="CS199" s="492">
        <v>0</v>
      </c>
      <c r="CT199" s="492">
        <v>15</v>
      </c>
      <c r="CU199" s="492">
        <v>761</v>
      </c>
      <c r="CV199" s="492">
        <v>0</v>
      </c>
      <c r="CW199" s="492">
        <v>0</v>
      </c>
      <c r="CX199" s="492">
        <v>0</v>
      </c>
      <c r="CY199" s="492">
        <v>0</v>
      </c>
      <c r="CZ199" s="492">
        <v>2998422</v>
      </c>
      <c r="DA199" s="492">
        <v>0</v>
      </c>
      <c r="DB199" s="492">
        <v>56467</v>
      </c>
      <c r="DC199" s="493">
        <v>3054889</v>
      </c>
      <c r="DD199" s="591" t="s">
        <v>573</v>
      </c>
      <c r="DE199" s="592" t="s">
        <v>529</v>
      </c>
      <c r="DF199" s="593" t="s">
        <v>1167</v>
      </c>
    </row>
    <row r="200" spans="1:110" ht="12.75" x14ac:dyDescent="0.2">
      <c r="A200" s="468">
        <v>193</v>
      </c>
      <c r="B200" s="473" t="s">
        <v>273</v>
      </c>
      <c r="C200" s="403" t="s">
        <v>897</v>
      </c>
      <c r="D200" s="474" t="s">
        <v>907</v>
      </c>
      <c r="E200" s="480" t="s">
        <v>578</v>
      </c>
      <c r="F200" s="487">
        <v>34722726</v>
      </c>
      <c r="G200" s="488">
        <v>0</v>
      </c>
      <c r="H200" s="488">
        <v>1150933.27</v>
      </c>
      <c r="I200" s="488">
        <v>130142</v>
      </c>
      <c r="J200" s="488">
        <v>0</v>
      </c>
      <c r="K200" s="488">
        <v>130142</v>
      </c>
      <c r="L200" s="488">
        <v>0</v>
      </c>
      <c r="M200" s="488">
        <v>0</v>
      </c>
      <c r="N200" s="488">
        <v>0</v>
      </c>
      <c r="O200" s="488">
        <v>0</v>
      </c>
      <c r="P200" s="488">
        <v>0</v>
      </c>
      <c r="Q200" s="489">
        <v>33441651</v>
      </c>
      <c r="R200" s="490">
        <v>0.5</v>
      </c>
      <c r="S200" s="491">
        <v>0.4</v>
      </c>
      <c r="T200" s="491">
        <v>0.1</v>
      </c>
      <c r="U200" s="491">
        <v>0</v>
      </c>
      <c r="V200" s="491">
        <v>1</v>
      </c>
      <c r="W200" s="488">
        <v>16720826</v>
      </c>
      <c r="X200" s="488">
        <v>13376660</v>
      </c>
      <c r="Y200" s="488">
        <v>3344165</v>
      </c>
      <c r="Z200" s="488">
        <v>0</v>
      </c>
      <c r="AA200" s="488">
        <v>33441651</v>
      </c>
      <c r="AB200" s="488">
        <v>0</v>
      </c>
      <c r="AC200" s="488">
        <v>0</v>
      </c>
      <c r="AD200" s="488">
        <v>0</v>
      </c>
      <c r="AE200" s="488">
        <v>0</v>
      </c>
      <c r="AF200" s="488">
        <v>0</v>
      </c>
      <c r="AG200" s="488">
        <v>16720826</v>
      </c>
      <c r="AH200" s="488">
        <v>13376660</v>
      </c>
      <c r="AI200" s="488">
        <v>3344165</v>
      </c>
      <c r="AJ200" s="488">
        <v>0</v>
      </c>
      <c r="AK200" s="488">
        <v>33441651</v>
      </c>
      <c r="AL200" s="488">
        <v>130142</v>
      </c>
      <c r="AM200" s="488">
        <v>130142</v>
      </c>
      <c r="AN200" s="488">
        <v>0</v>
      </c>
      <c r="AO200" s="488">
        <v>0</v>
      </c>
      <c r="AP200" s="488">
        <v>0</v>
      </c>
      <c r="AQ200" s="488">
        <v>0</v>
      </c>
      <c r="AR200" s="488">
        <v>0</v>
      </c>
      <c r="AS200" s="488">
        <v>0</v>
      </c>
      <c r="AT200" s="488">
        <v>0</v>
      </c>
      <c r="AU200" s="488">
        <v>0</v>
      </c>
      <c r="AV200" s="488">
        <v>0</v>
      </c>
      <c r="AW200" s="488">
        <v>0</v>
      </c>
      <c r="AX200" s="488">
        <v>0</v>
      </c>
      <c r="AY200" s="488">
        <v>0</v>
      </c>
      <c r="AZ200" s="488">
        <v>0</v>
      </c>
      <c r="BA200" s="488">
        <v>0</v>
      </c>
      <c r="BB200" s="488">
        <v>0</v>
      </c>
      <c r="BC200" s="488">
        <v>0</v>
      </c>
      <c r="BD200" s="488">
        <v>0</v>
      </c>
      <c r="BE200" s="491">
        <v>0.5</v>
      </c>
      <c r="BF200" s="491">
        <v>0.4</v>
      </c>
      <c r="BG200" s="491">
        <v>0.1</v>
      </c>
      <c r="BH200" s="491">
        <v>0</v>
      </c>
      <c r="BI200" s="491">
        <v>1</v>
      </c>
      <c r="BJ200" s="492">
        <v>295849</v>
      </c>
      <c r="BK200" s="492">
        <v>236679</v>
      </c>
      <c r="BL200" s="492">
        <v>59170</v>
      </c>
      <c r="BM200" s="492">
        <v>0</v>
      </c>
      <c r="BN200" s="492">
        <v>591698</v>
      </c>
      <c r="BO200" s="492">
        <v>17016675</v>
      </c>
      <c r="BP200" s="492">
        <v>13743481</v>
      </c>
      <c r="BQ200" s="492">
        <v>3403335</v>
      </c>
      <c r="BR200" s="492">
        <v>0</v>
      </c>
      <c r="BS200" s="493">
        <v>34163491</v>
      </c>
      <c r="BT200" s="494">
        <v>200937</v>
      </c>
      <c r="BU200" s="492">
        <v>50234</v>
      </c>
      <c r="BV200" s="492">
        <v>0</v>
      </c>
      <c r="BW200" s="492">
        <v>251171</v>
      </c>
      <c r="BX200" s="492">
        <v>592779</v>
      </c>
      <c r="BY200" s="492">
        <v>148195</v>
      </c>
      <c r="BZ200" s="492">
        <v>0</v>
      </c>
      <c r="CA200" s="492">
        <v>740974</v>
      </c>
      <c r="CB200" s="492">
        <v>0</v>
      </c>
      <c r="CC200" s="492">
        <v>0</v>
      </c>
      <c r="CD200" s="492">
        <v>0</v>
      </c>
      <c r="CE200" s="492">
        <v>0</v>
      </c>
      <c r="CF200" s="492">
        <v>75</v>
      </c>
      <c r="CG200" s="492">
        <v>19</v>
      </c>
      <c r="CH200" s="492">
        <v>0</v>
      </c>
      <c r="CI200" s="492">
        <v>94</v>
      </c>
      <c r="CJ200" s="492">
        <v>2187</v>
      </c>
      <c r="CK200" s="492">
        <v>547</v>
      </c>
      <c r="CL200" s="492">
        <v>0</v>
      </c>
      <c r="CM200" s="492">
        <v>2734</v>
      </c>
      <c r="CN200" s="492">
        <v>0</v>
      </c>
      <c r="CO200" s="492">
        <v>0</v>
      </c>
      <c r="CP200" s="492">
        <v>0</v>
      </c>
      <c r="CQ200" s="492">
        <v>0</v>
      </c>
      <c r="CR200" s="492">
        <v>0</v>
      </c>
      <c r="CS200" s="492">
        <v>0</v>
      </c>
      <c r="CT200" s="492">
        <v>0</v>
      </c>
      <c r="CU200" s="492">
        <v>0</v>
      </c>
      <c r="CV200" s="492">
        <v>0</v>
      </c>
      <c r="CW200" s="492">
        <v>0</v>
      </c>
      <c r="CX200" s="492">
        <v>0</v>
      </c>
      <c r="CY200" s="492">
        <v>0</v>
      </c>
      <c r="CZ200" s="492">
        <v>795978</v>
      </c>
      <c r="DA200" s="492">
        <v>198995</v>
      </c>
      <c r="DB200" s="492">
        <v>0</v>
      </c>
      <c r="DC200" s="493">
        <v>994973</v>
      </c>
      <c r="DD200" s="591" t="s">
        <v>578</v>
      </c>
      <c r="DE200" s="592" t="s">
        <v>1220</v>
      </c>
      <c r="DF200" s="593" t="s">
        <v>1162</v>
      </c>
    </row>
    <row r="201" spans="1:110" ht="12.75" x14ac:dyDescent="0.2">
      <c r="A201" s="468">
        <v>194</v>
      </c>
      <c r="B201" s="473" t="s">
        <v>274</v>
      </c>
      <c r="C201" s="403" t="s">
        <v>897</v>
      </c>
      <c r="D201" s="474" t="s">
        <v>900</v>
      </c>
      <c r="E201" s="480" t="s">
        <v>571</v>
      </c>
      <c r="F201" s="487">
        <v>11668697</v>
      </c>
      <c r="G201" s="488">
        <v>426264</v>
      </c>
      <c r="H201" s="488">
        <v>0</v>
      </c>
      <c r="I201" s="488">
        <v>55691</v>
      </c>
      <c r="J201" s="488">
        <v>0</v>
      </c>
      <c r="K201" s="488">
        <v>55691</v>
      </c>
      <c r="L201" s="488">
        <v>0</v>
      </c>
      <c r="M201" s="488">
        <v>0</v>
      </c>
      <c r="N201" s="488">
        <v>0</v>
      </c>
      <c r="O201" s="488">
        <v>0</v>
      </c>
      <c r="P201" s="488">
        <v>0</v>
      </c>
      <c r="Q201" s="489">
        <v>12039270</v>
      </c>
      <c r="R201" s="490">
        <v>0.5</v>
      </c>
      <c r="S201" s="491">
        <v>0.4</v>
      </c>
      <c r="T201" s="491">
        <v>0.09</v>
      </c>
      <c r="U201" s="491">
        <v>0.01</v>
      </c>
      <c r="V201" s="491">
        <v>1</v>
      </c>
      <c r="W201" s="488">
        <v>6019635</v>
      </c>
      <c r="X201" s="488">
        <v>4815708</v>
      </c>
      <c r="Y201" s="488">
        <v>1083534</v>
      </c>
      <c r="Z201" s="488">
        <v>120393</v>
      </c>
      <c r="AA201" s="488">
        <v>12039270</v>
      </c>
      <c r="AB201" s="488">
        <v>0</v>
      </c>
      <c r="AC201" s="488">
        <v>0</v>
      </c>
      <c r="AD201" s="488">
        <v>0</v>
      </c>
      <c r="AE201" s="488">
        <v>0</v>
      </c>
      <c r="AF201" s="488">
        <v>0</v>
      </c>
      <c r="AG201" s="488">
        <v>6019635</v>
      </c>
      <c r="AH201" s="488">
        <v>4815708</v>
      </c>
      <c r="AI201" s="488">
        <v>1083534</v>
      </c>
      <c r="AJ201" s="488">
        <v>120393</v>
      </c>
      <c r="AK201" s="488">
        <v>12039270</v>
      </c>
      <c r="AL201" s="488">
        <v>55691</v>
      </c>
      <c r="AM201" s="488">
        <v>55691</v>
      </c>
      <c r="AN201" s="488">
        <v>0</v>
      </c>
      <c r="AO201" s="488">
        <v>0</v>
      </c>
      <c r="AP201" s="488">
        <v>0</v>
      </c>
      <c r="AQ201" s="488">
        <v>0</v>
      </c>
      <c r="AR201" s="488">
        <v>0</v>
      </c>
      <c r="AS201" s="488">
        <v>0</v>
      </c>
      <c r="AT201" s="488">
        <v>0</v>
      </c>
      <c r="AU201" s="488">
        <v>0</v>
      </c>
      <c r="AV201" s="488">
        <v>0</v>
      </c>
      <c r="AW201" s="488">
        <v>0</v>
      </c>
      <c r="AX201" s="488">
        <v>0</v>
      </c>
      <c r="AY201" s="488">
        <v>0</v>
      </c>
      <c r="AZ201" s="488">
        <v>0</v>
      </c>
      <c r="BA201" s="488">
        <v>0</v>
      </c>
      <c r="BB201" s="488">
        <v>0</v>
      </c>
      <c r="BC201" s="488">
        <v>0</v>
      </c>
      <c r="BD201" s="488">
        <v>0</v>
      </c>
      <c r="BE201" s="491">
        <v>0.5</v>
      </c>
      <c r="BF201" s="491">
        <v>0.4</v>
      </c>
      <c r="BG201" s="491">
        <v>0.09</v>
      </c>
      <c r="BH201" s="491">
        <v>0.01</v>
      </c>
      <c r="BI201" s="491">
        <v>1</v>
      </c>
      <c r="BJ201" s="492">
        <v>49792</v>
      </c>
      <c r="BK201" s="492">
        <v>39834</v>
      </c>
      <c r="BL201" s="492">
        <v>8963</v>
      </c>
      <c r="BM201" s="492">
        <v>996</v>
      </c>
      <c r="BN201" s="492">
        <v>99585</v>
      </c>
      <c r="BO201" s="492">
        <v>6069427</v>
      </c>
      <c r="BP201" s="492">
        <v>4911233</v>
      </c>
      <c r="BQ201" s="492">
        <v>1092497</v>
      </c>
      <c r="BR201" s="492">
        <v>121389</v>
      </c>
      <c r="BS201" s="493">
        <v>12194546</v>
      </c>
      <c r="BT201" s="494">
        <v>72339</v>
      </c>
      <c r="BU201" s="492">
        <v>16276</v>
      </c>
      <c r="BV201" s="492">
        <v>1808</v>
      </c>
      <c r="BW201" s="492">
        <v>90423</v>
      </c>
      <c r="BX201" s="492">
        <v>316324</v>
      </c>
      <c r="BY201" s="492">
        <v>71173</v>
      </c>
      <c r="BZ201" s="492">
        <v>7908</v>
      </c>
      <c r="CA201" s="492">
        <v>395405</v>
      </c>
      <c r="CB201" s="492">
        <v>4059</v>
      </c>
      <c r="CC201" s="492">
        <v>914</v>
      </c>
      <c r="CD201" s="492">
        <v>102</v>
      </c>
      <c r="CE201" s="492">
        <v>5075</v>
      </c>
      <c r="CF201" s="492">
        <v>0</v>
      </c>
      <c r="CG201" s="492">
        <v>0</v>
      </c>
      <c r="CH201" s="492">
        <v>0</v>
      </c>
      <c r="CI201" s="492">
        <v>0</v>
      </c>
      <c r="CJ201" s="492">
        <v>0</v>
      </c>
      <c r="CK201" s="492">
        <v>0</v>
      </c>
      <c r="CL201" s="492">
        <v>0</v>
      </c>
      <c r="CM201" s="492">
        <v>0</v>
      </c>
      <c r="CN201" s="492">
        <v>0</v>
      </c>
      <c r="CO201" s="492">
        <v>0</v>
      </c>
      <c r="CP201" s="492">
        <v>0</v>
      </c>
      <c r="CQ201" s="492">
        <v>0</v>
      </c>
      <c r="CR201" s="492">
        <v>0</v>
      </c>
      <c r="CS201" s="492">
        <v>0</v>
      </c>
      <c r="CT201" s="492">
        <v>0</v>
      </c>
      <c r="CU201" s="492">
        <v>0</v>
      </c>
      <c r="CV201" s="492">
        <v>0</v>
      </c>
      <c r="CW201" s="492">
        <v>0</v>
      </c>
      <c r="CX201" s="492">
        <v>0</v>
      </c>
      <c r="CY201" s="492">
        <v>0</v>
      </c>
      <c r="CZ201" s="492">
        <v>392722</v>
      </c>
      <c r="DA201" s="492">
        <v>88363</v>
      </c>
      <c r="DB201" s="492">
        <v>9818</v>
      </c>
      <c r="DC201" s="493">
        <v>490903</v>
      </c>
      <c r="DD201" s="591" t="s">
        <v>571</v>
      </c>
      <c r="DE201" s="592" t="s">
        <v>1184</v>
      </c>
      <c r="DF201" s="593" t="s">
        <v>1185</v>
      </c>
    </row>
    <row r="202" spans="1:110" ht="12.75" x14ac:dyDescent="0.2">
      <c r="A202" s="468">
        <v>195</v>
      </c>
      <c r="B202" s="473" t="s">
        <v>276</v>
      </c>
      <c r="C202" s="403" t="s">
        <v>904</v>
      </c>
      <c r="D202" s="474" t="s">
        <v>899</v>
      </c>
      <c r="E202" s="480" t="s">
        <v>275</v>
      </c>
      <c r="F202" s="487">
        <v>57489375</v>
      </c>
      <c r="G202" s="488">
        <v>0</v>
      </c>
      <c r="H202" s="488">
        <v>3113266</v>
      </c>
      <c r="I202" s="488">
        <v>307642</v>
      </c>
      <c r="J202" s="488">
        <v>0</v>
      </c>
      <c r="K202" s="488">
        <v>307642</v>
      </c>
      <c r="L202" s="488">
        <v>0</v>
      </c>
      <c r="M202" s="488">
        <v>0</v>
      </c>
      <c r="N202" s="488">
        <v>2048</v>
      </c>
      <c r="O202" s="488">
        <v>2048</v>
      </c>
      <c r="P202" s="488">
        <v>0</v>
      </c>
      <c r="Q202" s="489">
        <v>54066419</v>
      </c>
      <c r="R202" s="490">
        <v>0</v>
      </c>
      <c r="S202" s="491">
        <v>0.99</v>
      </c>
      <c r="T202" s="491">
        <v>0</v>
      </c>
      <c r="U202" s="491">
        <v>0.01</v>
      </c>
      <c r="V202" s="491">
        <v>1</v>
      </c>
      <c r="W202" s="488">
        <v>0</v>
      </c>
      <c r="X202" s="488">
        <v>53525755</v>
      </c>
      <c r="Y202" s="488">
        <v>0</v>
      </c>
      <c r="Z202" s="488">
        <v>540664</v>
      </c>
      <c r="AA202" s="488">
        <v>54066419</v>
      </c>
      <c r="AB202" s="488">
        <v>0</v>
      </c>
      <c r="AC202" s="488">
        <v>0</v>
      </c>
      <c r="AD202" s="488">
        <v>0</v>
      </c>
      <c r="AE202" s="488">
        <v>0</v>
      </c>
      <c r="AF202" s="488">
        <v>0</v>
      </c>
      <c r="AG202" s="488">
        <v>0</v>
      </c>
      <c r="AH202" s="488">
        <v>53525755</v>
      </c>
      <c r="AI202" s="488">
        <v>0</v>
      </c>
      <c r="AJ202" s="488">
        <v>540664</v>
      </c>
      <c r="AK202" s="488">
        <v>54066419</v>
      </c>
      <c r="AL202" s="488">
        <v>307642</v>
      </c>
      <c r="AM202" s="488">
        <v>307642</v>
      </c>
      <c r="AN202" s="488">
        <v>0</v>
      </c>
      <c r="AO202" s="488">
        <v>0</v>
      </c>
      <c r="AP202" s="488">
        <v>2048</v>
      </c>
      <c r="AQ202" s="488">
        <v>0</v>
      </c>
      <c r="AR202" s="488">
        <v>2048</v>
      </c>
      <c r="AS202" s="488">
        <v>0</v>
      </c>
      <c r="AT202" s="488">
        <v>0</v>
      </c>
      <c r="AU202" s="488">
        <v>0</v>
      </c>
      <c r="AV202" s="488">
        <v>0</v>
      </c>
      <c r="AW202" s="488">
        <v>0</v>
      </c>
      <c r="AX202" s="488">
        <v>0</v>
      </c>
      <c r="AY202" s="488">
        <v>0</v>
      </c>
      <c r="AZ202" s="488">
        <v>0</v>
      </c>
      <c r="BA202" s="488">
        <v>0</v>
      </c>
      <c r="BB202" s="488">
        <v>0</v>
      </c>
      <c r="BC202" s="488">
        <v>0</v>
      </c>
      <c r="BD202" s="488">
        <v>0</v>
      </c>
      <c r="BE202" s="491">
        <v>0.5</v>
      </c>
      <c r="BF202" s="491">
        <v>0.49</v>
      </c>
      <c r="BG202" s="491">
        <v>0</v>
      </c>
      <c r="BH202" s="491">
        <v>0.01</v>
      </c>
      <c r="BI202" s="491">
        <v>1</v>
      </c>
      <c r="BJ202" s="492">
        <v>0</v>
      </c>
      <c r="BK202" s="492">
        <v>0</v>
      </c>
      <c r="BL202" s="492">
        <v>0</v>
      </c>
      <c r="BM202" s="492">
        <v>0</v>
      </c>
      <c r="BN202" s="492">
        <v>0</v>
      </c>
      <c r="BO202" s="492">
        <v>0</v>
      </c>
      <c r="BP202" s="492">
        <v>53835445</v>
      </c>
      <c r="BQ202" s="492">
        <v>0</v>
      </c>
      <c r="BR202" s="492">
        <v>540664</v>
      </c>
      <c r="BS202" s="493">
        <v>54376109</v>
      </c>
      <c r="BT202" s="494">
        <v>804066</v>
      </c>
      <c r="BU202" s="492">
        <v>0</v>
      </c>
      <c r="BV202" s="492">
        <v>8122</v>
      </c>
      <c r="BW202" s="492">
        <v>812188</v>
      </c>
      <c r="BX202" s="492">
        <v>3919181</v>
      </c>
      <c r="BY202" s="492">
        <v>0</v>
      </c>
      <c r="BZ202" s="492">
        <v>39588</v>
      </c>
      <c r="CA202" s="492">
        <v>3958769</v>
      </c>
      <c r="CB202" s="492">
        <v>201</v>
      </c>
      <c r="CC202" s="492">
        <v>0</v>
      </c>
      <c r="CD202" s="492">
        <v>2</v>
      </c>
      <c r="CE202" s="492">
        <v>203</v>
      </c>
      <c r="CF202" s="492">
        <v>93238</v>
      </c>
      <c r="CG202" s="492">
        <v>0</v>
      </c>
      <c r="CH202" s="492">
        <v>942</v>
      </c>
      <c r="CI202" s="492">
        <v>94180</v>
      </c>
      <c r="CJ202" s="492">
        <v>10557</v>
      </c>
      <c r="CK202" s="492">
        <v>0</v>
      </c>
      <c r="CL202" s="492">
        <v>107</v>
      </c>
      <c r="CM202" s="492">
        <v>10664</v>
      </c>
      <c r="CN202" s="492">
        <v>9219</v>
      </c>
      <c r="CO202" s="492">
        <v>0</v>
      </c>
      <c r="CP202" s="492">
        <v>93</v>
      </c>
      <c r="CQ202" s="492">
        <v>9312</v>
      </c>
      <c r="CR202" s="492">
        <v>1508</v>
      </c>
      <c r="CS202" s="492">
        <v>0</v>
      </c>
      <c r="CT202" s="492">
        <v>15</v>
      </c>
      <c r="CU202" s="492">
        <v>1523</v>
      </c>
      <c r="CV202" s="492">
        <v>0</v>
      </c>
      <c r="CW202" s="492">
        <v>0</v>
      </c>
      <c r="CX202" s="492">
        <v>0</v>
      </c>
      <c r="CY202" s="492">
        <v>0</v>
      </c>
      <c r="CZ202" s="492">
        <v>4837970</v>
      </c>
      <c r="DA202" s="492">
        <v>0</v>
      </c>
      <c r="DB202" s="492">
        <v>48869</v>
      </c>
      <c r="DC202" s="493">
        <v>4886839</v>
      </c>
      <c r="DD202" s="591" t="s">
        <v>275</v>
      </c>
      <c r="DE202" s="592" t="s">
        <v>1175</v>
      </c>
      <c r="DF202" s="593" t="s">
        <v>1187</v>
      </c>
    </row>
    <row r="203" spans="1:110" ht="12.75" x14ac:dyDescent="0.2">
      <c r="A203" s="468">
        <v>196</v>
      </c>
      <c r="B203" s="473" t="s">
        <v>278</v>
      </c>
      <c r="C203" s="403" t="s">
        <v>897</v>
      </c>
      <c r="D203" s="474" t="s">
        <v>898</v>
      </c>
      <c r="E203" s="480" t="s">
        <v>277</v>
      </c>
      <c r="F203" s="487">
        <v>90441045</v>
      </c>
      <c r="G203" s="488">
        <v>613046</v>
      </c>
      <c r="H203" s="488">
        <v>0</v>
      </c>
      <c r="I203" s="488">
        <v>218144</v>
      </c>
      <c r="J203" s="488">
        <v>0</v>
      </c>
      <c r="K203" s="488">
        <v>218144</v>
      </c>
      <c r="L203" s="488">
        <v>0</v>
      </c>
      <c r="M203" s="488">
        <v>0</v>
      </c>
      <c r="N203" s="488">
        <v>7456</v>
      </c>
      <c r="O203" s="488">
        <v>7456</v>
      </c>
      <c r="P203" s="488">
        <v>0</v>
      </c>
      <c r="Q203" s="489">
        <v>90828491</v>
      </c>
      <c r="R203" s="490">
        <v>0.5</v>
      </c>
      <c r="S203" s="491">
        <v>0.4</v>
      </c>
      <c r="T203" s="491">
        <v>0.1</v>
      </c>
      <c r="U203" s="491">
        <v>0</v>
      </c>
      <c r="V203" s="491">
        <v>1</v>
      </c>
      <c r="W203" s="488">
        <v>45414246</v>
      </c>
      <c r="X203" s="488">
        <v>36331396</v>
      </c>
      <c r="Y203" s="488">
        <v>9082849</v>
      </c>
      <c r="Z203" s="488">
        <v>0</v>
      </c>
      <c r="AA203" s="488">
        <v>90828491</v>
      </c>
      <c r="AB203" s="488">
        <v>0</v>
      </c>
      <c r="AC203" s="488">
        <v>0</v>
      </c>
      <c r="AD203" s="488">
        <v>0</v>
      </c>
      <c r="AE203" s="488">
        <v>0</v>
      </c>
      <c r="AF203" s="488">
        <v>0</v>
      </c>
      <c r="AG203" s="488">
        <v>45414246</v>
      </c>
      <c r="AH203" s="488">
        <v>36331396</v>
      </c>
      <c r="AI203" s="488">
        <v>9082849</v>
      </c>
      <c r="AJ203" s="488">
        <v>0</v>
      </c>
      <c r="AK203" s="488">
        <v>90828491</v>
      </c>
      <c r="AL203" s="488">
        <v>218144</v>
      </c>
      <c r="AM203" s="488">
        <v>218144</v>
      </c>
      <c r="AN203" s="488">
        <v>0</v>
      </c>
      <c r="AO203" s="488">
        <v>0</v>
      </c>
      <c r="AP203" s="488">
        <v>7456</v>
      </c>
      <c r="AQ203" s="488">
        <v>0</v>
      </c>
      <c r="AR203" s="488">
        <v>7456</v>
      </c>
      <c r="AS203" s="488">
        <v>0</v>
      </c>
      <c r="AT203" s="488">
        <v>0</v>
      </c>
      <c r="AU203" s="488">
        <v>0</v>
      </c>
      <c r="AV203" s="488">
        <v>0</v>
      </c>
      <c r="AW203" s="488">
        <v>0</v>
      </c>
      <c r="AX203" s="488">
        <v>0</v>
      </c>
      <c r="AY203" s="488">
        <v>0</v>
      </c>
      <c r="AZ203" s="488">
        <v>0</v>
      </c>
      <c r="BA203" s="488">
        <v>0</v>
      </c>
      <c r="BB203" s="488">
        <v>0</v>
      </c>
      <c r="BC203" s="488">
        <v>0</v>
      </c>
      <c r="BD203" s="488">
        <v>0</v>
      </c>
      <c r="BE203" s="491">
        <v>0.5</v>
      </c>
      <c r="BF203" s="491">
        <v>0.4</v>
      </c>
      <c r="BG203" s="491">
        <v>0.1</v>
      </c>
      <c r="BH203" s="491">
        <v>0</v>
      </c>
      <c r="BI203" s="491">
        <v>1</v>
      </c>
      <c r="BJ203" s="492">
        <v>256917</v>
      </c>
      <c r="BK203" s="492">
        <v>205533</v>
      </c>
      <c r="BL203" s="492">
        <v>51383</v>
      </c>
      <c r="BM203" s="492">
        <v>0</v>
      </c>
      <c r="BN203" s="492">
        <v>513833</v>
      </c>
      <c r="BO203" s="492">
        <v>45671163</v>
      </c>
      <c r="BP203" s="492">
        <v>36762529</v>
      </c>
      <c r="BQ203" s="492">
        <v>9134232</v>
      </c>
      <c r="BR203" s="492">
        <v>0</v>
      </c>
      <c r="BS203" s="493">
        <v>91567924</v>
      </c>
      <c r="BT203" s="494">
        <v>545863</v>
      </c>
      <c r="BU203" s="492">
        <v>136438</v>
      </c>
      <c r="BV203" s="492">
        <v>0</v>
      </c>
      <c r="BW203" s="492">
        <v>682301</v>
      </c>
      <c r="BX203" s="492">
        <v>362574</v>
      </c>
      <c r="BY203" s="492">
        <v>90644</v>
      </c>
      <c r="BZ203" s="492">
        <v>0</v>
      </c>
      <c r="CA203" s="492">
        <v>453218</v>
      </c>
      <c r="CB203" s="492">
        <v>1665</v>
      </c>
      <c r="CC203" s="492">
        <v>416</v>
      </c>
      <c r="CD203" s="492">
        <v>0</v>
      </c>
      <c r="CE203" s="492">
        <v>2081</v>
      </c>
      <c r="CF203" s="492">
        <v>8120</v>
      </c>
      <c r="CG203" s="492">
        <v>2030</v>
      </c>
      <c r="CH203" s="492">
        <v>0</v>
      </c>
      <c r="CI203" s="492">
        <v>10150</v>
      </c>
      <c r="CJ203" s="492">
        <v>8120</v>
      </c>
      <c r="CK203" s="492">
        <v>2030</v>
      </c>
      <c r="CL203" s="492">
        <v>0</v>
      </c>
      <c r="CM203" s="492">
        <v>10150</v>
      </c>
      <c r="CN203" s="492">
        <v>0</v>
      </c>
      <c r="CO203" s="492">
        <v>0</v>
      </c>
      <c r="CP203" s="492">
        <v>0</v>
      </c>
      <c r="CQ203" s="492">
        <v>0</v>
      </c>
      <c r="CR203" s="492">
        <v>609</v>
      </c>
      <c r="CS203" s="492">
        <v>152</v>
      </c>
      <c r="CT203" s="492">
        <v>0</v>
      </c>
      <c r="CU203" s="492">
        <v>761</v>
      </c>
      <c r="CV203" s="492">
        <v>0</v>
      </c>
      <c r="CW203" s="492">
        <v>0</v>
      </c>
      <c r="CX203" s="492">
        <v>0</v>
      </c>
      <c r="CY203" s="492">
        <v>0</v>
      </c>
      <c r="CZ203" s="492">
        <v>926951</v>
      </c>
      <c r="DA203" s="492">
        <v>231710</v>
      </c>
      <c r="DB203" s="492">
        <v>0</v>
      </c>
      <c r="DC203" s="493">
        <v>1158661</v>
      </c>
      <c r="DD203" s="591" t="s">
        <v>277</v>
      </c>
      <c r="DE203" s="592" t="s">
        <v>1203</v>
      </c>
      <c r="DF203" s="593" t="s">
        <v>1162</v>
      </c>
    </row>
    <row r="204" spans="1:110" ht="12.75" x14ac:dyDescent="0.2">
      <c r="A204" s="468">
        <v>197</v>
      </c>
      <c r="B204" s="473" t="s">
        <v>280</v>
      </c>
      <c r="C204" s="403" t="s">
        <v>897</v>
      </c>
      <c r="D204" s="474" t="s">
        <v>899</v>
      </c>
      <c r="E204" s="480" t="s">
        <v>279</v>
      </c>
      <c r="F204" s="487">
        <v>18080931</v>
      </c>
      <c r="G204" s="488">
        <v>0</v>
      </c>
      <c r="H204" s="488">
        <v>946778</v>
      </c>
      <c r="I204" s="488">
        <v>133965</v>
      </c>
      <c r="J204" s="488">
        <v>0</v>
      </c>
      <c r="K204" s="488">
        <v>133965</v>
      </c>
      <c r="L204" s="488">
        <v>0</v>
      </c>
      <c r="M204" s="488">
        <v>0</v>
      </c>
      <c r="N204" s="488">
        <v>0</v>
      </c>
      <c r="O204" s="488">
        <v>0</v>
      </c>
      <c r="P204" s="488">
        <v>0</v>
      </c>
      <c r="Q204" s="489">
        <v>17000188</v>
      </c>
      <c r="R204" s="490">
        <v>0.5</v>
      </c>
      <c r="S204" s="491">
        <v>0.4</v>
      </c>
      <c r="T204" s="491">
        <v>0.09</v>
      </c>
      <c r="U204" s="491">
        <v>0.01</v>
      </c>
      <c r="V204" s="491">
        <v>1</v>
      </c>
      <c r="W204" s="488">
        <v>8500094</v>
      </c>
      <c r="X204" s="488">
        <v>6800075</v>
      </c>
      <c r="Y204" s="488">
        <v>1530017</v>
      </c>
      <c r="Z204" s="488">
        <v>170002</v>
      </c>
      <c r="AA204" s="488">
        <v>17000188</v>
      </c>
      <c r="AB204" s="488">
        <v>0</v>
      </c>
      <c r="AC204" s="488">
        <v>0</v>
      </c>
      <c r="AD204" s="488">
        <v>0</v>
      </c>
      <c r="AE204" s="488">
        <v>0</v>
      </c>
      <c r="AF204" s="488">
        <v>0</v>
      </c>
      <c r="AG204" s="488">
        <v>8500094</v>
      </c>
      <c r="AH204" s="488">
        <v>6800075</v>
      </c>
      <c r="AI204" s="488">
        <v>1530017</v>
      </c>
      <c r="AJ204" s="488">
        <v>170002</v>
      </c>
      <c r="AK204" s="488">
        <v>17000188</v>
      </c>
      <c r="AL204" s="488">
        <v>133965</v>
      </c>
      <c r="AM204" s="488">
        <v>133965</v>
      </c>
      <c r="AN204" s="488">
        <v>0</v>
      </c>
      <c r="AO204" s="488">
        <v>0</v>
      </c>
      <c r="AP204" s="488">
        <v>0</v>
      </c>
      <c r="AQ204" s="488">
        <v>0</v>
      </c>
      <c r="AR204" s="488">
        <v>0</v>
      </c>
      <c r="AS204" s="488">
        <v>0</v>
      </c>
      <c r="AT204" s="488">
        <v>0</v>
      </c>
      <c r="AU204" s="488">
        <v>0</v>
      </c>
      <c r="AV204" s="488">
        <v>0</v>
      </c>
      <c r="AW204" s="488">
        <v>0</v>
      </c>
      <c r="AX204" s="488">
        <v>0</v>
      </c>
      <c r="AY204" s="488">
        <v>0</v>
      </c>
      <c r="AZ204" s="488">
        <v>0</v>
      </c>
      <c r="BA204" s="488">
        <v>0</v>
      </c>
      <c r="BB204" s="488">
        <v>0</v>
      </c>
      <c r="BC204" s="488">
        <v>0</v>
      </c>
      <c r="BD204" s="488">
        <v>0</v>
      </c>
      <c r="BE204" s="491">
        <v>0.5</v>
      </c>
      <c r="BF204" s="491">
        <v>0.4</v>
      </c>
      <c r="BG204" s="491">
        <v>0.09</v>
      </c>
      <c r="BH204" s="491">
        <v>0.01</v>
      </c>
      <c r="BI204" s="491">
        <v>1</v>
      </c>
      <c r="BJ204" s="492">
        <v>-523931</v>
      </c>
      <c r="BK204" s="492">
        <v>-419146</v>
      </c>
      <c r="BL204" s="492">
        <v>-94308</v>
      </c>
      <c r="BM204" s="492">
        <v>-10479</v>
      </c>
      <c r="BN204" s="492">
        <v>-1047864</v>
      </c>
      <c r="BO204" s="492">
        <v>7976163</v>
      </c>
      <c r="BP204" s="492">
        <v>6514894</v>
      </c>
      <c r="BQ204" s="492">
        <v>1435709</v>
      </c>
      <c r="BR204" s="492">
        <v>159523</v>
      </c>
      <c r="BS204" s="493">
        <v>16086289</v>
      </c>
      <c r="BT204" s="494">
        <v>102147</v>
      </c>
      <c r="BU204" s="492">
        <v>22983</v>
      </c>
      <c r="BV204" s="492">
        <v>2554</v>
      </c>
      <c r="BW204" s="492">
        <v>127684</v>
      </c>
      <c r="BX204" s="492">
        <v>674259</v>
      </c>
      <c r="BY204" s="492">
        <v>151709</v>
      </c>
      <c r="BZ204" s="492">
        <v>16857</v>
      </c>
      <c r="CA204" s="492">
        <v>842825</v>
      </c>
      <c r="CB204" s="492">
        <v>0</v>
      </c>
      <c r="CC204" s="492">
        <v>0</v>
      </c>
      <c r="CD204" s="492">
        <v>0</v>
      </c>
      <c r="CE204" s="492">
        <v>0</v>
      </c>
      <c r="CF204" s="492">
        <v>0</v>
      </c>
      <c r="CG204" s="492">
        <v>0</v>
      </c>
      <c r="CH204" s="492">
        <v>0</v>
      </c>
      <c r="CI204" s="492">
        <v>0</v>
      </c>
      <c r="CJ204" s="492">
        <v>0</v>
      </c>
      <c r="CK204" s="492">
        <v>0</v>
      </c>
      <c r="CL204" s="492">
        <v>0</v>
      </c>
      <c r="CM204" s="492">
        <v>0</v>
      </c>
      <c r="CN204" s="492">
        <v>416</v>
      </c>
      <c r="CO204" s="492">
        <v>94</v>
      </c>
      <c r="CP204" s="492">
        <v>10</v>
      </c>
      <c r="CQ204" s="492">
        <v>520</v>
      </c>
      <c r="CR204" s="492">
        <v>0</v>
      </c>
      <c r="CS204" s="492">
        <v>0</v>
      </c>
      <c r="CT204" s="492">
        <v>0</v>
      </c>
      <c r="CU204" s="492">
        <v>0</v>
      </c>
      <c r="CV204" s="492">
        <v>0</v>
      </c>
      <c r="CW204" s="492">
        <v>0</v>
      </c>
      <c r="CX204" s="492">
        <v>0</v>
      </c>
      <c r="CY204" s="492">
        <v>0</v>
      </c>
      <c r="CZ204" s="492">
        <v>776822</v>
      </c>
      <c r="DA204" s="492">
        <v>174786</v>
      </c>
      <c r="DB204" s="492">
        <v>19421</v>
      </c>
      <c r="DC204" s="493">
        <v>971029</v>
      </c>
      <c r="DD204" s="591" t="s">
        <v>279</v>
      </c>
      <c r="DE204" s="592" t="s">
        <v>1197</v>
      </c>
      <c r="DF204" s="593" t="s">
        <v>1186</v>
      </c>
    </row>
    <row r="205" spans="1:110" ht="12.75" x14ac:dyDescent="0.2">
      <c r="A205" s="468">
        <v>198</v>
      </c>
      <c r="B205" s="473" t="s">
        <v>281</v>
      </c>
      <c r="C205" s="403" t="s">
        <v>529</v>
      </c>
      <c r="D205" s="474" t="s">
        <v>901</v>
      </c>
      <c r="E205" s="480" t="s">
        <v>540</v>
      </c>
      <c r="F205" s="487">
        <v>93772891</v>
      </c>
      <c r="G205" s="488">
        <v>0</v>
      </c>
      <c r="H205" s="488">
        <v>4544544</v>
      </c>
      <c r="I205" s="488">
        <v>268347</v>
      </c>
      <c r="J205" s="488">
        <v>0</v>
      </c>
      <c r="K205" s="488">
        <v>268347</v>
      </c>
      <c r="L205" s="488">
        <v>0</v>
      </c>
      <c r="M205" s="488">
        <v>0</v>
      </c>
      <c r="N205" s="488">
        <v>279000</v>
      </c>
      <c r="O205" s="488">
        <v>279000</v>
      </c>
      <c r="P205" s="488">
        <v>0</v>
      </c>
      <c r="Q205" s="489">
        <v>88681000</v>
      </c>
      <c r="R205" s="490">
        <v>0.5</v>
      </c>
      <c r="S205" s="491">
        <v>0.49</v>
      </c>
      <c r="T205" s="491">
        <v>0</v>
      </c>
      <c r="U205" s="491">
        <v>0.01</v>
      </c>
      <c r="V205" s="491">
        <v>1</v>
      </c>
      <c r="W205" s="488">
        <v>44340500</v>
      </c>
      <c r="X205" s="488">
        <v>43453690</v>
      </c>
      <c r="Y205" s="488">
        <v>0</v>
      </c>
      <c r="Z205" s="488">
        <v>886810</v>
      </c>
      <c r="AA205" s="488">
        <v>88681000</v>
      </c>
      <c r="AB205" s="488">
        <v>0</v>
      </c>
      <c r="AC205" s="488">
        <v>0</v>
      </c>
      <c r="AD205" s="488">
        <v>0</v>
      </c>
      <c r="AE205" s="488">
        <v>0</v>
      </c>
      <c r="AF205" s="488">
        <v>0</v>
      </c>
      <c r="AG205" s="488">
        <v>44340500</v>
      </c>
      <c r="AH205" s="488">
        <v>43453690</v>
      </c>
      <c r="AI205" s="488">
        <v>0</v>
      </c>
      <c r="AJ205" s="488">
        <v>886810</v>
      </c>
      <c r="AK205" s="488">
        <v>88681000</v>
      </c>
      <c r="AL205" s="488">
        <v>268347</v>
      </c>
      <c r="AM205" s="488">
        <v>268347</v>
      </c>
      <c r="AN205" s="488">
        <v>0</v>
      </c>
      <c r="AO205" s="488">
        <v>0</v>
      </c>
      <c r="AP205" s="488">
        <v>279000</v>
      </c>
      <c r="AQ205" s="488">
        <v>0</v>
      </c>
      <c r="AR205" s="488">
        <v>279000</v>
      </c>
      <c r="AS205" s="488">
        <v>0</v>
      </c>
      <c r="AT205" s="488">
        <v>0</v>
      </c>
      <c r="AU205" s="488">
        <v>0</v>
      </c>
      <c r="AV205" s="488">
        <v>0</v>
      </c>
      <c r="AW205" s="488">
        <v>0</v>
      </c>
      <c r="AX205" s="488">
        <v>0</v>
      </c>
      <c r="AY205" s="488">
        <v>0</v>
      </c>
      <c r="AZ205" s="488">
        <v>0</v>
      </c>
      <c r="BA205" s="488">
        <v>0</v>
      </c>
      <c r="BB205" s="488">
        <v>0</v>
      </c>
      <c r="BC205" s="488">
        <v>0</v>
      </c>
      <c r="BD205" s="488">
        <v>0</v>
      </c>
      <c r="BE205" s="491">
        <v>0.5</v>
      </c>
      <c r="BF205" s="491">
        <v>0.49</v>
      </c>
      <c r="BG205" s="491">
        <v>0</v>
      </c>
      <c r="BH205" s="491">
        <v>0.01</v>
      </c>
      <c r="BI205" s="491">
        <v>1</v>
      </c>
      <c r="BJ205" s="492">
        <v>-1182000</v>
      </c>
      <c r="BK205" s="492">
        <v>-1158360</v>
      </c>
      <c r="BL205" s="492">
        <v>0</v>
      </c>
      <c r="BM205" s="492">
        <v>-23640</v>
      </c>
      <c r="BN205" s="492">
        <v>-2364000</v>
      </c>
      <c r="BO205" s="492">
        <v>43158500</v>
      </c>
      <c r="BP205" s="492">
        <v>42842677</v>
      </c>
      <c r="BQ205" s="492">
        <v>0</v>
      </c>
      <c r="BR205" s="492">
        <v>863170</v>
      </c>
      <c r="BS205" s="493">
        <v>86864347</v>
      </c>
      <c r="BT205" s="494">
        <v>656929</v>
      </c>
      <c r="BU205" s="492">
        <v>0</v>
      </c>
      <c r="BV205" s="492">
        <v>13321</v>
      </c>
      <c r="BW205" s="492">
        <v>670250</v>
      </c>
      <c r="BX205" s="492">
        <v>1336112</v>
      </c>
      <c r="BY205" s="492">
        <v>0</v>
      </c>
      <c r="BZ205" s="492">
        <v>27268</v>
      </c>
      <c r="CA205" s="492">
        <v>1363380</v>
      </c>
      <c r="CB205" s="492">
        <v>10951</v>
      </c>
      <c r="CC205" s="492">
        <v>0</v>
      </c>
      <c r="CD205" s="492">
        <v>223</v>
      </c>
      <c r="CE205" s="492">
        <v>11174</v>
      </c>
      <c r="CF205" s="492">
        <v>0</v>
      </c>
      <c r="CG205" s="492">
        <v>0</v>
      </c>
      <c r="CH205" s="492">
        <v>0</v>
      </c>
      <c r="CI205" s="492">
        <v>0</v>
      </c>
      <c r="CJ205" s="492">
        <v>5063</v>
      </c>
      <c r="CK205" s="492">
        <v>0</v>
      </c>
      <c r="CL205" s="492">
        <v>103</v>
      </c>
      <c r="CM205" s="492">
        <v>5166</v>
      </c>
      <c r="CN205" s="492">
        <v>6714</v>
      </c>
      <c r="CO205" s="492">
        <v>0</v>
      </c>
      <c r="CP205" s="492">
        <v>137</v>
      </c>
      <c r="CQ205" s="492">
        <v>6851</v>
      </c>
      <c r="CR205" s="492">
        <v>0</v>
      </c>
      <c r="CS205" s="492">
        <v>0</v>
      </c>
      <c r="CT205" s="492">
        <v>0</v>
      </c>
      <c r="CU205" s="492">
        <v>0</v>
      </c>
      <c r="CV205" s="492">
        <v>0</v>
      </c>
      <c r="CW205" s="492">
        <v>0</v>
      </c>
      <c r="CX205" s="492">
        <v>0</v>
      </c>
      <c r="CY205" s="492">
        <v>0</v>
      </c>
      <c r="CZ205" s="492">
        <v>2015769</v>
      </c>
      <c r="DA205" s="492">
        <v>0</v>
      </c>
      <c r="DB205" s="492">
        <v>41052</v>
      </c>
      <c r="DC205" s="493">
        <v>2056821</v>
      </c>
      <c r="DD205" s="591" t="s">
        <v>540</v>
      </c>
      <c r="DE205" s="592" t="s">
        <v>529</v>
      </c>
      <c r="DF205" s="593" t="s">
        <v>1199</v>
      </c>
    </row>
    <row r="206" spans="1:110" ht="12.75" x14ac:dyDescent="0.2">
      <c r="A206" s="468">
        <v>199</v>
      </c>
      <c r="B206" s="473" t="s">
        <v>283</v>
      </c>
      <c r="C206" s="403" t="s">
        <v>529</v>
      </c>
      <c r="D206" s="474" t="s">
        <v>906</v>
      </c>
      <c r="E206" s="480" t="s">
        <v>550</v>
      </c>
      <c r="F206" s="487">
        <v>93065639</v>
      </c>
      <c r="G206" s="488">
        <v>0</v>
      </c>
      <c r="H206" s="488">
        <v>4890736</v>
      </c>
      <c r="I206" s="488">
        <v>310944</v>
      </c>
      <c r="J206" s="488">
        <v>0</v>
      </c>
      <c r="K206" s="488">
        <v>310944</v>
      </c>
      <c r="L206" s="488">
        <v>0</v>
      </c>
      <c r="M206" s="488">
        <v>0</v>
      </c>
      <c r="N206" s="488">
        <v>213987</v>
      </c>
      <c r="O206" s="488">
        <v>213987</v>
      </c>
      <c r="P206" s="488">
        <v>0</v>
      </c>
      <c r="Q206" s="489">
        <v>87649972</v>
      </c>
      <c r="R206" s="490">
        <v>0.5</v>
      </c>
      <c r="S206" s="491">
        <v>0.49</v>
      </c>
      <c r="T206" s="491">
        <v>0</v>
      </c>
      <c r="U206" s="491">
        <v>0.01</v>
      </c>
      <c r="V206" s="491">
        <v>1</v>
      </c>
      <c r="W206" s="488">
        <v>43824986</v>
      </c>
      <c r="X206" s="488">
        <v>42948486</v>
      </c>
      <c r="Y206" s="488">
        <v>0</v>
      </c>
      <c r="Z206" s="488">
        <v>876500</v>
      </c>
      <c r="AA206" s="488">
        <v>87649972</v>
      </c>
      <c r="AB206" s="488">
        <v>0</v>
      </c>
      <c r="AC206" s="488">
        <v>0</v>
      </c>
      <c r="AD206" s="488">
        <v>0</v>
      </c>
      <c r="AE206" s="488">
        <v>0</v>
      </c>
      <c r="AF206" s="488">
        <v>0</v>
      </c>
      <c r="AG206" s="488">
        <v>43824986</v>
      </c>
      <c r="AH206" s="488">
        <v>42948486</v>
      </c>
      <c r="AI206" s="488">
        <v>0</v>
      </c>
      <c r="AJ206" s="488">
        <v>876500</v>
      </c>
      <c r="AK206" s="488">
        <v>87649972</v>
      </c>
      <c r="AL206" s="488">
        <v>310944</v>
      </c>
      <c r="AM206" s="488">
        <v>310944</v>
      </c>
      <c r="AN206" s="488">
        <v>0</v>
      </c>
      <c r="AO206" s="488">
        <v>0</v>
      </c>
      <c r="AP206" s="488">
        <v>213987</v>
      </c>
      <c r="AQ206" s="488">
        <v>0</v>
      </c>
      <c r="AR206" s="488">
        <v>213987</v>
      </c>
      <c r="AS206" s="488">
        <v>0</v>
      </c>
      <c r="AT206" s="488">
        <v>0</v>
      </c>
      <c r="AU206" s="488">
        <v>0</v>
      </c>
      <c r="AV206" s="488">
        <v>0</v>
      </c>
      <c r="AW206" s="488">
        <v>0</v>
      </c>
      <c r="AX206" s="488">
        <v>0</v>
      </c>
      <c r="AY206" s="488">
        <v>0</v>
      </c>
      <c r="AZ206" s="488">
        <v>0</v>
      </c>
      <c r="BA206" s="488">
        <v>0</v>
      </c>
      <c r="BB206" s="488">
        <v>0</v>
      </c>
      <c r="BC206" s="488">
        <v>0</v>
      </c>
      <c r="BD206" s="488">
        <v>0</v>
      </c>
      <c r="BE206" s="491">
        <v>0.5</v>
      </c>
      <c r="BF206" s="491">
        <v>0.49</v>
      </c>
      <c r="BG206" s="491">
        <v>0</v>
      </c>
      <c r="BH206" s="491">
        <v>0.01</v>
      </c>
      <c r="BI206" s="491">
        <v>1</v>
      </c>
      <c r="BJ206" s="492">
        <v>-373282</v>
      </c>
      <c r="BK206" s="492">
        <v>-365817</v>
      </c>
      <c r="BL206" s="492">
        <v>0</v>
      </c>
      <c r="BM206" s="492">
        <v>-7466</v>
      </c>
      <c r="BN206" s="492">
        <v>-746565</v>
      </c>
      <c r="BO206" s="492">
        <v>43451704</v>
      </c>
      <c r="BP206" s="492">
        <v>43107600</v>
      </c>
      <c r="BQ206" s="492">
        <v>0</v>
      </c>
      <c r="BR206" s="492">
        <v>869034</v>
      </c>
      <c r="BS206" s="493">
        <v>87428338</v>
      </c>
      <c r="BT206" s="494">
        <v>648363</v>
      </c>
      <c r="BU206" s="492">
        <v>0</v>
      </c>
      <c r="BV206" s="492">
        <v>13166</v>
      </c>
      <c r="BW206" s="492">
        <v>661529</v>
      </c>
      <c r="BX206" s="492">
        <v>1596249</v>
      </c>
      <c r="BY206" s="492">
        <v>0</v>
      </c>
      <c r="BZ206" s="492">
        <v>32576</v>
      </c>
      <c r="CA206" s="492">
        <v>1628825</v>
      </c>
      <c r="CB206" s="492">
        <v>6963</v>
      </c>
      <c r="CC206" s="492">
        <v>0</v>
      </c>
      <c r="CD206" s="492">
        <v>142</v>
      </c>
      <c r="CE206" s="492">
        <v>7105</v>
      </c>
      <c r="CF206" s="492">
        <v>19845</v>
      </c>
      <c r="CG206" s="492">
        <v>0</v>
      </c>
      <c r="CH206" s="492">
        <v>405</v>
      </c>
      <c r="CI206" s="492">
        <v>20250</v>
      </c>
      <c r="CJ206" s="492">
        <v>45951</v>
      </c>
      <c r="CK206" s="492">
        <v>0</v>
      </c>
      <c r="CL206" s="492">
        <v>938</v>
      </c>
      <c r="CM206" s="492">
        <v>46889</v>
      </c>
      <c r="CN206" s="492">
        <v>0</v>
      </c>
      <c r="CO206" s="492">
        <v>0</v>
      </c>
      <c r="CP206" s="492">
        <v>0</v>
      </c>
      <c r="CQ206" s="492">
        <v>0</v>
      </c>
      <c r="CR206" s="492">
        <v>0</v>
      </c>
      <c r="CS206" s="492">
        <v>0</v>
      </c>
      <c r="CT206" s="492">
        <v>0</v>
      </c>
      <c r="CU206" s="492">
        <v>0</v>
      </c>
      <c r="CV206" s="492">
        <v>0</v>
      </c>
      <c r="CW206" s="492">
        <v>0</v>
      </c>
      <c r="CX206" s="492">
        <v>0</v>
      </c>
      <c r="CY206" s="492">
        <v>0</v>
      </c>
      <c r="CZ206" s="492">
        <v>2317371</v>
      </c>
      <c r="DA206" s="492">
        <v>0</v>
      </c>
      <c r="DB206" s="492">
        <v>47227</v>
      </c>
      <c r="DC206" s="493">
        <v>2364598</v>
      </c>
      <c r="DD206" s="591" t="s">
        <v>550</v>
      </c>
      <c r="DE206" s="592" t="s">
        <v>529</v>
      </c>
      <c r="DF206" s="593" t="s">
        <v>1212</v>
      </c>
    </row>
    <row r="207" spans="1:110" ht="12.75" x14ac:dyDescent="0.2">
      <c r="A207" s="468">
        <v>200</v>
      </c>
      <c r="B207" s="473" t="s">
        <v>284</v>
      </c>
      <c r="C207" s="403" t="s">
        <v>529</v>
      </c>
      <c r="D207" s="474" t="s">
        <v>906</v>
      </c>
      <c r="E207" s="480" t="s">
        <v>552</v>
      </c>
      <c r="F207" s="487">
        <v>58360604</v>
      </c>
      <c r="G207" s="488">
        <v>0</v>
      </c>
      <c r="H207" s="488">
        <v>1069200</v>
      </c>
      <c r="I207" s="488">
        <v>230423</v>
      </c>
      <c r="J207" s="488">
        <v>0</v>
      </c>
      <c r="K207" s="488">
        <v>230423</v>
      </c>
      <c r="L207" s="488">
        <v>0</v>
      </c>
      <c r="M207" s="488">
        <v>0</v>
      </c>
      <c r="N207" s="488">
        <v>395</v>
      </c>
      <c r="O207" s="488">
        <v>395</v>
      </c>
      <c r="P207" s="488">
        <v>0</v>
      </c>
      <c r="Q207" s="489">
        <v>57060586</v>
      </c>
      <c r="R207" s="490">
        <v>0.5</v>
      </c>
      <c r="S207" s="491">
        <v>0.49</v>
      </c>
      <c r="T207" s="491">
        <v>0</v>
      </c>
      <c r="U207" s="491">
        <v>0.01</v>
      </c>
      <c r="V207" s="491">
        <v>1</v>
      </c>
      <c r="W207" s="488">
        <v>28530293</v>
      </c>
      <c r="X207" s="488">
        <v>27959687</v>
      </c>
      <c r="Y207" s="488">
        <v>0</v>
      </c>
      <c r="Z207" s="488">
        <v>570606</v>
      </c>
      <c r="AA207" s="488">
        <v>57060586</v>
      </c>
      <c r="AB207" s="488">
        <v>0</v>
      </c>
      <c r="AC207" s="488">
        <v>0</v>
      </c>
      <c r="AD207" s="488">
        <v>0</v>
      </c>
      <c r="AE207" s="488">
        <v>0</v>
      </c>
      <c r="AF207" s="488">
        <v>0</v>
      </c>
      <c r="AG207" s="488">
        <v>28530293</v>
      </c>
      <c r="AH207" s="488">
        <v>27959687</v>
      </c>
      <c r="AI207" s="488">
        <v>0</v>
      </c>
      <c r="AJ207" s="488">
        <v>570606</v>
      </c>
      <c r="AK207" s="488">
        <v>57060586</v>
      </c>
      <c r="AL207" s="488">
        <v>230423</v>
      </c>
      <c r="AM207" s="488">
        <v>230423</v>
      </c>
      <c r="AN207" s="488">
        <v>0</v>
      </c>
      <c r="AO207" s="488">
        <v>0</v>
      </c>
      <c r="AP207" s="488">
        <v>395</v>
      </c>
      <c r="AQ207" s="488">
        <v>0</v>
      </c>
      <c r="AR207" s="488">
        <v>395</v>
      </c>
      <c r="AS207" s="488">
        <v>0</v>
      </c>
      <c r="AT207" s="488">
        <v>0</v>
      </c>
      <c r="AU207" s="488">
        <v>0</v>
      </c>
      <c r="AV207" s="488">
        <v>0</v>
      </c>
      <c r="AW207" s="488">
        <v>0</v>
      </c>
      <c r="AX207" s="488">
        <v>0</v>
      </c>
      <c r="AY207" s="488">
        <v>0</v>
      </c>
      <c r="AZ207" s="488">
        <v>0</v>
      </c>
      <c r="BA207" s="488">
        <v>0</v>
      </c>
      <c r="BB207" s="488">
        <v>0</v>
      </c>
      <c r="BC207" s="488">
        <v>0</v>
      </c>
      <c r="BD207" s="488">
        <v>0</v>
      </c>
      <c r="BE207" s="491">
        <v>0.5</v>
      </c>
      <c r="BF207" s="491">
        <v>0.49</v>
      </c>
      <c r="BG207" s="491">
        <v>0</v>
      </c>
      <c r="BH207" s="491">
        <v>0.01</v>
      </c>
      <c r="BI207" s="491">
        <v>1</v>
      </c>
      <c r="BJ207" s="492">
        <v>1182479</v>
      </c>
      <c r="BK207" s="492">
        <v>1158830</v>
      </c>
      <c r="BL207" s="492">
        <v>0</v>
      </c>
      <c r="BM207" s="492">
        <v>23650</v>
      </c>
      <c r="BN207" s="492">
        <v>2364959</v>
      </c>
      <c r="BO207" s="492">
        <v>29712772</v>
      </c>
      <c r="BP207" s="492">
        <v>29349335</v>
      </c>
      <c r="BQ207" s="492">
        <v>0</v>
      </c>
      <c r="BR207" s="492">
        <v>594256</v>
      </c>
      <c r="BS207" s="493">
        <v>59656363</v>
      </c>
      <c r="BT207" s="494">
        <v>420001</v>
      </c>
      <c r="BU207" s="492">
        <v>0</v>
      </c>
      <c r="BV207" s="492">
        <v>8571</v>
      </c>
      <c r="BW207" s="492">
        <v>428572</v>
      </c>
      <c r="BX207" s="492">
        <v>1094157</v>
      </c>
      <c r="BY207" s="492">
        <v>0</v>
      </c>
      <c r="BZ207" s="492">
        <v>22330</v>
      </c>
      <c r="CA207" s="492">
        <v>1116487</v>
      </c>
      <c r="CB207" s="492">
        <v>5192</v>
      </c>
      <c r="CC207" s="492">
        <v>0</v>
      </c>
      <c r="CD207" s="492">
        <v>106</v>
      </c>
      <c r="CE207" s="492">
        <v>5298</v>
      </c>
      <c r="CF207" s="492">
        <v>0</v>
      </c>
      <c r="CG207" s="492">
        <v>0</v>
      </c>
      <c r="CH207" s="492">
        <v>0</v>
      </c>
      <c r="CI207" s="492">
        <v>0</v>
      </c>
      <c r="CJ207" s="492">
        <v>9485</v>
      </c>
      <c r="CK207" s="492">
        <v>0</v>
      </c>
      <c r="CL207" s="492">
        <v>194</v>
      </c>
      <c r="CM207" s="492">
        <v>9679</v>
      </c>
      <c r="CN207" s="492">
        <v>0</v>
      </c>
      <c r="CO207" s="492">
        <v>0</v>
      </c>
      <c r="CP207" s="492">
        <v>0</v>
      </c>
      <c r="CQ207" s="492">
        <v>0</v>
      </c>
      <c r="CR207" s="492">
        <v>0</v>
      </c>
      <c r="CS207" s="492">
        <v>0</v>
      </c>
      <c r="CT207" s="492">
        <v>0</v>
      </c>
      <c r="CU207" s="492">
        <v>0</v>
      </c>
      <c r="CV207" s="492">
        <v>0</v>
      </c>
      <c r="CW207" s="492">
        <v>0</v>
      </c>
      <c r="CX207" s="492">
        <v>0</v>
      </c>
      <c r="CY207" s="492">
        <v>0</v>
      </c>
      <c r="CZ207" s="492">
        <v>1528835</v>
      </c>
      <c r="DA207" s="492">
        <v>0</v>
      </c>
      <c r="DB207" s="492">
        <v>31201</v>
      </c>
      <c r="DC207" s="493">
        <v>1560036</v>
      </c>
      <c r="DD207" s="591" t="s">
        <v>552</v>
      </c>
      <c r="DE207" s="592" t="s">
        <v>529</v>
      </c>
      <c r="DF207" s="593" t="s">
        <v>1189</v>
      </c>
    </row>
    <row r="208" spans="1:110" ht="12.75" x14ac:dyDescent="0.2">
      <c r="A208" s="468">
        <v>201</v>
      </c>
      <c r="B208" s="473" t="s">
        <v>285</v>
      </c>
      <c r="C208" s="403" t="s">
        <v>529</v>
      </c>
      <c r="D208" s="474" t="s">
        <v>898</v>
      </c>
      <c r="E208" s="480" t="s">
        <v>558</v>
      </c>
      <c r="F208" s="487">
        <v>81811813</v>
      </c>
      <c r="G208" s="488">
        <v>0</v>
      </c>
      <c r="H208" s="488">
        <v>0</v>
      </c>
      <c r="I208" s="488">
        <v>274758</v>
      </c>
      <c r="J208" s="488">
        <v>0</v>
      </c>
      <c r="K208" s="488">
        <v>274758</v>
      </c>
      <c r="L208" s="488">
        <v>0</v>
      </c>
      <c r="M208" s="488">
        <v>0</v>
      </c>
      <c r="N208" s="488">
        <v>0</v>
      </c>
      <c r="O208" s="488">
        <v>0</v>
      </c>
      <c r="P208" s="488">
        <v>0</v>
      </c>
      <c r="Q208" s="489">
        <v>81537055</v>
      </c>
      <c r="R208" s="490">
        <v>0.5</v>
      </c>
      <c r="S208" s="491">
        <v>0.49</v>
      </c>
      <c r="T208" s="491">
        <v>0</v>
      </c>
      <c r="U208" s="491">
        <v>0.01</v>
      </c>
      <c r="V208" s="491">
        <v>1</v>
      </c>
      <c r="W208" s="488">
        <v>40768527</v>
      </c>
      <c r="X208" s="488">
        <v>39953157</v>
      </c>
      <c r="Y208" s="488">
        <v>0</v>
      </c>
      <c r="Z208" s="488">
        <v>815371</v>
      </c>
      <c r="AA208" s="488">
        <v>81537055</v>
      </c>
      <c r="AB208" s="488">
        <v>0</v>
      </c>
      <c r="AC208" s="488">
        <v>0</v>
      </c>
      <c r="AD208" s="488">
        <v>0</v>
      </c>
      <c r="AE208" s="488">
        <v>0</v>
      </c>
      <c r="AF208" s="488">
        <v>0</v>
      </c>
      <c r="AG208" s="488">
        <v>40768527</v>
      </c>
      <c r="AH208" s="488">
        <v>39953157</v>
      </c>
      <c r="AI208" s="488">
        <v>0</v>
      </c>
      <c r="AJ208" s="488">
        <v>815371</v>
      </c>
      <c r="AK208" s="488">
        <v>81537055</v>
      </c>
      <c r="AL208" s="488">
        <v>274758</v>
      </c>
      <c r="AM208" s="488">
        <v>274758</v>
      </c>
      <c r="AN208" s="488">
        <v>0</v>
      </c>
      <c r="AO208" s="488">
        <v>0</v>
      </c>
      <c r="AP208" s="488">
        <v>0</v>
      </c>
      <c r="AQ208" s="488">
        <v>0</v>
      </c>
      <c r="AR208" s="488">
        <v>0</v>
      </c>
      <c r="AS208" s="488">
        <v>0</v>
      </c>
      <c r="AT208" s="488">
        <v>0</v>
      </c>
      <c r="AU208" s="488">
        <v>0</v>
      </c>
      <c r="AV208" s="488">
        <v>0</v>
      </c>
      <c r="AW208" s="488">
        <v>0</v>
      </c>
      <c r="AX208" s="488">
        <v>0</v>
      </c>
      <c r="AY208" s="488">
        <v>0</v>
      </c>
      <c r="AZ208" s="488">
        <v>0</v>
      </c>
      <c r="BA208" s="488">
        <v>0</v>
      </c>
      <c r="BB208" s="488">
        <v>0</v>
      </c>
      <c r="BC208" s="488">
        <v>0</v>
      </c>
      <c r="BD208" s="488">
        <v>0</v>
      </c>
      <c r="BE208" s="491">
        <v>0.5</v>
      </c>
      <c r="BF208" s="491">
        <v>0.49</v>
      </c>
      <c r="BG208" s="491">
        <v>0</v>
      </c>
      <c r="BH208" s="491">
        <v>0.01</v>
      </c>
      <c r="BI208" s="491">
        <v>1</v>
      </c>
      <c r="BJ208" s="492">
        <v>1508631</v>
      </c>
      <c r="BK208" s="492">
        <v>1478458</v>
      </c>
      <c r="BL208" s="492">
        <v>0</v>
      </c>
      <c r="BM208" s="492">
        <v>30173</v>
      </c>
      <c r="BN208" s="492">
        <v>3017262</v>
      </c>
      <c r="BO208" s="492">
        <v>42277158</v>
      </c>
      <c r="BP208" s="492">
        <v>41706373</v>
      </c>
      <c r="BQ208" s="492">
        <v>0</v>
      </c>
      <c r="BR208" s="492">
        <v>845544</v>
      </c>
      <c r="BS208" s="493">
        <v>84829075</v>
      </c>
      <c r="BT208" s="494">
        <v>600155</v>
      </c>
      <c r="BU208" s="492">
        <v>0</v>
      </c>
      <c r="BV208" s="492">
        <v>12248</v>
      </c>
      <c r="BW208" s="492">
        <v>612403</v>
      </c>
      <c r="BX208" s="492">
        <v>1591553</v>
      </c>
      <c r="BY208" s="492">
        <v>0</v>
      </c>
      <c r="BZ208" s="492">
        <v>32481</v>
      </c>
      <c r="CA208" s="492">
        <v>1624034</v>
      </c>
      <c r="CB208" s="492">
        <v>0</v>
      </c>
      <c r="CC208" s="492">
        <v>0</v>
      </c>
      <c r="CD208" s="492">
        <v>0</v>
      </c>
      <c r="CE208" s="492">
        <v>0</v>
      </c>
      <c r="CF208" s="492">
        <v>0</v>
      </c>
      <c r="CG208" s="492">
        <v>0</v>
      </c>
      <c r="CH208" s="492">
        <v>0</v>
      </c>
      <c r="CI208" s="492">
        <v>0</v>
      </c>
      <c r="CJ208" s="492">
        <v>24868</v>
      </c>
      <c r="CK208" s="492">
        <v>0</v>
      </c>
      <c r="CL208" s="492">
        <v>508</v>
      </c>
      <c r="CM208" s="492">
        <v>25376</v>
      </c>
      <c r="CN208" s="492">
        <v>0</v>
      </c>
      <c r="CO208" s="492">
        <v>0</v>
      </c>
      <c r="CP208" s="492">
        <v>0</v>
      </c>
      <c r="CQ208" s="492">
        <v>0</v>
      </c>
      <c r="CR208" s="492">
        <v>746</v>
      </c>
      <c r="CS208" s="492">
        <v>0</v>
      </c>
      <c r="CT208" s="492">
        <v>15</v>
      </c>
      <c r="CU208" s="492">
        <v>761</v>
      </c>
      <c r="CV208" s="492">
        <v>0</v>
      </c>
      <c r="CW208" s="492">
        <v>0</v>
      </c>
      <c r="CX208" s="492">
        <v>0</v>
      </c>
      <c r="CY208" s="492">
        <v>0</v>
      </c>
      <c r="CZ208" s="492">
        <v>2217322</v>
      </c>
      <c r="DA208" s="492">
        <v>0</v>
      </c>
      <c r="DB208" s="492">
        <v>45252</v>
      </c>
      <c r="DC208" s="493">
        <v>2262574</v>
      </c>
      <c r="DD208" s="591" t="s">
        <v>558</v>
      </c>
      <c r="DE208" s="592" t="s">
        <v>529</v>
      </c>
      <c r="DF208" s="593" t="s">
        <v>1180</v>
      </c>
    </row>
    <row r="209" spans="1:110" ht="12.75" x14ac:dyDescent="0.2">
      <c r="A209" s="468">
        <v>202</v>
      </c>
      <c r="B209" s="473" t="s">
        <v>287</v>
      </c>
      <c r="C209" s="403" t="s">
        <v>897</v>
      </c>
      <c r="D209" s="474" t="s">
        <v>899</v>
      </c>
      <c r="E209" s="480" t="s">
        <v>286</v>
      </c>
      <c r="F209" s="487">
        <v>62317290</v>
      </c>
      <c r="G209" s="488">
        <v>0</v>
      </c>
      <c r="H209" s="488">
        <v>8711463</v>
      </c>
      <c r="I209" s="488">
        <v>224997</v>
      </c>
      <c r="J209" s="488">
        <v>0</v>
      </c>
      <c r="K209" s="488">
        <v>224997</v>
      </c>
      <c r="L209" s="488">
        <v>0</v>
      </c>
      <c r="M209" s="488">
        <v>0</v>
      </c>
      <c r="N209" s="488">
        <v>15543</v>
      </c>
      <c r="O209" s="488">
        <v>15543</v>
      </c>
      <c r="P209" s="488">
        <v>0</v>
      </c>
      <c r="Q209" s="489">
        <v>53365287</v>
      </c>
      <c r="R209" s="490">
        <v>0.5</v>
      </c>
      <c r="S209" s="491">
        <v>0.4</v>
      </c>
      <c r="T209" s="491">
        <v>0.09</v>
      </c>
      <c r="U209" s="491">
        <v>0.01</v>
      </c>
      <c r="V209" s="491">
        <v>1</v>
      </c>
      <c r="W209" s="488">
        <v>26682643</v>
      </c>
      <c r="X209" s="488">
        <v>21346115</v>
      </c>
      <c r="Y209" s="488">
        <v>4802876</v>
      </c>
      <c r="Z209" s="488">
        <v>533653</v>
      </c>
      <c r="AA209" s="488">
        <v>53365287</v>
      </c>
      <c r="AB209" s="488">
        <v>0</v>
      </c>
      <c r="AC209" s="488">
        <v>0</v>
      </c>
      <c r="AD209" s="488">
        <v>0</v>
      </c>
      <c r="AE209" s="488">
        <v>0</v>
      </c>
      <c r="AF209" s="488">
        <v>0</v>
      </c>
      <c r="AG209" s="488">
        <v>26682643</v>
      </c>
      <c r="AH209" s="488">
        <v>21346115</v>
      </c>
      <c r="AI209" s="488">
        <v>4802876</v>
      </c>
      <c r="AJ209" s="488">
        <v>533653</v>
      </c>
      <c r="AK209" s="488">
        <v>53365287</v>
      </c>
      <c r="AL209" s="488">
        <v>224997</v>
      </c>
      <c r="AM209" s="488">
        <v>224997</v>
      </c>
      <c r="AN209" s="488">
        <v>0</v>
      </c>
      <c r="AO209" s="488">
        <v>0</v>
      </c>
      <c r="AP209" s="488">
        <v>15543</v>
      </c>
      <c r="AQ209" s="488">
        <v>0</v>
      </c>
      <c r="AR209" s="488">
        <v>15543</v>
      </c>
      <c r="AS209" s="488">
        <v>0</v>
      </c>
      <c r="AT209" s="488">
        <v>0</v>
      </c>
      <c r="AU209" s="488">
        <v>0</v>
      </c>
      <c r="AV209" s="488">
        <v>0</v>
      </c>
      <c r="AW209" s="488">
        <v>0</v>
      </c>
      <c r="AX209" s="488">
        <v>0</v>
      </c>
      <c r="AY209" s="488">
        <v>0</v>
      </c>
      <c r="AZ209" s="488">
        <v>0</v>
      </c>
      <c r="BA209" s="488">
        <v>0</v>
      </c>
      <c r="BB209" s="488">
        <v>0</v>
      </c>
      <c r="BC209" s="488">
        <v>0</v>
      </c>
      <c r="BD209" s="488">
        <v>0</v>
      </c>
      <c r="BE209" s="491">
        <v>0.5</v>
      </c>
      <c r="BF209" s="491">
        <v>0.4</v>
      </c>
      <c r="BG209" s="491">
        <v>0.09</v>
      </c>
      <c r="BH209" s="491">
        <v>0.01</v>
      </c>
      <c r="BI209" s="491">
        <v>1</v>
      </c>
      <c r="BJ209" s="492">
        <v>-2231946</v>
      </c>
      <c r="BK209" s="492">
        <v>-1785556</v>
      </c>
      <c r="BL209" s="492">
        <v>-401750</v>
      </c>
      <c r="BM209" s="492">
        <v>-44639</v>
      </c>
      <c r="BN209" s="492">
        <v>-4463891</v>
      </c>
      <c r="BO209" s="492">
        <v>24450697</v>
      </c>
      <c r="BP209" s="492">
        <v>19801099</v>
      </c>
      <c r="BQ209" s="492">
        <v>4401126</v>
      </c>
      <c r="BR209" s="492">
        <v>489014</v>
      </c>
      <c r="BS209" s="493">
        <v>49141936</v>
      </c>
      <c r="BT209" s="494">
        <v>320883</v>
      </c>
      <c r="BU209" s="492">
        <v>72146</v>
      </c>
      <c r="BV209" s="492">
        <v>8016</v>
      </c>
      <c r="BW209" s="492">
        <v>401045</v>
      </c>
      <c r="BX209" s="492">
        <v>876396</v>
      </c>
      <c r="BY209" s="492">
        <v>197189</v>
      </c>
      <c r="BZ209" s="492">
        <v>21910</v>
      </c>
      <c r="CA209" s="492">
        <v>1095495</v>
      </c>
      <c r="CB209" s="492">
        <v>8158</v>
      </c>
      <c r="CC209" s="492">
        <v>1835</v>
      </c>
      <c r="CD209" s="492">
        <v>204</v>
      </c>
      <c r="CE209" s="492">
        <v>10197</v>
      </c>
      <c r="CF209" s="492">
        <v>0</v>
      </c>
      <c r="CG209" s="492">
        <v>0</v>
      </c>
      <c r="CH209" s="492">
        <v>0</v>
      </c>
      <c r="CI209" s="492">
        <v>0</v>
      </c>
      <c r="CJ209" s="492">
        <v>17846</v>
      </c>
      <c r="CK209" s="492">
        <v>4015</v>
      </c>
      <c r="CL209" s="492">
        <v>446</v>
      </c>
      <c r="CM209" s="492">
        <v>22307</v>
      </c>
      <c r="CN209" s="492">
        <v>0</v>
      </c>
      <c r="CO209" s="492">
        <v>0</v>
      </c>
      <c r="CP209" s="492">
        <v>0</v>
      </c>
      <c r="CQ209" s="492">
        <v>0</v>
      </c>
      <c r="CR209" s="492">
        <v>0</v>
      </c>
      <c r="CS209" s="492">
        <v>0</v>
      </c>
      <c r="CT209" s="492">
        <v>0</v>
      </c>
      <c r="CU209" s="492">
        <v>0</v>
      </c>
      <c r="CV209" s="492">
        <v>0</v>
      </c>
      <c r="CW209" s="492">
        <v>0</v>
      </c>
      <c r="CX209" s="492">
        <v>0</v>
      </c>
      <c r="CY209" s="492">
        <v>0</v>
      </c>
      <c r="CZ209" s="492">
        <v>1223283</v>
      </c>
      <c r="DA209" s="492">
        <v>275185</v>
      </c>
      <c r="DB209" s="492">
        <v>30576</v>
      </c>
      <c r="DC209" s="493">
        <v>1529044</v>
      </c>
      <c r="DD209" s="591" t="s">
        <v>286</v>
      </c>
      <c r="DE209" s="592" t="s">
        <v>1197</v>
      </c>
      <c r="DF209" s="593" t="s">
        <v>1186</v>
      </c>
    </row>
    <row r="210" spans="1:110" ht="12.75" x14ac:dyDescent="0.2">
      <c r="A210" s="468">
        <v>203</v>
      </c>
      <c r="B210" s="473" t="s">
        <v>289</v>
      </c>
      <c r="C210" s="403" t="s">
        <v>897</v>
      </c>
      <c r="D210" s="474" t="s">
        <v>906</v>
      </c>
      <c r="E210" s="480" t="s">
        <v>288</v>
      </c>
      <c r="F210" s="487">
        <v>15598945</v>
      </c>
      <c r="G210" s="488">
        <v>367229</v>
      </c>
      <c r="H210" s="488">
        <v>0</v>
      </c>
      <c r="I210" s="488">
        <v>98958</v>
      </c>
      <c r="J210" s="488">
        <v>0</v>
      </c>
      <c r="K210" s="488">
        <v>98958</v>
      </c>
      <c r="L210" s="488">
        <v>0</v>
      </c>
      <c r="M210" s="488">
        <v>0</v>
      </c>
      <c r="N210" s="488">
        <v>105380</v>
      </c>
      <c r="O210" s="488">
        <v>105380</v>
      </c>
      <c r="P210" s="488">
        <v>0</v>
      </c>
      <c r="Q210" s="489">
        <v>15761836</v>
      </c>
      <c r="R210" s="490">
        <v>0.5</v>
      </c>
      <c r="S210" s="491">
        <v>0.4</v>
      </c>
      <c r="T210" s="491">
        <v>0.09</v>
      </c>
      <c r="U210" s="491">
        <v>0.01</v>
      </c>
      <c r="V210" s="491">
        <v>1</v>
      </c>
      <c r="W210" s="488">
        <v>7880919</v>
      </c>
      <c r="X210" s="488">
        <v>6304734</v>
      </c>
      <c r="Y210" s="488">
        <v>1418565</v>
      </c>
      <c r="Z210" s="488">
        <v>157618</v>
      </c>
      <c r="AA210" s="488">
        <v>15761836</v>
      </c>
      <c r="AB210" s="488">
        <v>0</v>
      </c>
      <c r="AC210" s="488">
        <v>0</v>
      </c>
      <c r="AD210" s="488">
        <v>0</v>
      </c>
      <c r="AE210" s="488">
        <v>0</v>
      </c>
      <c r="AF210" s="488">
        <v>0</v>
      </c>
      <c r="AG210" s="488">
        <v>7880919</v>
      </c>
      <c r="AH210" s="488">
        <v>6304734</v>
      </c>
      <c r="AI210" s="488">
        <v>1418565</v>
      </c>
      <c r="AJ210" s="488">
        <v>157618</v>
      </c>
      <c r="AK210" s="488">
        <v>15761836</v>
      </c>
      <c r="AL210" s="488">
        <v>98958</v>
      </c>
      <c r="AM210" s="488">
        <v>98958</v>
      </c>
      <c r="AN210" s="488">
        <v>0</v>
      </c>
      <c r="AO210" s="488">
        <v>0</v>
      </c>
      <c r="AP210" s="488">
        <v>105380</v>
      </c>
      <c r="AQ210" s="488">
        <v>0</v>
      </c>
      <c r="AR210" s="488">
        <v>105380</v>
      </c>
      <c r="AS210" s="488">
        <v>0</v>
      </c>
      <c r="AT210" s="488">
        <v>0</v>
      </c>
      <c r="AU210" s="488">
        <v>0</v>
      </c>
      <c r="AV210" s="488">
        <v>0</v>
      </c>
      <c r="AW210" s="488">
        <v>0</v>
      </c>
      <c r="AX210" s="488">
        <v>0</v>
      </c>
      <c r="AY210" s="488">
        <v>0</v>
      </c>
      <c r="AZ210" s="488">
        <v>0</v>
      </c>
      <c r="BA210" s="488">
        <v>0</v>
      </c>
      <c r="BB210" s="488">
        <v>0</v>
      </c>
      <c r="BC210" s="488">
        <v>0</v>
      </c>
      <c r="BD210" s="488">
        <v>0</v>
      </c>
      <c r="BE210" s="491">
        <v>0.5</v>
      </c>
      <c r="BF210" s="491">
        <v>0.4</v>
      </c>
      <c r="BG210" s="491">
        <v>0.09</v>
      </c>
      <c r="BH210" s="491">
        <v>0.01</v>
      </c>
      <c r="BI210" s="491">
        <v>1</v>
      </c>
      <c r="BJ210" s="492">
        <v>-3948121</v>
      </c>
      <c r="BK210" s="492">
        <v>-3158497</v>
      </c>
      <c r="BL210" s="492">
        <v>-710662</v>
      </c>
      <c r="BM210" s="492">
        <v>-78962</v>
      </c>
      <c r="BN210" s="492">
        <v>-7896242</v>
      </c>
      <c r="BO210" s="492">
        <v>3932798</v>
      </c>
      <c r="BP210" s="492">
        <v>3350575</v>
      </c>
      <c r="BQ210" s="492">
        <v>707903</v>
      </c>
      <c r="BR210" s="492">
        <v>78656</v>
      </c>
      <c r="BS210" s="493">
        <v>8069932</v>
      </c>
      <c r="BT210" s="494">
        <v>96289</v>
      </c>
      <c r="BU210" s="492">
        <v>21309</v>
      </c>
      <c r="BV210" s="492">
        <v>2368</v>
      </c>
      <c r="BW210" s="492">
        <v>119966</v>
      </c>
      <c r="BX210" s="492">
        <v>472535</v>
      </c>
      <c r="BY210" s="492">
        <v>106320</v>
      </c>
      <c r="BZ210" s="492">
        <v>11813</v>
      </c>
      <c r="CA210" s="492">
        <v>590668</v>
      </c>
      <c r="CB210" s="492">
        <v>0</v>
      </c>
      <c r="CC210" s="492">
        <v>0</v>
      </c>
      <c r="CD210" s="492">
        <v>0</v>
      </c>
      <c r="CE210" s="492">
        <v>0</v>
      </c>
      <c r="CF210" s="492">
        <v>6138</v>
      </c>
      <c r="CG210" s="492">
        <v>1381</v>
      </c>
      <c r="CH210" s="492">
        <v>153</v>
      </c>
      <c r="CI210" s="492">
        <v>7672</v>
      </c>
      <c r="CJ210" s="492">
        <v>0</v>
      </c>
      <c r="CK210" s="492">
        <v>0</v>
      </c>
      <c r="CL210" s="492">
        <v>0</v>
      </c>
      <c r="CM210" s="492">
        <v>0</v>
      </c>
      <c r="CN210" s="492">
        <v>3264</v>
      </c>
      <c r="CO210" s="492">
        <v>734</v>
      </c>
      <c r="CP210" s="492">
        <v>82</v>
      </c>
      <c r="CQ210" s="492">
        <v>4080</v>
      </c>
      <c r="CR210" s="492">
        <v>0</v>
      </c>
      <c r="CS210" s="492">
        <v>0</v>
      </c>
      <c r="CT210" s="492">
        <v>0</v>
      </c>
      <c r="CU210" s="492">
        <v>0</v>
      </c>
      <c r="CV210" s="492">
        <v>0</v>
      </c>
      <c r="CW210" s="492">
        <v>0</v>
      </c>
      <c r="CX210" s="492">
        <v>0</v>
      </c>
      <c r="CY210" s="492">
        <v>0</v>
      </c>
      <c r="CZ210" s="492">
        <v>578226</v>
      </c>
      <c r="DA210" s="492">
        <v>129744</v>
      </c>
      <c r="DB210" s="492">
        <v>14416</v>
      </c>
      <c r="DC210" s="493">
        <v>722386</v>
      </c>
      <c r="DD210" s="591" t="s">
        <v>288</v>
      </c>
      <c r="DE210" s="592" t="s">
        <v>1205</v>
      </c>
      <c r="DF210" s="593" t="s">
        <v>1189</v>
      </c>
    </row>
    <row r="211" spans="1:110" ht="12.75" x14ac:dyDescent="0.2">
      <c r="A211" s="468">
        <v>204</v>
      </c>
      <c r="B211" s="473" t="s">
        <v>290</v>
      </c>
      <c r="C211" s="403" t="s">
        <v>529</v>
      </c>
      <c r="D211" s="474" t="s">
        <v>898</v>
      </c>
      <c r="E211" s="480" t="s">
        <v>535</v>
      </c>
      <c r="F211" s="487">
        <v>118473798</v>
      </c>
      <c r="G211" s="488">
        <v>5808733</v>
      </c>
      <c r="H211" s="488">
        <v>0</v>
      </c>
      <c r="I211" s="488">
        <v>282531</v>
      </c>
      <c r="J211" s="488">
        <v>0</v>
      </c>
      <c r="K211" s="488">
        <v>282531</v>
      </c>
      <c r="L211" s="488">
        <v>0</v>
      </c>
      <c r="M211" s="488">
        <v>0</v>
      </c>
      <c r="N211" s="488">
        <v>0</v>
      </c>
      <c r="O211" s="488">
        <v>0</v>
      </c>
      <c r="P211" s="488">
        <v>0</v>
      </c>
      <c r="Q211" s="489">
        <v>124000000</v>
      </c>
      <c r="R211" s="490">
        <v>0.5</v>
      </c>
      <c r="S211" s="491">
        <v>0.49</v>
      </c>
      <c r="T211" s="491">
        <v>0</v>
      </c>
      <c r="U211" s="491">
        <v>0.01</v>
      </c>
      <c r="V211" s="491">
        <v>1</v>
      </c>
      <c r="W211" s="488">
        <v>62000000</v>
      </c>
      <c r="X211" s="488">
        <v>60760000</v>
      </c>
      <c r="Y211" s="488">
        <v>0</v>
      </c>
      <c r="Z211" s="488">
        <v>1240000</v>
      </c>
      <c r="AA211" s="488">
        <v>124000000</v>
      </c>
      <c r="AB211" s="488">
        <v>0</v>
      </c>
      <c r="AC211" s="488">
        <v>0</v>
      </c>
      <c r="AD211" s="488">
        <v>0</v>
      </c>
      <c r="AE211" s="488">
        <v>0</v>
      </c>
      <c r="AF211" s="488">
        <v>0</v>
      </c>
      <c r="AG211" s="488">
        <v>62000000</v>
      </c>
      <c r="AH211" s="488">
        <v>60760000</v>
      </c>
      <c r="AI211" s="488">
        <v>0</v>
      </c>
      <c r="AJ211" s="488">
        <v>1240000</v>
      </c>
      <c r="AK211" s="488">
        <v>124000000</v>
      </c>
      <c r="AL211" s="488">
        <v>282531</v>
      </c>
      <c r="AM211" s="488">
        <v>282531</v>
      </c>
      <c r="AN211" s="488">
        <v>0</v>
      </c>
      <c r="AO211" s="488">
        <v>0</v>
      </c>
      <c r="AP211" s="488">
        <v>0</v>
      </c>
      <c r="AQ211" s="488">
        <v>0</v>
      </c>
      <c r="AR211" s="488">
        <v>0</v>
      </c>
      <c r="AS211" s="488">
        <v>0</v>
      </c>
      <c r="AT211" s="488">
        <v>0</v>
      </c>
      <c r="AU211" s="488">
        <v>0</v>
      </c>
      <c r="AV211" s="488">
        <v>0</v>
      </c>
      <c r="AW211" s="488">
        <v>0</v>
      </c>
      <c r="AX211" s="488">
        <v>0</v>
      </c>
      <c r="AY211" s="488">
        <v>0</v>
      </c>
      <c r="AZ211" s="488">
        <v>0</v>
      </c>
      <c r="BA211" s="488">
        <v>0</v>
      </c>
      <c r="BB211" s="488">
        <v>0</v>
      </c>
      <c r="BC211" s="488">
        <v>0</v>
      </c>
      <c r="BD211" s="488">
        <v>0</v>
      </c>
      <c r="BE211" s="491">
        <v>0.5</v>
      </c>
      <c r="BF211" s="491">
        <v>0.49</v>
      </c>
      <c r="BG211" s="491">
        <v>0</v>
      </c>
      <c r="BH211" s="491">
        <v>0.01</v>
      </c>
      <c r="BI211" s="491">
        <v>1</v>
      </c>
      <c r="BJ211" s="492">
        <v>900000</v>
      </c>
      <c r="BK211" s="492">
        <v>882000</v>
      </c>
      <c r="BL211" s="492">
        <v>0</v>
      </c>
      <c r="BM211" s="492">
        <v>18000</v>
      </c>
      <c r="BN211" s="492">
        <v>1800000</v>
      </c>
      <c r="BO211" s="492">
        <v>62900000</v>
      </c>
      <c r="BP211" s="492">
        <v>61924531</v>
      </c>
      <c r="BQ211" s="492">
        <v>0</v>
      </c>
      <c r="BR211" s="492">
        <v>1258000</v>
      </c>
      <c r="BS211" s="493">
        <v>126082531</v>
      </c>
      <c r="BT211" s="494">
        <v>912704</v>
      </c>
      <c r="BU211" s="492">
        <v>0</v>
      </c>
      <c r="BV211" s="492">
        <v>18627</v>
      </c>
      <c r="BW211" s="492">
        <v>931331</v>
      </c>
      <c r="BX211" s="492">
        <v>676662</v>
      </c>
      <c r="BY211" s="492">
        <v>0</v>
      </c>
      <c r="BZ211" s="492">
        <v>13809</v>
      </c>
      <c r="CA211" s="492">
        <v>690471</v>
      </c>
      <c r="CB211" s="492">
        <v>0</v>
      </c>
      <c r="CC211" s="492">
        <v>0</v>
      </c>
      <c r="CD211" s="492">
        <v>0</v>
      </c>
      <c r="CE211" s="492">
        <v>0</v>
      </c>
      <c r="CF211" s="492">
        <v>49498</v>
      </c>
      <c r="CG211" s="492">
        <v>0</v>
      </c>
      <c r="CH211" s="492">
        <v>1010</v>
      </c>
      <c r="CI211" s="492">
        <v>50508</v>
      </c>
      <c r="CJ211" s="492">
        <v>2806</v>
      </c>
      <c r="CK211" s="492">
        <v>0</v>
      </c>
      <c r="CL211" s="492">
        <v>57</v>
      </c>
      <c r="CM211" s="492">
        <v>2863</v>
      </c>
      <c r="CN211" s="492">
        <v>0</v>
      </c>
      <c r="CO211" s="492">
        <v>0</v>
      </c>
      <c r="CP211" s="492">
        <v>0</v>
      </c>
      <c r="CQ211" s="492">
        <v>0</v>
      </c>
      <c r="CR211" s="492">
        <v>0</v>
      </c>
      <c r="CS211" s="492">
        <v>0</v>
      </c>
      <c r="CT211" s="492">
        <v>0</v>
      </c>
      <c r="CU211" s="492">
        <v>0</v>
      </c>
      <c r="CV211" s="492">
        <v>0</v>
      </c>
      <c r="CW211" s="492">
        <v>0</v>
      </c>
      <c r="CX211" s="492">
        <v>0</v>
      </c>
      <c r="CY211" s="492">
        <v>0</v>
      </c>
      <c r="CZ211" s="492">
        <v>1641670</v>
      </c>
      <c r="DA211" s="492">
        <v>0</v>
      </c>
      <c r="DB211" s="492">
        <v>33503</v>
      </c>
      <c r="DC211" s="493">
        <v>1675173</v>
      </c>
      <c r="DD211" s="591" t="s">
        <v>535</v>
      </c>
      <c r="DE211" s="592" t="s">
        <v>529</v>
      </c>
      <c r="DF211" s="593" t="s">
        <v>1190</v>
      </c>
    </row>
    <row r="212" spans="1:110" ht="12.75" x14ac:dyDescent="0.2">
      <c r="A212" s="468">
        <v>205</v>
      </c>
      <c r="B212" s="473" t="s">
        <v>292</v>
      </c>
      <c r="C212" s="403" t="s">
        <v>902</v>
      </c>
      <c r="D212" s="474" t="s">
        <v>903</v>
      </c>
      <c r="E212" s="480" t="s">
        <v>291</v>
      </c>
      <c r="F212" s="487">
        <v>55202463</v>
      </c>
      <c r="G212" s="488">
        <v>3967979</v>
      </c>
      <c r="H212" s="488">
        <v>0</v>
      </c>
      <c r="I212" s="488">
        <v>281336</v>
      </c>
      <c r="J212" s="488">
        <v>0</v>
      </c>
      <c r="K212" s="488">
        <v>281336</v>
      </c>
      <c r="L212" s="488">
        <v>0</v>
      </c>
      <c r="M212" s="488">
        <v>0</v>
      </c>
      <c r="N212" s="488">
        <v>0</v>
      </c>
      <c r="O212" s="488">
        <v>0</v>
      </c>
      <c r="P212" s="488">
        <v>0</v>
      </c>
      <c r="Q212" s="489">
        <v>58889106</v>
      </c>
      <c r="R212" s="490">
        <v>0.33</v>
      </c>
      <c r="S212" s="491">
        <v>0.3</v>
      </c>
      <c r="T212" s="491">
        <v>0.37</v>
      </c>
      <c r="U212" s="491">
        <v>0</v>
      </c>
      <c r="V212" s="491">
        <v>1</v>
      </c>
      <c r="W212" s="488">
        <v>19433405</v>
      </c>
      <c r="X212" s="488">
        <v>17666732</v>
      </c>
      <c r="Y212" s="488">
        <v>21788969</v>
      </c>
      <c r="Z212" s="488">
        <v>0</v>
      </c>
      <c r="AA212" s="488">
        <v>58889106</v>
      </c>
      <c r="AB212" s="488">
        <v>0</v>
      </c>
      <c r="AC212" s="488">
        <v>0</v>
      </c>
      <c r="AD212" s="488">
        <v>0</v>
      </c>
      <c r="AE212" s="488">
        <v>0</v>
      </c>
      <c r="AF212" s="488">
        <v>0</v>
      </c>
      <c r="AG212" s="488">
        <v>19433405</v>
      </c>
      <c r="AH212" s="488">
        <v>17666732</v>
      </c>
      <c r="AI212" s="488">
        <v>21788969</v>
      </c>
      <c r="AJ212" s="488">
        <v>0</v>
      </c>
      <c r="AK212" s="488">
        <v>58889106</v>
      </c>
      <c r="AL212" s="488">
        <v>281336</v>
      </c>
      <c r="AM212" s="488">
        <v>281336</v>
      </c>
      <c r="AN212" s="488">
        <v>0</v>
      </c>
      <c r="AO212" s="488">
        <v>0</v>
      </c>
      <c r="AP212" s="488">
        <v>0</v>
      </c>
      <c r="AQ212" s="488">
        <v>0</v>
      </c>
      <c r="AR212" s="488">
        <v>0</v>
      </c>
      <c r="AS212" s="488">
        <v>0</v>
      </c>
      <c r="AT212" s="488">
        <v>0</v>
      </c>
      <c r="AU212" s="488">
        <v>0</v>
      </c>
      <c r="AV212" s="488">
        <v>0</v>
      </c>
      <c r="AW212" s="488">
        <v>0</v>
      </c>
      <c r="AX212" s="488">
        <v>0</v>
      </c>
      <c r="AY212" s="488">
        <v>0</v>
      </c>
      <c r="AZ212" s="488">
        <v>0</v>
      </c>
      <c r="BA212" s="488">
        <v>0</v>
      </c>
      <c r="BB212" s="488">
        <v>0</v>
      </c>
      <c r="BC212" s="488">
        <v>0</v>
      </c>
      <c r="BD212" s="488">
        <v>0</v>
      </c>
      <c r="BE212" s="491">
        <v>0.5</v>
      </c>
      <c r="BF212" s="491">
        <v>0.3</v>
      </c>
      <c r="BG212" s="491">
        <v>0.2</v>
      </c>
      <c r="BH212" s="491">
        <v>0</v>
      </c>
      <c r="BI212" s="491">
        <v>1</v>
      </c>
      <c r="BJ212" s="492">
        <v>-103528</v>
      </c>
      <c r="BK212" s="492">
        <v>-62117</v>
      </c>
      <c r="BL212" s="492">
        <v>-41411</v>
      </c>
      <c r="BM212" s="492">
        <v>0</v>
      </c>
      <c r="BN212" s="492">
        <v>-207056</v>
      </c>
      <c r="BO212" s="492">
        <v>19329877</v>
      </c>
      <c r="BP212" s="492">
        <v>17885951</v>
      </c>
      <c r="BQ212" s="492">
        <v>21747558</v>
      </c>
      <c r="BR212" s="492">
        <v>0</v>
      </c>
      <c r="BS212" s="493">
        <v>58963386</v>
      </c>
      <c r="BT212" s="494">
        <v>265380</v>
      </c>
      <c r="BU212" s="492">
        <v>327302</v>
      </c>
      <c r="BV212" s="492">
        <v>0</v>
      </c>
      <c r="BW212" s="492">
        <v>592682</v>
      </c>
      <c r="BX212" s="492">
        <v>806099</v>
      </c>
      <c r="BY212" s="492">
        <v>994190</v>
      </c>
      <c r="BZ212" s="492">
        <v>0</v>
      </c>
      <c r="CA212" s="492">
        <v>1800289</v>
      </c>
      <c r="CB212" s="492">
        <v>3328</v>
      </c>
      <c r="CC212" s="492">
        <v>4104</v>
      </c>
      <c r="CD212" s="492">
        <v>0</v>
      </c>
      <c r="CE212" s="492">
        <v>7432</v>
      </c>
      <c r="CF212" s="492">
        <v>423</v>
      </c>
      <c r="CG212" s="492">
        <v>522</v>
      </c>
      <c r="CH212" s="492">
        <v>0</v>
      </c>
      <c r="CI212" s="492">
        <v>945</v>
      </c>
      <c r="CJ212" s="492">
        <v>8855</v>
      </c>
      <c r="CK212" s="492">
        <v>10920</v>
      </c>
      <c r="CL212" s="492">
        <v>0</v>
      </c>
      <c r="CM212" s="492">
        <v>19775</v>
      </c>
      <c r="CN212" s="492">
        <v>0</v>
      </c>
      <c r="CO212" s="492">
        <v>0</v>
      </c>
      <c r="CP212" s="492">
        <v>0</v>
      </c>
      <c r="CQ212" s="492">
        <v>0</v>
      </c>
      <c r="CR212" s="492">
        <v>0</v>
      </c>
      <c r="CS212" s="492">
        <v>0</v>
      </c>
      <c r="CT212" s="492">
        <v>0</v>
      </c>
      <c r="CU212" s="492">
        <v>0</v>
      </c>
      <c r="CV212" s="492">
        <v>0</v>
      </c>
      <c r="CW212" s="492">
        <v>0</v>
      </c>
      <c r="CX212" s="492">
        <v>0</v>
      </c>
      <c r="CY212" s="492">
        <v>0</v>
      </c>
      <c r="CZ212" s="492">
        <v>1084085</v>
      </c>
      <c r="DA212" s="492">
        <v>1337038</v>
      </c>
      <c r="DB212" s="492">
        <v>0</v>
      </c>
      <c r="DC212" s="493">
        <v>2421123</v>
      </c>
      <c r="DD212" s="591" t="s">
        <v>291</v>
      </c>
      <c r="DE212" s="592" t="s">
        <v>1173</v>
      </c>
      <c r="DF212" s="592" t="s">
        <v>1174</v>
      </c>
    </row>
    <row r="213" spans="1:110" ht="12.75" x14ac:dyDescent="0.2">
      <c r="A213" s="468">
        <v>206</v>
      </c>
      <c r="B213" s="473" t="s">
        <v>294</v>
      </c>
      <c r="C213" s="403" t="s">
        <v>529</v>
      </c>
      <c r="D213" s="474" t="s">
        <v>910</v>
      </c>
      <c r="E213" s="480" t="s">
        <v>546</v>
      </c>
      <c r="F213" s="487">
        <v>35815024</v>
      </c>
      <c r="G213" s="488">
        <v>0</v>
      </c>
      <c r="H213" s="488">
        <v>790999</v>
      </c>
      <c r="I213" s="488">
        <v>157055</v>
      </c>
      <c r="J213" s="488">
        <v>0</v>
      </c>
      <c r="K213" s="488">
        <v>157055</v>
      </c>
      <c r="L213" s="488">
        <v>0</v>
      </c>
      <c r="M213" s="488">
        <v>356805</v>
      </c>
      <c r="N213" s="488">
        <v>0</v>
      </c>
      <c r="O213" s="488">
        <v>0</v>
      </c>
      <c r="P213" s="488">
        <v>0</v>
      </c>
      <c r="Q213" s="489">
        <v>34510165</v>
      </c>
      <c r="R213" s="490">
        <v>0.5</v>
      </c>
      <c r="S213" s="491">
        <v>0.49</v>
      </c>
      <c r="T213" s="491">
        <v>0</v>
      </c>
      <c r="U213" s="491">
        <v>0.01</v>
      </c>
      <c r="V213" s="491">
        <v>1</v>
      </c>
      <c r="W213" s="488">
        <v>17255082</v>
      </c>
      <c r="X213" s="488">
        <v>16909981</v>
      </c>
      <c r="Y213" s="488">
        <v>0</v>
      </c>
      <c r="Z213" s="488">
        <v>345102</v>
      </c>
      <c r="AA213" s="488">
        <v>34510165</v>
      </c>
      <c r="AB213" s="488">
        <v>0</v>
      </c>
      <c r="AC213" s="488">
        <v>0</v>
      </c>
      <c r="AD213" s="488">
        <v>0</v>
      </c>
      <c r="AE213" s="488">
        <v>0</v>
      </c>
      <c r="AF213" s="488">
        <v>0</v>
      </c>
      <c r="AG213" s="488">
        <v>17255082</v>
      </c>
      <c r="AH213" s="488">
        <v>16909981</v>
      </c>
      <c r="AI213" s="488">
        <v>0</v>
      </c>
      <c r="AJ213" s="488">
        <v>345102</v>
      </c>
      <c r="AK213" s="488">
        <v>34510165</v>
      </c>
      <c r="AL213" s="488">
        <v>157055</v>
      </c>
      <c r="AM213" s="488">
        <v>157055</v>
      </c>
      <c r="AN213" s="488">
        <v>356805</v>
      </c>
      <c r="AO213" s="488">
        <v>356805</v>
      </c>
      <c r="AP213" s="488">
        <v>0</v>
      </c>
      <c r="AQ213" s="488">
        <v>0</v>
      </c>
      <c r="AR213" s="488">
        <v>0</v>
      </c>
      <c r="AS213" s="488">
        <v>0</v>
      </c>
      <c r="AT213" s="488">
        <v>0</v>
      </c>
      <c r="AU213" s="488">
        <v>0</v>
      </c>
      <c r="AV213" s="488">
        <v>0</v>
      </c>
      <c r="AW213" s="488">
        <v>0</v>
      </c>
      <c r="AX213" s="488">
        <v>0</v>
      </c>
      <c r="AY213" s="488">
        <v>0</v>
      </c>
      <c r="AZ213" s="488">
        <v>0</v>
      </c>
      <c r="BA213" s="488">
        <v>0</v>
      </c>
      <c r="BB213" s="488">
        <v>0</v>
      </c>
      <c r="BC213" s="488">
        <v>0</v>
      </c>
      <c r="BD213" s="488">
        <v>0</v>
      </c>
      <c r="BE213" s="491">
        <v>0.5</v>
      </c>
      <c r="BF213" s="491">
        <v>0.49</v>
      </c>
      <c r="BG213" s="491">
        <v>0</v>
      </c>
      <c r="BH213" s="491">
        <v>0.01</v>
      </c>
      <c r="BI213" s="491">
        <v>1</v>
      </c>
      <c r="BJ213" s="492">
        <v>509546</v>
      </c>
      <c r="BK213" s="492">
        <v>499356</v>
      </c>
      <c r="BL213" s="492">
        <v>0</v>
      </c>
      <c r="BM213" s="492">
        <v>10191</v>
      </c>
      <c r="BN213" s="492">
        <v>1019093</v>
      </c>
      <c r="BO213" s="492">
        <v>17764628</v>
      </c>
      <c r="BP213" s="492">
        <v>17923197</v>
      </c>
      <c r="BQ213" s="492">
        <v>0</v>
      </c>
      <c r="BR213" s="492">
        <v>355293</v>
      </c>
      <c r="BS213" s="493">
        <v>36043118</v>
      </c>
      <c r="BT213" s="494">
        <v>259372</v>
      </c>
      <c r="BU213" s="492">
        <v>0</v>
      </c>
      <c r="BV213" s="492">
        <v>5184</v>
      </c>
      <c r="BW213" s="492">
        <v>264556</v>
      </c>
      <c r="BX213" s="492">
        <v>788027</v>
      </c>
      <c r="BY213" s="492">
        <v>0</v>
      </c>
      <c r="BZ213" s="492">
        <v>16082</v>
      </c>
      <c r="CA213" s="492">
        <v>804109</v>
      </c>
      <c r="CB213" s="492">
        <v>0</v>
      </c>
      <c r="CC213" s="492">
        <v>0</v>
      </c>
      <c r="CD213" s="492">
        <v>0</v>
      </c>
      <c r="CE213" s="492">
        <v>0</v>
      </c>
      <c r="CF213" s="492">
        <v>0</v>
      </c>
      <c r="CG213" s="492">
        <v>0</v>
      </c>
      <c r="CH213" s="492">
        <v>0</v>
      </c>
      <c r="CI213" s="492">
        <v>0</v>
      </c>
      <c r="CJ213" s="492">
        <v>99472</v>
      </c>
      <c r="CK213" s="492">
        <v>0</v>
      </c>
      <c r="CL213" s="492">
        <v>2030</v>
      </c>
      <c r="CM213" s="492">
        <v>101502</v>
      </c>
      <c r="CN213" s="492">
        <v>325</v>
      </c>
      <c r="CO213" s="492">
        <v>0</v>
      </c>
      <c r="CP213" s="492">
        <v>7</v>
      </c>
      <c r="CQ213" s="492">
        <v>332</v>
      </c>
      <c r="CR213" s="492">
        <v>0</v>
      </c>
      <c r="CS213" s="492">
        <v>0</v>
      </c>
      <c r="CT213" s="492">
        <v>0</v>
      </c>
      <c r="CU213" s="492">
        <v>0</v>
      </c>
      <c r="CV213" s="492">
        <v>0</v>
      </c>
      <c r="CW213" s="492">
        <v>0</v>
      </c>
      <c r="CX213" s="492">
        <v>0</v>
      </c>
      <c r="CY213" s="492">
        <v>0</v>
      </c>
      <c r="CZ213" s="492">
        <v>1147196</v>
      </c>
      <c r="DA213" s="492">
        <v>0</v>
      </c>
      <c r="DB213" s="492">
        <v>23303</v>
      </c>
      <c r="DC213" s="493">
        <v>1170499</v>
      </c>
      <c r="DD213" s="591" t="s">
        <v>546</v>
      </c>
      <c r="DE213" s="592" t="s">
        <v>529</v>
      </c>
      <c r="DF213" s="593" t="s">
        <v>1217</v>
      </c>
    </row>
    <row r="214" spans="1:110" ht="12.75" x14ac:dyDescent="0.2">
      <c r="A214" s="468">
        <v>207</v>
      </c>
      <c r="B214" s="473" t="s">
        <v>296</v>
      </c>
      <c r="C214" s="403" t="s">
        <v>897</v>
      </c>
      <c r="D214" s="474" t="s">
        <v>907</v>
      </c>
      <c r="E214" s="480" t="s">
        <v>295</v>
      </c>
      <c r="F214" s="487">
        <v>34734226.270000003</v>
      </c>
      <c r="G214" s="488">
        <v>0</v>
      </c>
      <c r="H214" s="488">
        <v>2980302.81</v>
      </c>
      <c r="I214" s="488">
        <v>106549</v>
      </c>
      <c r="J214" s="488">
        <v>0</v>
      </c>
      <c r="K214" s="488">
        <v>106549</v>
      </c>
      <c r="L214" s="488">
        <v>0</v>
      </c>
      <c r="M214" s="488">
        <v>0</v>
      </c>
      <c r="N214" s="488">
        <v>0</v>
      </c>
      <c r="O214" s="488">
        <v>0</v>
      </c>
      <c r="P214" s="488">
        <v>0</v>
      </c>
      <c r="Q214" s="489">
        <v>31647374</v>
      </c>
      <c r="R214" s="490">
        <v>0.5</v>
      </c>
      <c r="S214" s="491">
        <v>0.4</v>
      </c>
      <c r="T214" s="491">
        <v>0.09</v>
      </c>
      <c r="U214" s="491">
        <v>0.01</v>
      </c>
      <c r="V214" s="491">
        <v>1</v>
      </c>
      <c r="W214" s="488">
        <v>15823686</v>
      </c>
      <c r="X214" s="488">
        <v>12658950</v>
      </c>
      <c r="Y214" s="488">
        <v>2848264</v>
      </c>
      <c r="Z214" s="488">
        <v>316474</v>
      </c>
      <c r="AA214" s="488">
        <v>31647374</v>
      </c>
      <c r="AB214" s="488">
        <v>0</v>
      </c>
      <c r="AC214" s="488">
        <v>0</v>
      </c>
      <c r="AD214" s="488">
        <v>0</v>
      </c>
      <c r="AE214" s="488">
        <v>0</v>
      </c>
      <c r="AF214" s="488">
        <v>0</v>
      </c>
      <c r="AG214" s="488">
        <v>15823686</v>
      </c>
      <c r="AH214" s="488">
        <v>12658950</v>
      </c>
      <c r="AI214" s="488">
        <v>2848264</v>
      </c>
      <c r="AJ214" s="488">
        <v>316474</v>
      </c>
      <c r="AK214" s="488">
        <v>31647374</v>
      </c>
      <c r="AL214" s="488">
        <v>106549</v>
      </c>
      <c r="AM214" s="488">
        <v>106549</v>
      </c>
      <c r="AN214" s="488">
        <v>0</v>
      </c>
      <c r="AO214" s="488">
        <v>0</v>
      </c>
      <c r="AP214" s="488">
        <v>0</v>
      </c>
      <c r="AQ214" s="488">
        <v>0</v>
      </c>
      <c r="AR214" s="488">
        <v>0</v>
      </c>
      <c r="AS214" s="488">
        <v>0</v>
      </c>
      <c r="AT214" s="488">
        <v>0</v>
      </c>
      <c r="AU214" s="488">
        <v>0</v>
      </c>
      <c r="AV214" s="488">
        <v>0</v>
      </c>
      <c r="AW214" s="488">
        <v>0</v>
      </c>
      <c r="AX214" s="488">
        <v>0</v>
      </c>
      <c r="AY214" s="488">
        <v>0</v>
      </c>
      <c r="AZ214" s="488">
        <v>0</v>
      </c>
      <c r="BA214" s="488">
        <v>0</v>
      </c>
      <c r="BB214" s="488">
        <v>0</v>
      </c>
      <c r="BC214" s="488">
        <v>0</v>
      </c>
      <c r="BD214" s="488">
        <v>0</v>
      </c>
      <c r="BE214" s="491">
        <v>0.5</v>
      </c>
      <c r="BF214" s="491">
        <v>0.4</v>
      </c>
      <c r="BG214" s="491">
        <v>0.09</v>
      </c>
      <c r="BH214" s="491">
        <v>0.01</v>
      </c>
      <c r="BI214" s="491">
        <v>1</v>
      </c>
      <c r="BJ214" s="492">
        <v>-608964</v>
      </c>
      <c r="BK214" s="492">
        <v>-487172</v>
      </c>
      <c r="BL214" s="492">
        <v>-109614</v>
      </c>
      <c r="BM214" s="492">
        <v>-12179</v>
      </c>
      <c r="BN214" s="492">
        <v>-1217929</v>
      </c>
      <c r="BO214" s="492">
        <v>15214722</v>
      </c>
      <c r="BP214" s="492">
        <v>12278327</v>
      </c>
      <c r="BQ214" s="492">
        <v>2738650</v>
      </c>
      <c r="BR214" s="492">
        <v>304295</v>
      </c>
      <c r="BS214" s="493">
        <v>30535994</v>
      </c>
      <c r="BT214" s="494">
        <v>190156</v>
      </c>
      <c r="BU214" s="492">
        <v>42785</v>
      </c>
      <c r="BV214" s="492">
        <v>4754</v>
      </c>
      <c r="BW214" s="492">
        <v>237695</v>
      </c>
      <c r="BX214" s="492">
        <v>402467</v>
      </c>
      <c r="BY214" s="492">
        <v>90555</v>
      </c>
      <c r="BZ214" s="492">
        <v>10062</v>
      </c>
      <c r="CA214" s="492">
        <v>503084</v>
      </c>
      <c r="CB214" s="492">
        <v>0</v>
      </c>
      <c r="CC214" s="492">
        <v>0</v>
      </c>
      <c r="CD214" s="492">
        <v>0</v>
      </c>
      <c r="CE214" s="492">
        <v>0</v>
      </c>
      <c r="CF214" s="492">
        <v>0</v>
      </c>
      <c r="CG214" s="492">
        <v>0</v>
      </c>
      <c r="CH214" s="492">
        <v>0</v>
      </c>
      <c r="CI214" s="492">
        <v>0</v>
      </c>
      <c r="CJ214" s="492">
        <v>0</v>
      </c>
      <c r="CK214" s="492">
        <v>0</v>
      </c>
      <c r="CL214" s="492">
        <v>0</v>
      </c>
      <c r="CM214" s="492">
        <v>0</v>
      </c>
      <c r="CN214" s="492">
        <v>600</v>
      </c>
      <c r="CO214" s="492">
        <v>135</v>
      </c>
      <c r="CP214" s="492">
        <v>15</v>
      </c>
      <c r="CQ214" s="492">
        <v>750</v>
      </c>
      <c r="CR214" s="492">
        <v>1219</v>
      </c>
      <c r="CS214" s="492">
        <v>274</v>
      </c>
      <c r="CT214" s="492">
        <v>30</v>
      </c>
      <c r="CU214" s="492">
        <v>1523</v>
      </c>
      <c r="CV214" s="492">
        <v>0</v>
      </c>
      <c r="CW214" s="492">
        <v>0</v>
      </c>
      <c r="CX214" s="492">
        <v>0</v>
      </c>
      <c r="CY214" s="492">
        <v>0</v>
      </c>
      <c r="CZ214" s="492">
        <v>594442</v>
      </c>
      <c r="DA214" s="492">
        <v>133749</v>
      </c>
      <c r="DB214" s="492">
        <v>14861</v>
      </c>
      <c r="DC214" s="493">
        <v>743052</v>
      </c>
      <c r="DD214" s="591" t="s">
        <v>295</v>
      </c>
      <c r="DE214" s="592" t="s">
        <v>1194</v>
      </c>
      <c r="DF214" s="593" t="s">
        <v>1195</v>
      </c>
    </row>
    <row r="215" spans="1:110" ht="12.75" x14ac:dyDescent="0.2">
      <c r="A215" s="468">
        <v>208</v>
      </c>
      <c r="B215" s="473" t="s">
        <v>297</v>
      </c>
      <c r="C215" s="403" t="s">
        <v>897</v>
      </c>
      <c r="D215" s="474" t="s">
        <v>898</v>
      </c>
      <c r="E215" s="480" t="s">
        <v>577</v>
      </c>
      <c r="F215" s="487">
        <v>55678433</v>
      </c>
      <c r="G215" s="488">
        <v>769898</v>
      </c>
      <c r="H215" s="488">
        <v>0</v>
      </c>
      <c r="I215" s="488">
        <v>174020</v>
      </c>
      <c r="J215" s="488">
        <v>0</v>
      </c>
      <c r="K215" s="488">
        <v>174020</v>
      </c>
      <c r="L215" s="488">
        <v>0</v>
      </c>
      <c r="M215" s="488">
        <v>0</v>
      </c>
      <c r="N215" s="488">
        <v>0</v>
      </c>
      <c r="O215" s="488">
        <v>0</v>
      </c>
      <c r="P215" s="488">
        <v>0</v>
      </c>
      <c r="Q215" s="489">
        <v>56274311</v>
      </c>
      <c r="R215" s="490">
        <v>0.5</v>
      </c>
      <c r="S215" s="491">
        <v>0.4</v>
      </c>
      <c r="T215" s="491">
        <v>0.1</v>
      </c>
      <c r="U215" s="491">
        <v>0</v>
      </c>
      <c r="V215" s="491">
        <v>1</v>
      </c>
      <c r="W215" s="488">
        <v>28137156</v>
      </c>
      <c r="X215" s="488">
        <v>22509724</v>
      </c>
      <c r="Y215" s="488">
        <v>5627431</v>
      </c>
      <c r="Z215" s="488">
        <v>0</v>
      </c>
      <c r="AA215" s="488">
        <v>56274311</v>
      </c>
      <c r="AB215" s="488">
        <v>0</v>
      </c>
      <c r="AC215" s="488">
        <v>0</v>
      </c>
      <c r="AD215" s="488">
        <v>0</v>
      </c>
      <c r="AE215" s="488">
        <v>0</v>
      </c>
      <c r="AF215" s="488">
        <v>0</v>
      </c>
      <c r="AG215" s="488">
        <v>28137156</v>
      </c>
      <c r="AH215" s="488">
        <v>22509724</v>
      </c>
      <c r="AI215" s="488">
        <v>5627431</v>
      </c>
      <c r="AJ215" s="488">
        <v>0</v>
      </c>
      <c r="AK215" s="488">
        <v>56274311</v>
      </c>
      <c r="AL215" s="488">
        <v>174020</v>
      </c>
      <c r="AM215" s="488">
        <v>174020</v>
      </c>
      <c r="AN215" s="488">
        <v>0</v>
      </c>
      <c r="AO215" s="488">
        <v>0</v>
      </c>
      <c r="AP215" s="488">
        <v>0</v>
      </c>
      <c r="AQ215" s="488">
        <v>0</v>
      </c>
      <c r="AR215" s="488">
        <v>0</v>
      </c>
      <c r="AS215" s="488">
        <v>0</v>
      </c>
      <c r="AT215" s="488">
        <v>0</v>
      </c>
      <c r="AU215" s="488">
        <v>0</v>
      </c>
      <c r="AV215" s="488">
        <v>0</v>
      </c>
      <c r="AW215" s="488">
        <v>0</v>
      </c>
      <c r="AX215" s="488">
        <v>0</v>
      </c>
      <c r="AY215" s="488">
        <v>0</v>
      </c>
      <c r="AZ215" s="488">
        <v>0</v>
      </c>
      <c r="BA215" s="488">
        <v>0</v>
      </c>
      <c r="BB215" s="488">
        <v>0</v>
      </c>
      <c r="BC215" s="488">
        <v>0</v>
      </c>
      <c r="BD215" s="488">
        <v>0</v>
      </c>
      <c r="BE215" s="491">
        <v>0.5</v>
      </c>
      <c r="BF215" s="491">
        <v>0.4</v>
      </c>
      <c r="BG215" s="491">
        <v>0.1</v>
      </c>
      <c r="BH215" s="491">
        <v>0</v>
      </c>
      <c r="BI215" s="491">
        <v>1</v>
      </c>
      <c r="BJ215" s="492">
        <v>2320834</v>
      </c>
      <c r="BK215" s="492">
        <v>1856667</v>
      </c>
      <c r="BL215" s="492">
        <v>464167</v>
      </c>
      <c r="BM215" s="492">
        <v>0</v>
      </c>
      <c r="BN215" s="492">
        <v>4641668</v>
      </c>
      <c r="BO215" s="492">
        <v>30457990</v>
      </c>
      <c r="BP215" s="492">
        <v>24540411</v>
      </c>
      <c r="BQ215" s="492">
        <v>6091598</v>
      </c>
      <c r="BR215" s="492">
        <v>0</v>
      </c>
      <c r="BS215" s="493">
        <v>61089999</v>
      </c>
      <c r="BT215" s="494">
        <v>338129</v>
      </c>
      <c r="BU215" s="492">
        <v>84532</v>
      </c>
      <c r="BV215" s="492">
        <v>0</v>
      </c>
      <c r="BW215" s="492">
        <v>422661</v>
      </c>
      <c r="BX215" s="492">
        <v>552818</v>
      </c>
      <c r="BY215" s="492">
        <v>138205</v>
      </c>
      <c r="BZ215" s="492">
        <v>0</v>
      </c>
      <c r="CA215" s="492">
        <v>691023</v>
      </c>
      <c r="CB215" s="492">
        <v>1967</v>
      </c>
      <c r="CC215" s="492">
        <v>492</v>
      </c>
      <c r="CD215" s="492">
        <v>0</v>
      </c>
      <c r="CE215" s="492">
        <v>2459</v>
      </c>
      <c r="CF215" s="492">
        <v>16428</v>
      </c>
      <c r="CG215" s="492">
        <v>4107</v>
      </c>
      <c r="CH215" s="492">
        <v>0</v>
      </c>
      <c r="CI215" s="492">
        <v>20535</v>
      </c>
      <c r="CJ215" s="492">
        <v>0</v>
      </c>
      <c r="CK215" s="492">
        <v>0</v>
      </c>
      <c r="CL215" s="492">
        <v>0</v>
      </c>
      <c r="CM215" s="492">
        <v>0</v>
      </c>
      <c r="CN215" s="492">
        <v>0</v>
      </c>
      <c r="CO215" s="492">
        <v>0</v>
      </c>
      <c r="CP215" s="492">
        <v>0</v>
      </c>
      <c r="CQ215" s="492">
        <v>0</v>
      </c>
      <c r="CR215" s="492">
        <v>0</v>
      </c>
      <c r="CS215" s="492">
        <v>0</v>
      </c>
      <c r="CT215" s="492">
        <v>0</v>
      </c>
      <c r="CU215" s="492">
        <v>0</v>
      </c>
      <c r="CV215" s="492">
        <v>0</v>
      </c>
      <c r="CW215" s="492">
        <v>0</v>
      </c>
      <c r="CX215" s="492">
        <v>0</v>
      </c>
      <c r="CY215" s="492">
        <v>0</v>
      </c>
      <c r="CZ215" s="492">
        <v>909342</v>
      </c>
      <c r="DA215" s="492">
        <v>227336</v>
      </c>
      <c r="DB215" s="492">
        <v>0</v>
      </c>
      <c r="DC215" s="493">
        <v>1136678</v>
      </c>
      <c r="DD215" s="591" t="s">
        <v>577</v>
      </c>
      <c r="DE215" s="592" t="s">
        <v>1215</v>
      </c>
      <c r="DF215" s="593" t="s">
        <v>1162</v>
      </c>
    </row>
    <row r="216" spans="1:110" ht="12.75" x14ac:dyDescent="0.2">
      <c r="A216" s="468">
        <v>209</v>
      </c>
      <c r="B216" s="473" t="s">
        <v>299</v>
      </c>
      <c r="C216" s="403" t="s">
        <v>897</v>
      </c>
      <c r="D216" s="474" t="s">
        <v>899</v>
      </c>
      <c r="E216" s="480" t="s">
        <v>298</v>
      </c>
      <c r="F216" s="487">
        <v>14438091</v>
      </c>
      <c r="G216" s="488">
        <v>0</v>
      </c>
      <c r="H216" s="488">
        <v>23552</v>
      </c>
      <c r="I216" s="488">
        <v>88997</v>
      </c>
      <c r="J216" s="488">
        <v>0</v>
      </c>
      <c r="K216" s="488">
        <v>88997</v>
      </c>
      <c r="L216" s="488">
        <v>0</v>
      </c>
      <c r="M216" s="488">
        <v>21152</v>
      </c>
      <c r="N216" s="488">
        <v>29091</v>
      </c>
      <c r="O216" s="488">
        <v>29091</v>
      </c>
      <c r="P216" s="488">
        <v>0</v>
      </c>
      <c r="Q216" s="489">
        <v>14275299</v>
      </c>
      <c r="R216" s="490">
        <v>0.5</v>
      </c>
      <c r="S216" s="491">
        <v>0.4</v>
      </c>
      <c r="T216" s="491">
        <v>0.09</v>
      </c>
      <c r="U216" s="491">
        <v>0.01</v>
      </c>
      <c r="V216" s="491">
        <v>1</v>
      </c>
      <c r="W216" s="488">
        <v>7137649</v>
      </c>
      <c r="X216" s="488">
        <v>5710120</v>
      </c>
      <c r="Y216" s="488">
        <v>1284777</v>
      </c>
      <c r="Z216" s="488">
        <v>142753</v>
      </c>
      <c r="AA216" s="488">
        <v>14275299</v>
      </c>
      <c r="AB216" s="488">
        <v>0</v>
      </c>
      <c r="AC216" s="488">
        <v>0</v>
      </c>
      <c r="AD216" s="488">
        <v>0</v>
      </c>
      <c r="AE216" s="488">
        <v>0</v>
      </c>
      <c r="AF216" s="488">
        <v>0</v>
      </c>
      <c r="AG216" s="488">
        <v>7137649</v>
      </c>
      <c r="AH216" s="488">
        <v>5710120</v>
      </c>
      <c r="AI216" s="488">
        <v>1284777</v>
      </c>
      <c r="AJ216" s="488">
        <v>142753</v>
      </c>
      <c r="AK216" s="488">
        <v>14275299</v>
      </c>
      <c r="AL216" s="488">
        <v>88997</v>
      </c>
      <c r="AM216" s="488">
        <v>88997</v>
      </c>
      <c r="AN216" s="488">
        <v>21152</v>
      </c>
      <c r="AO216" s="488">
        <v>21152</v>
      </c>
      <c r="AP216" s="488">
        <v>29091</v>
      </c>
      <c r="AQ216" s="488">
        <v>0</v>
      </c>
      <c r="AR216" s="488">
        <v>29091</v>
      </c>
      <c r="AS216" s="488">
        <v>0</v>
      </c>
      <c r="AT216" s="488">
        <v>0</v>
      </c>
      <c r="AU216" s="488">
        <v>0</v>
      </c>
      <c r="AV216" s="488">
        <v>0</v>
      </c>
      <c r="AW216" s="488">
        <v>0</v>
      </c>
      <c r="AX216" s="488">
        <v>0</v>
      </c>
      <c r="AY216" s="488">
        <v>0</v>
      </c>
      <c r="AZ216" s="488">
        <v>0</v>
      </c>
      <c r="BA216" s="488">
        <v>0</v>
      </c>
      <c r="BB216" s="488">
        <v>0</v>
      </c>
      <c r="BC216" s="488">
        <v>0</v>
      </c>
      <c r="BD216" s="488">
        <v>0</v>
      </c>
      <c r="BE216" s="491">
        <v>0.5</v>
      </c>
      <c r="BF216" s="491">
        <v>0.4</v>
      </c>
      <c r="BG216" s="491">
        <v>0.09</v>
      </c>
      <c r="BH216" s="491">
        <v>0.01</v>
      </c>
      <c r="BI216" s="491">
        <v>1</v>
      </c>
      <c r="BJ216" s="492">
        <v>56711</v>
      </c>
      <c r="BK216" s="492">
        <v>45369</v>
      </c>
      <c r="BL216" s="492">
        <v>10208</v>
      </c>
      <c r="BM216" s="492">
        <v>1134</v>
      </c>
      <c r="BN216" s="492">
        <v>113422</v>
      </c>
      <c r="BO216" s="492">
        <v>7194360</v>
      </c>
      <c r="BP216" s="492">
        <v>5894729</v>
      </c>
      <c r="BQ216" s="492">
        <v>1294985</v>
      </c>
      <c r="BR216" s="492">
        <v>143887</v>
      </c>
      <c r="BS216" s="493">
        <v>14527961</v>
      </c>
      <c r="BT216" s="494">
        <v>86529</v>
      </c>
      <c r="BU216" s="492">
        <v>19299</v>
      </c>
      <c r="BV216" s="492">
        <v>2144</v>
      </c>
      <c r="BW216" s="492">
        <v>107972</v>
      </c>
      <c r="BX216" s="492">
        <v>549639</v>
      </c>
      <c r="BY216" s="492">
        <v>123669</v>
      </c>
      <c r="BZ216" s="492">
        <v>13741</v>
      </c>
      <c r="CA216" s="492">
        <v>687049</v>
      </c>
      <c r="CB216" s="492">
        <v>1851</v>
      </c>
      <c r="CC216" s="492">
        <v>416</v>
      </c>
      <c r="CD216" s="492">
        <v>46</v>
      </c>
      <c r="CE216" s="492">
        <v>2313</v>
      </c>
      <c r="CF216" s="492">
        <v>0</v>
      </c>
      <c r="CG216" s="492">
        <v>0</v>
      </c>
      <c r="CH216" s="492">
        <v>0</v>
      </c>
      <c r="CI216" s="492">
        <v>0</v>
      </c>
      <c r="CJ216" s="492">
        <v>0</v>
      </c>
      <c r="CK216" s="492">
        <v>0</v>
      </c>
      <c r="CL216" s="492">
        <v>0</v>
      </c>
      <c r="CM216" s="492">
        <v>0</v>
      </c>
      <c r="CN216" s="492">
        <v>11539</v>
      </c>
      <c r="CO216" s="492">
        <v>2596</v>
      </c>
      <c r="CP216" s="492">
        <v>288</v>
      </c>
      <c r="CQ216" s="492">
        <v>14423</v>
      </c>
      <c r="CR216" s="492">
        <v>0</v>
      </c>
      <c r="CS216" s="492">
        <v>0</v>
      </c>
      <c r="CT216" s="492">
        <v>0</v>
      </c>
      <c r="CU216" s="492">
        <v>0</v>
      </c>
      <c r="CV216" s="492">
        <v>0</v>
      </c>
      <c r="CW216" s="492">
        <v>0</v>
      </c>
      <c r="CX216" s="492">
        <v>0</v>
      </c>
      <c r="CY216" s="492">
        <v>0</v>
      </c>
      <c r="CZ216" s="492">
        <v>649558</v>
      </c>
      <c r="DA216" s="492">
        <v>145980</v>
      </c>
      <c r="DB216" s="492">
        <v>16219</v>
      </c>
      <c r="DC216" s="493">
        <v>811757</v>
      </c>
      <c r="DD216" s="591" t="s">
        <v>298</v>
      </c>
      <c r="DE216" s="592" t="s">
        <v>1197</v>
      </c>
      <c r="DF216" s="593" t="s">
        <v>1186</v>
      </c>
    </row>
    <row r="217" spans="1:110" ht="12.75" x14ac:dyDescent="0.2">
      <c r="A217" s="468">
        <v>210</v>
      </c>
      <c r="B217" s="473" t="s">
        <v>301</v>
      </c>
      <c r="C217" s="403" t="s">
        <v>902</v>
      </c>
      <c r="D217" s="474" t="s">
        <v>903</v>
      </c>
      <c r="E217" s="480" t="s">
        <v>300</v>
      </c>
      <c r="F217" s="487">
        <v>83152448</v>
      </c>
      <c r="G217" s="488">
        <v>2512534</v>
      </c>
      <c r="H217" s="488">
        <v>0</v>
      </c>
      <c r="I217" s="488">
        <v>287918</v>
      </c>
      <c r="J217" s="488">
        <v>0</v>
      </c>
      <c r="K217" s="488">
        <v>287918</v>
      </c>
      <c r="L217" s="488">
        <v>0</v>
      </c>
      <c r="M217" s="488">
        <v>0</v>
      </c>
      <c r="N217" s="488">
        <v>0</v>
      </c>
      <c r="O217" s="488">
        <v>0</v>
      </c>
      <c r="P217" s="488">
        <v>0</v>
      </c>
      <c r="Q217" s="489">
        <v>85377064</v>
      </c>
      <c r="R217" s="490">
        <v>0.33</v>
      </c>
      <c r="S217" s="491">
        <v>0.3</v>
      </c>
      <c r="T217" s="491">
        <v>0.37</v>
      </c>
      <c r="U217" s="491">
        <v>0</v>
      </c>
      <c r="V217" s="491">
        <v>1</v>
      </c>
      <c r="W217" s="488">
        <v>28174431</v>
      </c>
      <c r="X217" s="488">
        <v>25613119</v>
      </c>
      <c r="Y217" s="488">
        <v>31589514</v>
      </c>
      <c r="Z217" s="488">
        <v>0</v>
      </c>
      <c r="AA217" s="488">
        <v>85377064</v>
      </c>
      <c r="AB217" s="488">
        <v>0</v>
      </c>
      <c r="AC217" s="488">
        <v>0</v>
      </c>
      <c r="AD217" s="488">
        <v>0</v>
      </c>
      <c r="AE217" s="488">
        <v>0</v>
      </c>
      <c r="AF217" s="488">
        <v>0</v>
      </c>
      <c r="AG217" s="488">
        <v>28174431</v>
      </c>
      <c r="AH217" s="488">
        <v>25613119</v>
      </c>
      <c r="AI217" s="488">
        <v>31589514</v>
      </c>
      <c r="AJ217" s="488">
        <v>0</v>
      </c>
      <c r="AK217" s="488">
        <v>85377064</v>
      </c>
      <c r="AL217" s="488">
        <v>287918</v>
      </c>
      <c r="AM217" s="488">
        <v>287918</v>
      </c>
      <c r="AN217" s="488">
        <v>0</v>
      </c>
      <c r="AO217" s="488">
        <v>0</v>
      </c>
      <c r="AP217" s="488">
        <v>0</v>
      </c>
      <c r="AQ217" s="488">
        <v>0</v>
      </c>
      <c r="AR217" s="488">
        <v>0</v>
      </c>
      <c r="AS217" s="488">
        <v>0</v>
      </c>
      <c r="AT217" s="488">
        <v>0</v>
      </c>
      <c r="AU217" s="488">
        <v>0</v>
      </c>
      <c r="AV217" s="488">
        <v>0</v>
      </c>
      <c r="AW217" s="488">
        <v>0</v>
      </c>
      <c r="AX217" s="488">
        <v>0</v>
      </c>
      <c r="AY217" s="488">
        <v>0</v>
      </c>
      <c r="AZ217" s="488">
        <v>0</v>
      </c>
      <c r="BA217" s="488">
        <v>0</v>
      </c>
      <c r="BB217" s="488">
        <v>0</v>
      </c>
      <c r="BC217" s="488">
        <v>0</v>
      </c>
      <c r="BD217" s="488">
        <v>0</v>
      </c>
      <c r="BE217" s="491">
        <v>0.5</v>
      </c>
      <c r="BF217" s="491">
        <v>0.3</v>
      </c>
      <c r="BG217" s="491">
        <v>0.2</v>
      </c>
      <c r="BH217" s="491">
        <v>0</v>
      </c>
      <c r="BI217" s="491">
        <v>1</v>
      </c>
      <c r="BJ217" s="492">
        <v>-2500000</v>
      </c>
      <c r="BK217" s="492">
        <v>-1500000</v>
      </c>
      <c r="BL217" s="492">
        <v>-1000000</v>
      </c>
      <c r="BM217" s="492">
        <v>0</v>
      </c>
      <c r="BN217" s="492">
        <v>-5000000</v>
      </c>
      <c r="BO217" s="492">
        <v>25674431</v>
      </c>
      <c r="BP217" s="492">
        <v>24401037</v>
      </c>
      <c r="BQ217" s="492">
        <v>30589514</v>
      </c>
      <c r="BR217" s="492">
        <v>0</v>
      </c>
      <c r="BS217" s="493">
        <v>80664982</v>
      </c>
      <c r="BT217" s="494">
        <v>384746</v>
      </c>
      <c r="BU217" s="492">
        <v>474521</v>
      </c>
      <c r="BV217" s="492">
        <v>0</v>
      </c>
      <c r="BW217" s="492">
        <v>859267</v>
      </c>
      <c r="BX217" s="492">
        <v>626809</v>
      </c>
      <c r="BY217" s="492">
        <v>773065</v>
      </c>
      <c r="BZ217" s="492">
        <v>0</v>
      </c>
      <c r="CA217" s="492">
        <v>1399874</v>
      </c>
      <c r="CB217" s="492">
        <v>0</v>
      </c>
      <c r="CC217" s="492">
        <v>0</v>
      </c>
      <c r="CD217" s="492">
        <v>0</v>
      </c>
      <c r="CE217" s="492">
        <v>0</v>
      </c>
      <c r="CF217" s="492">
        <v>11289</v>
      </c>
      <c r="CG217" s="492">
        <v>13924</v>
      </c>
      <c r="CH217" s="492">
        <v>0</v>
      </c>
      <c r="CI217" s="492">
        <v>25213</v>
      </c>
      <c r="CJ217" s="492">
        <v>15162</v>
      </c>
      <c r="CK217" s="492">
        <v>18700</v>
      </c>
      <c r="CL217" s="492">
        <v>0</v>
      </c>
      <c r="CM217" s="492">
        <v>33862</v>
      </c>
      <c r="CN217" s="492">
        <v>0</v>
      </c>
      <c r="CO217" s="492">
        <v>0</v>
      </c>
      <c r="CP217" s="492">
        <v>0</v>
      </c>
      <c r="CQ217" s="492">
        <v>0</v>
      </c>
      <c r="CR217" s="492">
        <v>0</v>
      </c>
      <c r="CS217" s="492">
        <v>0</v>
      </c>
      <c r="CT217" s="492">
        <v>0</v>
      </c>
      <c r="CU217" s="492">
        <v>0</v>
      </c>
      <c r="CV217" s="492">
        <v>0</v>
      </c>
      <c r="CW217" s="492">
        <v>0</v>
      </c>
      <c r="CX217" s="492">
        <v>0</v>
      </c>
      <c r="CY217" s="492">
        <v>0</v>
      </c>
      <c r="CZ217" s="492">
        <v>1038006</v>
      </c>
      <c r="DA217" s="492">
        <v>1280210</v>
      </c>
      <c r="DB217" s="492">
        <v>0</v>
      </c>
      <c r="DC217" s="493">
        <v>2318216</v>
      </c>
      <c r="DD217" s="591" t="s">
        <v>300</v>
      </c>
      <c r="DE217" s="592" t="s">
        <v>1173</v>
      </c>
      <c r="DF217" s="592" t="s">
        <v>1174</v>
      </c>
    </row>
    <row r="218" spans="1:110" ht="12.75" x14ac:dyDescent="0.2">
      <c r="A218" s="468">
        <v>211</v>
      </c>
      <c r="B218" s="473" t="s">
        <v>303</v>
      </c>
      <c r="C218" s="403" t="s">
        <v>897</v>
      </c>
      <c r="D218" s="474" t="s">
        <v>905</v>
      </c>
      <c r="E218" s="480" t="s">
        <v>302</v>
      </c>
      <c r="F218" s="487">
        <v>12688403</v>
      </c>
      <c r="G218" s="488">
        <v>373392</v>
      </c>
      <c r="H218" s="488">
        <v>0</v>
      </c>
      <c r="I218" s="488">
        <v>98663</v>
      </c>
      <c r="J218" s="488">
        <v>0</v>
      </c>
      <c r="K218" s="488">
        <v>98663</v>
      </c>
      <c r="L218" s="488">
        <v>0</v>
      </c>
      <c r="M218" s="488">
        <v>0</v>
      </c>
      <c r="N218" s="488">
        <v>0</v>
      </c>
      <c r="O218" s="488">
        <v>0</v>
      </c>
      <c r="P218" s="488">
        <v>0</v>
      </c>
      <c r="Q218" s="489">
        <v>12963132</v>
      </c>
      <c r="R218" s="490">
        <v>0.5</v>
      </c>
      <c r="S218" s="491">
        <v>0.4</v>
      </c>
      <c r="T218" s="491">
        <v>0.09</v>
      </c>
      <c r="U218" s="491">
        <v>0.01</v>
      </c>
      <c r="V218" s="491">
        <v>1</v>
      </c>
      <c r="W218" s="488">
        <v>6481566</v>
      </c>
      <c r="X218" s="488">
        <v>5185253</v>
      </c>
      <c r="Y218" s="488">
        <v>1166682</v>
      </c>
      <c r="Z218" s="488">
        <v>129631</v>
      </c>
      <c r="AA218" s="488">
        <v>12963132</v>
      </c>
      <c r="AB218" s="488">
        <v>0</v>
      </c>
      <c r="AC218" s="488">
        <v>0</v>
      </c>
      <c r="AD218" s="488">
        <v>0</v>
      </c>
      <c r="AE218" s="488">
        <v>0</v>
      </c>
      <c r="AF218" s="488">
        <v>0</v>
      </c>
      <c r="AG218" s="488">
        <v>6481566</v>
      </c>
      <c r="AH218" s="488">
        <v>5185253</v>
      </c>
      <c r="AI218" s="488">
        <v>1166682</v>
      </c>
      <c r="AJ218" s="488">
        <v>129631</v>
      </c>
      <c r="AK218" s="488">
        <v>12963132</v>
      </c>
      <c r="AL218" s="488">
        <v>98663</v>
      </c>
      <c r="AM218" s="488">
        <v>98663</v>
      </c>
      <c r="AN218" s="488">
        <v>0</v>
      </c>
      <c r="AO218" s="488">
        <v>0</v>
      </c>
      <c r="AP218" s="488">
        <v>0</v>
      </c>
      <c r="AQ218" s="488">
        <v>0</v>
      </c>
      <c r="AR218" s="488">
        <v>0</v>
      </c>
      <c r="AS218" s="488">
        <v>0</v>
      </c>
      <c r="AT218" s="488">
        <v>0</v>
      </c>
      <c r="AU218" s="488">
        <v>0</v>
      </c>
      <c r="AV218" s="488">
        <v>0</v>
      </c>
      <c r="AW218" s="488">
        <v>0</v>
      </c>
      <c r="AX218" s="488">
        <v>0</v>
      </c>
      <c r="AY218" s="488">
        <v>0</v>
      </c>
      <c r="AZ218" s="488">
        <v>0</v>
      </c>
      <c r="BA218" s="488">
        <v>0</v>
      </c>
      <c r="BB218" s="488">
        <v>0</v>
      </c>
      <c r="BC218" s="488">
        <v>0</v>
      </c>
      <c r="BD218" s="488">
        <v>0</v>
      </c>
      <c r="BE218" s="491">
        <v>0.5</v>
      </c>
      <c r="BF218" s="491">
        <v>0.4</v>
      </c>
      <c r="BG218" s="491">
        <v>0.09</v>
      </c>
      <c r="BH218" s="491">
        <v>0.01</v>
      </c>
      <c r="BI218" s="491">
        <v>1</v>
      </c>
      <c r="BJ218" s="492">
        <v>-507088</v>
      </c>
      <c r="BK218" s="492">
        <v>-405671</v>
      </c>
      <c r="BL218" s="492">
        <v>-91276</v>
      </c>
      <c r="BM218" s="492">
        <v>-10142</v>
      </c>
      <c r="BN218" s="492">
        <v>-1014177</v>
      </c>
      <c r="BO218" s="492">
        <v>5974478</v>
      </c>
      <c r="BP218" s="492">
        <v>4878245</v>
      </c>
      <c r="BQ218" s="492">
        <v>1075406</v>
      </c>
      <c r="BR218" s="492">
        <v>119489</v>
      </c>
      <c r="BS218" s="493">
        <v>12047618</v>
      </c>
      <c r="BT218" s="494">
        <v>77890</v>
      </c>
      <c r="BU218" s="492">
        <v>17525</v>
      </c>
      <c r="BV218" s="492">
        <v>1947</v>
      </c>
      <c r="BW218" s="492">
        <v>97362</v>
      </c>
      <c r="BX218" s="492">
        <v>490447</v>
      </c>
      <c r="BY218" s="492">
        <v>110351</v>
      </c>
      <c r="BZ218" s="492">
        <v>12261</v>
      </c>
      <c r="CA218" s="492">
        <v>613059</v>
      </c>
      <c r="CB218" s="492">
        <v>39957</v>
      </c>
      <c r="CC218" s="492">
        <v>8990</v>
      </c>
      <c r="CD218" s="492">
        <v>999</v>
      </c>
      <c r="CE218" s="492">
        <v>49946</v>
      </c>
      <c r="CF218" s="492">
        <v>25166</v>
      </c>
      <c r="CG218" s="492">
        <v>5662</v>
      </c>
      <c r="CH218" s="492">
        <v>629</v>
      </c>
      <c r="CI218" s="492">
        <v>31457</v>
      </c>
      <c r="CJ218" s="492">
        <v>0</v>
      </c>
      <c r="CK218" s="492">
        <v>0</v>
      </c>
      <c r="CL218" s="492">
        <v>0</v>
      </c>
      <c r="CM218" s="492">
        <v>0</v>
      </c>
      <c r="CN218" s="492">
        <v>17459</v>
      </c>
      <c r="CO218" s="492">
        <v>3928</v>
      </c>
      <c r="CP218" s="492">
        <v>436</v>
      </c>
      <c r="CQ218" s="492">
        <v>21823</v>
      </c>
      <c r="CR218" s="492">
        <v>0</v>
      </c>
      <c r="CS218" s="492">
        <v>0</v>
      </c>
      <c r="CT218" s="492">
        <v>0</v>
      </c>
      <c r="CU218" s="492">
        <v>0</v>
      </c>
      <c r="CV218" s="492">
        <v>0</v>
      </c>
      <c r="CW218" s="492">
        <v>0</v>
      </c>
      <c r="CX218" s="492">
        <v>0</v>
      </c>
      <c r="CY218" s="492">
        <v>0</v>
      </c>
      <c r="CZ218" s="492">
        <v>650919</v>
      </c>
      <c r="DA218" s="492">
        <v>146456</v>
      </c>
      <c r="DB218" s="492">
        <v>16272</v>
      </c>
      <c r="DC218" s="493">
        <v>813647</v>
      </c>
      <c r="DD218" s="591" t="s">
        <v>302</v>
      </c>
      <c r="DE218" s="592" t="s">
        <v>1208</v>
      </c>
      <c r="DF218" s="593" t="s">
        <v>1209</v>
      </c>
    </row>
    <row r="219" spans="1:110" ht="12.75" x14ac:dyDescent="0.2">
      <c r="A219" s="468">
        <v>212</v>
      </c>
      <c r="B219" s="473" t="s">
        <v>305</v>
      </c>
      <c r="C219" s="403" t="s">
        <v>904</v>
      </c>
      <c r="D219" s="474" t="s">
        <v>899</v>
      </c>
      <c r="E219" s="480" t="s">
        <v>304</v>
      </c>
      <c r="F219" s="487">
        <v>59850655</v>
      </c>
      <c r="G219" s="488">
        <v>0</v>
      </c>
      <c r="H219" s="488">
        <v>3093178</v>
      </c>
      <c r="I219" s="488">
        <v>281477</v>
      </c>
      <c r="J219" s="488">
        <v>0</v>
      </c>
      <c r="K219" s="488">
        <v>281477</v>
      </c>
      <c r="L219" s="488">
        <v>0</v>
      </c>
      <c r="M219" s="488">
        <v>0</v>
      </c>
      <c r="N219" s="488">
        <v>495837</v>
      </c>
      <c r="O219" s="488">
        <v>495837</v>
      </c>
      <c r="P219" s="488">
        <v>0</v>
      </c>
      <c r="Q219" s="489">
        <v>55980163</v>
      </c>
      <c r="R219" s="490">
        <v>0</v>
      </c>
      <c r="S219" s="491">
        <v>0.99</v>
      </c>
      <c r="T219" s="491">
        <v>0</v>
      </c>
      <c r="U219" s="491">
        <v>0.01</v>
      </c>
      <c r="V219" s="491">
        <v>1</v>
      </c>
      <c r="W219" s="488">
        <v>0</v>
      </c>
      <c r="X219" s="488">
        <v>55420361</v>
      </c>
      <c r="Y219" s="488">
        <v>0</v>
      </c>
      <c r="Z219" s="488">
        <v>559802</v>
      </c>
      <c r="AA219" s="488">
        <v>55980163</v>
      </c>
      <c r="AB219" s="488">
        <v>0</v>
      </c>
      <c r="AC219" s="488">
        <v>0</v>
      </c>
      <c r="AD219" s="488">
        <v>0</v>
      </c>
      <c r="AE219" s="488">
        <v>0</v>
      </c>
      <c r="AF219" s="488">
        <v>0</v>
      </c>
      <c r="AG219" s="488">
        <v>0</v>
      </c>
      <c r="AH219" s="488">
        <v>55420361</v>
      </c>
      <c r="AI219" s="488">
        <v>0</v>
      </c>
      <c r="AJ219" s="488">
        <v>559802</v>
      </c>
      <c r="AK219" s="488">
        <v>55980163</v>
      </c>
      <c r="AL219" s="488">
        <v>281477</v>
      </c>
      <c r="AM219" s="488">
        <v>281477</v>
      </c>
      <c r="AN219" s="488">
        <v>0</v>
      </c>
      <c r="AO219" s="488">
        <v>0</v>
      </c>
      <c r="AP219" s="488">
        <v>495837</v>
      </c>
      <c r="AQ219" s="488">
        <v>0</v>
      </c>
      <c r="AR219" s="488">
        <v>495837</v>
      </c>
      <c r="AS219" s="488">
        <v>0</v>
      </c>
      <c r="AT219" s="488">
        <v>0</v>
      </c>
      <c r="AU219" s="488">
        <v>0</v>
      </c>
      <c r="AV219" s="488">
        <v>0</v>
      </c>
      <c r="AW219" s="488">
        <v>0</v>
      </c>
      <c r="AX219" s="488">
        <v>0</v>
      </c>
      <c r="AY219" s="488">
        <v>0</v>
      </c>
      <c r="AZ219" s="488">
        <v>0</v>
      </c>
      <c r="BA219" s="488">
        <v>0</v>
      </c>
      <c r="BB219" s="488">
        <v>0</v>
      </c>
      <c r="BC219" s="488">
        <v>0</v>
      </c>
      <c r="BD219" s="488">
        <v>0</v>
      </c>
      <c r="BE219" s="491">
        <v>0.5</v>
      </c>
      <c r="BF219" s="491">
        <v>0.49</v>
      </c>
      <c r="BG219" s="491">
        <v>0</v>
      </c>
      <c r="BH219" s="491">
        <v>0.01</v>
      </c>
      <c r="BI219" s="491">
        <v>1</v>
      </c>
      <c r="BJ219" s="492">
        <v>-28723</v>
      </c>
      <c r="BK219" s="492">
        <v>-28149</v>
      </c>
      <c r="BL219" s="492">
        <v>0</v>
      </c>
      <c r="BM219" s="492">
        <v>-574</v>
      </c>
      <c r="BN219" s="492">
        <v>-57446</v>
      </c>
      <c r="BO219" s="492">
        <v>-28723</v>
      </c>
      <c r="BP219" s="492">
        <v>56169526</v>
      </c>
      <c r="BQ219" s="492">
        <v>0</v>
      </c>
      <c r="BR219" s="492">
        <v>559228</v>
      </c>
      <c r="BS219" s="493">
        <v>56700031</v>
      </c>
      <c r="BT219" s="494">
        <v>839943</v>
      </c>
      <c r="BU219" s="492">
        <v>0</v>
      </c>
      <c r="BV219" s="492">
        <v>8409</v>
      </c>
      <c r="BW219" s="492">
        <v>848352</v>
      </c>
      <c r="BX219" s="492">
        <v>3768267</v>
      </c>
      <c r="BY219" s="492">
        <v>0</v>
      </c>
      <c r="BZ219" s="492">
        <v>38063</v>
      </c>
      <c r="CA219" s="492">
        <v>3806330</v>
      </c>
      <c r="CB219" s="492">
        <v>0</v>
      </c>
      <c r="CC219" s="492">
        <v>0</v>
      </c>
      <c r="CD219" s="492">
        <v>0</v>
      </c>
      <c r="CE219" s="492">
        <v>0</v>
      </c>
      <c r="CF219" s="492">
        <v>120585</v>
      </c>
      <c r="CG219" s="492">
        <v>0</v>
      </c>
      <c r="CH219" s="492">
        <v>1218</v>
      </c>
      <c r="CI219" s="492">
        <v>121803</v>
      </c>
      <c r="CJ219" s="492">
        <v>2010</v>
      </c>
      <c r="CK219" s="492">
        <v>0</v>
      </c>
      <c r="CL219" s="492">
        <v>20</v>
      </c>
      <c r="CM219" s="492">
        <v>2030</v>
      </c>
      <c r="CN219" s="492">
        <v>0</v>
      </c>
      <c r="CO219" s="492">
        <v>0</v>
      </c>
      <c r="CP219" s="492">
        <v>0</v>
      </c>
      <c r="CQ219" s="492">
        <v>0</v>
      </c>
      <c r="CR219" s="492">
        <v>0</v>
      </c>
      <c r="CS219" s="492">
        <v>0</v>
      </c>
      <c r="CT219" s="492">
        <v>0</v>
      </c>
      <c r="CU219" s="492">
        <v>0</v>
      </c>
      <c r="CV219" s="492">
        <v>0</v>
      </c>
      <c r="CW219" s="492">
        <v>0</v>
      </c>
      <c r="CX219" s="492">
        <v>0</v>
      </c>
      <c r="CY219" s="492">
        <v>0</v>
      </c>
      <c r="CZ219" s="492">
        <v>4730805</v>
      </c>
      <c r="DA219" s="492">
        <v>0</v>
      </c>
      <c r="DB219" s="492">
        <v>47710</v>
      </c>
      <c r="DC219" s="493">
        <v>4778515</v>
      </c>
      <c r="DD219" s="591" t="s">
        <v>304</v>
      </c>
      <c r="DE219" s="592" t="s">
        <v>1175</v>
      </c>
      <c r="DF219" s="593" t="s">
        <v>1187</v>
      </c>
    </row>
    <row r="220" spans="1:110" ht="12.75" x14ac:dyDescent="0.2">
      <c r="A220" s="468">
        <v>213</v>
      </c>
      <c r="B220" s="473" t="s">
        <v>307</v>
      </c>
      <c r="C220" s="403" t="s">
        <v>897</v>
      </c>
      <c r="D220" s="474" t="s">
        <v>901</v>
      </c>
      <c r="E220" s="480" t="s">
        <v>306</v>
      </c>
      <c r="F220" s="487">
        <v>16170593</v>
      </c>
      <c r="G220" s="488">
        <v>305269</v>
      </c>
      <c r="H220" s="488">
        <v>0</v>
      </c>
      <c r="I220" s="488">
        <v>84456</v>
      </c>
      <c r="J220" s="488">
        <v>0</v>
      </c>
      <c r="K220" s="488">
        <v>84456</v>
      </c>
      <c r="L220" s="488">
        <v>0</v>
      </c>
      <c r="M220" s="488">
        <v>0</v>
      </c>
      <c r="N220" s="488">
        <v>11855</v>
      </c>
      <c r="O220" s="488">
        <v>11855</v>
      </c>
      <c r="P220" s="488">
        <v>0</v>
      </c>
      <c r="Q220" s="489">
        <v>16379551</v>
      </c>
      <c r="R220" s="490">
        <v>0.5</v>
      </c>
      <c r="S220" s="491">
        <v>0.4</v>
      </c>
      <c r="T220" s="491">
        <v>0.09</v>
      </c>
      <c r="U220" s="491">
        <v>0.01</v>
      </c>
      <c r="V220" s="491">
        <v>1</v>
      </c>
      <c r="W220" s="488">
        <v>8189775</v>
      </c>
      <c r="X220" s="488">
        <v>6551820</v>
      </c>
      <c r="Y220" s="488">
        <v>1474160</v>
      </c>
      <c r="Z220" s="488">
        <v>163796</v>
      </c>
      <c r="AA220" s="488">
        <v>16379551</v>
      </c>
      <c r="AB220" s="488">
        <v>0</v>
      </c>
      <c r="AC220" s="488">
        <v>0</v>
      </c>
      <c r="AD220" s="488">
        <v>0</v>
      </c>
      <c r="AE220" s="488">
        <v>0</v>
      </c>
      <c r="AF220" s="488">
        <v>0</v>
      </c>
      <c r="AG220" s="488">
        <v>8189775</v>
      </c>
      <c r="AH220" s="488">
        <v>6551820</v>
      </c>
      <c r="AI220" s="488">
        <v>1474160</v>
      </c>
      <c r="AJ220" s="488">
        <v>163796</v>
      </c>
      <c r="AK220" s="488">
        <v>16379551</v>
      </c>
      <c r="AL220" s="488">
        <v>84456</v>
      </c>
      <c r="AM220" s="488">
        <v>84456</v>
      </c>
      <c r="AN220" s="488">
        <v>0</v>
      </c>
      <c r="AO220" s="488">
        <v>0</v>
      </c>
      <c r="AP220" s="488">
        <v>11855</v>
      </c>
      <c r="AQ220" s="488">
        <v>0</v>
      </c>
      <c r="AR220" s="488">
        <v>11855</v>
      </c>
      <c r="AS220" s="488">
        <v>0</v>
      </c>
      <c r="AT220" s="488">
        <v>0</v>
      </c>
      <c r="AU220" s="488">
        <v>0</v>
      </c>
      <c r="AV220" s="488">
        <v>0</v>
      </c>
      <c r="AW220" s="488">
        <v>0</v>
      </c>
      <c r="AX220" s="488">
        <v>0</v>
      </c>
      <c r="AY220" s="488">
        <v>0</v>
      </c>
      <c r="AZ220" s="488">
        <v>0</v>
      </c>
      <c r="BA220" s="488">
        <v>0</v>
      </c>
      <c r="BB220" s="488">
        <v>0</v>
      </c>
      <c r="BC220" s="488">
        <v>0</v>
      </c>
      <c r="BD220" s="488">
        <v>0</v>
      </c>
      <c r="BE220" s="491">
        <v>0.5</v>
      </c>
      <c r="BF220" s="491">
        <v>0.4</v>
      </c>
      <c r="BG220" s="491">
        <v>0.09</v>
      </c>
      <c r="BH220" s="491">
        <v>0.01</v>
      </c>
      <c r="BI220" s="491">
        <v>1</v>
      </c>
      <c r="BJ220" s="492">
        <v>-9657</v>
      </c>
      <c r="BK220" s="492">
        <v>-7725</v>
      </c>
      <c r="BL220" s="492">
        <v>-1738</v>
      </c>
      <c r="BM220" s="492">
        <v>-193</v>
      </c>
      <c r="BN220" s="492">
        <v>-19313</v>
      </c>
      <c r="BO220" s="492">
        <v>8180118</v>
      </c>
      <c r="BP220" s="492">
        <v>6640406</v>
      </c>
      <c r="BQ220" s="492">
        <v>1472422</v>
      </c>
      <c r="BR220" s="492">
        <v>163603</v>
      </c>
      <c r="BS220" s="493">
        <v>16456549</v>
      </c>
      <c r="BT220" s="494">
        <v>98596</v>
      </c>
      <c r="BU220" s="492">
        <v>22144</v>
      </c>
      <c r="BV220" s="492">
        <v>2460</v>
      </c>
      <c r="BW220" s="492">
        <v>123200</v>
      </c>
      <c r="BX220" s="492">
        <v>485462</v>
      </c>
      <c r="BY220" s="492">
        <v>109229</v>
      </c>
      <c r="BZ220" s="492">
        <v>12137</v>
      </c>
      <c r="CA220" s="492">
        <v>606828</v>
      </c>
      <c r="CB220" s="492">
        <v>0</v>
      </c>
      <c r="CC220" s="492">
        <v>0</v>
      </c>
      <c r="CD220" s="492">
        <v>0</v>
      </c>
      <c r="CE220" s="492">
        <v>0</v>
      </c>
      <c r="CF220" s="492">
        <v>0</v>
      </c>
      <c r="CG220" s="492">
        <v>0</v>
      </c>
      <c r="CH220" s="492">
        <v>0</v>
      </c>
      <c r="CI220" s="492">
        <v>0</v>
      </c>
      <c r="CJ220" s="492">
        <v>0</v>
      </c>
      <c r="CK220" s="492">
        <v>0</v>
      </c>
      <c r="CL220" s="492">
        <v>0</v>
      </c>
      <c r="CM220" s="492">
        <v>0</v>
      </c>
      <c r="CN220" s="492">
        <v>0</v>
      </c>
      <c r="CO220" s="492">
        <v>0</v>
      </c>
      <c r="CP220" s="492">
        <v>0</v>
      </c>
      <c r="CQ220" s="492">
        <v>0</v>
      </c>
      <c r="CR220" s="492">
        <v>0</v>
      </c>
      <c r="CS220" s="492">
        <v>0</v>
      </c>
      <c r="CT220" s="492">
        <v>0</v>
      </c>
      <c r="CU220" s="492">
        <v>0</v>
      </c>
      <c r="CV220" s="492">
        <v>0</v>
      </c>
      <c r="CW220" s="492">
        <v>0</v>
      </c>
      <c r="CX220" s="492">
        <v>0</v>
      </c>
      <c r="CY220" s="492">
        <v>0</v>
      </c>
      <c r="CZ220" s="492">
        <v>584058</v>
      </c>
      <c r="DA220" s="492">
        <v>131373</v>
      </c>
      <c r="DB220" s="492">
        <v>14597</v>
      </c>
      <c r="DC220" s="493">
        <v>730028</v>
      </c>
      <c r="DD220" s="591" t="s">
        <v>306</v>
      </c>
      <c r="DE220" s="592" t="s">
        <v>1177</v>
      </c>
      <c r="DF220" s="593" t="s">
        <v>1178</v>
      </c>
    </row>
    <row r="221" spans="1:110" ht="12.75" x14ac:dyDescent="0.2">
      <c r="A221" s="468">
        <v>214</v>
      </c>
      <c r="B221" s="473" t="s">
        <v>309</v>
      </c>
      <c r="C221" s="403" t="s">
        <v>897</v>
      </c>
      <c r="D221" s="474" t="s">
        <v>899</v>
      </c>
      <c r="E221" s="480" t="s">
        <v>308</v>
      </c>
      <c r="F221" s="487">
        <v>12523020</v>
      </c>
      <c r="G221" s="488">
        <v>0</v>
      </c>
      <c r="H221" s="488">
        <v>759702</v>
      </c>
      <c r="I221" s="488">
        <v>98815</v>
      </c>
      <c r="J221" s="488">
        <v>0</v>
      </c>
      <c r="K221" s="488">
        <v>98815</v>
      </c>
      <c r="L221" s="488">
        <v>0</v>
      </c>
      <c r="M221" s="488">
        <v>0</v>
      </c>
      <c r="N221" s="488">
        <v>152836</v>
      </c>
      <c r="O221" s="488">
        <v>152836</v>
      </c>
      <c r="P221" s="488">
        <v>0</v>
      </c>
      <c r="Q221" s="489">
        <v>11511667</v>
      </c>
      <c r="R221" s="490">
        <v>0.5</v>
      </c>
      <c r="S221" s="491">
        <v>0.4</v>
      </c>
      <c r="T221" s="491">
        <v>0.09</v>
      </c>
      <c r="U221" s="491">
        <v>0.01</v>
      </c>
      <c r="V221" s="491">
        <v>1</v>
      </c>
      <c r="W221" s="488">
        <v>5755833</v>
      </c>
      <c r="X221" s="488">
        <v>4604667</v>
      </c>
      <c r="Y221" s="488">
        <v>1036050</v>
      </c>
      <c r="Z221" s="488">
        <v>115117</v>
      </c>
      <c r="AA221" s="488">
        <v>11511667</v>
      </c>
      <c r="AB221" s="488">
        <v>0</v>
      </c>
      <c r="AC221" s="488">
        <v>0</v>
      </c>
      <c r="AD221" s="488">
        <v>0</v>
      </c>
      <c r="AE221" s="488">
        <v>0</v>
      </c>
      <c r="AF221" s="488">
        <v>0</v>
      </c>
      <c r="AG221" s="488">
        <v>5755833</v>
      </c>
      <c r="AH221" s="488">
        <v>4604667</v>
      </c>
      <c r="AI221" s="488">
        <v>1036050</v>
      </c>
      <c r="AJ221" s="488">
        <v>115117</v>
      </c>
      <c r="AK221" s="488">
        <v>11511667</v>
      </c>
      <c r="AL221" s="488">
        <v>98815</v>
      </c>
      <c r="AM221" s="488">
        <v>98815</v>
      </c>
      <c r="AN221" s="488">
        <v>0</v>
      </c>
      <c r="AO221" s="488">
        <v>0</v>
      </c>
      <c r="AP221" s="488">
        <v>152836</v>
      </c>
      <c r="AQ221" s="488">
        <v>0</v>
      </c>
      <c r="AR221" s="488">
        <v>152836</v>
      </c>
      <c r="AS221" s="488">
        <v>0</v>
      </c>
      <c r="AT221" s="488">
        <v>0</v>
      </c>
      <c r="AU221" s="488">
        <v>0</v>
      </c>
      <c r="AV221" s="488">
        <v>0</v>
      </c>
      <c r="AW221" s="488">
        <v>0</v>
      </c>
      <c r="AX221" s="488">
        <v>0</v>
      </c>
      <c r="AY221" s="488">
        <v>0</v>
      </c>
      <c r="AZ221" s="488">
        <v>0</v>
      </c>
      <c r="BA221" s="488">
        <v>0</v>
      </c>
      <c r="BB221" s="488">
        <v>0</v>
      </c>
      <c r="BC221" s="488">
        <v>0</v>
      </c>
      <c r="BD221" s="488">
        <v>0</v>
      </c>
      <c r="BE221" s="491">
        <v>0.5</v>
      </c>
      <c r="BF221" s="491">
        <v>0.4</v>
      </c>
      <c r="BG221" s="491">
        <v>0.09</v>
      </c>
      <c r="BH221" s="491">
        <v>0.01</v>
      </c>
      <c r="BI221" s="491">
        <v>1</v>
      </c>
      <c r="BJ221" s="492">
        <v>-310930</v>
      </c>
      <c r="BK221" s="492">
        <v>-248744</v>
      </c>
      <c r="BL221" s="492">
        <v>-55967</v>
      </c>
      <c r="BM221" s="492">
        <v>-6219</v>
      </c>
      <c r="BN221" s="492">
        <v>-621860</v>
      </c>
      <c r="BO221" s="492">
        <v>5444903</v>
      </c>
      <c r="BP221" s="492">
        <v>4607574</v>
      </c>
      <c r="BQ221" s="492">
        <v>980083</v>
      </c>
      <c r="BR221" s="492">
        <v>108898</v>
      </c>
      <c r="BS221" s="493">
        <v>11141458</v>
      </c>
      <c r="BT221" s="494">
        <v>71465</v>
      </c>
      <c r="BU221" s="492">
        <v>15563</v>
      </c>
      <c r="BV221" s="492">
        <v>1729</v>
      </c>
      <c r="BW221" s="492">
        <v>88757</v>
      </c>
      <c r="BX221" s="492">
        <v>534325</v>
      </c>
      <c r="BY221" s="492">
        <v>120223</v>
      </c>
      <c r="BZ221" s="492">
        <v>13358</v>
      </c>
      <c r="CA221" s="492">
        <v>667906</v>
      </c>
      <c r="CB221" s="492">
        <v>6121</v>
      </c>
      <c r="CC221" s="492">
        <v>1377</v>
      </c>
      <c r="CD221" s="492">
        <v>153</v>
      </c>
      <c r="CE221" s="492">
        <v>7651</v>
      </c>
      <c r="CF221" s="492">
        <v>0</v>
      </c>
      <c r="CG221" s="492">
        <v>0</v>
      </c>
      <c r="CH221" s="492">
        <v>0</v>
      </c>
      <c r="CI221" s="492">
        <v>0</v>
      </c>
      <c r="CJ221" s="492">
        <v>0</v>
      </c>
      <c r="CK221" s="492">
        <v>0</v>
      </c>
      <c r="CL221" s="492">
        <v>0</v>
      </c>
      <c r="CM221" s="492">
        <v>0</v>
      </c>
      <c r="CN221" s="492">
        <v>0</v>
      </c>
      <c r="CO221" s="492">
        <v>0</v>
      </c>
      <c r="CP221" s="492">
        <v>0</v>
      </c>
      <c r="CQ221" s="492">
        <v>0</v>
      </c>
      <c r="CR221" s="492">
        <v>0</v>
      </c>
      <c r="CS221" s="492">
        <v>0</v>
      </c>
      <c r="CT221" s="492">
        <v>0</v>
      </c>
      <c r="CU221" s="492">
        <v>0</v>
      </c>
      <c r="CV221" s="492">
        <v>0</v>
      </c>
      <c r="CW221" s="492">
        <v>0</v>
      </c>
      <c r="CX221" s="492">
        <v>0</v>
      </c>
      <c r="CY221" s="492">
        <v>0</v>
      </c>
      <c r="CZ221" s="492">
        <v>611911</v>
      </c>
      <c r="DA221" s="492">
        <v>137163</v>
      </c>
      <c r="DB221" s="492">
        <v>15240</v>
      </c>
      <c r="DC221" s="493">
        <v>764314</v>
      </c>
      <c r="DD221" s="591" t="s">
        <v>308</v>
      </c>
      <c r="DE221" s="592" t="s">
        <v>1197</v>
      </c>
      <c r="DF221" s="593" t="s">
        <v>1186</v>
      </c>
    </row>
    <row r="222" spans="1:110" ht="12.75" x14ac:dyDescent="0.2">
      <c r="A222" s="468">
        <v>215</v>
      </c>
      <c r="B222" s="473" t="s">
        <v>311</v>
      </c>
      <c r="C222" s="403" t="s">
        <v>897</v>
      </c>
      <c r="D222" s="474" t="s">
        <v>898</v>
      </c>
      <c r="E222" s="480" t="s">
        <v>310</v>
      </c>
      <c r="F222" s="487">
        <v>16755311</v>
      </c>
      <c r="G222" s="488">
        <v>893929</v>
      </c>
      <c r="H222" s="488">
        <v>0</v>
      </c>
      <c r="I222" s="488">
        <v>146049</v>
      </c>
      <c r="J222" s="488">
        <v>0</v>
      </c>
      <c r="K222" s="488">
        <v>146049</v>
      </c>
      <c r="L222" s="488">
        <v>0</v>
      </c>
      <c r="M222" s="488">
        <v>0</v>
      </c>
      <c r="N222" s="488">
        <v>0</v>
      </c>
      <c r="O222" s="488">
        <v>0</v>
      </c>
      <c r="P222" s="488">
        <v>0</v>
      </c>
      <c r="Q222" s="489">
        <v>17503191</v>
      </c>
      <c r="R222" s="490">
        <v>0.5</v>
      </c>
      <c r="S222" s="491">
        <v>0.4</v>
      </c>
      <c r="T222" s="491">
        <v>0.09</v>
      </c>
      <c r="U222" s="491">
        <v>0.01</v>
      </c>
      <c r="V222" s="491">
        <v>1</v>
      </c>
      <c r="W222" s="488">
        <v>8751596</v>
      </c>
      <c r="X222" s="488">
        <v>7001276</v>
      </c>
      <c r="Y222" s="488">
        <v>1575287</v>
      </c>
      <c r="Z222" s="488">
        <v>175032</v>
      </c>
      <c r="AA222" s="488">
        <v>17503191</v>
      </c>
      <c r="AB222" s="488">
        <v>0</v>
      </c>
      <c r="AC222" s="488">
        <v>0</v>
      </c>
      <c r="AD222" s="488">
        <v>0</v>
      </c>
      <c r="AE222" s="488">
        <v>0</v>
      </c>
      <c r="AF222" s="488">
        <v>0</v>
      </c>
      <c r="AG222" s="488">
        <v>8751596</v>
      </c>
      <c r="AH222" s="488">
        <v>7001276</v>
      </c>
      <c r="AI222" s="488">
        <v>1575287</v>
      </c>
      <c r="AJ222" s="488">
        <v>175032</v>
      </c>
      <c r="AK222" s="488">
        <v>17503191</v>
      </c>
      <c r="AL222" s="488">
        <v>146049</v>
      </c>
      <c r="AM222" s="488">
        <v>146049</v>
      </c>
      <c r="AN222" s="488">
        <v>0</v>
      </c>
      <c r="AO222" s="488">
        <v>0</v>
      </c>
      <c r="AP222" s="488">
        <v>0</v>
      </c>
      <c r="AQ222" s="488">
        <v>0</v>
      </c>
      <c r="AR222" s="488">
        <v>0</v>
      </c>
      <c r="AS222" s="488">
        <v>0</v>
      </c>
      <c r="AT222" s="488">
        <v>0</v>
      </c>
      <c r="AU222" s="488">
        <v>0</v>
      </c>
      <c r="AV222" s="488">
        <v>0</v>
      </c>
      <c r="AW222" s="488">
        <v>0</v>
      </c>
      <c r="AX222" s="488">
        <v>0</v>
      </c>
      <c r="AY222" s="488">
        <v>0</v>
      </c>
      <c r="AZ222" s="488">
        <v>0</v>
      </c>
      <c r="BA222" s="488">
        <v>0</v>
      </c>
      <c r="BB222" s="488">
        <v>0</v>
      </c>
      <c r="BC222" s="488">
        <v>0</v>
      </c>
      <c r="BD222" s="488">
        <v>0</v>
      </c>
      <c r="BE222" s="491">
        <v>0.5</v>
      </c>
      <c r="BF222" s="491">
        <v>0.4</v>
      </c>
      <c r="BG222" s="491">
        <v>0.09</v>
      </c>
      <c r="BH222" s="491">
        <v>0.01</v>
      </c>
      <c r="BI222" s="491">
        <v>1</v>
      </c>
      <c r="BJ222" s="492">
        <v>-40436</v>
      </c>
      <c r="BK222" s="492">
        <v>-32349</v>
      </c>
      <c r="BL222" s="492">
        <v>-7278</v>
      </c>
      <c r="BM222" s="492">
        <v>-809</v>
      </c>
      <c r="BN222" s="492">
        <v>-80872</v>
      </c>
      <c r="BO222" s="492">
        <v>8711160</v>
      </c>
      <c r="BP222" s="492">
        <v>7114976</v>
      </c>
      <c r="BQ222" s="492">
        <v>1568009</v>
      </c>
      <c r="BR222" s="492">
        <v>174223</v>
      </c>
      <c r="BS222" s="493">
        <v>17568368</v>
      </c>
      <c r="BT222" s="494">
        <v>105169</v>
      </c>
      <c r="BU222" s="492">
        <v>23663</v>
      </c>
      <c r="BV222" s="492">
        <v>2629</v>
      </c>
      <c r="BW222" s="492">
        <v>131461</v>
      </c>
      <c r="BX222" s="492">
        <v>781586</v>
      </c>
      <c r="BY222" s="492">
        <v>175857</v>
      </c>
      <c r="BZ222" s="492">
        <v>19540</v>
      </c>
      <c r="CA222" s="492">
        <v>976983</v>
      </c>
      <c r="CB222" s="492">
        <v>1262</v>
      </c>
      <c r="CC222" s="492">
        <v>284</v>
      </c>
      <c r="CD222" s="492">
        <v>32</v>
      </c>
      <c r="CE222" s="492">
        <v>1578</v>
      </c>
      <c r="CF222" s="492">
        <v>0</v>
      </c>
      <c r="CG222" s="492">
        <v>0</v>
      </c>
      <c r="CH222" s="492">
        <v>0</v>
      </c>
      <c r="CI222" s="492">
        <v>0</v>
      </c>
      <c r="CJ222" s="492">
        <v>6126</v>
      </c>
      <c r="CK222" s="492">
        <v>1378</v>
      </c>
      <c r="CL222" s="492">
        <v>153</v>
      </c>
      <c r="CM222" s="492">
        <v>7657</v>
      </c>
      <c r="CN222" s="492">
        <v>13961</v>
      </c>
      <c r="CO222" s="492">
        <v>3141</v>
      </c>
      <c r="CP222" s="492">
        <v>349</v>
      </c>
      <c r="CQ222" s="492">
        <v>17451</v>
      </c>
      <c r="CR222" s="492">
        <v>0</v>
      </c>
      <c r="CS222" s="492">
        <v>0</v>
      </c>
      <c r="CT222" s="492">
        <v>0</v>
      </c>
      <c r="CU222" s="492">
        <v>0</v>
      </c>
      <c r="CV222" s="492">
        <v>0</v>
      </c>
      <c r="CW222" s="492">
        <v>0</v>
      </c>
      <c r="CX222" s="492">
        <v>0</v>
      </c>
      <c r="CY222" s="492">
        <v>0</v>
      </c>
      <c r="CZ222" s="492">
        <v>908104</v>
      </c>
      <c r="DA222" s="492">
        <v>204323</v>
      </c>
      <c r="DB222" s="492">
        <v>22703</v>
      </c>
      <c r="DC222" s="493">
        <v>1135130</v>
      </c>
      <c r="DD222" s="591" t="s">
        <v>310</v>
      </c>
      <c r="DE222" s="592" t="s">
        <v>1214</v>
      </c>
      <c r="DF222" s="593" t="s">
        <v>1193</v>
      </c>
    </row>
    <row r="223" spans="1:110" ht="12.75" x14ac:dyDescent="0.2">
      <c r="A223" s="468">
        <v>216</v>
      </c>
      <c r="B223" s="473" t="s">
        <v>313</v>
      </c>
      <c r="C223" s="403" t="s">
        <v>904</v>
      </c>
      <c r="D223" s="474" t="s">
        <v>905</v>
      </c>
      <c r="E223" s="480" t="s">
        <v>312</v>
      </c>
      <c r="F223" s="487">
        <v>72565680</v>
      </c>
      <c r="G223" s="488">
        <v>0</v>
      </c>
      <c r="H223" s="488">
        <v>4677705</v>
      </c>
      <c r="I223" s="488">
        <v>302614</v>
      </c>
      <c r="J223" s="488">
        <v>0</v>
      </c>
      <c r="K223" s="488">
        <v>302614</v>
      </c>
      <c r="L223" s="488">
        <v>0</v>
      </c>
      <c r="M223" s="488">
        <v>0</v>
      </c>
      <c r="N223" s="488">
        <v>189477</v>
      </c>
      <c r="O223" s="488">
        <v>189477</v>
      </c>
      <c r="P223" s="488">
        <v>0</v>
      </c>
      <c r="Q223" s="489">
        <v>67395884</v>
      </c>
      <c r="R223" s="490">
        <v>0.5</v>
      </c>
      <c r="S223" s="491">
        <v>0.49</v>
      </c>
      <c r="T223" s="491">
        <v>0</v>
      </c>
      <c r="U223" s="491">
        <v>0.01</v>
      </c>
      <c r="V223" s="491">
        <v>1</v>
      </c>
      <c r="W223" s="488">
        <v>33697942</v>
      </c>
      <c r="X223" s="488">
        <v>33023983</v>
      </c>
      <c r="Y223" s="488">
        <v>0</v>
      </c>
      <c r="Z223" s="488">
        <v>673959</v>
      </c>
      <c r="AA223" s="488">
        <v>67395884</v>
      </c>
      <c r="AB223" s="488">
        <v>203404</v>
      </c>
      <c r="AC223" s="488">
        <v>0</v>
      </c>
      <c r="AD223" s="488">
        <v>0</v>
      </c>
      <c r="AE223" s="488">
        <v>0</v>
      </c>
      <c r="AF223" s="488">
        <v>203404</v>
      </c>
      <c r="AG223" s="488">
        <v>33494538</v>
      </c>
      <c r="AH223" s="488">
        <v>33023983</v>
      </c>
      <c r="AI223" s="488">
        <v>0</v>
      </c>
      <c r="AJ223" s="488">
        <v>673959</v>
      </c>
      <c r="AK223" s="488">
        <v>67192480</v>
      </c>
      <c r="AL223" s="488">
        <v>302614</v>
      </c>
      <c r="AM223" s="488">
        <v>302614</v>
      </c>
      <c r="AN223" s="488">
        <v>0</v>
      </c>
      <c r="AO223" s="488">
        <v>0</v>
      </c>
      <c r="AP223" s="488">
        <v>189477</v>
      </c>
      <c r="AQ223" s="488">
        <v>0</v>
      </c>
      <c r="AR223" s="488">
        <v>189477</v>
      </c>
      <c r="AS223" s="488">
        <v>203404</v>
      </c>
      <c r="AT223" s="488">
        <v>0</v>
      </c>
      <c r="AU223" s="488">
        <v>0</v>
      </c>
      <c r="AV223" s="488">
        <v>203404</v>
      </c>
      <c r="AW223" s="488">
        <v>0</v>
      </c>
      <c r="AX223" s="488">
        <v>0</v>
      </c>
      <c r="AY223" s="488">
        <v>0</v>
      </c>
      <c r="AZ223" s="488">
        <v>0</v>
      </c>
      <c r="BA223" s="488">
        <v>0</v>
      </c>
      <c r="BB223" s="488">
        <v>0</v>
      </c>
      <c r="BC223" s="488">
        <v>0</v>
      </c>
      <c r="BD223" s="488">
        <v>0</v>
      </c>
      <c r="BE223" s="491">
        <v>0.5</v>
      </c>
      <c r="BF223" s="491">
        <v>0.49</v>
      </c>
      <c r="BG223" s="491">
        <v>0</v>
      </c>
      <c r="BH223" s="491">
        <v>0.01</v>
      </c>
      <c r="BI223" s="491">
        <v>1</v>
      </c>
      <c r="BJ223" s="492">
        <v>1867961</v>
      </c>
      <c r="BK223" s="492">
        <v>1830601</v>
      </c>
      <c r="BL223" s="492">
        <v>0</v>
      </c>
      <c r="BM223" s="492">
        <v>37359</v>
      </c>
      <c r="BN223" s="492">
        <v>3735921</v>
      </c>
      <c r="BO223" s="492">
        <v>35362499</v>
      </c>
      <c r="BP223" s="492">
        <v>35550079</v>
      </c>
      <c r="BQ223" s="492">
        <v>0</v>
      </c>
      <c r="BR223" s="492">
        <v>711318</v>
      </c>
      <c r="BS223" s="493">
        <v>71623896</v>
      </c>
      <c r="BT223" s="494">
        <v>501970</v>
      </c>
      <c r="BU223" s="492">
        <v>0</v>
      </c>
      <c r="BV223" s="492">
        <v>10124</v>
      </c>
      <c r="BW223" s="492">
        <v>512094</v>
      </c>
      <c r="BX223" s="492">
        <v>1651044</v>
      </c>
      <c r="BY223" s="492">
        <v>0</v>
      </c>
      <c r="BZ223" s="492">
        <v>33695</v>
      </c>
      <c r="CA223" s="492">
        <v>1684739</v>
      </c>
      <c r="CB223" s="492">
        <v>6301</v>
      </c>
      <c r="CC223" s="492">
        <v>0</v>
      </c>
      <c r="CD223" s="492">
        <v>129</v>
      </c>
      <c r="CE223" s="492">
        <v>6430</v>
      </c>
      <c r="CF223" s="492">
        <v>0</v>
      </c>
      <c r="CG223" s="492">
        <v>0</v>
      </c>
      <c r="CH223" s="492">
        <v>0</v>
      </c>
      <c r="CI223" s="492">
        <v>0</v>
      </c>
      <c r="CJ223" s="492">
        <v>0</v>
      </c>
      <c r="CK223" s="492">
        <v>0</v>
      </c>
      <c r="CL223" s="492">
        <v>0</v>
      </c>
      <c r="CM223" s="492">
        <v>0</v>
      </c>
      <c r="CN223" s="492">
        <v>6200</v>
      </c>
      <c r="CO223" s="492">
        <v>0</v>
      </c>
      <c r="CP223" s="492">
        <v>127</v>
      </c>
      <c r="CQ223" s="492">
        <v>6327</v>
      </c>
      <c r="CR223" s="492">
        <v>0</v>
      </c>
      <c r="CS223" s="492">
        <v>0</v>
      </c>
      <c r="CT223" s="492">
        <v>0</v>
      </c>
      <c r="CU223" s="492">
        <v>0</v>
      </c>
      <c r="CV223" s="492">
        <v>0</v>
      </c>
      <c r="CW223" s="492">
        <v>0</v>
      </c>
      <c r="CX223" s="492">
        <v>0</v>
      </c>
      <c r="CY223" s="492">
        <v>0</v>
      </c>
      <c r="CZ223" s="492">
        <v>2165515</v>
      </c>
      <c r="DA223" s="492">
        <v>0</v>
      </c>
      <c r="DB223" s="492">
        <v>44075</v>
      </c>
      <c r="DC223" s="493">
        <v>2209590</v>
      </c>
      <c r="DD223" s="591" t="s">
        <v>312</v>
      </c>
      <c r="DE223" s="592" t="s">
        <v>1175</v>
      </c>
      <c r="DF223" s="593" t="s">
        <v>1176</v>
      </c>
    </row>
    <row r="224" spans="1:110" ht="12.75" x14ac:dyDescent="0.2">
      <c r="A224" s="468">
        <v>217</v>
      </c>
      <c r="B224" s="473" t="s">
        <v>315</v>
      </c>
      <c r="C224" s="403" t="s">
        <v>897</v>
      </c>
      <c r="D224" s="474" t="s">
        <v>907</v>
      </c>
      <c r="E224" s="480" t="s">
        <v>314</v>
      </c>
      <c r="F224" s="487">
        <v>47596134</v>
      </c>
      <c r="G224" s="488">
        <v>0</v>
      </c>
      <c r="H224" s="488">
        <v>2272397</v>
      </c>
      <c r="I224" s="488">
        <v>135863</v>
      </c>
      <c r="J224" s="488">
        <v>0</v>
      </c>
      <c r="K224" s="488">
        <v>135863</v>
      </c>
      <c r="L224" s="488">
        <v>0</v>
      </c>
      <c r="M224" s="488">
        <v>0</v>
      </c>
      <c r="N224" s="488">
        <v>0</v>
      </c>
      <c r="O224" s="488">
        <v>0</v>
      </c>
      <c r="P224" s="488">
        <v>0</v>
      </c>
      <c r="Q224" s="489">
        <v>45187874</v>
      </c>
      <c r="R224" s="490">
        <v>0.5</v>
      </c>
      <c r="S224" s="491">
        <v>0.4</v>
      </c>
      <c r="T224" s="491">
        <v>0.1</v>
      </c>
      <c r="U224" s="491">
        <v>0</v>
      </c>
      <c r="V224" s="491">
        <v>1</v>
      </c>
      <c r="W224" s="488">
        <v>22593937</v>
      </c>
      <c r="X224" s="488">
        <v>18075150</v>
      </c>
      <c r="Y224" s="488">
        <v>4518787</v>
      </c>
      <c r="Z224" s="488">
        <v>0</v>
      </c>
      <c r="AA224" s="488">
        <v>45187874</v>
      </c>
      <c r="AB224" s="488">
        <v>0</v>
      </c>
      <c r="AC224" s="488">
        <v>0</v>
      </c>
      <c r="AD224" s="488">
        <v>0</v>
      </c>
      <c r="AE224" s="488">
        <v>0</v>
      </c>
      <c r="AF224" s="488">
        <v>0</v>
      </c>
      <c r="AG224" s="488">
        <v>22593937</v>
      </c>
      <c r="AH224" s="488">
        <v>18075150</v>
      </c>
      <c r="AI224" s="488">
        <v>4518787</v>
      </c>
      <c r="AJ224" s="488">
        <v>0</v>
      </c>
      <c r="AK224" s="488">
        <v>45187874</v>
      </c>
      <c r="AL224" s="488">
        <v>135863</v>
      </c>
      <c r="AM224" s="488">
        <v>135863</v>
      </c>
      <c r="AN224" s="488">
        <v>0</v>
      </c>
      <c r="AO224" s="488">
        <v>0</v>
      </c>
      <c r="AP224" s="488">
        <v>0</v>
      </c>
      <c r="AQ224" s="488">
        <v>0</v>
      </c>
      <c r="AR224" s="488">
        <v>0</v>
      </c>
      <c r="AS224" s="488">
        <v>0</v>
      </c>
      <c r="AT224" s="488">
        <v>0</v>
      </c>
      <c r="AU224" s="488">
        <v>0</v>
      </c>
      <c r="AV224" s="488">
        <v>0</v>
      </c>
      <c r="AW224" s="488">
        <v>0</v>
      </c>
      <c r="AX224" s="488">
        <v>0</v>
      </c>
      <c r="AY224" s="488">
        <v>0</v>
      </c>
      <c r="AZ224" s="488">
        <v>0</v>
      </c>
      <c r="BA224" s="488">
        <v>0</v>
      </c>
      <c r="BB224" s="488">
        <v>0</v>
      </c>
      <c r="BC224" s="488">
        <v>0</v>
      </c>
      <c r="BD224" s="488">
        <v>0</v>
      </c>
      <c r="BE224" s="491">
        <v>0.5</v>
      </c>
      <c r="BF224" s="491">
        <v>0.4</v>
      </c>
      <c r="BG224" s="491">
        <v>0.1</v>
      </c>
      <c r="BH224" s="491">
        <v>0</v>
      </c>
      <c r="BI224" s="491">
        <v>1</v>
      </c>
      <c r="BJ224" s="492">
        <v>300785</v>
      </c>
      <c r="BK224" s="492">
        <v>240628</v>
      </c>
      <c r="BL224" s="492">
        <v>60157</v>
      </c>
      <c r="BM224" s="492">
        <v>0</v>
      </c>
      <c r="BN224" s="492">
        <v>601570</v>
      </c>
      <c r="BO224" s="492">
        <v>22894722</v>
      </c>
      <c r="BP224" s="492">
        <v>18451641</v>
      </c>
      <c r="BQ224" s="492">
        <v>4578944</v>
      </c>
      <c r="BR224" s="492">
        <v>0</v>
      </c>
      <c r="BS224" s="493">
        <v>45925307</v>
      </c>
      <c r="BT224" s="494">
        <v>271515</v>
      </c>
      <c r="BU224" s="492">
        <v>67879</v>
      </c>
      <c r="BV224" s="492">
        <v>0</v>
      </c>
      <c r="BW224" s="492">
        <v>339394</v>
      </c>
      <c r="BX224" s="492">
        <v>561233</v>
      </c>
      <c r="BY224" s="492">
        <v>140308</v>
      </c>
      <c r="BZ224" s="492">
        <v>0</v>
      </c>
      <c r="CA224" s="492">
        <v>701541</v>
      </c>
      <c r="CB224" s="492">
        <v>0</v>
      </c>
      <c r="CC224" s="492">
        <v>0</v>
      </c>
      <c r="CD224" s="492">
        <v>0</v>
      </c>
      <c r="CE224" s="492">
        <v>0</v>
      </c>
      <c r="CF224" s="492">
        <v>0</v>
      </c>
      <c r="CG224" s="492">
        <v>0</v>
      </c>
      <c r="CH224" s="492">
        <v>0</v>
      </c>
      <c r="CI224" s="492">
        <v>0</v>
      </c>
      <c r="CJ224" s="492">
        <v>2620</v>
      </c>
      <c r="CK224" s="492">
        <v>655</v>
      </c>
      <c r="CL224" s="492">
        <v>0</v>
      </c>
      <c r="CM224" s="492">
        <v>3275</v>
      </c>
      <c r="CN224" s="492">
        <v>3597</v>
      </c>
      <c r="CO224" s="492">
        <v>899</v>
      </c>
      <c r="CP224" s="492">
        <v>0</v>
      </c>
      <c r="CQ224" s="492">
        <v>4496</v>
      </c>
      <c r="CR224" s="492">
        <v>1218</v>
      </c>
      <c r="CS224" s="492">
        <v>305</v>
      </c>
      <c r="CT224" s="492">
        <v>0</v>
      </c>
      <c r="CU224" s="492">
        <v>1523</v>
      </c>
      <c r="CV224" s="492">
        <v>0</v>
      </c>
      <c r="CW224" s="492">
        <v>0</v>
      </c>
      <c r="CX224" s="492">
        <v>0</v>
      </c>
      <c r="CY224" s="492">
        <v>0</v>
      </c>
      <c r="CZ224" s="492">
        <v>840183</v>
      </c>
      <c r="DA224" s="492">
        <v>210046</v>
      </c>
      <c r="DB224" s="492">
        <v>0</v>
      </c>
      <c r="DC224" s="493">
        <v>1050229</v>
      </c>
      <c r="DD224" s="591" t="s">
        <v>314</v>
      </c>
      <c r="DE224" s="592" t="s">
        <v>1220</v>
      </c>
      <c r="DF224" s="593" t="s">
        <v>1162</v>
      </c>
    </row>
    <row r="225" spans="1:110" ht="12.75" x14ac:dyDescent="0.2">
      <c r="A225" s="468">
        <v>218</v>
      </c>
      <c r="B225" s="473" t="s">
        <v>317</v>
      </c>
      <c r="C225" s="403" t="s">
        <v>897</v>
      </c>
      <c r="D225" s="474" t="s">
        <v>898</v>
      </c>
      <c r="E225" s="480" t="s">
        <v>316</v>
      </c>
      <c r="F225" s="487">
        <v>54942257.5</v>
      </c>
      <c r="G225" s="488">
        <v>2265987</v>
      </c>
      <c r="H225" s="488">
        <v>0</v>
      </c>
      <c r="I225" s="488">
        <v>131332</v>
      </c>
      <c r="J225" s="488">
        <v>0</v>
      </c>
      <c r="K225" s="488">
        <v>131332</v>
      </c>
      <c r="L225" s="488">
        <v>0</v>
      </c>
      <c r="M225" s="488">
        <v>0</v>
      </c>
      <c r="N225" s="488">
        <v>0</v>
      </c>
      <c r="O225" s="488">
        <v>0</v>
      </c>
      <c r="P225" s="488">
        <v>0</v>
      </c>
      <c r="Q225" s="489">
        <v>57076913</v>
      </c>
      <c r="R225" s="490">
        <v>0.5</v>
      </c>
      <c r="S225" s="491">
        <v>0.4</v>
      </c>
      <c r="T225" s="491">
        <v>0.1</v>
      </c>
      <c r="U225" s="491">
        <v>0</v>
      </c>
      <c r="V225" s="491">
        <v>1</v>
      </c>
      <c r="W225" s="488">
        <v>28538457</v>
      </c>
      <c r="X225" s="488">
        <v>22830765</v>
      </c>
      <c r="Y225" s="488">
        <v>5707691</v>
      </c>
      <c r="Z225" s="488">
        <v>0</v>
      </c>
      <c r="AA225" s="488">
        <v>57076913</v>
      </c>
      <c r="AB225" s="488">
        <v>0</v>
      </c>
      <c r="AC225" s="488">
        <v>0</v>
      </c>
      <c r="AD225" s="488">
        <v>0</v>
      </c>
      <c r="AE225" s="488">
        <v>0</v>
      </c>
      <c r="AF225" s="488">
        <v>0</v>
      </c>
      <c r="AG225" s="488">
        <v>28538457</v>
      </c>
      <c r="AH225" s="488">
        <v>22830765</v>
      </c>
      <c r="AI225" s="488">
        <v>5707691</v>
      </c>
      <c r="AJ225" s="488">
        <v>0</v>
      </c>
      <c r="AK225" s="488">
        <v>57076913</v>
      </c>
      <c r="AL225" s="488">
        <v>131332</v>
      </c>
      <c r="AM225" s="488">
        <v>131332</v>
      </c>
      <c r="AN225" s="488">
        <v>0</v>
      </c>
      <c r="AO225" s="488">
        <v>0</v>
      </c>
      <c r="AP225" s="488">
        <v>0</v>
      </c>
      <c r="AQ225" s="488">
        <v>0</v>
      </c>
      <c r="AR225" s="488">
        <v>0</v>
      </c>
      <c r="AS225" s="488">
        <v>0</v>
      </c>
      <c r="AT225" s="488">
        <v>0</v>
      </c>
      <c r="AU225" s="488">
        <v>0</v>
      </c>
      <c r="AV225" s="488">
        <v>0</v>
      </c>
      <c r="AW225" s="488">
        <v>0</v>
      </c>
      <c r="AX225" s="488">
        <v>0</v>
      </c>
      <c r="AY225" s="488">
        <v>0</v>
      </c>
      <c r="AZ225" s="488">
        <v>0</v>
      </c>
      <c r="BA225" s="488">
        <v>0</v>
      </c>
      <c r="BB225" s="488">
        <v>0</v>
      </c>
      <c r="BC225" s="488">
        <v>0</v>
      </c>
      <c r="BD225" s="488">
        <v>0</v>
      </c>
      <c r="BE225" s="491">
        <v>0.5</v>
      </c>
      <c r="BF225" s="491">
        <v>0.4</v>
      </c>
      <c r="BG225" s="491">
        <v>0.1</v>
      </c>
      <c r="BH225" s="491">
        <v>0</v>
      </c>
      <c r="BI225" s="491">
        <v>1</v>
      </c>
      <c r="BJ225" s="492">
        <v>-2980683</v>
      </c>
      <c r="BK225" s="492">
        <v>-2384547</v>
      </c>
      <c r="BL225" s="492">
        <v>-596137</v>
      </c>
      <c r="BM225" s="492">
        <v>0</v>
      </c>
      <c r="BN225" s="492">
        <v>-5961367</v>
      </c>
      <c r="BO225" s="492">
        <v>25557774</v>
      </c>
      <c r="BP225" s="492">
        <v>20577550</v>
      </c>
      <c r="BQ225" s="492">
        <v>5111554</v>
      </c>
      <c r="BR225" s="492">
        <v>0</v>
      </c>
      <c r="BS225" s="493">
        <v>51246878</v>
      </c>
      <c r="BT225" s="494">
        <v>342951</v>
      </c>
      <c r="BU225" s="492">
        <v>85738</v>
      </c>
      <c r="BV225" s="492">
        <v>0</v>
      </c>
      <c r="BW225" s="492">
        <v>428689</v>
      </c>
      <c r="BX225" s="492">
        <v>368879</v>
      </c>
      <c r="BY225" s="492">
        <v>92220</v>
      </c>
      <c r="BZ225" s="492">
        <v>0</v>
      </c>
      <c r="CA225" s="492">
        <v>461099</v>
      </c>
      <c r="CB225" s="492">
        <v>0</v>
      </c>
      <c r="CC225" s="492">
        <v>0</v>
      </c>
      <c r="CD225" s="492">
        <v>0</v>
      </c>
      <c r="CE225" s="492">
        <v>0</v>
      </c>
      <c r="CF225" s="492">
        <v>0</v>
      </c>
      <c r="CG225" s="492">
        <v>0</v>
      </c>
      <c r="CH225" s="492">
        <v>0</v>
      </c>
      <c r="CI225" s="492">
        <v>0</v>
      </c>
      <c r="CJ225" s="492">
        <v>0</v>
      </c>
      <c r="CK225" s="492">
        <v>0</v>
      </c>
      <c r="CL225" s="492">
        <v>0</v>
      </c>
      <c r="CM225" s="492">
        <v>0</v>
      </c>
      <c r="CN225" s="492">
        <v>561</v>
      </c>
      <c r="CO225" s="492">
        <v>140</v>
      </c>
      <c r="CP225" s="492">
        <v>0</v>
      </c>
      <c r="CQ225" s="492">
        <v>701</v>
      </c>
      <c r="CR225" s="492">
        <v>0</v>
      </c>
      <c r="CS225" s="492">
        <v>0</v>
      </c>
      <c r="CT225" s="492">
        <v>0</v>
      </c>
      <c r="CU225" s="492">
        <v>0</v>
      </c>
      <c r="CV225" s="492">
        <v>0</v>
      </c>
      <c r="CW225" s="492">
        <v>0</v>
      </c>
      <c r="CX225" s="492">
        <v>0</v>
      </c>
      <c r="CY225" s="492">
        <v>0</v>
      </c>
      <c r="CZ225" s="492">
        <v>712391</v>
      </c>
      <c r="DA225" s="492">
        <v>178098</v>
      </c>
      <c r="DB225" s="492">
        <v>0</v>
      </c>
      <c r="DC225" s="493">
        <v>890489</v>
      </c>
      <c r="DD225" s="591" t="s">
        <v>316</v>
      </c>
      <c r="DE225" s="592" t="s">
        <v>1215</v>
      </c>
      <c r="DF225" s="593" t="s">
        <v>1162</v>
      </c>
    </row>
    <row r="226" spans="1:110" ht="12.75" x14ac:dyDescent="0.2">
      <c r="A226" s="468">
        <v>219</v>
      </c>
      <c r="B226" s="473" t="s">
        <v>319</v>
      </c>
      <c r="C226" s="403" t="s">
        <v>897</v>
      </c>
      <c r="D226" s="474" t="s">
        <v>900</v>
      </c>
      <c r="E226" s="480" t="s">
        <v>318</v>
      </c>
      <c r="F226" s="487">
        <v>27029329</v>
      </c>
      <c r="G226" s="488">
        <v>0</v>
      </c>
      <c r="H226" s="488">
        <v>2977258</v>
      </c>
      <c r="I226" s="488">
        <v>111888</v>
      </c>
      <c r="J226" s="488">
        <v>0</v>
      </c>
      <c r="K226" s="488">
        <v>111888</v>
      </c>
      <c r="L226" s="488">
        <v>0</v>
      </c>
      <c r="M226" s="488">
        <v>0</v>
      </c>
      <c r="N226" s="488">
        <v>117335</v>
      </c>
      <c r="O226" s="488">
        <v>117335</v>
      </c>
      <c r="P226" s="488">
        <v>0</v>
      </c>
      <c r="Q226" s="489">
        <v>23822848</v>
      </c>
      <c r="R226" s="490">
        <v>0.5</v>
      </c>
      <c r="S226" s="491">
        <v>0.4</v>
      </c>
      <c r="T226" s="491">
        <v>0.09</v>
      </c>
      <c r="U226" s="491">
        <v>0.01</v>
      </c>
      <c r="V226" s="491">
        <v>1</v>
      </c>
      <c r="W226" s="488">
        <v>11911425</v>
      </c>
      <c r="X226" s="488">
        <v>9529139</v>
      </c>
      <c r="Y226" s="488">
        <v>2144056</v>
      </c>
      <c r="Z226" s="488">
        <v>238228</v>
      </c>
      <c r="AA226" s="488">
        <v>23822848</v>
      </c>
      <c r="AB226" s="488">
        <v>0</v>
      </c>
      <c r="AC226" s="488">
        <v>0</v>
      </c>
      <c r="AD226" s="488">
        <v>0</v>
      </c>
      <c r="AE226" s="488">
        <v>0</v>
      </c>
      <c r="AF226" s="488">
        <v>0</v>
      </c>
      <c r="AG226" s="488">
        <v>11911425</v>
      </c>
      <c r="AH226" s="488">
        <v>9529139</v>
      </c>
      <c r="AI226" s="488">
        <v>2144056</v>
      </c>
      <c r="AJ226" s="488">
        <v>238228</v>
      </c>
      <c r="AK226" s="488">
        <v>23822848</v>
      </c>
      <c r="AL226" s="488">
        <v>111888</v>
      </c>
      <c r="AM226" s="488">
        <v>111888</v>
      </c>
      <c r="AN226" s="488">
        <v>0</v>
      </c>
      <c r="AO226" s="488">
        <v>0</v>
      </c>
      <c r="AP226" s="488">
        <v>117335</v>
      </c>
      <c r="AQ226" s="488">
        <v>0</v>
      </c>
      <c r="AR226" s="488">
        <v>117335</v>
      </c>
      <c r="AS226" s="488">
        <v>0</v>
      </c>
      <c r="AT226" s="488">
        <v>0</v>
      </c>
      <c r="AU226" s="488">
        <v>0</v>
      </c>
      <c r="AV226" s="488">
        <v>0</v>
      </c>
      <c r="AW226" s="488">
        <v>0</v>
      </c>
      <c r="AX226" s="488">
        <v>0</v>
      </c>
      <c r="AY226" s="488">
        <v>0</v>
      </c>
      <c r="AZ226" s="488">
        <v>0</v>
      </c>
      <c r="BA226" s="488">
        <v>0</v>
      </c>
      <c r="BB226" s="488">
        <v>0</v>
      </c>
      <c r="BC226" s="488">
        <v>0</v>
      </c>
      <c r="BD226" s="488">
        <v>0</v>
      </c>
      <c r="BE226" s="491">
        <v>0.5</v>
      </c>
      <c r="BF226" s="491">
        <v>0.4</v>
      </c>
      <c r="BG226" s="491">
        <v>0.09</v>
      </c>
      <c r="BH226" s="491">
        <v>0.01</v>
      </c>
      <c r="BI226" s="491">
        <v>1</v>
      </c>
      <c r="BJ226" s="492">
        <v>138907</v>
      </c>
      <c r="BK226" s="492">
        <v>111126</v>
      </c>
      <c r="BL226" s="492">
        <v>25003</v>
      </c>
      <c r="BM226" s="492">
        <v>2778</v>
      </c>
      <c r="BN226" s="492">
        <v>277814</v>
      </c>
      <c r="BO226" s="492">
        <v>12050332</v>
      </c>
      <c r="BP226" s="492">
        <v>9869488</v>
      </c>
      <c r="BQ226" s="492">
        <v>2169059</v>
      </c>
      <c r="BR226" s="492">
        <v>241006</v>
      </c>
      <c r="BS226" s="493">
        <v>24329885</v>
      </c>
      <c r="BT226" s="494">
        <v>144904</v>
      </c>
      <c r="BU226" s="492">
        <v>32207</v>
      </c>
      <c r="BV226" s="492">
        <v>3579</v>
      </c>
      <c r="BW226" s="492">
        <v>180690</v>
      </c>
      <c r="BX226" s="492">
        <v>500165</v>
      </c>
      <c r="BY226" s="492">
        <v>112537</v>
      </c>
      <c r="BZ226" s="492">
        <v>12504</v>
      </c>
      <c r="CA226" s="492">
        <v>625206</v>
      </c>
      <c r="CB226" s="492">
        <v>4294</v>
      </c>
      <c r="CC226" s="492">
        <v>966</v>
      </c>
      <c r="CD226" s="492">
        <v>107</v>
      </c>
      <c r="CE226" s="492">
        <v>5367</v>
      </c>
      <c r="CF226" s="492">
        <v>1335</v>
      </c>
      <c r="CG226" s="492">
        <v>300</v>
      </c>
      <c r="CH226" s="492">
        <v>33</v>
      </c>
      <c r="CI226" s="492">
        <v>1668</v>
      </c>
      <c r="CJ226" s="492">
        <v>0</v>
      </c>
      <c r="CK226" s="492">
        <v>0</v>
      </c>
      <c r="CL226" s="492">
        <v>0</v>
      </c>
      <c r="CM226" s="492">
        <v>0</v>
      </c>
      <c r="CN226" s="492">
        <v>0</v>
      </c>
      <c r="CO226" s="492">
        <v>0</v>
      </c>
      <c r="CP226" s="492">
        <v>0</v>
      </c>
      <c r="CQ226" s="492">
        <v>0</v>
      </c>
      <c r="CR226" s="492">
        <v>0</v>
      </c>
      <c r="CS226" s="492">
        <v>0</v>
      </c>
      <c r="CT226" s="492">
        <v>0</v>
      </c>
      <c r="CU226" s="492">
        <v>0</v>
      </c>
      <c r="CV226" s="492">
        <v>0</v>
      </c>
      <c r="CW226" s="492">
        <v>0</v>
      </c>
      <c r="CX226" s="492">
        <v>0</v>
      </c>
      <c r="CY226" s="492">
        <v>0</v>
      </c>
      <c r="CZ226" s="492">
        <v>650698</v>
      </c>
      <c r="DA226" s="492">
        <v>146010</v>
      </c>
      <c r="DB226" s="492">
        <v>16223</v>
      </c>
      <c r="DC226" s="493">
        <v>812931</v>
      </c>
      <c r="DD226" s="591" t="s">
        <v>318</v>
      </c>
      <c r="DE226" s="592" t="s">
        <v>1166</v>
      </c>
      <c r="DF226" s="593" t="s">
        <v>1167</v>
      </c>
    </row>
    <row r="227" spans="1:110" ht="12.75" x14ac:dyDescent="0.2">
      <c r="A227" s="468">
        <v>220</v>
      </c>
      <c r="B227" s="473" t="s">
        <v>321</v>
      </c>
      <c r="C227" s="403" t="s">
        <v>897</v>
      </c>
      <c r="D227" s="474" t="s">
        <v>898</v>
      </c>
      <c r="E227" s="480" t="s">
        <v>320</v>
      </c>
      <c r="F227" s="487">
        <v>47253288</v>
      </c>
      <c r="G227" s="488">
        <v>341199</v>
      </c>
      <c r="H227" s="488">
        <v>0</v>
      </c>
      <c r="I227" s="488">
        <v>120627</v>
      </c>
      <c r="J227" s="488">
        <v>0</v>
      </c>
      <c r="K227" s="488">
        <v>120627</v>
      </c>
      <c r="L227" s="488">
        <v>0</v>
      </c>
      <c r="M227" s="488">
        <v>0</v>
      </c>
      <c r="N227" s="488">
        <v>0</v>
      </c>
      <c r="O227" s="488">
        <v>0</v>
      </c>
      <c r="P227" s="488">
        <v>0</v>
      </c>
      <c r="Q227" s="489">
        <v>47473860</v>
      </c>
      <c r="R227" s="490">
        <v>0.5</v>
      </c>
      <c r="S227" s="491">
        <v>0.4</v>
      </c>
      <c r="T227" s="491">
        <v>0.09</v>
      </c>
      <c r="U227" s="491">
        <v>0.01</v>
      </c>
      <c r="V227" s="491">
        <v>1</v>
      </c>
      <c r="W227" s="488">
        <v>23736930</v>
      </c>
      <c r="X227" s="488">
        <v>18989544</v>
      </c>
      <c r="Y227" s="488">
        <v>4272647</v>
      </c>
      <c r="Z227" s="488">
        <v>474739</v>
      </c>
      <c r="AA227" s="488">
        <v>47473860</v>
      </c>
      <c r="AB227" s="488">
        <v>0</v>
      </c>
      <c r="AC227" s="488">
        <v>0</v>
      </c>
      <c r="AD227" s="488">
        <v>0</v>
      </c>
      <c r="AE227" s="488">
        <v>0</v>
      </c>
      <c r="AF227" s="488">
        <v>0</v>
      </c>
      <c r="AG227" s="488">
        <v>23736930</v>
      </c>
      <c r="AH227" s="488">
        <v>18989544</v>
      </c>
      <c r="AI227" s="488">
        <v>4272647</v>
      </c>
      <c r="AJ227" s="488">
        <v>474739</v>
      </c>
      <c r="AK227" s="488">
        <v>47473860</v>
      </c>
      <c r="AL227" s="488">
        <v>120627</v>
      </c>
      <c r="AM227" s="488">
        <v>120627</v>
      </c>
      <c r="AN227" s="488">
        <v>0</v>
      </c>
      <c r="AO227" s="488">
        <v>0</v>
      </c>
      <c r="AP227" s="488">
        <v>0</v>
      </c>
      <c r="AQ227" s="488">
        <v>0</v>
      </c>
      <c r="AR227" s="488">
        <v>0</v>
      </c>
      <c r="AS227" s="488">
        <v>0</v>
      </c>
      <c r="AT227" s="488">
        <v>0</v>
      </c>
      <c r="AU227" s="488">
        <v>0</v>
      </c>
      <c r="AV227" s="488">
        <v>0</v>
      </c>
      <c r="AW227" s="488">
        <v>0</v>
      </c>
      <c r="AX227" s="488">
        <v>0</v>
      </c>
      <c r="AY227" s="488">
        <v>0</v>
      </c>
      <c r="AZ227" s="488">
        <v>0</v>
      </c>
      <c r="BA227" s="488">
        <v>0</v>
      </c>
      <c r="BB227" s="488">
        <v>0</v>
      </c>
      <c r="BC227" s="488">
        <v>0</v>
      </c>
      <c r="BD227" s="488">
        <v>0</v>
      </c>
      <c r="BE227" s="491">
        <v>0.5</v>
      </c>
      <c r="BF227" s="491">
        <v>0.4</v>
      </c>
      <c r="BG227" s="491">
        <v>0.09</v>
      </c>
      <c r="BH227" s="491">
        <v>0.01</v>
      </c>
      <c r="BI227" s="491">
        <v>1</v>
      </c>
      <c r="BJ227" s="492">
        <v>-973521</v>
      </c>
      <c r="BK227" s="492">
        <v>-778817</v>
      </c>
      <c r="BL227" s="492">
        <v>-175234</v>
      </c>
      <c r="BM227" s="492">
        <v>-19470</v>
      </c>
      <c r="BN227" s="492">
        <v>-1947042</v>
      </c>
      <c r="BO227" s="492">
        <v>22763409</v>
      </c>
      <c r="BP227" s="492">
        <v>18331354</v>
      </c>
      <c r="BQ227" s="492">
        <v>4097413</v>
      </c>
      <c r="BR227" s="492">
        <v>455269</v>
      </c>
      <c r="BS227" s="493">
        <v>45647445</v>
      </c>
      <c r="BT227" s="494">
        <v>285251</v>
      </c>
      <c r="BU227" s="492">
        <v>64181</v>
      </c>
      <c r="BV227" s="492">
        <v>7131</v>
      </c>
      <c r="BW227" s="492">
        <v>356563</v>
      </c>
      <c r="BX227" s="492">
        <v>336595</v>
      </c>
      <c r="BY227" s="492">
        <v>75734</v>
      </c>
      <c r="BZ227" s="492">
        <v>8415</v>
      </c>
      <c r="CA227" s="492">
        <v>420744</v>
      </c>
      <c r="CB227" s="492">
        <v>4259</v>
      </c>
      <c r="CC227" s="492">
        <v>958</v>
      </c>
      <c r="CD227" s="492">
        <v>106</v>
      </c>
      <c r="CE227" s="492">
        <v>5323</v>
      </c>
      <c r="CF227" s="492">
        <v>0</v>
      </c>
      <c r="CG227" s="492">
        <v>0</v>
      </c>
      <c r="CH227" s="492">
        <v>0</v>
      </c>
      <c r="CI227" s="492">
        <v>0</v>
      </c>
      <c r="CJ227" s="492">
        <v>0</v>
      </c>
      <c r="CK227" s="492">
        <v>0</v>
      </c>
      <c r="CL227" s="492">
        <v>0</v>
      </c>
      <c r="CM227" s="492">
        <v>0</v>
      </c>
      <c r="CN227" s="492">
        <v>0</v>
      </c>
      <c r="CO227" s="492">
        <v>0</v>
      </c>
      <c r="CP227" s="492">
        <v>0</v>
      </c>
      <c r="CQ227" s="492">
        <v>0</v>
      </c>
      <c r="CR227" s="492">
        <v>0</v>
      </c>
      <c r="CS227" s="492">
        <v>0</v>
      </c>
      <c r="CT227" s="492">
        <v>0</v>
      </c>
      <c r="CU227" s="492">
        <v>0</v>
      </c>
      <c r="CV227" s="492">
        <v>0</v>
      </c>
      <c r="CW227" s="492">
        <v>0</v>
      </c>
      <c r="CX227" s="492">
        <v>0</v>
      </c>
      <c r="CY227" s="492">
        <v>0</v>
      </c>
      <c r="CZ227" s="492">
        <v>626105</v>
      </c>
      <c r="DA227" s="492">
        <v>140873</v>
      </c>
      <c r="DB227" s="492">
        <v>15652</v>
      </c>
      <c r="DC227" s="493">
        <v>782630</v>
      </c>
      <c r="DD227" s="591" t="s">
        <v>320</v>
      </c>
      <c r="DE227" s="592" t="s">
        <v>1179</v>
      </c>
      <c r="DF227" s="593" t="s">
        <v>1180</v>
      </c>
    </row>
    <row r="228" spans="1:110" ht="12.75" x14ac:dyDescent="0.2">
      <c r="A228" s="468">
        <v>221</v>
      </c>
      <c r="B228" s="473" t="s">
        <v>322</v>
      </c>
      <c r="C228" s="403" t="s">
        <v>529</v>
      </c>
      <c r="D228" s="474" t="s">
        <v>900</v>
      </c>
      <c r="E228" s="480" t="s">
        <v>569</v>
      </c>
      <c r="F228" s="487">
        <v>10626683</v>
      </c>
      <c r="G228" s="488">
        <v>687754</v>
      </c>
      <c r="H228" s="488">
        <v>0</v>
      </c>
      <c r="I228" s="488">
        <v>58754</v>
      </c>
      <c r="J228" s="488">
        <v>0</v>
      </c>
      <c r="K228" s="488">
        <v>58754</v>
      </c>
      <c r="L228" s="488">
        <v>0</v>
      </c>
      <c r="M228" s="488">
        <v>0</v>
      </c>
      <c r="N228" s="488">
        <v>20477</v>
      </c>
      <c r="O228" s="488">
        <v>20477</v>
      </c>
      <c r="P228" s="488">
        <v>0</v>
      </c>
      <c r="Q228" s="489">
        <v>11235206</v>
      </c>
      <c r="R228" s="490">
        <v>0.5</v>
      </c>
      <c r="S228" s="491">
        <v>0.49</v>
      </c>
      <c r="T228" s="491">
        <v>0</v>
      </c>
      <c r="U228" s="491">
        <v>0.01</v>
      </c>
      <c r="V228" s="491">
        <v>1</v>
      </c>
      <c r="W228" s="488">
        <v>5617603</v>
      </c>
      <c r="X228" s="488">
        <v>5505251</v>
      </c>
      <c r="Y228" s="488">
        <v>0</v>
      </c>
      <c r="Z228" s="488">
        <v>112352</v>
      </c>
      <c r="AA228" s="488">
        <v>11235206</v>
      </c>
      <c r="AB228" s="488">
        <v>0</v>
      </c>
      <c r="AC228" s="488">
        <v>0</v>
      </c>
      <c r="AD228" s="488">
        <v>0</v>
      </c>
      <c r="AE228" s="488">
        <v>0</v>
      </c>
      <c r="AF228" s="488">
        <v>0</v>
      </c>
      <c r="AG228" s="488">
        <v>5617603</v>
      </c>
      <c r="AH228" s="488">
        <v>5505251</v>
      </c>
      <c r="AI228" s="488">
        <v>0</v>
      </c>
      <c r="AJ228" s="488">
        <v>112352</v>
      </c>
      <c r="AK228" s="488">
        <v>11235206</v>
      </c>
      <c r="AL228" s="488">
        <v>58754</v>
      </c>
      <c r="AM228" s="488">
        <v>58754</v>
      </c>
      <c r="AN228" s="488">
        <v>0</v>
      </c>
      <c r="AO228" s="488">
        <v>0</v>
      </c>
      <c r="AP228" s="488">
        <v>20477</v>
      </c>
      <c r="AQ228" s="488">
        <v>0</v>
      </c>
      <c r="AR228" s="488">
        <v>20477</v>
      </c>
      <c r="AS228" s="488">
        <v>0</v>
      </c>
      <c r="AT228" s="488">
        <v>0</v>
      </c>
      <c r="AU228" s="488">
        <v>0</v>
      </c>
      <c r="AV228" s="488">
        <v>0</v>
      </c>
      <c r="AW228" s="488">
        <v>0</v>
      </c>
      <c r="AX228" s="488">
        <v>0</v>
      </c>
      <c r="AY228" s="488">
        <v>0</v>
      </c>
      <c r="AZ228" s="488">
        <v>0</v>
      </c>
      <c r="BA228" s="488">
        <v>0</v>
      </c>
      <c r="BB228" s="488">
        <v>0</v>
      </c>
      <c r="BC228" s="488">
        <v>0</v>
      </c>
      <c r="BD228" s="488">
        <v>0</v>
      </c>
      <c r="BE228" s="491">
        <v>0.5</v>
      </c>
      <c r="BF228" s="491">
        <v>0.49</v>
      </c>
      <c r="BG228" s="491">
        <v>0</v>
      </c>
      <c r="BH228" s="491">
        <v>0.01</v>
      </c>
      <c r="BI228" s="491">
        <v>1</v>
      </c>
      <c r="BJ228" s="492">
        <v>32951</v>
      </c>
      <c r="BK228" s="492">
        <v>32292</v>
      </c>
      <c r="BL228" s="492">
        <v>0</v>
      </c>
      <c r="BM228" s="492">
        <v>659</v>
      </c>
      <c r="BN228" s="492">
        <v>65902</v>
      </c>
      <c r="BO228" s="492">
        <v>5650554</v>
      </c>
      <c r="BP228" s="492">
        <v>5616774</v>
      </c>
      <c r="BQ228" s="492">
        <v>0</v>
      </c>
      <c r="BR228" s="492">
        <v>113011</v>
      </c>
      <c r="BS228" s="493">
        <v>11380339</v>
      </c>
      <c r="BT228" s="494">
        <v>83004</v>
      </c>
      <c r="BU228" s="492">
        <v>0</v>
      </c>
      <c r="BV228" s="492">
        <v>1688</v>
      </c>
      <c r="BW228" s="492">
        <v>84692</v>
      </c>
      <c r="BX228" s="492">
        <v>303246</v>
      </c>
      <c r="BY228" s="492">
        <v>0</v>
      </c>
      <c r="BZ228" s="492">
        <v>6189</v>
      </c>
      <c r="CA228" s="492">
        <v>309435</v>
      </c>
      <c r="CB228" s="492">
        <v>0</v>
      </c>
      <c r="CC228" s="492">
        <v>0</v>
      </c>
      <c r="CD228" s="492">
        <v>0</v>
      </c>
      <c r="CE228" s="492">
        <v>0</v>
      </c>
      <c r="CF228" s="492">
        <v>0</v>
      </c>
      <c r="CG228" s="492">
        <v>0</v>
      </c>
      <c r="CH228" s="492">
        <v>0</v>
      </c>
      <c r="CI228" s="492">
        <v>0</v>
      </c>
      <c r="CJ228" s="492">
        <v>2735</v>
      </c>
      <c r="CK228" s="492">
        <v>0</v>
      </c>
      <c r="CL228" s="492">
        <v>56</v>
      </c>
      <c r="CM228" s="492">
        <v>2791</v>
      </c>
      <c r="CN228" s="492">
        <v>4541</v>
      </c>
      <c r="CO228" s="492">
        <v>0</v>
      </c>
      <c r="CP228" s="492">
        <v>93</v>
      </c>
      <c r="CQ228" s="492">
        <v>4634</v>
      </c>
      <c r="CR228" s="492">
        <v>0</v>
      </c>
      <c r="CS228" s="492">
        <v>0</v>
      </c>
      <c r="CT228" s="492">
        <v>0</v>
      </c>
      <c r="CU228" s="492">
        <v>0</v>
      </c>
      <c r="CV228" s="492">
        <v>0</v>
      </c>
      <c r="CW228" s="492">
        <v>0</v>
      </c>
      <c r="CX228" s="492">
        <v>0</v>
      </c>
      <c r="CY228" s="492">
        <v>0</v>
      </c>
      <c r="CZ228" s="492">
        <v>393526</v>
      </c>
      <c r="DA228" s="492">
        <v>0</v>
      </c>
      <c r="DB228" s="492">
        <v>8026</v>
      </c>
      <c r="DC228" s="493">
        <v>401552</v>
      </c>
      <c r="DD228" s="591" t="s">
        <v>569</v>
      </c>
      <c r="DE228" s="592" t="s">
        <v>529</v>
      </c>
      <c r="DF228" s="593" t="s">
        <v>1185</v>
      </c>
    </row>
    <row r="229" spans="1:110" ht="12.75" x14ac:dyDescent="0.2">
      <c r="A229" s="468">
        <v>222</v>
      </c>
      <c r="B229" s="473" t="s">
        <v>324</v>
      </c>
      <c r="C229" s="403" t="s">
        <v>897</v>
      </c>
      <c r="D229" s="474" t="s">
        <v>905</v>
      </c>
      <c r="E229" s="480" t="s">
        <v>323</v>
      </c>
      <c r="F229" s="487">
        <v>16006985</v>
      </c>
      <c r="G229" s="488">
        <v>1069000</v>
      </c>
      <c r="H229" s="488">
        <v>0</v>
      </c>
      <c r="I229" s="488">
        <v>110030</v>
      </c>
      <c r="J229" s="488">
        <v>0</v>
      </c>
      <c r="K229" s="488">
        <v>110030</v>
      </c>
      <c r="L229" s="488">
        <v>0</v>
      </c>
      <c r="M229" s="488">
        <v>0</v>
      </c>
      <c r="N229" s="488">
        <v>49000</v>
      </c>
      <c r="O229" s="488">
        <v>49000</v>
      </c>
      <c r="P229" s="488">
        <v>0</v>
      </c>
      <c r="Q229" s="489">
        <v>16916955</v>
      </c>
      <c r="R229" s="490">
        <v>0.5</v>
      </c>
      <c r="S229" s="491">
        <v>0.4</v>
      </c>
      <c r="T229" s="491">
        <v>0.09</v>
      </c>
      <c r="U229" s="491">
        <v>0.01</v>
      </c>
      <c r="V229" s="491">
        <v>1</v>
      </c>
      <c r="W229" s="488">
        <v>8458477</v>
      </c>
      <c r="X229" s="488">
        <v>6766782</v>
      </c>
      <c r="Y229" s="488">
        <v>1522526</v>
      </c>
      <c r="Z229" s="488">
        <v>169170</v>
      </c>
      <c r="AA229" s="488">
        <v>16916955</v>
      </c>
      <c r="AB229" s="488">
        <v>0</v>
      </c>
      <c r="AC229" s="488">
        <v>0</v>
      </c>
      <c r="AD229" s="488">
        <v>0</v>
      </c>
      <c r="AE229" s="488">
        <v>0</v>
      </c>
      <c r="AF229" s="488">
        <v>0</v>
      </c>
      <c r="AG229" s="488">
        <v>8458477</v>
      </c>
      <c r="AH229" s="488">
        <v>6766782</v>
      </c>
      <c r="AI229" s="488">
        <v>1522526</v>
      </c>
      <c r="AJ229" s="488">
        <v>169170</v>
      </c>
      <c r="AK229" s="488">
        <v>16916955</v>
      </c>
      <c r="AL229" s="488">
        <v>110030</v>
      </c>
      <c r="AM229" s="488">
        <v>110030</v>
      </c>
      <c r="AN229" s="488">
        <v>0</v>
      </c>
      <c r="AO229" s="488">
        <v>0</v>
      </c>
      <c r="AP229" s="488">
        <v>49000</v>
      </c>
      <c r="AQ229" s="488">
        <v>0</v>
      </c>
      <c r="AR229" s="488">
        <v>49000</v>
      </c>
      <c r="AS229" s="488">
        <v>0</v>
      </c>
      <c r="AT229" s="488">
        <v>0</v>
      </c>
      <c r="AU229" s="488">
        <v>0</v>
      </c>
      <c r="AV229" s="488">
        <v>0</v>
      </c>
      <c r="AW229" s="488">
        <v>0</v>
      </c>
      <c r="AX229" s="488">
        <v>0</v>
      </c>
      <c r="AY229" s="488">
        <v>0</v>
      </c>
      <c r="AZ229" s="488">
        <v>0</v>
      </c>
      <c r="BA229" s="488">
        <v>0</v>
      </c>
      <c r="BB229" s="488">
        <v>0</v>
      </c>
      <c r="BC229" s="488">
        <v>0</v>
      </c>
      <c r="BD229" s="488">
        <v>0</v>
      </c>
      <c r="BE229" s="491">
        <v>0.5</v>
      </c>
      <c r="BF229" s="491">
        <v>0.4</v>
      </c>
      <c r="BG229" s="491">
        <v>0.09</v>
      </c>
      <c r="BH229" s="491">
        <v>0.01</v>
      </c>
      <c r="BI229" s="491">
        <v>1</v>
      </c>
      <c r="BJ229" s="492">
        <v>-94762</v>
      </c>
      <c r="BK229" s="492">
        <v>-75810</v>
      </c>
      <c r="BL229" s="492">
        <v>-17057</v>
      </c>
      <c r="BM229" s="492">
        <v>-1895</v>
      </c>
      <c r="BN229" s="492">
        <v>-189524</v>
      </c>
      <c r="BO229" s="492">
        <v>8363715</v>
      </c>
      <c r="BP229" s="492">
        <v>6850002</v>
      </c>
      <c r="BQ229" s="492">
        <v>1505469</v>
      </c>
      <c r="BR229" s="492">
        <v>167275</v>
      </c>
      <c r="BS229" s="493">
        <v>16886461</v>
      </c>
      <c r="BT229" s="494">
        <v>102383</v>
      </c>
      <c r="BU229" s="492">
        <v>22871</v>
      </c>
      <c r="BV229" s="492">
        <v>2541</v>
      </c>
      <c r="BW229" s="492">
        <v>127795</v>
      </c>
      <c r="BX229" s="492">
        <v>632358</v>
      </c>
      <c r="BY229" s="492">
        <v>142281</v>
      </c>
      <c r="BZ229" s="492">
        <v>15809</v>
      </c>
      <c r="CA229" s="492">
        <v>790448</v>
      </c>
      <c r="CB229" s="492">
        <v>14211</v>
      </c>
      <c r="CC229" s="492">
        <v>3197</v>
      </c>
      <c r="CD229" s="492">
        <v>355</v>
      </c>
      <c r="CE229" s="492">
        <v>17763</v>
      </c>
      <c r="CF229" s="492">
        <v>0</v>
      </c>
      <c r="CG229" s="492">
        <v>0</v>
      </c>
      <c r="CH229" s="492">
        <v>0</v>
      </c>
      <c r="CI229" s="492">
        <v>0</v>
      </c>
      <c r="CJ229" s="492">
        <v>1827</v>
      </c>
      <c r="CK229" s="492">
        <v>411</v>
      </c>
      <c r="CL229" s="492">
        <v>46</v>
      </c>
      <c r="CM229" s="492">
        <v>2284</v>
      </c>
      <c r="CN229" s="492">
        <v>19895</v>
      </c>
      <c r="CO229" s="492">
        <v>4476</v>
      </c>
      <c r="CP229" s="492">
        <v>497</v>
      </c>
      <c r="CQ229" s="492">
        <v>24868</v>
      </c>
      <c r="CR229" s="492">
        <v>609</v>
      </c>
      <c r="CS229" s="492">
        <v>137</v>
      </c>
      <c r="CT229" s="492">
        <v>15</v>
      </c>
      <c r="CU229" s="492">
        <v>761</v>
      </c>
      <c r="CV229" s="492">
        <v>0</v>
      </c>
      <c r="CW229" s="492">
        <v>0</v>
      </c>
      <c r="CX229" s="492">
        <v>0</v>
      </c>
      <c r="CY229" s="492">
        <v>0</v>
      </c>
      <c r="CZ229" s="492">
        <v>771283</v>
      </c>
      <c r="DA229" s="492">
        <v>173373</v>
      </c>
      <c r="DB229" s="492">
        <v>19263</v>
      </c>
      <c r="DC229" s="493">
        <v>963919</v>
      </c>
      <c r="DD229" s="591" t="s">
        <v>323</v>
      </c>
      <c r="DE229" s="592" t="s">
        <v>1208</v>
      </c>
      <c r="DF229" s="593" t="s">
        <v>1209</v>
      </c>
    </row>
    <row r="230" spans="1:110" ht="12.75" x14ac:dyDescent="0.2">
      <c r="A230" s="468">
        <v>223</v>
      </c>
      <c r="B230" s="473" t="s">
        <v>326</v>
      </c>
      <c r="C230" s="403" t="s">
        <v>904</v>
      </c>
      <c r="D230" s="474" t="s">
        <v>899</v>
      </c>
      <c r="E230" s="480" t="s">
        <v>325</v>
      </c>
      <c r="F230" s="487">
        <v>94235400</v>
      </c>
      <c r="G230" s="488">
        <v>0</v>
      </c>
      <c r="H230" s="488">
        <v>6411141</v>
      </c>
      <c r="I230" s="488">
        <v>449977</v>
      </c>
      <c r="J230" s="488">
        <v>0</v>
      </c>
      <c r="K230" s="488">
        <v>449977</v>
      </c>
      <c r="L230" s="488">
        <v>0</v>
      </c>
      <c r="M230" s="488">
        <v>0</v>
      </c>
      <c r="N230" s="488">
        <v>0</v>
      </c>
      <c r="O230" s="488">
        <v>0</v>
      </c>
      <c r="P230" s="488">
        <v>0</v>
      </c>
      <c r="Q230" s="489">
        <v>87374282</v>
      </c>
      <c r="R230" s="490">
        <v>0</v>
      </c>
      <c r="S230" s="491">
        <v>0.99</v>
      </c>
      <c r="T230" s="491">
        <v>0</v>
      </c>
      <c r="U230" s="491">
        <v>0.01</v>
      </c>
      <c r="V230" s="491">
        <v>1</v>
      </c>
      <c r="W230" s="488">
        <v>0</v>
      </c>
      <c r="X230" s="488">
        <v>86500539</v>
      </c>
      <c r="Y230" s="488">
        <v>0</v>
      </c>
      <c r="Z230" s="488">
        <v>873743</v>
      </c>
      <c r="AA230" s="488">
        <v>87374282</v>
      </c>
      <c r="AB230" s="488">
        <v>0</v>
      </c>
      <c r="AC230" s="488">
        <v>0</v>
      </c>
      <c r="AD230" s="488">
        <v>0</v>
      </c>
      <c r="AE230" s="488">
        <v>0</v>
      </c>
      <c r="AF230" s="488">
        <v>0</v>
      </c>
      <c r="AG230" s="488">
        <v>0</v>
      </c>
      <c r="AH230" s="488">
        <v>86500539</v>
      </c>
      <c r="AI230" s="488">
        <v>0</v>
      </c>
      <c r="AJ230" s="488">
        <v>873743</v>
      </c>
      <c r="AK230" s="488">
        <v>87374282</v>
      </c>
      <c r="AL230" s="488">
        <v>449977</v>
      </c>
      <c r="AM230" s="488">
        <v>449977</v>
      </c>
      <c r="AN230" s="488">
        <v>0</v>
      </c>
      <c r="AO230" s="488">
        <v>0</v>
      </c>
      <c r="AP230" s="488">
        <v>0</v>
      </c>
      <c r="AQ230" s="488">
        <v>0</v>
      </c>
      <c r="AR230" s="488">
        <v>0</v>
      </c>
      <c r="AS230" s="488">
        <v>0</v>
      </c>
      <c r="AT230" s="488">
        <v>0</v>
      </c>
      <c r="AU230" s="488">
        <v>0</v>
      </c>
      <c r="AV230" s="488">
        <v>0</v>
      </c>
      <c r="AW230" s="488">
        <v>0</v>
      </c>
      <c r="AX230" s="488">
        <v>0</v>
      </c>
      <c r="AY230" s="488">
        <v>0</v>
      </c>
      <c r="AZ230" s="488">
        <v>0</v>
      </c>
      <c r="BA230" s="488">
        <v>0</v>
      </c>
      <c r="BB230" s="488">
        <v>0</v>
      </c>
      <c r="BC230" s="488">
        <v>0</v>
      </c>
      <c r="BD230" s="488">
        <v>0</v>
      </c>
      <c r="BE230" s="491">
        <v>0.5</v>
      </c>
      <c r="BF230" s="491">
        <v>0.49</v>
      </c>
      <c r="BG230" s="491">
        <v>0</v>
      </c>
      <c r="BH230" s="491">
        <v>0.01</v>
      </c>
      <c r="BI230" s="491">
        <v>1</v>
      </c>
      <c r="BJ230" s="492">
        <v>-895567</v>
      </c>
      <c r="BK230" s="492">
        <v>-877656</v>
      </c>
      <c r="BL230" s="492">
        <v>0</v>
      </c>
      <c r="BM230" s="492">
        <v>-17911</v>
      </c>
      <c r="BN230" s="492">
        <v>-1791134</v>
      </c>
      <c r="BO230" s="492">
        <v>-895567</v>
      </c>
      <c r="BP230" s="492">
        <v>86072860</v>
      </c>
      <c r="BQ230" s="492">
        <v>0</v>
      </c>
      <c r="BR230" s="492">
        <v>855832</v>
      </c>
      <c r="BS230" s="493">
        <v>86033125</v>
      </c>
      <c r="BT230" s="494">
        <v>1299364</v>
      </c>
      <c r="BU230" s="492">
        <v>0</v>
      </c>
      <c r="BV230" s="492">
        <v>13125</v>
      </c>
      <c r="BW230" s="492">
        <v>1312489</v>
      </c>
      <c r="BX230" s="492">
        <v>3056129</v>
      </c>
      <c r="BY230" s="492">
        <v>0</v>
      </c>
      <c r="BZ230" s="492">
        <v>30870</v>
      </c>
      <c r="CA230" s="492">
        <v>3086999</v>
      </c>
      <c r="CB230" s="492">
        <v>0</v>
      </c>
      <c r="CC230" s="492">
        <v>0</v>
      </c>
      <c r="CD230" s="492">
        <v>0</v>
      </c>
      <c r="CE230" s="492">
        <v>0</v>
      </c>
      <c r="CF230" s="492">
        <v>0</v>
      </c>
      <c r="CG230" s="492">
        <v>0</v>
      </c>
      <c r="CH230" s="492">
        <v>0</v>
      </c>
      <c r="CI230" s="492">
        <v>0</v>
      </c>
      <c r="CJ230" s="492">
        <v>0</v>
      </c>
      <c r="CK230" s="492">
        <v>0</v>
      </c>
      <c r="CL230" s="492">
        <v>0</v>
      </c>
      <c r="CM230" s="492">
        <v>0</v>
      </c>
      <c r="CN230" s="492">
        <v>0</v>
      </c>
      <c r="CO230" s="492">
        <v>0</v>
      </c>
      <c r="CP230" s="492">
        <v>0</v>
      </c>
      <c r="CQ230" s="492">
        <v>0</v>
      </c>
      <c r="CR230" s="492">
        <v>0</v>
      </c>
      <c r="CS230" s="492">
        <v>0</v>
      </c>
      <c r="CT230" s="492">
        <v>0</v>
      </c>
      <c r="CU230" s="492">
        <v>0</v>
      </c>
      <c r="CV230" s="492">
        <v>0</v>
      </c>
      <c r="CW230" s="492">
        <v>0</v>
      </c>
      <c r="CX230" s="492">
        <v>0</v>
      </c>
      <c r="CY230" s="492">
        <v>0</v>
      </c>
      <c r="CZ230" s="492">
        <v>4355493</v>
      </c>
      <c r="DA230" s="492">
        <v>0</v>
      </c>
      <c r="DB230" s="492">
        <v>43995</v>
      </c>
      <c r="DC230" s="493">
        <v>4399488</v>
      </c>
      <c r="DD230" s="591" t="s">
        <v>325</v>
      </c>
      <c r="DE230" s="592" t="s">
        <v>1175</v>
      </c>
      <c r="DF230" s="593" t="s">
        <v>1187</v>
      </c>
    </row>
    <row r="231" spans="1:110" ht="12.75" x14ac:dyDescent="0.2">
      <c r="A231" s="468">
        <v>224</v>
      </c>
      <c r="B231" s="473" t="s">
        <v>328</v>
      </c>
      <c r="C231" s="403" t="s">
        <v>904</v>
      </c>
      <c r="D231" s="474" t="s">
        <v>907</v>
      </c>
      <c r="E231" s="480" t="s">
        <v>327</v>
      </c>
      <c r="F231" s="487">
        <v>102444357</v>
      </c>
      <c r="G231" s="488">
        <v>0</v>
      </c>
      <c r="H231" s="488">
        <v>3625539</v>
      </c>
      <c r="I231" s="488">
        <v>443826</v>
      </c>
      <c r="J231" s="488">
        <v>0</v>
      </c>
      <c r="K231" s="488">
        <v>443826</v>
      </c>
      <c r="L231" s="488">
        <v>0</v>
      </c>
      <c r="M231" s="488">
        <v>0</v>
      </c>
      <c r="N231" s="488">
        <v>0</v>
      </c>
      <c r="O231" s="488">
        <v>0</v>
      </c>
      <c r="P231" s="488">
        <v>0</v>
      </c>
      <c r="Q231" s="489">
        <v>98374992</v>
      </c>
      <c r="R231" s="490">
        <v>0</v>
      </c>
      <c r="S231" s="491">
        <v>0.99</v>
      </c>
      <c r="T231" s="491">
        <v>0</v>
      </c>
      <c r="U231" s="491">
        <v>0.01</v>
      </c>
      <c r="V231" s="491">
        <v>1</v>
      </c>
      <c r="W231" s="488">
        <v>0</v>
      </c>
      <c r="X231" s="488">
        <v>97391242</v>
      </c>
      <c r="Y231" s="488">
        <v>0</v>
      </c>
      <c r="Z231" s="488">
        <v>983750</v>
      </c>
      <c r="AA231" s="488">
        <v>98374992</v>
      </c>
      <c r="AB231" s="488">
        <v>0</v>
      </c>
      <c r="AC231" s="488">
        <v>0</v>
      </c>
      <c r="AD231" s="488">
        <v>0</v>
      </c>
      <c r="AE231" s="488">
        <v>0</v>
      </c>
      <c r="AF231" s="488">
        <v>0</v>
      </c>
      <c r="AG231" s="488">
        <v>0</v>
      </c>
      <c r="AH231" s="488">
        <v>97391242</v>
      </c>
      <c r="AI231" s="488">
        <v>0</v>
      </c>
      <c r="AJ231" s="488">
        <v>983750</v>
      </c>
      <c r="AK231" s="488">
        <v>98374992</v>
      </c>
      <c r="AL231" s="488">
        <v>443826</v>
      </c>
      <c r="AM231" s="488">
        <v>443826</v>
      </c>
      <c r="AN231" s="488">
        <v>0</v>
      </c>
      <c r="AO231" s="488">
        <v>0</v>
      </c>
      <c r="AP231" s="488">
        <v>0</v>
      </c>
      <c r="AQ231" s="488">
        <v>0</v>
      </c>
      <c r="AR231" s="488">
        <v>0</v>
      </c>
      <c r="AS231" s="488">
        <v>0</v>
      </c>
      <c r="AT231" s="488">
        <v>0</v>
      </c>
      <c r="AU231" s="488">
        <v>0</v>
      </c>
      <c r="AV231" s="488">
        <v>0</v>
      </c>
      <c r="AW231" s="488">
        <v>0</v>
      </c>
      <c r="AX231" s="488">
        <v>0</v>
      </c>
      <c r="AY231" s="488">
        <v>0</v>
      </c>
      <c r="AZ231" s="488">
        <v>0</v>
      </c>
      <c r="BA231" s="488">
        <v>0</v>
      </c>
      <c r="BB231" s="488">
        <v>0</v>
      </c>
      <c r="BC231" s="488">
        <v>0</v>
      </c>
      <c r="BD231" s="488">
        <v>0</v>
      </c>
      <c r="BE231" s="491">
        <v>0.5</v>
      </c>
      <c r="BF231" s="491">
        <v>0.49</v>
      </c>
      <c r="BG231" s="491">
        <v>0</v>
      </c>
      <c r="BH231" s="491">
        <v>0.01</v>
      </c>
      <c r="BI231" s="491">
        <v>1</v>
      </c>
      <c r="BJ231" s="492">
        <v>-4636002</v>
      </c>
      <c r="BK231" s="492">
        <v>-4543281</v>
      </c>
      <c r="BL231" s="492">
        <v>0</v>
      </c>
      <c r="BM231" s="492">
        <v>-92720</v>
      </c>
      <c r="BN231" s="492">
        <v>-9272003</v>
      </c>
      <c r="BO231" s="492">
        <v>-4636002</v>
      </c>
      <c r="BP231" s="492">
        <v>93291787</v>
      </c>
      <c r="BQ231" s="492">
        <v>0</v>
      </c>
      <c r="BR231" s="492">
        <v>891030</v>
      </c>
      <c r="BS231" s="493">
        <v>89546815</v>
      </c>
      <c r="BT231" s="494">
        <v>1462959</v>
      </c>
      <c r="BU231" s="492">
        <v>0</v>
      </c>
      <c r="BV231" s="492">
        <v>14777</v>
      </c>
      <c r="BW231" s="492">
        <v>1477736</v>
      </c>
      <c r="BX231" s="492">
        <v>5393654</v>
      </c>
      <c r="BY231" s="492">
        <v>0</v>
      </c>
      <c r="BZ231" s="492">
        <v>54481</v>
      </c>
      <c r="CA231" s="492">
        <v>5448135</v>
      </c>
      <c r="CB231" s="492">
        <v>24210</v>
      </c>
      <c r="CC231" s="492">
        <v>0</v>
      </c>
      <c r="CD231" s="492">
        <v>245</v>
      </c>
      <c r="CE231" s="492">
        <v>24455</v>
      </c>
      <c r="CF231" s="492">
        <v>0</v>
      </c>
      <c r="CG231" s="492">
        <v>0</v>
      </c>
      <c r="CH231" s="492">
        <v>0</v>
      </c>
      <c r="CI231" s="492">
        <v>0</v>
      </c>
      <c r="CJ231" s="492">
        <v>9902</v>
      </c>
      <c r="CK231" s="492">
        <v>0</v>
      </c>
      <c r="CL231" s="492">
        <v>100</v>
      </c>
      <c r="CM231" s="492">
        <v>10002</v>
      </c>
      <c r="CN231" s="492">
        <v>0</v>
      </c>
      <c r="CO231" s="492">
        <v>0</v>
      </c>
      <c r="CP231" s="492">
        <v>0</v>
      </c>
      <c r="CQ231" s="492">
        <v>0</v>
      </c>
      <c r="CR231" s="492">
        <v>3015</v>
      </c>
      <c r="CS231" s="492">
        <v>0</v>
      </c>
      <c r="CT231" s="492">
        <v>30</v>
      </c>
      <c r="CU231" s="492">
        <v>3045</v>
      </c>
      <c r="CV231" s="492">
        <v>0</v>
      </c>
      <c r="CW231" s="492">
        <v>0</v>
      </c>
      <c r="CX231" s="492">
        <v>0</v>
      </c>
      <c r="CY231" s="492">
        <v>0</v>
      </c>
      <c r="CZ231" s="492">
        <v>6893740</v>
      </c>
      <c r="DA231" s="492">
        <v>0</v>
      </c>
      <c r="DB231" s="492">
        <v>69633</v>
      </c>
      <c r="DC231" s="493">
        <v>6963373</v>
      </c>
      <c r="DD231" s="591" t="s">
        <v>327</v>
      </c>
      <c r="DE231" s="592" t="s">
        <v>1175</v>
      </c>
      <c r="DF231" s="593" t="s">
        <v>1183</v>
      </c>
    </row>
    <row r="232" spans="1:110" ht="12.75" x14ac:dyDescent="0.2">
      <c r="A232" s="468">
        <v>225</v>
      </c>
      <c r="B232" s="473" t="s">
        <v>330</v>
      </c>
      <c r="C232" s="403" t="s">
        <v>897</v>
      </c>
      <c r="D232" s="474" t="s">
        <v>905</v>
      </c>
      <c r="E232" s="480" t="s">
        <v>329</v>
      </c>
      <c r="F232" s="487">
        <v>32513529</v>
      </c>
      <c r="G232" s="488">
        <v>3537381</v>
      </c>
      <c r="H232" s="488">
        <v>0</v>
      </c>
      <c r="I232" s="488">
        <v>259507</v>
      </c>
      <c r="J232" s="488">
        <v>0</v>
      </c>
      <c r="K232" s="488">
        <v>259507</v>
      </c>
      <c r="L232" s="488">
        <v>0</v>
      </c>
      <c r="M232" s="488">
        <v>0</v>
      </c>
      <c r="N232" s="488">
        <v>0</v>
      </c>
      <c r="O232" s="488">
        <v>0</v>
      </c>
      <c r="P232" s="488">
        <v>0</v>
      </c>
      <c r="Q232" s="489">
        <v>35791403</v>
      </c>
      <c r="R232" s="490">
        <v>0.5</v>
      </c>
      <c r="S232" s="491">
        <v>0.4</v>
      </c>
      <c r="T232" s="491">
        <v>0.09</v>
      </c>
      <c r="U232" s="491">
        <v>0.01</v>
      </c>
      <c r="V232" s="491">
        <v>1</v>
      </c>
      <c r="W232" s="488">
        <v>17895702</v>
      </c>
      <c r="X232" s="488">
        <v>14316561</v>
      </c>
      <c r="Y232" s="488">
        <v>3221226</v>
      </c>
      <c r="Z232" s="488">
        <v>357914</v>
      </c>
      <c r="AA232" s="488">
        <v>35791403</v>
      </c>
      <c r="AB232" s="488">
        <v>0</v>
      </c>
      <c r="AC232" s="488">
        <v>0</v>
      </c>
      <c r="AD232" s="488">
        <v>0</v>
      </c>
      <c r="AE232" s="488">
        <v>0</v>
      </c>
      <c r="AF232" s="488">
        <v>0</v>
      </c>
      <c r="AG232" s="488">
        <v>17895702</v>
      </c>
      <c r="AH232" s="488">
        <v>14316561</v>
      </c>
      <c r="AI232" s="488">
        <v>3221226</v>
      </c>
      <c r="AJ232" s="488">
        <v>357914</v>
      </c>
      <c r="AK232" s="488">
        <v>35791403</v>
      </c>
      <c r="AL232" s="488">
        <v>259507</v>
      </c>
      <c r="AM232" s="488">
        <v>259507</v>
      </c>
      <c r="AN232" s="488">
        <v>0</v>
      </c>
      <c r="AO232" s="488">
        <v>0</v>
      </c>
      <c r="AP232" s="488">
        <v>0</v>
      </c>
      <c r="AQ232" s="488">
        <v>0</v>
      </c>
      <c r="AR232" s="488">
        <v>0</v>
      </c>
      <c r="AS232" s="488">
        <v>0</v>
      </c>
      <c r="AT232" s="488">
        <v>0</v>
      </c>
      <c r="AU232" s="488">
        <v>0</v>
      </c>
      <c r="AV232" s="488">
        <v>0</v>
      </c>
      <c r="AW232" s="488">
        <v>0</v>
      </c>
      <c r="AX232" s="488">
        <v>0</v>
      </c>
      <c r="AY232" s="488">
        <v>0</v>
      </c>
      <c r="AZ232" s="488">
        <v>0</v>
      </c>
      <c r="BA232" s="488">
        <v>0</v>
      </c>
      <c r="BB232" s="488">
        <v>0</v>
      </c>
      <c r="BC232" s="488">
        <v>0</v>
      </c>
      <c r="BD232" s="488">
        <v>0</v>
      </c>
      <c r="BE232" s="491">
        <v>0.5</v>
      </c>
      <c r="BF232" s="491">
        <v>0.4</v>
      </c>
      <c r="BG232" s="491">
        <v>0.09</v>
      </c>
      <c r="BH232" s="491">
        <v>0.01</v>
      </c>
      <c r="BI232" s="491">
        <v>1</v>
      </c>
      <c r="BJ232" s="492">
        <v>-48481</v>
      </c>
      <c r="BK232" s="492">
        <v>-38784</v>
      </c>
      <c r="BL232" s="492">
        <v>-8726</v>
      </c>
      <c r="BM232" s="492">
        <v>-970</v>
      </c>
      <c r="BN232" s="492">
        <v>-96961</v>
      </c>
      <c r="BO232" s="492">
        <v>17847221</v>
      </c>
      <c r="BP232" s="492">
        <v>14537284</v>
      </c>
      <c r="BQ232" s="492">
        <v>3212500</v>
      </c>
      <c r="BR232" s="492">
        <v>356944</v>
      </c>
      <c r="BS232" s="493">
        <v>35953949</v>
      </c>
      <c r="BT232" s="494">
        <v>215056</v>
      </c>
      <c r="BU232" s="492">
        <v>48388</v>
      </c>
      <c r="BV232" s="492">
        <v>5376</v>
      </c>
      <c r="BW232" s="492">
        <v>268820</v>
      </c>
      <c r="BX232" s="492">
        <v>1169232</v>
      </c>
      <c r="BY232" s="492">
        <v>263077</v>
      </c>
      <c r="BZ232" s="492">
        <v>29231</v>
      </c>
      <c r="CA232" s="492">
        <v>1461540</v>
      </c>
      <c r="CB232" s="492">
        <v>7</v>
      </c>
      <c r="CC232" s="492">
        <v>2</v>
      </c>
      <c r="CD232" s="492">
        <v>0</v>
      </c>
      <c r="CE232" s="492">
        <v>9</v>
      </c>
      <c r="CF232" s="492">
        <v>0</v>
      </c>
      <c r="CG232" s="492">
        <v>0</v>
      </c>
      <c r="CH232" s="492">
        <v>0</v>
      </c>
      <c r="CI232" s="492">
        <v>0</v>
      </c>
      <c r="CJ232" s="492">
        <v>407</v>
      </c>
      <c r="CK232" s="492">
        <v>91</v>
      </c>
      <c r="CL232" s="492">
        <v>10</v>
      </c>
      <c r="CM232" s="492">
        <v>508</v>
      </c>
      <c r="CN232" s="492">
        <v>12062</v>
      </c>
      <c r="CO232" s="492">
        <v>2714</v>
      </c>
      <c r="CP232" s="492">
        <v>302</v>
      </c>
      <c r="CQ232" s="492">
        <v>15078</v>
      </c>
      <c r="CR232" s="492">
        <v>609</v>
      </c>
      <c r="CS232" s="492">
        <v>137</v>
      </c>
      <c r="CT232" s="492">
        <v>15</v>
      </c>
      <c r="CU232" s="492">
        <v>761</v>
      </c>
      <c r="CV232" s="492">
        <v>0</v>
      </c>
      <c r="CW232" s="492">
        <v>0</v>
      </c>
      <c r="CX232" s="492">
        <v>0</v>
      </c>
      <c r="CY232" s="492">
        <v>0</v>
      </c>
      <c r="CZ232" s="492">
        <v>1397373</v>
      </c>
      <c r="DA232" s="492">
        <v>314409</v>
      </c>
      <c r="DB232" s="492">
        <v>34934</v>
      </c>
      <c r="DC232" s="493">
        <v>1746716</v>
      </c>
      <c r="DD232" s="591" t="s">
        <v>329</v>
      </c>
      <c r="DE232" s="592" t="s">
        <v>1208</v>
      </c>
      <c r="DF232" s="593" t="s">
        <v>1209</v>
      </c>
    </row>
    <row r="233" spans="1:110" ht="12.75" x14ac:dyDescent="0.2">
      <c r="A233" s="468">
        <v>226</v>
      </c>
      <c r="B233" s="473" t="s">
        <v>332</v>
      </c>
      <c r="C233" s="403" t="s">
        <v>897</v>
      </c>
      <c r="D233" s="474" t="s">
        <v>906</v>
      </c>
      <c r="E233" s="480" t="s">
        <v>331</v>
      </c>
      <c r="F233" s="487">
        <v>39091189</v>
      </c>
      <c r="G233" s="488">
        <v>0</v>
      </c>
      <c r="H233" s="488">
        <v>328911</v>
      </c>
      <c r="I233" s="488">
        <v>163085</v>
      </c>
      <c r="J233" s="488">
        <v>0</v>
      </c>
      <c r="K233" s="488">
        <v>163085</v>
      </c>
      <c r="L233" s="488">
        <v>0</v>
      </c>
      <c r="M233" s="488">
        <v>0</v>
      </c>
      <c r="N233" s="488">
        <v>208290</v>
      </c>
      <c r="O233" s="488">
        <v>208290</v>
      </c>
      <c r="P233" s="488">
        <v>0</v>
      </c>
      <c r="Q233" s="489">
        <v>38390903</v>
      </c>
      <c r="R233" s="490">
        <v>0.5</v>
      </c>
      <c r="S233" s="491">
        <v>0.4</v>
      </c>
      <c r="T233" s="491">
        <v>0.09</v>
      </c>
      <c r="U233" s="491">
        <v>0.01</v>
      </c>
      <c r="V233" s="491">
        <v>1</v>
      </c>
      <c r="W233" s="488">
        <v>19195452</v>
      </c>
      <c r="X233" s="488">
        <v>15356361</v>
      </c>
      <c r="Y233" s="488">
        <v>3455181</v>
      </c>
      <c r="Z233" s="488">
        <v>383909</v>
      </c>
      <c r="AA233" s="488">
        <v>38390903</v>
      </c>
      <c r="AB233" s="488">
        <v>0</v>
      </c>
      <c r="AC233" s="488">
        <v>0</v>
      </c>
      <c r="AD233" s="488">
        <v>0</v>
      </c>
      <c r="AE233" s="488">
        <v>0</v>
      </c>
      <c r="AF233" s="488">
        <v>0</v>
      </c>
      <c r="AG233" s="488">
        <v>19195452</v>
      </c>
      <c r="AH233" s="488">
        <v>15356361</v>
      </c>
      <c r="AI233" s="488">
        <v>3455181</v>
      </c>
      <c r="AJ233" s="488">
        <v>383909</v>
      </c>
      <c r="AK233" s="488">
        <v>38390903</v>
      </c>
      <c r="AL233" s="488">
        <v>163085</v>
      </c>
      <c r="AM233" s="488">
        <v>163085</v>
      </c>
      <c r="AN233" s="488">
        <v>0</v>
      </c>
      <c r="AO233" s="488">
        <v>0</v>
      </c>
      <c r="AP233" s="488">
        <v>208290</v>
      </c>
      <c r="AQ233" s="488">
        <v>0</v>
      </c>
      <c r="AR233" s="488">
        <v>208290</v>
      </c>
      <c r="AS233" s="488">
        <v>0</v>
      </c>
      <c r="AT233" s="488">
        <v>0</v>
      </c>
      <c r="AU233" s="488">
        <v>0</v>
      </c>
      <c r="AV233" s="488">
        <v>0</v>
      </c>
      <c r="AW233" s="488">
        <v>0</v>
      </c>
      <c r="AX233" s="488">
        <v>0</v>
      </c>
      <c r="AY233" s="488">
        <v>0</v>
      </c>
      <c r="AZ233" s="488">
        <v>0</v>
      </c>
      <c r="BA233" s="488">
        <v>0</v>
      </c>
      <c r="BB233" s="488">
        <v>0</v>
      </c>
      <c r="BC233" s="488">
        <v>0</v>
      </c>
      <c r="BD233" s="488">
        <v>0</v>
      </c>
      <c r="BE233" s="491">
        <v>0.5</v>
      </c>
      <c r="BF233" s="491">
        <v>0.4</v>
      </c>
      <c r="BG233" s="491">
        <v>0.09</v>
      </c>
      <c r="BH233" s="491">
        <v>0.01</v>
      </c>
      <c r="BI233" s="491">
        <v>1</v>
      </c>
      <c r="BJ233" s="492">
        <v>-334936</v>
      </c>
      <c r="BK233" s="492">
        <v>-267949</v>
      </c>
      <c r="BL233" s="492">
        <v>-60288</v>
      </c>
      <c r="BM233" s="492">
        <v>-6699</v>
      </c>
      <c r="BN233" s="492">
        <v>-669872</v>
      </c>
      <c r="BO233" s="492">
        <v>18860516</v>
      </c>
      <c r="BP233" s="492">
        <v>15459787</v>
      </c>
      <c r="BQ233" s="492">
        <v>3394893</v>
      </c>
      <c r="BR233" s="492">
        <v>377210</v>
      </c>
      <c r="BS233" s="493">
        <v>38092406</v>
      </c>
      <c r="BT233" s="494">
        <v>233804</v>
      </c>
      <c r="BU233" s="492">
        <v>51902</v>
      </c>
      <c r="BV233" s="492">
        <v>5767</v>
      </c>
      <c r="BW233" s="492">
        <v>291473</v>
      </c>
      <c r="BX233" s="492">
        <v>818727</v>
      </c>
      <c r="BY233" s="492">
        <v>183655</v>
      </c>
      <c r="BZ233" s="492">
        <v>20406</v>
      </c>
      <c r="CA233" s="492">
        <v>1022788</v>
      </c>
      <c r="CB233" s="492">
        <v>763</v>
      </c>
      <c r="CC233" s="492">
        <v>172</v>
      </c>
      <c r="CD233" s="492">
        <v>19</v>
      </c>
      <c r="CE233" s="492">
        <v>954</v>
      </c>
      <c r="CF233" s="492">
        <v>5776</v>
      </c>
      <c r="CG233" s="492">
        <v>1299</v>
      </c>
      <c r="CH233" s="492">
        <v>144</v>
      </c>
      <c r="CI233" s="492">
        <v>7219</v>
      </c>
      <c r="CJ233" s="492">
        <v>115</v>
      </c>
      <c r="CK233" s="492">
        <v>26</v>
      </c>
      <c r="CL233" s="492">
        <v>3</v>
      </c>
      <c r="CM233" s="492">
        <v>144</v>
      </c>
      <c r="CN233" s="492">
        <v>25833</v>
      </c>
      <c r="CO233" s="492">
        <v>5813</v>
      </c>
      <c r="CP233" s="492">
        <v>646</v>
      </c>
      <c r="CQ233" s="492">
        <v>32292</v>
      </c>
      <c r="CR233" s="492">
        <v>1219</v>
      </c>
      <c r="CS233" s="492">
        <v>274</v>
      </c>
      <c r="CT233" s="492">
        <v>30</v>
      </c>
      <c r="CU233" s="492">
        <v>1523</v>
      </c>
      <c r="CV233" s="492">
        <v>0</v>
      </c>
      <c r="CW233" s="492">
        <v>0</v>
      </c>
      <c r="CX233" s="492">
        <v>0</v>
      </c>
      <c r="CY233" s="492">
        <v>0</v>
      </c>
      <c r="CZ233" s="492">
        <v>1086237</v>
      </c>
      <c r="DA233" s="492">
        <v>243141</v>
      </c>
      <c r="DB233" s="492">
        <v>27015</v>
      </c>
      <c r="DC233" s="493">
        <v>1356393</v>
      </c>
      <c r="DD233" s="591" t="s">
        <v>331</v>
      </c>
      <c r="DE233" s="592" t="s">
        <v>1219</v>
      </c>
      <c r="DF233" s="593" t="s">
        <v>1212</v>
      </c>
    </row>
    <row r="234" spans="1:110" ht="12.75" x14ac:dyDescent="0.2">
      <c r="A234" s="468">
        <v>227</v>
      </c>
      <c r="B234" s="473" t="s">
        <v>334</v>
      </c>
      <c r="C234" s="403" t="s">
        <v>904</v>
      </c>
      <c r="D234" s="474" t="s">
        <v>899</v>
      </c>
      <c r="E234" s="480" t="s">
        <v>333</v>
      </c>
      <c r="F234" s="487">
        <v>65737720</v>
      </c>
      <c r="G234" s="488">
        <v>0</v>
      </c>
      <c r="H234" s="488">
        <v>1825745</v>
      </c>
      <c r="I234" s="488">
        <v>321434</v>
      </c>
      <c r="J234" s="488">
        <v>0</v>
      </c>
      <c r="K234" s="488">
        <v>321434</v>
      </c>
      <c r="L234" s="488">
        <v>0</v>
      </c>
      <c r="M234" s="488">
        <v>0</v>
      </c>
      <c r="N234" s="488">
        <v>0</v>
      </c>
      <c r="O234" s="488">
        <v>0</v>
      </c>
      <c r="P234" s="488">
        <v>0</v>
      </c>
      <c r="Q234" s="489">
        <v>63590541</v>
      </c>
      <c r="R234" s="490">
        <v>0</v>
      </c>
      <c r="S234" s="491">
        <v>0.99</v>
      </c>
      <c r="T234" s="491">
        <v>0</v>
      </c>
      <c r="U234" s="491">
        <v>0.01</v>
      </c>
      <c r="V234" s="491">
        <v>1</v>
      </c>
      <c r="W234" s="488">
        <v>0</v>
      </c>
      <c r="X234" s="488">
        <v>62954636</v>
      </c>
      <c r="Y234" s="488">
        <v>0</v>
      </c>
      <c r="Z234" s="488">
        <v>635905</v>
      </c>
      <c r="AA234" s="488">
        <v>63590541</v>
      </c>
      <c r="AB234" s="488">
        <v>0</v>
      </c>
      <c r="AC234" s="488">
        <v>0</v>
      </c>
      <c r="AD234" s="488">
        <v>0</v>
      </c>
      <c r="AE234" s="488">
        <v>0</v>
      </c>
      <c r="AF234" s="488">
        <v>0</v>
      </c>
      <c r="AG234" s="488">
        <v>0</v>
      </c>
      <c r="AH234" s="488">
        <v>62954636</v>
      </c>
      <c r="AI234" s="488">
        <v>0</v>
      </c>
      <c r="AJ234" s="488">
        <v>635905</v>
      </c>
      <c r="AK234" s="488">
        <v>63590541</v>
      </c>
      <c r="AL234" s="488">
        <v>321434</v>
      </c>
      <c r="AM234" s="488">
        <v>321434</v>
      </c>
      <c r="AN234" s="488">
        <v>0</v>
      </c>
      <c r="AO234" s="488">
        <v>0</v>
      </c>
      <c r="AP234" s="488">
        <v>0</v>
      </c>
      <c r="AQ234" s="488">
        <v>0</v>
      </c>
      <c r="AR234" s="488">
        <v>0</v>
      </c>
      <c r="AS234" s="488">
        <v>0</v>
      </c>
      <c r="AT234" s="488">
        <v>0</v>
      </c>
      <c r="AU234" s="488">
        <v>0</v>
      </c>
      <c r="AV234" s="488">
        <v>0</v>
      </c>
      <c r="AW234" s="488">
        <v>0</v>
      </c>
      <c r="AX234" s="488">
        <v>0</v>
      </c>
      <c r="AY234" s="488">
        <v>0</v>
      </c>
      <c r="AZ234" s="488">
        <v>0</v>
      </c>
      <c r="BA234" s="488">
        <v>0</v>
      </c>
      <c r="BB234" s="488">
        <v>0</v>
      </c>
      <c r="BC234" s="488">
        <v>0</v>
      </c>
      <c r="BD234" s="488">
        <v>0</v>
      </c>
      <c r="BE234" s="491">
        <v>0.5</v>
      </c>
      <c r="BF234" s="491">
        <v>0.49</v>
      </c>
      <c r="BG234" s="491">
        <v>0</v>
      </c>
      <c r="BH234" s="491">
        <v>0.01</v>
      </c>
      <c r="BI234" s="491">
        <v>1</v>
      </c>
      <c r="BJ234" s="492">
        <v>-1218689</v>
      </c>
      <c r="BK234" s="492">
        <v>-1194316</v>
      </c>
      <c r="BL234" s="492">
        <v>0</v>
      </c>
      <c r="BM234" s="492">
        <v>-24374</v>
      </c>
      <c r="BN234" s="492">
        <v>-2437379</v>
      </c>
      <c r="BO234" s="492">
        <v>-1218689</v>
      </c>
      <c r="BP234" s="492">
        <v>62081754</v>
      </c>
      <c r="BQ234" s="492">
        <v>0</v>
      </c>
      <c r="BR234" s="492">
        <v>611531</v>
      </c>
      <c r="BS234" s="493">
        <v>61474596</v>
      </c>
      <c r="BT234" s="494">
        <v>945670</v>
      </c>
      <c r="BU234" s="492">
        <v>0</v>
      </c>
      <c r="BV234" s="492">
        <v>9552</v>
      </c>
      <c r="BW234" s="492">
        <v>955222</v>
      </c>
      <c r="BX234" s="492">
        <v>3749992</v>
      </c>
      <c r="BY234" s="492">
        <v>0</v>
      </c>
      <c r="BZ234" s="492">
        <v>37879</v>
      </c>
      <c r="CA234" s="492">
        <v>3787871</v>
      </c>
      <c r="CB234" s="492">
        <v>8843</v>
      </c>
      <c r="CC234" s="492">
        <v>0</v>
      </c>
      <c r="CD234" s="492">
        <v>89</v>
      </c>
      <c r="CE234" s="492">
        <v>8932</v>
      </c>
      <c r="CF234" s="492">
        <v>60292</v>
      </c>
      <c r="CG234" s="492">
        <v>0</v>
      </c>
      <c r="CH234" s="492">
        <v>609</v>
      </c>
      <c r="CI234" s="492">
        <v>60901</v>
      </c>
      <c r="CJ234" s="492">
        <v>55268</v>
      </c>
      <c r="CK234" s="492">
        <v>0</v>
      </c>
      <c r="CL234" s="492">
        <v>558</v>
      </c>
      <c r="CM234" s="492">
        <v>55826</v>
      </c>
      <c r="CN234" s="492">
        <v>0</v>
      </c>
      <c r="CO234" s="492">
        <v>0</v>
      </c>
      <c r="CP234" s="492">
        <v>0</v>
      </c>
      <c r="CQ234" s="492">
        <v>0</v>
      </c>
      <c r="CR234" s="492">
        <v>1508</v>
      </c>
      <c r="CS234" s="492">
        <v>0</v>
      </c>
      <c r="CT234" s="492">
        <v>15</v>
      </c>
      <c r="CU234" s="492">
        <v>1523</v>
      </c>
      <c r="CV234" s="492">
        <v>0</v>
      </c>
      <c r="CW234" s="492">
        <v>0</v>
      </c>
      <c r="CX234" s="492">
        <v>0</v>
      </c>
      <c r="CY234" s="492">
        <v>0</v>
      </c>
      <c r="CZ234" s="492">
        <v>4821573</v>
      </c>
      <c r="DA234" s="492">
        <v>0</v>
      </c>
      <c r="DB234" s="492">
        <v>48702</v>
      </c>
      <c r="DC234" s="493">
        <v>4870275</v>
      </c>
      <c r="DD234" s="591" t="s">
        <v>333</v>
      </c>
      <c r="DE234" s="592" t="s">
        <v>1175</v>
      </c>
      <c r="DF234" s="593" t="s">
        <v>1218</v>
      </c>
    </row>
    <row r="235" spans="1:110" ht="12.75" x14ac:dyDescent="0.2">
      <c r="A235" s="468">
        <v>228</v>
      </c>
      <c r="B235" s="473" t="s">
        <v>336</v>
      </c>
      <c r="C235" s="403" t="s">
        <v>897</v>
      </c>
      <c r="D235" s="474" t="s">
        <v>905</v>
      </c>
      <c r="E235" s="480" t="s">
        <v>335</v>
      </c>
      <c r="F235" s="487">
        <v>37014133</v>
      </c>
      <c r="G235" s="488">
        <v>0</v>
      </c>
      <c r="H235" s="488">
        <v>3154014</v>
      </c>
      <c r="I235" s="488">
        <v>112514</v>
      </c>
      <c r="J235" s="488">
        <v>0</v>
      </c>
      <c r="K235" s="488">
        <v>112514</v>
      </c>
      <c r="L235" s="488">
        <v>0</v>
      </c>
      <c r="M235" s="488">
        <v>0</v>
      </c>
      <c r="N235" s="488">
        <v>7862212</v>
      </c>
      <c r="O235" s="488">
        <v>7862212</v>
      </c>
      <c r="P235" s="488">
        <v>0</v>
      </c>
      <c r="Q235" s="489">
        <v>25885393</v>
      </c>
      <c r="R235" s="490">
        <v>0.5</v>
      </c>
      <c r="S235" s="491">
        <v>0.4</v>
      </c>
      <c r="T235" s="491">
        <v>0.09</v>
      </c>
      <c r="U235" s="491">
        <v>0.01</v>
      </c>
      <c r="V235" s="491">
        <v>1</v>
      </c>
      <c r="W235" s="488">
        <v>12942697</v>
      </c>
      <c r="X235" s="488">
        <v>10354157</v>
      </c>
      <c r="Y235" s="488">
        <v>2329685</v>
      </c>
      <c r="Z235" s="488">
        <v>258854</v>
      </c>
      <c r="AA235" s="488">
        <v>25885393</v>
      </c>
      <c r="AB235" s="488">
        <v>0</v>
      </c>
      <c r="AC235" s="488">
        <v>0</v>
      </c>
      <c r="AD235" s="488">
        <v>0</v>
      </c>
      <c r="AE235" s="488">
        <v>0</v>
      </c>
      <c r="AF235" s="488">
        <v>0</v>
      </c>
      <c r="AG235" s="488">
        <v>12942697</v>
      </c>
      <c r="AH235" s="488">
        <v>10354157</v>
      </c>
      <c r="AI235" s="488">
        <v>2329685</v>
      </c>
      <c r="AJ235" s="488">
        <v>258854</v>
      </c>
      <c r="AK235" s="488">
        <v>25885393</v>
      </c>
      <c r="AL235" s="488">
        <v>112514</v>
      </c>
      <c r="AM235" s="488">
        <v>112514</v>
      </c>
      <c r="AN235" s="488">
        <v>0</v>
      </c>
      <c r="AO235" s="488">
        <v>0</v>
      </c>
      <c r="AP235" s="488">
        <v>7862212</v>
      </c>
      <c r="AQ235" s="488">
        <v>0</v>
      </c>
      <c r="AR235" s="488">
        <v>7862212</v>
      </c>
      <c r="AS235" s="488">
        <v>0</v>
      </c>
      <c r="AT235" s="488">
        <v>0</v>
      </c>
      <c r="AU235" s="488">
        <v>0</v>
      </c>
      <c r="AV235" s="488">
        <v>0</v>
      </c>
      <c r="AW235" s="488">
        <v>0</v>
      </c>
      <c r="AX235" s="488">
        <v>0</v>
      </c>
      <c r="AY235" s="488">
        <v>0</v>
      </c>
      <c r="AZ235" s="488">
        <v>0</v>
      </c>
      <c r="BA235" s="488">
        <v>0</v>
      </c>
      <c r="BB235" s="488">
        <v>0</v>
      </c>
      <c r="BC235" s="488">
        <v>0</v>
      </c>
      <c r="BD235" s="488">
        <v>0</v>
      </c>
      <c r="BE235" s="491">
        <v>0.5</v>
      </c>
      <c r="BF235" s="491">
        <v>0.4</v>
      </c>
      <c r="BG235" s="491">
        <v>0.09</v>
      </c>
      <c r="BH235" s="491">
        <v>0.01</v>
      </c>
      <c r="BI235" s="491">
        <v>1</v>
      </c>
      <c r="BJ235" s="492">
        <v>-1544115</v>
      </c>
      <c r="BK235" s="492">
        <v>-1235292</v>
      </c>
      <c r="BL235" s="492">
        <v>-277941</v>
      </c>
      <c r="BM235" s="492">
        <v>-30882</v>
      </c>
      <c r="BN235" s="492">
        <v>-3088230</v>
      </c>
      <c r="BO235" s="492">
        <v>11398582</v>
      </c>
      <c r="BP235" s="492">
        <v>17093591</v>
      </c>
      <c r="BQ235" s="492">
        <v>2051744</v>
      </c>
      <c r="BR235" s="492">
        <v>227972</v>
      </c>
      <c r="BS235" s="493">
        <v>30771889</v>
      </c>
      <c r="BT235" s="494">
        <v>273636</v>
      </c>
      <c r="BU235" s="492">
        <v>34995</v>
      </c>
      <c r="BV235" s="492">
        <v>3888</v>
      </c>
      <c r="BW235" s="492">
        <v>312519</v>
      </c>
      <c r="BX235" s="492">
        <v>470268</v>
      </c>
      <c r="BY235" s="492">
        <v>105810</v>
      </c>
      <c r="BZ235" s="492">
        <v>11757</v>
      </c>
      <c r="CA235" s="492">
        <v>587835</v>
      </c>
      <c r="CB235" s="492">
        <v>439</v>
      </c>
      <c r="CC235" s="492">
        <v>99</v>
      </c>
      <c r="CD235" s="492">
        <v>11</v>
      </c>
      <c r="CE235" s="492">
        <v>549</v>
      </c>
      <c r="CF235" s="492">
        <v>0</v>
      </c>
      <c r="CG235" s="492">
        <v>0</v>
      </c>
      <c r="CH235" s="492">
        <v>0</v>
      </c>
      <c r="CI235" s="492">
        <v>0</v>
      </c>
      <c r="CJ235" s="492">
        <v>380</v>
      </c>
      <c r="CK235" s="492">
        <v>85</v>
      </c>
      <c r="CL235" s="492">
        <v>9</v>
      </c>
      <c r="CM235" s="492">
        <v>474</v>
      </c>
      <c r="CN235" s="492">
        <v>8518</v>
      </c>
      <c r="CO235" s="492">
        <v>1917</v>
      </c>
      <c r="CP235" s="492">
        <v>213</v>
      </c>
      <c r="CQ235" s="492">
        <v>10648</v>
      </c>
      <c r="CR235" s="492">
        <v>609</v>
      </c>
      <c r="CS235" s="492">
        <v>137</v>
      </c>
      <c r="CT235" s="492">
        <v>15</v>
      </c>
      <c r="CU235" s="492">
        <v>761</v>
      </c>
      <c r="CV235" s="492">
        <v>0</v>
      </c>
      <c r="CW235" s="492">
        <v>0</v>
      </c>
      <c r="CX235" s="492">
        <v>0</v>
      </c>
      <c r="CY235" s="492">
        <v>0</v>
      </c>
      <c r="CZ235" s="492">
        <v>753850</v>
      </c>
      <c r="DA235" s="492">
        <v>143043</v>
      </c>
      <c r="DB235" s="492">
        <v>15893</v>
      </c>
      <c r="DC235" s="493">
        <v>912786</v>
      </c>
      <c r="DD235" s="591" t="s">
        <v>335</v>
      </c>
      <c r="DE235" s="592" t="s">
        <v>1208</v>
      </c>
      <c r="DF235" s="593" t="s">
        <v>1209</v>
      </c>
    </row>
    <row r="236" spans="1:110" ht="12.75" x14ac:dyDescent="0.2">
      <c r="A236" s="468">
        <v>229</v>
      </c>
      <c r="B236" s="473" t="s">
        <v>338</v>
      </c>
      <c r="C236" s="403" t="s">
        <v>897</v>
      </c>
      <c r="D236" s="474" t="s">
        <v>898</v>
      </c>
      <c r="E236" s="480" t="s">
        <v>337</v>
      </c>
      <c r="F236" s="487">
        <v>33609138</v>
      </c>
      <c r="G236" s="488">
        <v>317286</v>
      </c>
      <c r="H236" s="488">
        <v>0</v>
      </c>
      <c r="I236" s="488">
        <v>163555</v>
      </c>
      <c r="J236" s="488">
        <v>0</v>
      </c>
      <c r="K236" s="488">
        <v>163555</v>
      </c>
      <c r="L236" s="488">
        <v>0</v>
      </c>
      <c r="M236" s="488">
        <v>0</v>
      </c>
      <c r="N236" s="488">
        <v>0</v>
      </c>
      <c r="O236" s="488">
        <v>0</v>
      </c>
      <c r="P236" s="488">
        <v>0</v>
      </c>
      <c r="Q236" s="489">
        <v>33762869</v>
      </c>
      <c r="R236" s="490">
        <v>0.5</v>
      </c>
      <c r="S236" s="491">
        <v>0.4</v>
      </c>
      <c r="T236" s="491">
        <v>0.09</v>
      </c>
      <c r="U236" s="491">
        <v>0.01</v>
      </c>
      <c r="V236" s="491">
        <v>1</v>
      </c>
      <c r="W236" s="488">
        <v>16881434</v>
      </c>
      <c r="X236" s="488">
        <v>13505148</v>
      </c>
      <c r="Y236" s="488">
        <v>3038658</v>
      </c>
      <c r="Z236" s="488">
        <v>337629</v>
      </c>
      <c r="AA236" s="488">
        <v>33762869</v>
      </c>
      <c r="AB236" s="488">
        <v>0</v>
      </c>
      <c r="AC236" s="488">
        <v>0</v>
      </c>
      <c r="AD236" s="488">
        <v>0</v>
      </c>
      <c r="AE236" s="488">
        <v>0</v>
      </c>
      <c r="AF236" s="488">
        <v>0</v>
      </c>
      <c r="AG236" s="488">
        <v>16881434</v>
      </c>
      <c r="AH236" s="488">
        <v>13505148</v>
      </c>
      <c r="AI236" s="488">
        <v>3038658</v>
      </c>
      <c r="AJ236" s="488">
        <v>337629</v>
      </c>
      <c r="AK236" s="488">
        <v>33762869</v>
      </c>
      <c r="AL236" s="488">
        <v>163555</v>
      </c>
      <c r="AM236" s="488">
        <v>163555</v>
      </c>
      <c r="AN236" s="488">
        <v>0</v>
      </c>
      <c r="AO236" s="488">
        <v>0</v>
      </c>
      <c r="AP236" s="488">
        <v>0</v>
      </c>
      <c r="AQ236" s="488">
        <v>0</v>
      </c>
      <c r="AR236" s="488">
        <v>0</v>
      </c>
      <c r="AS236" s="488">
        <v>0</v>
      </c>
      <c r="AT236" s="488">
        <v>0</v>
      </c>
      <c r="AU236" s="488">
        <v>0</v>
      </c>
      <c r="AV236" s="488">
        <v>0</v>
      </c>
      <c r="AW236" s="488">
        <v>0</v>
      </c>
      <c r="AX236" s="488">
        <v>0</v>
      </c>
      <c r="AY236" s="488">
        <v>0</v>
      </c>
      <c r="AZ236" s="488">
        <v>0</v>
      </c>
      <c r="BA236" s="488">
        <v>0</v>
      </c>
      <c r="BB236" s="488">
        <v>0</v>
      </c>
      <c r="BC236" s="488">
        <v>0</v>
      </c>
      <c r="BD236" s="488">
        <v>0</v>
      </c>
      <c r="BE236" s="491">
        <v>0.5</v>
      </c>
      <c r="BF236" s="491">
        <v>0.4</v>
      </c>
      <c r="BG236" s="491">
        <v>0.09</v>
      </c>
      <c r="BH236" s="491">
        <v>0.01</v>
      </c>
      <c r="BI236" s="491">
        <v>1</v>
      </c>
      <c r="BJ236" s="492">
        <v>-143675</v>
      </c>
      <c r="BK236" s="492">
        <v>-114940</v>
      </c>
      <c r="BL236" s="492">
        <v>-25862</v>
      </c>
      <c r="BM236" s="492">
        <v>-2874</v>
      </c>
      <c r="BN236" s="492">
        <v>-287351</v>
      </c>
      <c r="BO236" s="492">
        <v>16737759</v>
      </c>
      <c r="BP236" s="492">
        <v>13553763</v>
      </c>
      <c r="BQ236" s="492">
        <v>3012796</v>
      </c>
      <c r="BR236" s="492">
        <v>334755</v>
      </c>
      <c r="BS236" s="493">
        <v>33639073</v>
      </c>
      <c r="BT236" s="494">
        <v>202867</v>
      </c>
      <c r="BU236" s="492">
        <v>45645</v>
      </c>
      <c r="BV236" s="492">
        <v>5072</v>
      </c>
      <c r="BW236" s="492">
        <v>253584</v>
      </c>
      <c r="BX236" s="492">
        <v>859652</v>
      </c>
      <c r="BY236" s="492">
        <v>193422</v>
      </c>
      <c r="BZ236" s="492">
        <v>21491</v>
      </c>
      <c r="CA236" s="492">
        <v>1074565</v>
      </c>
      <c r="CB236" s="492">
        <v>7795</v>
      </c>
      <c r="CC236" s="492">
        <v>1754</v>
      </c>
      <c r="CD236" s="492">
        <v>195</v>
      </c>
      <c r="CE236" s="492">
        <v>9744</v>
      </c>
      <c r="CF236" s="492">
        <v>5446</v>
      </c>
      <c r="CG236" s="492">
        <v>1225</v>
      </c>
      <c r="CH236" s="492">
        <v>136</v>
      </c>
      <c r="CI236" s="492">
        <v>6807</v>
      </c>
      <c r="CJ236" s="492">
        <v>1631</v>
      </c>
      <c r="CK236" s="492">
        <v>367</v>
      </c>
      <c r="CL236" s="492">
        <v>41</v>
      </c>
      <c r="CM236" s="492">
        <v>2039</v>
      </c>
      <c r="CN236" s="492">
        <v>4198</v>
      </c>
      <c r="CO236" s="492">
        <v>944</v>
      </c>
      <c r="CP236" s="492">
        <v>105</v>
      </c>
      <c r="CQ236" s="492">
        <v>5247</v>
      </c>
      <c r="CR236" s="492">
        <v>609</v>
      </c>
      <c r="CS236" s="492">
        <v>137</v>
      </c>
      <c r="CT236" s="492">
        <v>15</v>
      </c>
      <c r="CU236" s="492">
        <v>761</v>
      </c>
      <c r="CV236" s="492">
        <v>0</v>
      </c>
      <c r="CW236" s="492">
        <v>0</v>
      </c>
      <c r="CX236" s="492">
        <v>0</v>
      </c>
      <c r="CY236" s="492">
        <v>0</v>
      </c>
      <c r="CZ236" s="492">
        <v>1082198</v>
      </c>
      <c r="DA236" s="492">
        <v>243494</v>
      </c>
      <c r="DB236" s="492">
        <v>27055</v>
      </c>
      <c r="DC236" s="493">
        <v>1352747</v>
      </c>
      <c r="DD236" s="591" t="s">
        <v>337</v>
      </c>
      <c r="DE236" s="592" t="s">
        <v>1168</v>
      </c>
      <c r="DF236" s="593" t="s">
        <v>1169</v>
      </c>
    </row>
    <row r="237" spans="1:110" ht="12.75" x14ac:dyDescent="0.2">
      <c r="A237" s="468">
        <v>230</v>
      </c>
      <c r="B237" s="473" t="s">
        <v>340</v>
      </c>
      <c r="C237" s="403" t="s">
        <v>904</v>
      </c>
      <c r="D237" s="474" t="s">
        <v>905</v>
      </c>
      <c r="E237" s="480" t="s">
        <v>339</v>
      </c>
      <c r="F237" s="487">
        <v>211959214</v>
      </c>
      <c r="G237" s="488">
        <v>0</v>
      </c>
      <c r="H237" s="488">
        <v>13935454</v>
      </c>
      <c r="I237" s="488">
        <v>765222</v>
      </c>
      <c r="J237" s="488">
        <v>0</v>
      </c>
      <c r="K237" s="488">
        <v>765222</v>
      </c>
      <c r="L237" s="488">
        <v>0</v>
      </c>
      <c r="M237" s="488">
        <v>904151</v>
      </c>
      <c r="N237" s="488">
        <v>1043840</v>
      </c>
      <c r="O237" s="488">
        <v>1043840</v>
      </c>
      <c r="P237" s="488">
        <v>0</v>
      </c>
      <c r="Q237" s="489">
        <v>195310547</v>
      </c>
      <c r="R237" s="490">
        <v>0.5</v>
      </c>
      <c r="S237" s="491">
        <v>0.49</v>
      </c>
      <c r="T237" s="491">
        <v>0</v>
      </c>
      <c r="U237" s="491">
        <v>0.01</v>
      </c>
      <c r="V237" s="491">
        <v>1</v>
      </c>
      <c r="W237" s="488">
        <v>97655274</v>
      </c>
      <c r="X237" s="488">
        <v>95702168</v>
      </c>
      <c r="Y237" s="488">
        <v>0</v>
      </c>
      <c r="Z237" s="488">
        <v>1953105</v>
      </c>
      <c r="AA237" s="488">
        <v>195310547</v>
      </c>
      <c r="AB237" s="488">
        <v>57198</v>
      </c>
      <c r="AC237" s="488">
        <v>0</v>
      </c>
      <c r="AD237" s="488">
        <v>0</v>
      </c>
      <c r="AE237" s="488">
        <v>0</v>
      </c>
      <c r="AF237" s="488">
        <v>57198</v>
      </c>
      <c r="AG237" s="488">
        <v>97598076</v>
      </c>
      <c r="AH237" s="488">
        <v>95702168</v>
      </c>
      <c r="AI237" s="488">
        <v>0</v>
      </c>
      <c r="AJ237" s="488">
        <v>1953105</v>
      </c>
      <c r="AK237" s="488">
        <v>195253349</v>
      </c>
      <c r="AL237" s="488">
        <v>765222</v>
      </c>
      <c r="AM237" s="488">
        <v>765222</v>
      </c>
      <c r="AN237" s="488">
        <v>904151</v>
      </c>
      <c r="AO237" s="488">
        <v>904151</v>
      </c>
      <c r="AP237" s="488">
        <v>1043840</v>
      </c>
      <c r="AQ237" s="488">
        <v>0</v>
      </c>
      <c r="AR237" s="488">
        <v>1043840</v>
      </c>
      <c r="AS237" s="488">
        <v>57198</v>
      </c>
      <c r="AT237" s="488">
        <v>0</v>
      </c>
      <c r="AU237" s="488">
        <v>0</v>
      </c>
      <c r="AV237" s="488">
        <v>57198</v>
      </c>
      <c r="AW237" s="488">
        <v>0</v>
      </c>
      <c r="AX237" s="488">
        <v>0</v>
      </c>
      <c r="AY237" s="488">
        <v>0</v>
      </c>
      <c r="AZ237" s="488">
        <v>0</v>
      </c>
      <c r="BA237" s="488">
        <v>0</v>
      </c>
      <c r="BB237" s="488">
        <v>0</v>
      </c>
      <c r="BC237" s="488">
        <v>0</v>
      </c>
      <c r="BD237" s="488">
        <v>0</v>
      </c>
      <c r="BE237" s="491">
        <v>0.5</v>
      </c>
      <c r="BF237" s="491">
        <v>0.49</v>
      </c>
      <c r="BG237" s="491">
        <v>0</v>
      </c>
      <c r="BH237" s="491">
        <v>0.01</v>
      </c>
      <c r="BI237" s="491">
        <v>1</v>
      </c>
      <c r="BJ237" s="492">
        <v>-6039663</v>
      </c>
      <c r="BK237" s="492">
        <v>-5918869</v>
      </c>
      <c r="BL237" s="492">
        <v>0</v>
      </c>
      <c r="BM237" s="492">
        <v>-120793</v>
      </c>
      <c r="BN237" s="492">
        <v>-12079325</v>
      </c>
      <c r="BO237" s="492">
        <v>91558413</v>
      </c>
      <c r="BP237" s="492">
        <v>92553710</v>
      </c>
      <c r="BQ237" s="492">
        <v>0</v>
      </c>
      <c r="BR237" s="492">
        <v>1832312</v>
      </c>
      <c r="BS237" s="493">
        <v>185944435</v>
      </c>
      <c r="BT237" s="494">
        <v>1467707</v>
      </c>
      <c r="BU237" s="492">
        <v>0</v>
      </c>
      <c r="BV237" s="492">
        <v>29338</v>
      </c>
      <c r="BW237" s="492">
        <v>1497045</v>
      </c>
      <c r="BX237" s="492">
        <v>3959504</v>
      </c>
      <c r="BY237" s="492">
        <v>0</v>
      </c>
      <c r="BZ237" s="492">
        <v>79851</v>
      </c>
      <c r="CA237" s="492">
        <v>4039355</v>
      </c>
      <c r="CB237" s="492">
        <v>32328</v>
      </c>
      <c r="CC237" s="492">
        <v>0</v>
      </c>
      <c r="CD237" s="492">
        <v>660</v>
      </c>
      <c r="CE237" s="492">
        <v>32988</v>
      </c>
      <c r="CF237" s="492">
        <v>0</v>
      </c>
      <c r="CG237" s="492">
        <v>0</v>
      </c>
      <c r="CH237" s="492">
        <v>0</v>
      </c>
      <c r="CI237" s="492">
        <v>0</v>
      </c>
      <c r="CJ237" s="492">
        <v>57991</v>
      </c>
      <c r="CK237" s="492">
        <v>0</v>
      </c>
      <c r="CL237" s="492">
        <v>1183</v>
      </c>
      <c r="CM237" s="492">
        <v>59174</v>
      </c>
      <c r="CN237" s="492">
        <v>0</v>
      </c>
      <c r="CO237" s="492">
        <v>0</v>
      </c>
      <c r="CP237" s="492">
        <v>0</v>
      </c>
      <c r="CQ237" s="492">
        <v>0</v>
      </c>
      <c r="CR237" s="492">
        <v>1493</v>
      </c>
      <c r="CS237" s="492">
        <v>0</v>
      </c>
      <c r="CT237" s="492">
        <v>30</v>
      </c>
      <c r="CU237" s="492">
        <v>1523</v>
      </c>
      <c r="CV237" s="492">
        <v>0</v>
      </c>
      <c r="CW237" s="492">
        <v>0</v>
      </c>
      <c r="CX237" s="492">
        <v>0</v>
      </c>
      <c r="CY237" s="492">
        <v>0</v>
      </c>
      <c r="CZ237" s="492">
        <v>5519023</v>
      </c>
      <c r="DA237" s="492">
        <v>0</v>
      </c>
      <c r="DB237" s="492">
        <v>111062</v>
      </c>
      <c r="DC237" s="493">
        <v>5630085</v>
      </c>
      <c r="DD237" s="591" t="s">
        <v>339</v>
      </c>
      <c r="DE237" s="592" t="s">
        <v>1175</v>
      </c>
      <c r="DF237" s="593" t="s">
        <v>1176</v>
      </c>
    </row>
    <row r="238" spans="1:110" ht="12.75" x14ac:dyDescent="0.2">
      <c r="A238" s="468">
        <v>231</v>
      </c>
      <c r="B238" s="473" t="s">
        <v>342</v>
      </c>
      <c r="C238" s="403" t="s">
        <v>897</v>
      </c>
      <c r="D238" s="474" t="s">
        <v>898</v>
      </c>
      <c r="E238" s="480" t="s">
        <v>341</v>
      </c>
      <c r="F238" s="487">
        <v>29477651</v>
      </c>
      <c r="G238" s="488">
        <v>0</v>
      </c>
      <c r="H238" s="488">
        <v>2139399</v>
      </c>
      <c r="I238" s="488">
        <v>147234</v>
      </c>
      <c r="J238" s="488">
        <v>0</v>
      </c>
      <c r="K238" s="488">
        <v>147234</v>
      </c>
      <c r="L238" s="488">
        <v>0</v>
      </c>
      <c r="M238" s="488">
        <v>0</v>
      </c>
      <c r="N238" s="488">
        <v>0</v>
      </c>
      <c r="O238" s="488">
        <v>0</v>
      </c>
      <c r="P238" s="488">
        <v>0</v>
      </c>
      <c r="Q238" s="489">
        <v>27191018</v>
      </c>
      <c r="R238" s="490">
        <v>0.5</v>
      </c>
      <c r="S238" s="491">
        <v>0.4</v>
      </c>
      <c r="T238" s="491">
        <v>0.09</v>
      </c>
      <c r="U238" s="491">
        <v>0.01</v>
      </c>
      <c r="V238" s="491">
        <v>1</v>
      </c>
      <c r="W238" s="488">
        <v>13595509</v>
      </c>
      <c r="X238" s="488">
        <v>10876407</v>
      </c>
      <c r="Y238" s="488">
        <v>2447192</v>
      </c>
      <c r="Z238" s="488">
        <v>271910</v>
      </c>
      <c r="AA238" s="488">
        <v>27191018</v>
      </c>
      <c r="AB238" s="488">
        <v>0</v>
      </c>
      <c r="AC238" s="488">
        <v>0</v>
      </c>
      <c r="AD238" s="488">
        <v>0</v>
      </c>
      <c r="AE238" s="488">
        <v>0</v>
      </c>
      <c r="AF238" s="488">
        <v>0</v>
      </c>
      <c r="AG238" s="488">
        <v>13595509</v>
      </c>
      <c r="AH238" s="488">
        <v>10876407</v>
      </c>
      <c r="AI238" s="488">
        <v>2447192</v>
      </c>
      <c r="AJ238" s="488">
        <v>271910</v>
      </c>
      <c r="AK238" s="488">
        <v>27191018</v>
      </c>
      <c r="AL238" s="488">
        <v>147234</v>
      </c>
      <c r="AM238" s="488">
        <v>147234</v>
      </c>
      <c r="AN238" s="488">
        <v>0</v>
      </c>
      <c r="AO238" s="488">
        <v>0</v>
      </c>
      <c r="AP238" s="488">
        <v>0</v>
      </c>
      <c r="AQ238" s="488">
        <v>0</v>
      </c>
      <c r="AR238" s="488">
        <v>0</v>
      </c>
      <c r="AS238" s="488">
        <v>0</v>
      </c>
      <c r="AT238" s="488">
        <v>0</v>
      </c>
      <c r="AU238" s="488">
        <v>0</v>
      </c>
      <c r="AV238" s="488">
        <v>0</v>
      </c>
      <c r="AW238" s="488">
        <v>0</v>
      </c>
      <c r="AX238" s="488">
        <v>0</v>
      </c>
      <c r="AY238" s="488">
        <v>0</v>
      </c>
      <c r="AZ238" s="488">
        <v>0</v>
      </c>
      <c r="BA238" s="488">
        <v>0</v>
      </c>
      <c r="BB238" s="488">
        <v>0</v>
      </c>
      <c r="BC238" s="488">
        <v>0</v>
      </c>
      <c r="BD238" s="488">
        <v>0</v>
      </c>
      <c r="BE238" s="491">
        <v>0.5</v>
      </c>
      <c r="BF238" s="491">
        <v>0.4</v>
      </c>
      <c r="BG238" s="491">
        <v>0.09</v>
      </c>
      <c r="BH238" s="491">
        <v>0.01</v>
      </c>
      <c r="BI238" s="491">
        <v>1</v>
      </c>
      <c r="BJ238" s="492">
        <v>435469</v>
      </c>
      <c r="BK238" s="492">
        <v>348374</v>
      </c>
      <c r="BL238" s="492">
        <v>78384</v>
      </c>
      <c r="BM238" s="492">
        <v>8709</v>
      </c>
      <c r="BN238" s="492">
        <v>870936</v>
      </c>
      <c r="BO238" s="492">
        <v>14030978</v>
      </c>
      <c r="BP238" s="492">
        <v>11372015</v>
      </c>
      <c r="BQ238" s="492">
        <v>2525576</v>
      </c>
      <c r="BR238" s="492">
        <v>280619</v>
      </c>
      <c r="BS238" s="493">
        <v>28209188</v>
      </c>
      <c r="BT238" s="494">
        <v>163380</v>
      </c>
      <c r="BU238" s="492">
        <v>36760</v>
      </c>
      <c r="BV238" s="492">
        <v>4084</v>
      </c>
      <c r="BW238" s="492">
        <v>204224</v>
      </c>
      <c r="BX238" s="492">
        <v>755585</v>
      </c>
      <c r="BY238" s="492">
        <v>170007</v>
      </c>
      <c r="BZ238" s="492">
        <v>18890</v>
      </c>
      <c r="CA238" s="492">
        <v>944482</v>
      </c>
      <c r="CB238" s="492">
        <v>6255</v>
      </c>
      <c r="CC238" s="492">
        <v>1407</v>
      </c>
      <c r="CD238" s="492">
        <v>156</v>
      </c>
      <c r="CE238" s="492">
        <v>7818</v>
      </c>
      <c r="CF238" s="492">
        <v>0</v>
      </c>
      <c r="CG238" s="492">
        <v>0</v>
      </c>
      <c r="CH238" s="492">
        <v>0</v>
      </c>
      <c r="CI238" s="492">
        <v>0</v>
      </c>
      <c r="CJ238" s="492">
        <v>1845</v>
      </c>
      <c r="CK238" s="492">
        <v>415</v>
      </c>
      <c r="CL238" s="492">
        <v>46</v>
      </c>
      <c r="CM238" s="492">
        <v>2306</v>
      </c>
      <c r="CN238" s="492">
        <v>9003</v>
      </c>
      <c r="CO238" s="492">
        <v>2025</v>
      </c>
      <c r="CP238" s="492">
        <v>225</v>
      </c>
      <c r="CQ238" s="492">
        <v>11253</v>
      </c>
      <c r="CR238" s="492">
        <v>609</v>
      </c>
      <c r="CS238" s="492">
        <v>137</v>
      </c>
      <c r="CT238" s="492">
        <v>15</v>
      </c>
      <c r="CU238" s="492">
        <v>761</v>
      </c>
      <c r="CV238" s="492">
        <v>0</v>
      </c>
      <c r="CW238" s="492">
        <v>0</v>
      </c>
      <c r="CX238" s="492">
        <v>0</v>
      </c>
      <c r="CY238" s="492">
        <v>0</v>
      </c>
      <c r="CZ238" s="492">
        <v>936677</v>
      </c>
      <c r="DA238" s="492">
        <v>210751</v>
      </c>
      <c r="DB238" s="492">
        <v>23416</v>
      </c>
      <c r="DC238" s="493">
        <v>1170844</v>
      </c>
      <c r="DD238" s="591" t="s">
        <v>341</v>
      </c>
      <c r="DE238" s="592" t="s">
        <v>1168</v>
      </c>
      <c r="DF238" s="593" t="s">
        <v>1169</v>
      </c>
    </row>
    <row r="239" spans="1:110" ht="12.75" x14ac:dyDescent="0.2">
      <c r="A239" s="468">
        <v>232</v>
      </c>
      <c r="B239" s="473" t="s">
        <v>344</v>
      </c>
      <c r="C239" s="403" t="s">
        <v>529</v>
      </c>
      <c r="D239" s="474" t="s">
        <v>907</v>
      </c>
      <c r="E239" s="480" t="s">
        <v>343</v>
      </c>
      <c r="F239" s="487">
        <v>81348697</v>
      </c>
      <c r="G239" s="488">
        <v>4522012</v>
      </c>
      <c r="H239" s="488">
        <v>0</v>
      </c>
      <c r="I239" s="488">
        <v>462690</v>
      </c>
      <c r="J239" s="488">
        <v>0</v>
      </c>
      <c r="K239" s="488">
        <v>462690</v>
      </c>
      <c r="L239" s="488">
        <v>0</v>
      </c>
      <c r="M239" s="488">
        <v>0</v>
      </c>
      <c r="N239" s="488">
        <v>467024</v>
      </c>
      <c r="O239" s="488">
        <v>467024</v>
      </c>
      <c r="P239" s="488">
        <v>0</v>
      </c>
      <c r="Q239" s="489">
        <v>84940995</v>
      </c>
      <c r="R239" s="490">
        <v>0.5</v>
      </c>
      <c r="S239" s="491">
        <v>0.49</v>
      </c>
      <c r="T239" s="491">
        <v>0</v>
      </c>
      <c r="U239" s="491">
        <v>0.01</v>
      </c>
      <c r="V239" s="491">
        <v>1</v>
      </c>
      <c r="W239" s="488">
        <v>42470497</v>
      </c>
      <c r="X239" s="488">
        <v>41621088</v>
      </c>
      <c r="Y239" s="488">
        <v>0</v>
      </c>
      <c r="Z239" s="488">
        <v>849410</v>
      </c>
      <c r="AA239" s="488">
        <v>84940995</v>
      </c>
      <c r="AB239" s="488">
        <v>0</v>
      </c>
      <c r="AC239" s="488">
        <v>0</v>
      </c>
      <c r="AD239" s="488">
        <v>0</v>
      </c>
      <c r="AE239" s="488">
        <v>0</v>
      </c>
      <c r="AF239" s="488">
        <v>0</v>
      </c>
      <c r="AG239" s="488">
        <v>42470497</v>
      </c>
      <c r="AH239" s="488">
        <v>41621088</v>
      </c>
      <c r="AI239" s="488">
        <v>0</v>
      </c>
      <c r="AJ239" s="488">
        <v>849410</v>
      </c>
      <c r="AK239" s="488">
        <v>84940995</v>
      </c>
      <c r="AL239" s="488">
        <v>462690</v>
      </c>
      <c r="AM239" s="488">
        <v>462690</v>
      </c>
      <c r="AN239" s="488">
        <v>0</v>
      </c>
      <c r="AO239" s="488">
        <v>0</v>
      </c>
      <c r="AP239" s="488">
        <v>467024</v>
      </c>
      <c r="AQ239" s="488">
        <v>0</v>
      </c>
      <c r="AR239" s="488">
        <v>467024</v>
      </c>
      <c r="AS239" s="488">
        <v>0</v>
      </c>
      <c r="AT239" s="488">
        <v>0</v>
      </c>
      <c r="AU239" s="488">
        <v>0</v>
      </c>
      <c r="AV239" s="488">
        <v>0</v>
      </c>
      <c r="AW239" s="488">
        <v>0</v>
      </c>
      <c r="AX239" s="488">
        <v>0</v>
      </c>
      <c r="AY239" s="488">
        <v>0</v>
      </c>
      <c r="AZ239" s="488">
        <v>0</v>
      </c>
      <c r="BA239" s="488">
        <v>0</v>
      </c>
      <c r="BB239" s="488">
        <v>0</v>
      </c>
      <c r="BC239" s="488">
        <v>0</v>
      </c>
      <c r="BD239" s="488">
        <v>0</v>
      </c>
      <c r="BE239" s="491">
        <v>0.5</v>
      </c>
      <c r="BF239" s="491">
        <v>0.49</v>
      </c>
      <c r="BG239" s="491">
        <v>0</v>
      </c>
      <c r="BH239" s="491">
        <v>0.01</v>
      </c>
      <c r="BI239" s="491">
        <v>1</v>
      </c>
      <c r="BJ239" s="492">
        <v>1431818</v>
      </c>
      <c r="BK239" s="492">
        <v>1403182</v>
      </c>
      <c r="BL239" s="492">
        <v>0</v>
      </c>
      <c r="BM239" s="492">
        <v>28636</v>
      </c>
      <c r="BN239" s="492">
        <v>2863636</v>
      </c>
      <c r="BO239" s="492">
        <v>43902315</v>
      </c>
      <c r="BP239" s="492">
        <v>43953984</v>
      </c>
      <c r="BQ239" s="492">
        <v>0</v>
      </c>
      <c r="BR239" s="492">
        <v>878046</v>
      </c>
      <c r="BS239" s="493">
        <v>88734345</v>
      </c>
      <c r="BT239" s="494">
        <v>632225</v>
      </c>
      <c r="BU239" s="492">
        <v>0</v>
      </c>
      <c r="BV239" s="492">
        <v>12759</v>
      </c>
      <c r="BW239" s="492">
        <v>644984</v>
      </c>
      <c r="BX239" s="492">
        <v>2690070</v>
      </c>
      <c r="BY239" s="492">
        <v>0</v>
      </c>
      <c r="BZ239" s="492">
        <v>54899</v>
      </c>
      <c r="CA239" s="492">
        <v>2744969</v>
      </c>
      <c r="CB239" s="492">
        <v>11939</v>
      </c>
      <c r="CC239" s="492">
        <v>0</v>
      </c>
      <c r="CD239" s="492">
        <v>244</v>
      </c>
      <c r="CE239" s="492">
        <v>12183</v>
      </c>
      <c r="CF239" s="492">
        <v>0</v>
      </c>
      <c r="CG239" s="492">
        <v>0</v>
      </c>
      <c r="CH239" s="492">
        <v>0</v>
      </c>
      <c r="CI239" s="492">
        <v>0</v>
      </c>
      <c r="CJ239" s="492">
        <v>0</v>
      </c>
      <c r="CK239" s="492">
        <v>0</v>
      </c>
      <c r="CL239" s="492">
        <v>0</v>
      </c>
      <c r="CM239" s="492">
        <v>0</v>
      </c>
      <c r="CN239" s="492">
        <v>19397</v>
      </c>
      <c r="CO239" s="492">
        <v>0</v>
      </c>
      <c r="CP239" s="492">
        <v>396</v>
      </c>
      <c r="CQ239" s="492">
        <v>19793</v>
      </c>
      <c r="CR239" s="492">
        <v>0</v>
      </c>
      <c r="CS239" s="492">
        <v>0</v>
      </c>
      <c r="CT239" s="492">
        <v>0</v>
      </c>
      <c r="CU239" s="492">
        <v>0</v>
      </c>
      <c r="CV239" s="492">
        <v>0</v>
      </c>
      <c r="CW239" s="492">
        <v>0</v>
      </c>
      <c r="CX239" s="492">
        <v>0</v>
      </c>
      <c r="CY239" s="492">
        <v>0</v>
      </c>
      <c r="CZ239" s="492">
        <v>3353631</v>
      </c>
      <c r="DA239" s="492">
        <v>0</v>
      </c>
      <c r="DB239" s="492">
        <v>68298</v>
      </c>
      <c r="DC239" s="493">
        <v>3421929</v>
      </c>
      <c r="DD239" s="591" t="s">
        <v>343</v>
      </c>
      <c r="DE239" s="592" t="s">
        <v>529</v>
      </c>
      <c r="DF239" s="593" t="s">
        <v>1221</v>
      </c>
    </row>
    <row r="240" spans="1:110" ht="12.75" x14ac:dyDescent="0.2">
      <c r="A240" s="468">
        <v>233</v>
      </c>
      <c r="B240" s="473" t="s">
        <v>345</v>
      </c>
      <c r="C240" s="403" t="s">
        <v>529</v>
      </c>
      <c r="D240" s="474" t="s">
        <v>898</v>
      </c>
      <c r="E240" s="480" t="s">
        <v>536</v>
      </c>
      <c r="F240" s="487">
        <v>102683182</v>
      </c>
      <c r="G240" s="488">
        <v>0</v>
      </c>
      <c r="H240" s="488">
        <v>505049</v>
      </c>
      <c r="I240" s="488">
        <v>207734</v>
      </c>
      <c r="J240" s="488">
        <v>0</v>
      </c>
      <c r="K240" s="488">
        <v>207734</v>
      </c>
      <c r="L240" s="488">
        <v>0</v>
      </c>
      <c r="M240" s="488">
        <v>0</v>
      </c>
      <c r="N240" s="488">
        <v>0</v>
      </c>
      <c r="O240" s="488">
        <v>0</v>
      </c>
      <c r="P240" s="488">
        <v>0</v>
      </c>
      <c r="Q240" s="489">
        <v>101970399</v>
      </c>
      <c r="R240" s="490">
        <v>0.5</v>
      </c>
      <c r="S240" s="491">
        <v>0.49</v>
      </c>
      <c r="T240" s="491">
        <v>0</v>
      </c>
      <c r="U240" s="491">
        <v>0.01</v>
      </c>
      <c r="V240" s="491">
        <v>1</v>
      </c>
      <c r="W240" s="488">
        <v>50985199</v>
      </c>
      <c r="X240" s="488">
        <v>49965496</v>
      </c>
      <c r="Y240" s="488">
        <v>0</v>
      </c>
      <c r="Z240" s="488">
        <v>1019704</v>
      </c>
      <c r="AA240" s="488">
        <v>101970399</v>
      </c>
      <c r="AB240" s="488">
        <v>0</v>
      </c>
      <c r="AC240" s="488">
        <v>0</v>
      </c>
      <c r="AD240" s="488">
        <v>0</v>
      </c>
      <c r="AE240" s="488">
        <v>0</v>
      </c>
      <c r="AF240" s="488">
        <v>0</v>
      </c>
      <c r="AG240" s="488">
        <v>50985199</v>
      </c>
      <c r="AH240" s="488">
        <v>49965496</v>
      </c>
      <c r="AI240" s="488">
        <v>0</v>
      </c>
      <c r="AJ240" s="488">
        <v>1019704</v>
      </c>
      <c r="AK240" s="488">
        <v>101970399</v>
      </c>
      <c r="AL240" s="488">
        <v>207734</v>
      </c>
      <c r="AM240" s="488">
        <v>207734</v>
      </c>
      <c r="AN240" s="488">
        <v>0</v>
      </c>
      <c r="AO240" s="488">
        <v>0</v>
      </c>
      <c r="AP240" s="488">
        <v>0</v>
      </c>
      <c r="AQ240" s="488">
        <v>0</v>
      </c>
      <c r="AR240" s="488">
        <v>0</v>
      </c>
      <c r="AS240" s="488">
        <v>0</v>
      </c>
      <c r="AT240" s="488">
        <v>0</v>
      </c>
      <c r="AU240" s="488">
        <v>0</v>
      </c>
      <c r="AV240" s="488">
        <v>0</v>
      </c>
      <c r="AW240" s="488">
        <v>0</v>
      </c>
      <c r="AX240" s="488">
        <v>0</v>
      </c>
      <c r="AY240" s="488">
        <v>0</v>
      </c>
      <c r="AZ240" s="488">
        <v>0</v>
      </c>
      <c r="BA240" s="488">
        <v>0</v>
      </c>
      <c r="BB240" s="488">
        <v>0</v>
      </c>
      <c r="BC240" s="488">
        <v>0</v>
      </c>
      <c r="BD240" s="488">
        <v>0</v>
      </c>
      <c r="BE240" s="491">
        <v>0.5</v>
      </c>
      <c r="BF240" s="491">
        <v>0.49</v>
      </c>
      <c r="BG240" s="491">
        <v>0</v>
      </c>
      <c r="BH240" s="491">
        <v>0.01</v>
      </c>
      <c r="BI240" s="491">
        <v>1</v>
      </c>
      <c r="BJ240" s="492">
        <v>-361396</v>
      </c>
      <c r="BK240" s="492">
        <v>-354168</v>
      </c>
      <c r="BL240" s="492">
        <v>0</v>
      </c>
      <c r="BM240" s="492">
        <v>-7228</v>
      </c>
      <c r="BN240" s="492">
        <v>-722792</v>
      </c>
      <c r="BO240" s="492">
        <v>50623803</v>
      </c>
      <c r="BP240" s="492">
        <v>49819062</v>
      </c>
      <c r="BQ240" s="492">
        <v>0</v>
      </c>
      <c r="BR240" s="492">
        <v>1012476</v>
      </c>
      <c r="BS240" s="493">
        <v>101455341</v>
      </c>
      <c r="BT240" s="494">
        <v>750555</v>
      </c>
      <c r="BU240" s="492">
        <v>0</v>
      </c>
      <c r="BV240" s="492">
        <v>15317</v>
      </c>
      <c r="BW240" s="492">
        <v>765872</v>
      </c>
      <c r="BX240" s="492">
        <v>506259</v>
      </c>
      <c r="BY240" s="492">
        <v>0</v>
      </c>
      <c r="BZ240" s="492">
        <v>10332</v>
      </c>
      <c r="CA240" s="492">
        <v>516591</v>
      </c>
      <c r="CB240" s="492">
        <v>5423</v>
      </c>
      <c r="CC240" s="492">
        <v>0</v>
      </c>
      <c r="CD240" s="492">
        <v>111</v>
      </c>
      <c r="CE240" s="492">
        <v>5534</v>
      </c>
      <c r="CF240" s="492">
        <v>0</v>
      </c>
      <c r="CG240" s="492">
        <v>0</v>
      </c>
      <c r="CH240" s="492">
        <v>0</v>
      </c>
      <c r="CI240" s="492">
        <v>0</v>
      </c>
      <c r="CJ240" s="492">
        <v>8923</v>
      </c>
      <c r="CK240" s="492">
        <v>0</v>
      </c>
      <c r="CL240" s="492">
        <v>182</v>
      </c>
      <c r="CM240" s="492">
        <v>9105</v>
      </c>
      <c r="CN240" s="492">
        <v>0</v>
      </c>
      <c r="CO240" s="492">
        <v>0</v>
      </c>
      <c r="CP240" s="492">
        <v>0</v>
      </c>
      <c r="CQ240" s="492">
        <v>0</v>
      </c>
      <c r="CR240" s="492">
        <v>0</v>
      </c>
      <c r="CS240" s="492">
        <v>0</v>
      </c>
      <c r="CT240" s="492">
        <v>0</v>
      </c>
      <c r="CU240" s="492">
        <v>0</v>
      </c>
      <c r="CV240" s="492">
        <v>0</v>
      </c>
      <c r="CW240" s="492">
        <v>0</v>
      </c>
      <c r="CX240" s="492">
        <v>0</v>
      </c>
      <c r="CY240" s="492">
        <v>0</v>
      </c>
      <c r="CZ240" s="492">
        <v>1271160</v>
      </c>
      <c r="DA240" s="492">
        <v>0</v>
      </c>
      <c r="DB240" s="492">
        <v>25942</v>
      </c>
      <c r="DC240" s="493">
        <v>1297102</v>
      </c>
      <c r="DD240" s="591" t="s">
        <v>536</v>
      </c>
      <c r="DE240" s="592" t="s">
        <v>529</v>
      </c>
      <c r="DF240" s="593" t="s">
        <v>1190</v>
      </c>
    </row>
    <row r="241" spans="1:110" ht="12.75" x14ac:dyDescent="0.2">
      <c r="A241" s="468">
        <v>234</v>
      </c>
      <c r="B241" s="473" t="s">
        <v>347</v>
      </c>
      <c r="C241" s="403" t="s">
        <v>904</v>
      </c>
      <c r="D241" s="474" t="s">
        <v>907</v>
      </c>
      <c r="E241" s="480" t="s">
        <v>346</v>
      </c>
      <c r="F241" s="487">
        <v>114225152</v>
      </c>
      <c r="G241" s="488">
        <v>0</v>
      </c>
      <c r="H241" s="488">
        <v>7380918</v>
      </c>
      <c r="I241" s="488">
        <v>246543</v>
      </c>
      <c r="J241" s="488">
        <v>0</v>
      </c>
      <c r="K241" s="488">
        <v>246543</v>
      </c>
      <c r="L241" s="488">
        <v>0</v>
      </c>
      <c r="M241" s="488">
        <v>0</v>
      </c>
      <c r="N241" s="488">
        <v>0</v>
      </c>
      <c r="O241" s="488">
        <v>0</v>
      </c>
      <c r="P241" s="488">
        <v>0</v>
      </c>
      <c r="Q241" s="489">
        <v>106597691</v>
      </c>
      <c r="R241" s="490">
        <v>0</v>
      </c>
      <c r="S241" s="491">
        <v>0.99</v>
      </c>
      <c r="T241" s="491">
        <v>0</v>
      </c>
      <c r="U241" s="491">
        <v>0.01</v>
      </c>
      <c r="V241" s="491">
        <v>1</v>
      </c>
      <c r="W241" s="488">
        <v>0</v>
      </c>
      <c r="X241" s="488">
        <v>105531714</v>
      </c>
      <c r="Y241" s="488">
        <v>0</v>
      </c>
      <c r="Z241" s="488">
        <v>1065977</v>
      </c>
      <c r="AA241" s="488">
        <v>106597691</v>
      </c>
      <c r="AB241" s="488">
        <v>0</v>
      </c>
      <c r="AC241" s="488">
        <v>0</v>
      </c>
      <c r="AD241" s="488">
        <v>0</v>
      </c>
      <c r="AE241" s="488">
        <v>0</v>
      </c>
      <c r="AF241" s="488">
        <v>0</v>
      </c>
      <c r="AG241" s="488">
        <v>0</v>
      </c>
      <c r="AH241" s="488">
        <v>105531714</v>
      </c>
      <c r="AI241" s="488">
        <v>0</v>
      </c>
      <c r="AJ241" s="488">
        <v>1065977</v>
      </c>
      <c r="AK241" s="488">
        <v>106597691</v>
      </c>
      <c r="AL241" s="488">
        <v>246543</v>
      </c>
      <c r="AM241" s="488">
        <v>246543</v>
      </c>
      <c r="AN241" s="488">
        <v>0</v>
      </c>
      <c r="AO241" s="488">
        <v>0</v>
      </c>
      <c r="AP241" s="488">
        <v>0</v>
      </c>
      <c r="AQ241" s="488">
        <v>0</v>
      </c>
      <c r="AR241" s="488">
        <v>0</v>
      </c>
      <c r="AS241" s="488">
        <v>0</v>
      </c>
      <c r="AT241" s="488">
        <v>0</v>
      </c>
      <c r="AU241" s="488">
        <v>0</v>
      </c>
      <c r="AV241" s="488">
        <v>0</v>
      </c>
      <c r="AW241" s="488">
        <v>0</v>
      </c>
      <c r="AX241" s="488">
        <v>0</v>
      </c>
      <c r="AY241" s="488">
        <v>0</v>
      </c>
      <c r="AZ241" s="488">
        <v>0</v>
      </c>
      <c r="BA241" s="488">
        <v>0</v>
      </c>
      <c r="BB241" s="488">
        <v>0</v>
      </c>
      <c r="BC241" s="488">
        <v>0</v>
      </c>
      <c r="BD241" s="488">
        <v>0</v>
      </c>
      <c r="BE241" s="491">
        <v>0.5</v>
      </c>
      <c r="BF241" s="491">
        <v>0.49</v>
      </c>
      <c r="BG241" s="491">
        <v>0</v>
      </c>
      <c r="BH241" s="491">
        <v>0.01</v>
      </c>
      <c r="BI241" s="491">
        <v>1</v>
      </c>
      <c r="BJ241" s="492">
        <v>-4539195</v>
      </c>
      <c r="BK241" s="492">
        <v>-4448411</v>
      </c>
      <c r="BL241" s="492">
        <v>0</v>
      </c>
      <c r="BM241" s="492">
        <v>-90784</v>
      </c>
      <c r="BN241" s="492">
        <v>-9078390</v>
      </c>
      <c r="BO241" s="492">
        <v>-4539195</v>
      </c>
      <c r="BP241" s="492">
        <v>101329846</v>
      </c>
      <c r="BQ241" s="492">
        <v>0</v>
      </c>
      <c r="BR241" s="492">
        <v>975193</v>
      </c>
      <c r="BS241" s="493">
        <v>97765844</v>
      </c>
      <c r="BT241" s="494">
        <v>1585240</v>
      </c>
      <c r="BU241" s="492">
        <v>0</v>
      </c>
      <c r="BV241" s="492">
        <v>16013</v>
      </c>
      <c r="BW241" s="492">
        <v>1601253</v>
      </c>
      <c r="BX241" s="492">
        <v>1681093</v>
      </c>
      <c r="BY241" s="492">
        <v>0</v>
      </c>
      <c r="BZ241" s="492">
        <v>16981</v>
      </c>
      <c r="CA241" s="492">
        <v>1698074</v>
      </c>
      <c r="CB241" s="492">
        <v>3015</v>
      </c>
      <c r="CC241" s="492">
        <v>0</v>
      </c>
      <c r="CD241" s="492">
        <v>30</v>
      </c>
      <c r="CE241" s="492">
        <v>3045</v>
      </c>
      <c r="CF241" s="492">
        <v>1439</v>
      </c>
      <c r="CG241" s="492">
        <v>0</v>
      </c>
      <c r="CH241" s="492">
        <v>15</v>
      </c>
      <c r="CI241" s="492">
        <v>1454</v>
      </c>
      <c r="CJ241" s="492">
        <v>2905</v>
      </c>
      <c r="CK241" s="492">
        <v>0</v>
      </c>
      <c r="CL241" s="492">
        <v>29</v>
      </c>
      <c r="CM241" s="492">
        <v>2934</v>
      </c>
      <c r="CN241" s="492">
        <v>1396</v>
      </c>
      <c r="CO241" s="492">
        <v>0</v>
      </c>
      <c r="CP241" s="492">
        <v>14</v>
      </c>
      <c r="CQ241" s="492">
        <v>1410</v>
      </c>
      <c r="CR241" s="492">
        <v>0</v>
      </c>
      <c r="CS241" s="492">
        <v>0</v>
      </c>
      <c r="CT241" s="492">
        <v>0</v>
      </c>
      <c r="CU241" s="492">
        <v>0</v>
      </c>
      <c r="CV241" s="492">
        <v>0</v>
      </c>
      <c r="CW241" s="492">
        <v>0</v>
      </c>
      <c r="CX241" s="492">
        <v>0</v>
      </c>
      <c r="CY241" s="492">
        <v>0</v>
      </c>
      <c r="CZ241" s="492">
        <v>3275088</v>
      </c>
      <c r="DA241" s="492">
        <v>0</v>
      </c>
      <c r="DB241" s="492">
        <v>33082</v>
      </c>
      <c r="DC241" s="493">
        <v>3308170</v>
      </c>
      <c r="DD241" s="591" t="s">
        <v>346</v>
      </c>
      <c r="DE241" s="592" t="s">
        <v>1175</v>
      </c>
      <c r="DF241" s="593" t="s">
        <v>1183</v>
      </c>
    </row>
    <row r="242" spans="1:110" ht="12.75" x14ac:dyDescent="0.2">
      <c r="A242" s="468">
        <v>235</v>
      </c>
      <c r="B242" s="473" t="s">
        <v>349</v>
      </c>
      <c r="C242" s="403" t="s">
        <v>897</v>
      </c>
      <c r="D242" s="474" t="s">
        <v>898</v>
      </c>
      <c r="E242" s="480" t="s">
        <v>348</v>
      </c>
      <c r="F242" s="487">
        <v>30790774</v>
      </c>
      <c r="G242" s="488">
        <v>0</v>
      </c>
      <c r="H242" s="488">
        <v>222751</v>
      </c>
      <c r="I242" s="488">
        <v>95679</v>
      </c>
      <c r="J242" s="488">
        <v>0</v>
      </c>
      <c r="K242" s="488">
        <v>95679</v>
      </c>
      <c r="L242" s="488">
        <v>0</v>
      </c>
      <c r="M242" s="488">
        <v>0</v>
      </c>
      <c r="N242" s="488">
        <v>0</v>
      </c>
      <c r="O242" s="488">
        <v>0</v>
      </c>
      <c r="P242" s="488">
        <v>0</v>
      </c>
      <c r="Q242" s="489">
        <v>30472344</v>
      </c>
      <c r="R242" s="490">
        <v>0.5</v>
      </c>
      <c r="S242" s="491">
        <v>0.4</v>
      </c>
      <c r="T242" s="491">
        <v>0.09</v>
      </c>
      <c r="U242" s="491">
        <v>0.01</v>
      </c>
      <c r="V242" s="491">
        <v>1</v>
      </c>
      <c r="W242" s="488">
        <v>15236172</v>
      </c>
      <c r="X242" s="488">
        <v>12188938</v>
      </c>
      <c r="Y242" s="488">
        <v>2742511</v>
      </c>
      <c r="Z242" s="488">
        <v>304723</v>
      </c>
      <c r="AA242" s="488">
        <v>30472344</v>
      </c>
      <c r="AB242" s="488">
        <v>0</v>
      </c>
      <c r="AC242" s="488">
        <v>0</v>
      </c>
      <c r="AD242" s="488">
        <v>0</v>
      </c>
      <c r="AE242" s="488">
        <v>0</v>
      </c>
      <c r="AF242" s="488">
        <v>0</v>
      </c>
      <c r="AG242" s="488">
        <v>15236172</v>
      </c>
      <c r="AH242" s="488">
        <v>12188938</v>
      </c>
      <c r="AI242" s="488">
        <v>2742511</v>
      </c>
      <c r="AJ242" s="488">
        <v>304723</v>
      </c>
      <c r="AK242" s="488">
        <v>30472344</v>
      </c>
      <c r="AL242" s="488">
        <v>95679</v>
      </c>
      <c r="AM242" s="488">
        <v>95679</v>
      </c>
      <c r="AN242" s="488">
        <v>0</v>
      </c>
      <c r="AO242" s="488">
        <v>0</v>
      </c>
      <c r="AP242" s="488">
        <v>0</v>
      </c>
      <c r="AQ242" s="488">
        <v>0</v>
      </c>
      <c r="AR242" s="488">
        <v>0</v>
      </c>
      <c r="AS242" s="488">
        <v>0</v>
      </c>
      <c r="AT242" s="488">
        <v>0</v>
      </c>
      <c r="AU242" s="488">
        <v>0</v>
      </c>
      <c r="AV242" s="488">
        <v>0</v>
      </c>
      <c r="AW242" s="488">
        <v>0</v>
      </c>
      <c r="AX242" s="488">
        <v>0</v>
      </c>
      <c r="AY242" s="488">
        <v>0</v>
      </c>
      <c r="AZ242" s="488">
        <v>0</v>
      </c>
      <c r="BA242" s="488">
        <v>0</v>
      </c>
      <c r="BB242" s="488">
        <v>0</v>
      </c>
      <c r="BC242" s="488">
        <v>0</v>
      </c>
      <c r="BD242" s="488">
        <v>0</v>
      </c>
      <c r="BE242" s="491">
        <v>0.5</v>
      </c>
      <c r="BF242" s="491">
        <v>0.4</v>
      </c>
      <c r="BG242" s="491">
        <v>0.09</v>
      </c>
      <c r="BH242" s="491">
        <v>0.01</v>
      </c>
      <c r="BI242" s="491">
        <v>1</v>
      </c>
      <c r="BJ242" s="492">
        <v>-224901</v>
      </c>
      <c r="BK242" s="492">
        <v>-179920</v>
      </c>
      <c r="BL242" s="492">
        <v>-40482</v>
      </c>
      <c r="BM242" s="492">
        <v>-4498</v>
      </c>
      <c r="BN242" s="492">
        <v>-449801</v>
      </c>
      <c r="BO242" s="492">
        <v>15011271</v>
      </c>
      <c r="BP242" s="492">
        <v>12104697</v>
      </c>
      <c r="BQ242" s="492">
        <v>2702029</v>
      </c>
      <c r="BR242" s="492">
        <v>300225</v>
      </c>
      <c r="BS242" s="493">
        <v>30118222</v>
      </c>
      <c r="BT242" s="494">
        <v>183096</v>
      </c>
      <c r="BU242" s="492">
        <v>41197</v>
      </c>
      <c r="BV242" s="492">
        <v>4577</v>
      </c>
      <c r="BW242" s="492">
        <v>228870</v>
      </c>
      <c r="BX242" s="492">
        <v>277762</v>
      </c>
      <c r="BY242" s="492">
        <v>62497</v>
      </c>
      <c r="BZ242" s="492">
        <v>6944</v>
      </c>
      <c r="CA242" s="492">
        <v>347203</v>
      </c>
      <c r="CB242" s="492">
        <v>588</v>
      </c>
      <c r="CC242" s="492">
        <v>133</v>
      </c>
      <c r="CD242" s="492">
        <v>15</v>
      </c>
      <c r="CE242" s="492">
        <v>736</v>
      </c>
      <c r="CF242" s="492">
        <v>0</v>
      </c>
      <c r="CG242" s="492">
        <v>0</v>
      </c>
      <c r="CH242" s="492">
        <v>0</v>
      </c>
      <c r="CI242" s="492">
        <v>0</v>
      </c>
      <c r="CJ242" s="492">
        <v>0</v>
      </c>
      <c r="CK242" s="492">
        <v>0</v>
      </c>
      <c r="CL242" s="492">
        <v>0</v>
      </c>
      <c r="CM242" s="492">
        <v>0</v>
      </c>
      <c r="CN242" s="492">
        <v>0</v>
      </c>
      <c r="CO242" s="492">
        <v>0</v>
      </c>
      <c r="CP242" s="492">
        <v>0</v>
      </c>
      <c r="CQ242" s="492">
        <v>0</v>
      </c>
      <c r="CR242" s="492">
        <v>0</v>
      </c>
      <c r="CS242" s="492">
        <v>0</v>
      </c>
      <c r="CT242" s="492">
        <v>0</v>
      </c>
      <c r="CU242" s="492">
        <v>0</v>
      </c>
      <c r="CV242" s="492">
        <v>0</v>
      </c>
      <c r="CW242" s="492">
        <v>0</v>
      </c>
      <c r="CX242" s="492">
        <v>0</v>
      </c>
      <c r="CY242" s="492">
        <v>0</v>
      </c>
      <c r="CZ242" s="492">
        <v>461446</v>
      </c>
      <c r="DA242" s="492">
        <v>103827</v>
      </c>
      <c r="DB242" s="492">
        <v>11536</v>
      </c>
      <c r="DC242" s="493">
        <v>576809</v>
      </c>
      <c r="DD242" s="591" t="s">
        <v>348</v>
      </c>
      <c r="DE242" s="592" t="s">
        <v>1170</v>
      </c>
      <c r="DF242" s="593" t="s">
        <v>1171</v>
      </c>
    </row>
    <row r="243" spans="1:110" ht="12.75" x14ac:dyDescent="0.2">
      <c r="A243" s="468">
        <v>236</v>
      </c>
      <c r="B243" s="473" t="s">
        <v>351</v>
      </c>
      <c r="C243" s="403" t="s">
        <v>897</v>
      </c>
      <c r="D243" s="474" t="s">
        <v>901</v>
      </c>
      <c r="E243" s="480" t="s">
        <v>350</v>
      </c>
      <c r="F243" s="487">
        <v>70220188</v>
      </c>
      <c r="G243" s="488">
        <v>0</v>
      </c>
      <c r="H243" s="488">
        <v>53865</v>
      </c>
      <c r="I243" s="488">
        <v>229729</v>
      </c>
      <c r="J243" s="488">
        <v>0</v>
      </c>
      <c r="K243" s="488">
        <v>229729</v>
      </c>
      <c r="L243" s="488">
        <v>0</v>
      </c>
      <c r="M243" s="488">
        <v>701750</v>
      </c>
      <c r="N243" s="488">
        <v>877024</v>
      </c>
      <c r="O243" s="488">
        <v>877024</v>
      </c>
      <c r="P243" s="488">
        <v>0</v>
      </c>
      <c r="Q243" s="489">
        <v>68357820</v>
      </c>
      <c r="R243" s="490">
        <v>0.5</v>
      </c>
      <c r="S243" s="491">
        <v>0.4</v>
      </c>
      <c r="T243" s="491">
        <v>0.09</v>
      </c>
      <c r="U243" s="491">
        <v>0.01</v>
      </c>
      <c r="V243" s="491">
        <v>1</v>
      </c>
      <c r="W243" s="488">
        <v>34178910</v>
      </c>
      <c r="X243" s="488">
        <v>27343128</v>
      </c>
      <c r="Y243" s="488">
        <v>6152204</v>
      </c>
      <c r="Z243" s="488">
        <v>683578</v>
      </c>
      <c r="AA243" s="488">
        <v>68357820</v>
      </c>
      <c r="AB243" s="488">
        <v>165000</v>
      </c>
      <c r="AC243" s="488">
        <v>0</v>
      </c>
      <c r="AD243" s="488">
        <v>0</v>
      </c>
      <c r="AE243" s="488">
        <v>0</v>
      </c>
      <c r="AF243" s="488">
        <v>165000</v>
      </c>
      <c r="AG243" s="488">
        <v>34013910</v>
      </c>
      <c r="AH243" s="488">
        <v>27343128</v>
      </c>
      <c r="AI243" s="488">
        <v>6152204</v>
      </c>
      <c r="AJ243" s="488">
        <v>683578</v>
      </c>
      <c r="AK243" s="488">
        <v>68192820</v>
      </c>
      <c r="AL243" s="488">
        <v>229729</v>
      </c>
      <c r="AM243" s="488">
        <v>229729</v>
      </c>
      <c r="AN243" s="488">
        <v>701750</v>
      </c>
      <c r="AO243" s="488">
        <v>701750</v>
      </c>
      <c r="AP243" s="488">
        <v>877024</v>
      </c>
      <c r="AQ243" s="488">
        <v>0</v>
      </c>
      <c r="AR243" s="488">
        <v>877024</v>
      </c>
      <c r="AS243" s="488">
        <v>165000</v>
      </c>
      <c r="AT243" s="488">
        <v>0</v>
      </c>
      <c r="AU243" s="488">
        <v>0</v>
      </c>
      <c r="AV243" s="488">
        <v>165000</v>
      </c>
      <c r="AW243" s="488">
        <v>0</v>
      </c>
      <c r="AX243" s="488">
        <v>0</v>
      </c>
      <c r="AY243" s="488">
        <v>0</v>
      </c>
      <c r="AZ243" s="488">
        <v>0</v>
      </c>
      <c r="BA243" s="488">
        <v>0</v>
      </c>
      <c r="BB243" s="488">
        <v>0</v>
      </c>
      <c r="BC243" s="488">
        <v>0</v>
      </c>
      <c r="BD243" s="488">
        <v>0</v>
      </c>
      <c r="BE243" s="491">
        <v>0.5</v>
      </c>
      <c r="BF243" s="491">
        <v>0.4</v>
      </c>
      <c r="BG243" s="491">
        <v>0.09</v>
      </c>
      <c r="BH243" s="491">
        <v>0.01</v>
      </c>
      <c r="BI243" s="491">
        <v>1</v>
      </c>
      <c r="BJ243" s="492">
        <v>1896974</v>
      </c>
      <c r="BK243" s="492">
        <v>1517578</v>
      </c>
      <c r="BL243" s="492">
        <v>341455</v>
      </c>
      <c r="BM243" s="492">
        <v>37939</v>
      </c>
      <c r="BN243" s="492">
        <v>3793946</v>
      </c>
      <c r="BO243" s="492">
        <v>35910884</v>
      </c>
      <c r="BP243" s="492">
        <v>30834209</v>
      </c>
      <c r="BQ243" s="492">
        <v>6493659</v>
      </c>
      <c r="BR243" s="492">
        <v>721517</v>
      </c>
      <c r="BS243" s="493">
        <v>73960269</v>
      </c>
      <c r="BT243" s="494">
        <v>436928</v>
      </c>
      <c r="BU243" s="492">
        <v>92415</v>
      </c>
      <c r="BV243" s="492">
        <v>10268</v>
      </c>
      <c r="BW243" s="492">
        <v>539611</v>
      </c>
      <c r="BX243" s="492">
        <v>1280304</v>
      </c>
      <c r="BY243" s="492">
        <v>288068</v>
      </c>
      <c r="BZ243" s="492">
        <v>32008</v>
      </c>
      <c r="CA243" s="492">
        <v>1600380</v>
      </c>
      <c r="CB243" s="492">
        <v>7609</v>
      </c>
      <c r="CC243" s="492">
        <v>1712</v>
      </c>
      <c r="CD243" s="492">
        <v>190</v>
      </c>
      <c r="CE243" s="492">
        <v>9511</v>
      </c>
      <c r="CF243" s="492">
        <v>8140</v>
      </c>
      <c r="CG243" s="492">
        <v>1832</v>
      </c>
      <c r="CH243" s="492">
        <v>204</v>
      </c>
      <c r="CI243" s="492">
        <v>10176</v>
      </c>
      <c r="CJ243" s="492">
        <v>0</v>
      </c>
      <c r="CK243" s="492">
        <v>0</v>
      </c>
      <c r="CL243" s="492">
        <v>0</v>
      </c>
      <c r="CM243" s="492">
        <v>0</v>
      </c>
      <c r="CN243" s="492">
        <v>29640</v>
      </c>
      <c r="CO243" s="492">
        <v>6669</v>
      </c>
      <c r="CP243" s="492">
        <v>741</v>
      </c>
      <c r="CQ243" s="492">
        <v>37050</v>
      </c>
      <c r="CR243" s="492">
        <v>609</v>
      </c>
      <c r="CS243" s="492">
        <v>137</v>
      </c>
      <c r="CT243" s="492">
        <v>15</v>
      </c>
      <c r="CU243" s="492">
        <v>761</v>
      </c>
      <c r="CV243" s="492">
        <v>0</v>
      </c>
      <c r="CW243" s="492">
        <v>0</v>
      </c>
      <c r="CX243" s="492">
        <v>0</v>
      </c>
      <c r="CY243" s="492">
        <v>0</v>
      </c>
      <c r="CZ243" s="492">
        <v>1763230</v>
      </c>
      <c r="DA243" s="492">
        <v>390833</v>
      </c>
      <c r="DB243" s="492">
        <v>43426</v>
      </c>
      <c r="DC243" s="493">
        <v>2197489</v>
      </c>
      <c r="DD243" s="591" t="s">
        <v>350</v>
      </c>
      <c r="DE243" s="592" t="s">
        <v>1198</v>
      </c>
      <c r="DF243" s="593" t="s">
        <v>1199</v>
      </c>
    </row>
    <row r="244" spans="1:110" ht="12.75" x14ac:dyDescent="0.2">
      <c r="A244" s="468">
        <v>237</v>
      </c>
      <c r="B244" s="473" t="s">
        <v>353</v>
      </c>
      <c r="C244" s="403" t="s">
        <v>897</v>
      </c>
      <c r="D244" s="474" t="s">
        <v>900</v>
      </c>
      <c r="E244" s="480" t="s">
        <v>352</v>
      </c>
      <c r="F244" s="487">
        <v>24229305</v>
      </c>
      <c r="G244" s="488">
        <v>665961</v>
      </c>
      <c r="H244" s="488">
        <v>0</v>
      </c>
      <c r="I244" s="488">
        <v>90800</v>
      </c>
      <c r="J244" s="488">
        <v>0</v>
      </c>
      <c r="K244" s="488">
        <v>90800</v>
      </c>
      <c r="L244" s="488">
        <v>0</v>
      </c>
      <c r="M244" s="488">
        <v>0</v>
      </c>
      <c r="N244" s="488">
        <v>0</v>
      </c>
      <c r="O244" s="488">
        <v>0</v>
      </c>
      <c r="P244" s="488">
        <v>0</v>
      </c>
      <c r="Q244" s="489">
        <v>24804466</v>
      </c>
      <c r="R244" s="490">
        <v>0.5</v>
      </c>
      <c r="S244" s="491">
        <v>0.4</v>
      </c>
      <c r="T244" s="491">
        <v>0.09</v>
      </c>
      <c r="U244" s="491">
        <v>0.01</v>
      </c>
      <c r="V244" s="491">
        <v>1</v>
      </c>
      <c r="W244" s="488">
        <v>12402233</v>
      </c>
      <c r="X244" s="488">
        <v>9921786</v>
      </c>
      <c r="Y244" s="488">
        <v>2232402</v>
      </c>
      <c r="Z244" s="488">
        <v>248045</v>
      </c>
      <c r="AA244" s="488">
        <v>24804466</v>
      </c>
      <c r="AB244" s="488">
        <v>0</v>
      </c>
      <c r="AC244" s="488">
        <v>0</v>
      </c>
      <c r="AD244" s="488">
        <v>0</v>
      </c>
      <c r="AE244" s="488">
        <v>0</v>
      </c>
      <c r="AF244" s="488">
        <v>0</v>
      </c>
      <c r="AG244" s="488">
        <v>12402233</v>
      </c>
      <c r="AH244" s="488">
        <v>9921786</v>
      </c>
      <c r="AI244" s="488">
        <v>2232402</v>
      </c>
      <c r="AJ244" s="488">
        <v>248045</v>
      </c>
      <c r="AK244" s="488">
        <v>24804466</v>
      </c>
      <c r="AL244" s="488">
        <v>90800</v>
      </c>
      <c r="AM244" s="488">
        <v>90800</v>
      </c>
      <c r="AN244" s="488">
        <v>0</v>
      </c>
      <c r="AO244" s="488">
        <v>0</v>
      </c>
      <c r="AP244" s="488">
        <v>0</v>
      </c>
      <c r="AQ244" s="488">
        <v>0</v>
      </c>
      <c r="AR244" s="488">
        <v>0</v>
      </c>
      <c r="AS244" s="488">
        <v>0</v>
      </c>
      <c r="AT244" s="488">
        <v>0</v>
      </c>
      <c r="AU244" s="488">
        <v>0</v>
      </c>
      <c r="AV244" s="488">
        <v>0</v>
      </c>
      <c r="AW244" s="488">
        <v>0</v>
      </c>
      <c r="AX244" s="488">
        <v>0</v>
      </c>
      <c r="AY244" s="488">
        <v>0</v>
      </c>
      <c r="AZ244" s="488">
        <v>0</v>
      </c>
      <c r="BA244" s="488">
        <v>0</v>
      </c>
      <c r="BB244" s="488">
        <v>0</v>
      </c>
      <c r="BC244" s="488">
        <v>0</v>
      </c>
      <c r="BD244" s="488">
        <v>0</v>
      </c>
      <c r="BE244" s="491">
        <v>0.5</v>
      </c>
      <c r="BF244" s="491">
        <v>0.4</v>
      </c>
      <c r="BG244" s="491">
        <v>0.09</v>
      </c>
      <c r="BH244" s="491">
        <v>0.01</v>
      </c>
      <c r="BI244" s="491">
        <v>1</v>
      </c>
      <c r="BJ244" s="492">
        <v>-356140</v>
      </c>
      <c r="BK244" s="492">
        <v>-284912</v>
      </c>
      <c r="BL244" s="492">
        <v>-64105</v>
      </c>
      <c r="BM244" s="492">
        <v>-7123</v>
      </c>
      <c r="BN244" s="492">
        <v>-712280</v>
      </c>
      <c r="BO244" s="492">
        <v>12046093</v>
      </c>
      <c r="BP244" s="492">
        <v>9727674</v>
      </c>
      <c r="BQ244" s="492">
        <v>2168297</v>
      </c>
      <c r="BR244" s="492">
        <v>240922</v>
      </c>
      <c r="BS244" s="493">
        <v>24182986</v>
      </c>
      <c r="BT244" s="494">
        <v>149040</v>
      </c>
      <c r="BU244" s="492">
        <v>33534</v>
      </c>
      <c r="BV244" s="492">
        <v>3726</v>
      </c>
      <c r="BW244" s="492">
        <v>186300</v>
      </c>
      <c r="BX244" s="492">
        <v>384744</v>
      </c>
      <c r="BY244" s="492">
        <v>86567</v>
      </c>
      <c r="BZ244" s="492">
        <v>9619</v>
      </c>
      <c r="CA244" s="492">
        <v>480930</v>
      </c>
      <c r="CB244" s="492">
        <v>2517</v>
      </c>
      <c r="CC244" s="492">
        <v>566</v>
      </c>
      <c r="CD244" s="492">
        <v>63</v>
      </c>
      <c r="CE244" s="492">
        <v>3146</v>
      </c>
      <c r="CF244" s="492">
        <v>0</v>
      </c>
      <c r="CG244" s="492">
        <v>0</v>
      </c>
      <c r="CH244" s="492">
        <v>0</v>
      </c>
      <c r="CI244" s="492">
        <v>0</v>
      </c>
      <c r="CJ244" s="492">
        <v>3418</v>
      </c>
      <c r="CK244" s="492">
        <v>769</v>
      </c>
      <c r="CL244" s="492">
        <v>85</v>
      </c>
      <c r="CM244" s="492">
        <v>4272</v>
      </c>
      <c r="CN244" s="492">
        <v>9414</v>
      </c>
      <c r="CO244" s="492">
        <v>2118</v>
      </c>
      <c r="CP244" s="492">
        <v>235</v>
      </c>
      <c r="CQ244" s="492">
        <v>11767</v>
      </c>
      <c r="CR244" s="492">
        <v>0</v>
      </c>
      <c r="CS244" s="492">
        <v>0</v>
      </c>
      <c r="CT244" s="492">
        <v>0</v>
      </c>
      <c r="CU244" s="492">
        <v>0</v>
      </c>
      <c r="CV244" s="492">
        <v>0</v>
      </c>
      <c r="CW244" s="492">
        <v>0</v>
      </c>
      <c r="CX244" s="492">
        <v>0</v>
      </c>
      <c r="CY244" s="492">
        <v>0</v>
      </c>
      <c r="CZ244" s="492">
        <v>549133</v>
      </c>
      <c r="DA244" s="492">
        <v>123554</v>
      </c>
      <c r="DB244" s="492">
        <v>13728</v>
      </c>
      <c r="DC244" s="493">
        <v>686415</v>
      </c>
      <c r="DD244" s="591" t="s">
        <v>352</v>
      </c>
      <c r="DE244" s="592" t="s">
        <v>1164</v>
      </c>
      <c r="DF244" s="593" t="s">
        <v>1165</v>
      </c>
    </row>
    <row r="245" spans="1:110" ht="12.75" x14ac:dyDescent="0.2">
      <c r="A245" s="468">
        <v>238</v>
      </c>
      <c r="B245" s="473" t="s">
        <v>355</v>
      </c>
      <c r="C245" s="403" t="s">
        <v>529</v>
      </c>
      <c r="D245" s="474" t="s">
        <v>906</v>
      </c>
      <c r="E245" s="480" t="s">
        <v>530</v>
      </c>
      <c r="F245" s="487">
        <v>145025625</v>
      </c>
      <c r="G245" s="488">
        <v>0</v>
      </c>
      <c r="H245" s="488">
        <v>7142787</v>
      </c>
      <c r="I245" s="488">
        <v>333796</v>
      </c>
      <c r="J245" s="488">
        <v>0</v>
      </c>
      <c r="K245" s="488">
        <v>333796</v>
      </c>
      <c r="L245" s="488">
        <v>0</v>
      </c>
      <c r="M245" s="488">
        <v>5248696</v>
      </c>
      <c r="N245" s="488">
        <v>218667</v>
      </c>
      <c r="O245" s="488">
        <v>218667</v>
      </c>
      <c r="P245" s="488">
        <v>0</v>
      </c>
      <c r="Q245" s="489">
        <v>132081679</v>
      </c>
      <c r="R245" s="490">
        <v>0</v>
      </c>
      <c r="S245" s="491">
        <v>0.94</v>
      </c>
      <c r="T245" s="491">
        <v>0.05</v>
      </c>
      <c r="U245" s="491">
        <v>0.01</v>
      </c>
      <c r="V245" s="491">
        <v>1</v>
      </c>
      <c r="W245" s="488">
        <v>0</v>
      </c>
      <c r="X245" s="488">
        <v>124156778</v>
      </c>
      <c r="Y245" s="488">
        <v>6604084</v>
      </c>
      <c r="Z245" s="488">
        <v>1320817</v>
      </c>
      <c r="AA245" s="488">
        <v>132081679</v>
      </c>
      <c r="AB245" s="488">
        <v>0</v>
      </c>
      <c r="AC245" s="488">
        <v>0</v>
      </c>
      <c r="AD245" s="488">
        <v>0</v>
      </c>
      <c r="AE245" s="488">
        <v>0</v>
      </c>
      <c r="AF245" s="488">
        <v>0</v>
      </c>
      <c r="AG245" s="488">
        <v>0</v>
      </c>
      <c r="AH245" s="488">
        <v>124156778</v>
      </c>
      <c r="AI245" s="488">
        <v>6604084</v>
      </c>
      <c r="AJ245" s="488">
        <v>1320817</v>
      </c>
      <c r="AK245" s="488">
        <v>132081679</v>
      </c>
      <c r="AL245" s="488">
        <v>333796</v>
      </c>
      <c r="AM245" s="488">
        <v>333796</v>
      </c>
      <c r="AN245" s="488">
        <v>5248696</v>
      </c>
      <c r="AO245" s="488">
        <v>5248696</v>
      </c>
      <c r="AP245" s="488">
        <v>218667</v>
      </c>
      <c r="AQ245" s="488">
        <v>0</v>
      </c>
      <c r="AR245" s="488">
        <v>218667</v>
      </c>
      <c r="AS245" s="488">
        <v>0</v>
      </c>
      <c r="AT245" s="488">
        <v>0</v>
      </c>
      <c r="AU245" s="488">
        <v>0</v>
      </c>
      <c r="AV245" s="488">
        <v>0</v>
      </c>
      <c r="AW245" s="488">
        <v>0</v>
      </c>
      <c r="AX245" s="488">
        <v>0</v>
      </c>
      <c r="AY245" s="488">
        <v>0</v>
      </c>
      <c r="AZ245" s="488">
        <v>0</v>
      </c>
      <c r="BA245" s="488">
        <v>0</v>
      </c>
      <c r="BB245" s="488">
        <v>0</v>
      </c>
      <c r="BC245" s="488">
        <v>0</v>
      </c>
      <c r="BD245" s="488">
        <v>0</v>
      </c>
      <c r="BE245" s="491">
        <v>0.5</v>
      </c>
      <c r="BF245" s="491">
        <v>0.49</v>
      </c>
      <c r="BG245" s="491">
        <v>0</v>
      </c>
      <c r="BH245" s="491">
        <v>0.01</v>
      </c>
      <c r="BI245" s="491">
        <v>1</v>
      </c>
      <c r="BJ245" s="492">
        <v>-6501163</v>
      </c>
      <c r="BK245" s="492">
        <v>-6371139</v>
      </c>
      <c r="BL245" s="492">
        <v>0</v>
      </c>
      <c r="BM245" s="492">
        <v>-130023</v>
      </c>
      <c r="BN245" s="492">
        <v>-13002325</v>
      </c>
      <c r="BO245" s="492">
        <v>-6501163</v>
      </c>
      <c r="BP245" s="492">
        <v>123586798</v>
      </c>
      <c r="BQ245" s="492">
        <v>6604084</v>
      </c>
      <c r="BR245" s="492">
        <v>1190794</v>
      </c>
      <c r="BS245" s="493">
        <v>124880513</v>
      </c>
      <c r="BT245" s="494">
        <v>1947144</v>
      </c>
      <c r="BU245" s="492">
        <v>99203</v>
      </c>
      <c r="BV245" s="492">
        <v>19841</v>
      </c>
      <c r="BW245" s="492">
        <v>2066188</v>
      </c>
      <c r="BX245" s="492">
        <v>2311907</v>
      </c>
      <c r="BY245" s="492">
        <v>122656</v>
      </c>
      <c r="BZ245" s="492">
        <v>24531</v>
      </c>
      <c r="CA245" s="492">
        <v>2459094</v>
      </c>
      <c r="CB245" s="492">
        <v>34451</v>
      </c>
      <c r="CC245" s="492">
        <v>1833</v>
      </c>
      <c r="CD245" s="492">
        <v>367</v>
      </c>
      <c r="CE245" s="492">
        <v>36651</v>
      </c>
      <c r="CF245" s="492">
        <v>0</v>
      </c>
      <c r="CG245" s="492">
        <v>0</v>
      </c>
      <c r="CH245" s="492">
        <v>0</v>
      </c>
      <c r="CI245" s="492">
        <v>0</v>
      </c>
      <c r="CJ245" s="492">
        <v>7836</v>
      </c>
      <c r="CK245" s="492">
        <v>417</v>
      </c>
      <c r="CL245" s="492">
        <v>83</v>
      </c>
      <c r="CM245" s="492">
        <v>8336</v>
      </c>
      <c r="CN245" s="492">
        <v>0</v>
      </c>
      <c r="CO245" s="492">
        <v>0</v>
      </c>
      <c r="CP245" s="492">
        <v>0</v>
      </c>
      <c r="CQ245" s="492">
        <v>0</v>
      </c>
      <c r="CR245" s="492">
        <v>0</v>
      </c>
      <c r="CS245" s="492">
        <v>0</v>
      </c>
      <c r="CT245" s="492">
        <v>0</v>
      </c>
      <c r="CU245" s="492">
        <v>0</v>
      </c>
      <c r="CV245" s="492">
        <v>0</v>
      </c>
      <c r="CW245" s="492">
        <v>0</v>
      </c>
      <c r="CX245" s="492">
        <v>0</v>
      </c>
      <c r="CY245" s="492">
        <v>0</v>
      </c>
      <c r="CZ245" s="492">
        <v>4301338</v>
      </c>
      <c r="DA245" s="492">
        <v>224109</v>
      </c>
      <c r="DB245" s="492">
        <v>44822</v>
      </c>
      <c r="DC245" s="493">
        <v>4570269</v>
      </c>
      <c r="DD245" s="591" t="s">
        <v>530</v>
      </c>
      <c r="DE245" s="592" t="s">
        <v>529</v>
      </c>
      <c r="DF245" s="593" t="s">
        <v>1181</v>
      </c>
    </row>
    <row r="246" spans="1:110" ht="12.75" x14ac:dyDescent="0.2">
      <c r="A246" s="468">
        <v>239</v>
      </c>
      <c r="B246" s="473" t="s">
        <v>357</v>
      </c>
      <c r="C246" s="403" t="s">
        <v>897</v>
      </c>
      <c r="D246" s="474" t="s">
        <v>906</v>
      </c>
      <c r="E246" s="480" t="s">
        <v>356</v>
      </c>
      <c r="F246" s="487">
        <v>24920531</v>
      </c>
      <c r="G246" s="488">
        <v>0</v>
      </c>
      <c r="H246" s="488">
        <v>567743</v>
      </c>
      <c r="I246" s="488">
        <v>205674</v>
      </c>
      <c r="J246" s="488">
        <v>0</v>
      </c>
      <c r="K246" s="488">
        <v>205674</v>
      </c>
      <c r="L246" s="488">
        <v>0</v>
      </c>
      <c r="M246" s="488">
        <v>0</v>
      </c>
      <c r="N246" s="488">
        <v>0</v>
      </c>
      <c r="O246" s="488">
        <v>0</v>
      </c>
      <c r="P246" s="488">
        <v>0</v>
      </c>
      <c r="Q246" s="489">
        <v>24147114</v>
      </c>
      <c r="R246" s="490">
        <v>0.5</v>
      </c>
      <c r="S246" s="491">
        <v>0.4</v>
      </c>
      <c r="T246" s="491">
        <v>0.09</v>
      </c>
      <c r="U246" s="491">
        <v>0.01</v>
      </c>
      <c r="V246" s="491">
        <v>1</v>
      </c>
      <c r="W246" s="488">
        <v>12073557</v>
      </c>
      <c r="X246" s="488">
        <v>9658846</v>
      </c>
      <c r="Y246" s="488">
        <v>2173240</v>
      </c>
      <c r="Z246" s="488">
        <v>241471</v>
      </c>
      <c r="AA246" s="488">
        <v>24147114</v>
      </c>
      <c r="AB246" s="488">
        <v>0</v>
      </c>
      <c r="AC246" s="488">
        <v>0</v>
      </c>
      <c r="AD246" s="488">
        <v>0</v>
      </c>
      <c r="AE246" s="488">
        <v>0</v>
      </c>
      <c r="AF246" s="488">
        <v>0</v>
      </c>
      <c r="AG246" s="488">
        <v>12073557</v>
      </c>
      <c r="AH246" s="488">
        <v>9658846</v>
      </c>
      <c r="AI246" s="488">
        <v>2173240</v>
      </c>
      <c r="AJ246" s="488">
        <v>241471</v>
      </c>
      <c r="AK246" s="488">
        <v>24147114</v>
      </c>
      <c r="AL246" s="488">
        <v>205674</v>
      </c>
      <c r="AM246" s="488">
        <v>205674</v>
      </c>
      <c r="AN246" s="488">
        <v>0</v>
      </c>
      <c r="AO246" s="488">
        <v>0</v>
      </c>
      <c r="AP246" s="488">
        <v>0</v>
      </c>
      <c r="AQ246" s="488">
        <v>0</v>
      </c>
      <c r="AR246" s="488">
        <v>0</v>
      </c>
      <c r="AS246" s="488">
        <v>0</v>
      </c>
      <c r="AT246" s="488">
        <v>0</v>
      </c>
      <c r="AU246" s="488">
        <v>0</v>
      </c>
      <c r="AV246" s="488">
        <v>0</v>
      </c>
      <c r="AW246" s="488">
        <v>0</v>
      </c>
      <c r="AX246" s="488">
        <v>0</v>
      </c>
      <c r="AY246" s="488">
        <v>0</v>
      </c>
      <c r="AZ246" s="488">
        <v>0</v>
      </c>
      <c r="BA246" s="488">
        <v>0</v>
      </c>
      <c r="BB246" s="488">
        <v>0</v>
      </c>
      <c r="BC246" s="488">
        <v>0</v>
      </c>
      <c r="BD246" s="488">
        <v>0</v>
      </c>
      <c r="BE246" s="491">
        <v>0.5</v>
      </c>
      <c r="BF246" s="491">
        <v>0.4</v>
      </c>
      <c r="BG246" s="491">
        <v>0.09</v>
      </c>
      <c r="BH246" s="491">
        <v>0.01</v>
      </c>
      <c r="BI246" s="491">
        <v>1</v>
      </c>
      <c r="BJ246" s="492">
        <v>-15290653</v>
      </c>
      <c r="BK246" s="492">
        <v>-12232523</v>
      </c>
      <c r="BL246" s="492">
        <v>-2752318</v>
      </c>
      <c r="BM246" s="492">
        <v>-305813</v>
      </c>
      <c r="BN246" s="492">
        <v>-30581307</v>
      </c>
      <c r="BO246" s="492">
        <v>-3217096</v>
      </c>
      <c r="BP246" s="492">
        <v>-2368003</v>
      </c>
      <c r="BQ246" s="492">
        <v>-579078</v>
      </c>
      <c r="BR246" s="492">
        <v>-64342</v>
      </c>
      <c r="BS246" s="493">
        <v>-6228519</v>
      </c>
      <c r="BT246" s="494">
        <v>145090</v>
      </c>
      <c r="BU246" s="492">
        <v>32645</v>
      </c>
      <c r="BV246" s="492">
        <v>3627</v>
      </c>
      <c r="BW246" s="492">
        <v>181362</v>
      </c>
      <c r="BX246" s="492">
        <v>1286612</v>
      </c>
      <c r="BY246" s="492">
        <v>289488</v>
      </c>
      <c r="BZ246" s="492">
        <v>32165</v>
      </c>
      <c r="CA246" s="492">
        <v>1608265</v>
      </c>
      <c r="CB246" s="492">
        <v>0</v>
      </c>
      <c r="CC246" s="492">
        <v>0</v>
      </c>
      <c r="CD246" s="492">
        <v>0</v>
      </c>
      <c r="CE246" s="492">
        <v>0</v>
      </c>
      <c r="CF246" s="492">
        <v>16240</v>
      </c>
      <c r="CG246" s="492">
        <v>3654</v>
      </c>
      <c r="CH246" s="492">
        <v>406</v>
      </c>
      <c r="CI246" s="492">
        <v>20300</v>
      </c>
      <c r="CJ246" s="492">
        <v>4059</v>
      </c>
      <c r="CK246" s="492">
        <v>914</v>
      </c>
      <c r="CL246" s="492">
        <v>102</v>
      </c>
      <c r="CM246" s="492">
        <v>5075</v>
      </c>
      <c r="CN246" s="492">
        <v>17968</v>
      </c>
      <c r="CO246" s="492">
        <v>4043</v>
      </c>
      <c r="CP246" s="492">
        <v>449</v>
      </c>
      <c r="CQ246" s="492">
        <v>22460</v>
      </c>
      <c r="CR246" s="492">
        <v>0</v>
      </c>
      <c r="CS246" s="492">
        <v>0</v>
      </c>
      <c r="CT246" s="492">
        <v>0</v>
      </c>
      <c r="CU246" s="492">
        <v>0</v>
      </c>
      <c r="CV246" s="492">
        <v>0</v>
      </c>
      <c r="CW246" s="492">
        <v>0</v>
      </c>
      <c r="CX246" s="492">
        <v>0</v>
      </c>
      <c r="CY246" s="492">
        <v>0</v>
      </c>
      <c r="CZ246" s="492">
        <v>1469969</v>
      </c>
      <c r="DA246" s="492">
        <v>330744</v>
      </c>
      <c r="DB246" s="492">
        <v>36749</v>
      </c>
      <c r="DC246" s="493">
        <v>1837462</v>
      </c>
      <c r="DD246" s="591" t="s">
        <v>356</v>
      </c>
      <c r="DE246" s="592" t="s">
        <v>1211</v>
      </c>
      <c r="DF246" s="593" t="s">
        <v>1212</v>
      </c>
    </row>
    <row r="247" spans="1:110" ht="12.75" x14ac:dyDescent="0.2">
      <c r="A247" s="468">
        <v>240</v>
      </c>
      <c r="B247" s="473" t="s">
        <v>359</v>
      </c>
      <c r="C247" s="403" t="s">
        <v>897</v>
      </c>
      <c r="D247" s="474" t="s">
        <v>900</v>
      </c>
      <c r="E247" s="480" t="s">
        <v>358</v>
      </c>
      <c r="F247" s="487">
        <v>25316929</v>
      </c>
      <c r="G247" s="488">
        <v>0</v>
      </c>
      <c r="H247" s="488">
        <v>2734374</v>
      </c>
      <c r="I247" s="488">
        <v>106913</v>
      </c>
      <c r="J247" s="488">
        <v>0</v>
      </c>
      <c r="K247" s="488">
        <v>106913</v>
      </c>
      <c r="L247" s="488">
        <v>0</v>
      </c>
      <c r="M247" s="488">
        <v>0</v>
      </c>
      <c r="N247" s="488">
        <v>243855</v>
      </c>
      <c r="O247" s="488">
        <v>243855</v>
      </c>
      <c r="P247" s="488">
        <v>0</v>
      </c>
      <c r="Q247" s="489">
        <v>22231787</v>
      </c>
      <c r="R247" s="490">
        <v>0.5</v>
      </c>
      <c r="S247" s="491">
        <v>0.4</v>
      </c>
      <c r="T247" s="491">
        <v>0.1</v>
      </c>
      <c r="U247" s="491">
        <v>0</v>
      </c>
      <c r="V247" s="491">
        <v>1</v>
      </c>
      <c r="W247" s="488">
        <v>11115893</v>
      </c>
      <c r="X247" s="488">
        <v>8892715</v>
      </c>
      <c r="Y247" s="488">
        <v>2223179</v>
      </c>
      <c r="Z247" s="488">
        <v>0</v>
      </c>
      <c r="AA247" s="488">
        <v>22231787</v>
      </c>
      <c r="AB247" s="488">
        <v>0</v>
      </c>
      <c r="AC247" s="488">
        <v>0</v>
      </c>
      <c r="AD247" s="488">
        <v>0</v>
      </c>
      <c r="AE247" s="488">
        <v>0</v>
      </c>
      <c r="AF247" s="488">
        <v>0</v>
      </c>
      <c r="AG247" s="488">
        <v>11115893</v>
      </c>
      <c r="AH247" s="488">
        <v>8892715</v>
      </c>
      <c r="AI247" s="488">
        <v>2223179</v>
      </c>
      <c r="AJ247" s="488">
        <v>0</v>
      </c>
      <c r="AK247" s="488">
        <v>22231787</v>
      </c>
      <c r="AL247" s="488">
        <v>106913</v>
      </c>
      <c r="AM247" s="488">
        <v>106913</v>
      </c>
      <c r="AN247" s="488">
        <v>0</v>
      </c>
      <c r="AO247" s="488">
        <v>0</v>
      </c>
      <c r="AP247" s="488">
        <v>243855</v>
      </c>
      <c r="AQ247" s="488">
        <v>0</v>
      </c>
      <c r="AR247" s="488">
        <v>243855</v>
      </c>
      <c r="AS247" s="488">
        <v>0</v>
      </c>
      <c r="AT247" s="488">
        <v>0</v>
      </c>
      <c r="AU247" s="488">
        <v>0</v>
      </c>
      <c r="AV247" s="488">
        <v>0</v>
      </c>
      <c r="AW247" s="488">
        <v>0</v>
      </c>
      <c r="AX247" s="488">
        <v>0</v>
      </c>
      <c r="AY247" s="488">
        <v>0</v>
      </c>
      <c r="AZ247" s="488">
        <v>0</v>
      </c>
      <c r="BA247" s="488">
        <v>0</v>
      </c>
      <c r="BB247" s="488">
        <v>0</v>
      </c>
      <c r="BC247" s="488">
        <v>0</v>
      </c>
      <c r="BD247" s="488">
        <v>0</v>
      </c>
      <c r="BE247" s="491">
        <v>0.5</v>
      </c>
      <c r="BF247" s="491">
        <v>0.4</v>
      </c>
      <c r="BG247" s="491">
        <v>0.1</v>
      </c>
      <c r="BH247" s="491">
        <v>0</v>
      </c>
      <c r="BI247" s="491">
        <v>1</v>
      </c>
      <c r="BJ247" s="492">
        <v>-716061</v>
      </c>
      <c r="BK247" s="492">
        <v>-572849</v>
      </c>
      <c r="BL247" s="492">
        <v>-143212</v>
      </c>
      <c r="BM247" s="492">
        <v>0</v>
      </c>
      <c r="BN247" s="492">
        <v>-1432122</v>
      </c>
      <c r="BO247" s="492">
        <v>10399832</v>
      </c>
      <c r="BP247" s="492">
        <v>8670634</v>
      </c>
      <c r="BQ247" s="492">
        <v>2079967</v>
      </c>
      <c r="BR247" s="492">
        <v>0</v>
      </c>
      <c r="BS247" s="493">
        <v>21150433</v>
      </c>
      <c r="BT247" s="494">
        <v>137245</v>
      </c>
      <c r="BU247" s="492">
        <v>33395</v>
      </c>
      <c r="BV247" s="492">
        <v>0</v>
      </c>
      <c r="BW247" s="492">
        <v>170640</v>
      </c>
      <c r="BX247" s="492">
        <v>476722</v>
      </c>
      <c r="BY247" s="492">
        <v>119181</v>
      </c>
      <c r="BZ247" s="492">
        <v>0</v>
      </c>
      <c r="CA247" s="492">
        <v>595903</v>
      </c>
      <c r="CB247" s="492">
        <v>0</v>
      </c>
      <c r="CC247" s="492">
        <v>0</v>
      </c>
      <c r="CD247" s="492">
        <v>0</v>
      </c>
      <c r="CE247" s="492">
        <v>0</v>
      </c>
      <c r="CF247" s="492">
        <v>0</v>
      </c>
      <c r="CG247" s="492">
        <v>0</v>
      </c>
      <c r="CH247" s="492">
        <v>0</v>
      </c>
      <c r="CI247" s="492">
        <v>0</v>
      </c>
      <c r="CJ247" s="492">
        <v>0</v>
      </c>
      <c r="CK247" s="492">
        <v>0</v>
      </c>
      <c r="CL247" s="492">
        <v>0</v>
      </c>
      <c r="CM247" s="492">
        <v>0</v>
      </c>
      <c r="CN247" s="492">
        <v>12532</v>
      </c>
      <c r="CO247" s="492">
        <v>3133</v>
      </c>
      <c r="CP247" s="492">
        <v>0</v>
      </c>
      <c r="CQ247" s="492">
        <v>15665</v>
      </c>
      <c r="CR247" s="492">
        <v>609</v>
      </c>
      <c r="CS247" s="492">
        <v>152</v>
      </c>
      <c r="CT247" s="492">
        <v>0</v>
      </c>
      <c r="CU247" s="492">
        <v>761</v>
      </c>
      <c r="CV247" s="492">
        <v>0</v>
      </c>
      <c r="CW247" s="492">
        <v>0</v>
      </c>
      <c r="CX247" s="492">
        <v>0</v>
      </c>
      <c r="CY247" s="492">
        <v>0</v>
      </c>
      <c r="CZ247" s="492">
        <v>627108</v>
      </c>
      <c r="DA247" s="492">
        <v>155861</v>
      </c>
      <c r="DB247" s="492">
        <v>0</v>
      </c>
      <c r="DC247" s="493">
        <v>782969</v>
      </c>
      <c r="DD247" s="591" t="s">
        <v>358</v>
      </c>
      <c r="DE247" s="592" t="s">
        <v>1188</v>
      </c>
      <c r="DF247" s="593" t="s">
        <v>1162</v>
      </c>
    </row>
    <row r="248" spans="1:110" ht="12.75" x14ac:dyDescent="0.2">
      <c r="A248" s="468">
        <v>241</v>
      </c>
      <c r="B248" s="473" t="s">
        <v>361</v>
      </c>
      <c r="C248" s="403" t="s">
        <v>897</v>
      </c>
      <c r="D248" s="474" t="s">
        <v>900</v>
      </c>
      <c r="E248" s="480" t="s">
        <v>360</v>
      </c>
      <c r="F248" s="487">
        <v>40133579</v>
      </c>
      <c r="G248" s="488">
        <v>683</v>
      </c>
      <c r="H248" s="488">
        <v>0</v>
      </c>
      <c r="I248" s="488">
        <v>177446</v>
      </c>
      <c r="J248" s="488">
        <v>0</v>
      </c>
      <c r="K248" s="488">
        <v>177446</v>
      </c>
      <c r="L248" s="488">
        <v>0</v>
      </c>
      <c r="M248" s="488">
        <v>0</v>
      </c>
      <c r="N248" s="488">
        <v>201227</v>
      </c>
      <c r="O248" s="488">
        <v>201227</v>
      </c>
      <c r="P248" s="488">
        <v>0</v>
      </c>
      <c r="Q248" s="489">
        <v>39755589</v>
      </c>
      <c r="R248" s="490">
        <v>0.5</v>
      </c>
      <c r="S248" s="491">
        <v>0.4</v>
      </c>
      <c r="T248" s="491">
        <v>0.1</v>
      </c>
      <c r="U248" s="491">
        <v>0</v>
      </c>
      <c r="V248" s="491">
        <v>1</v>
      </c>
      <c r="W248" s="488">
        <v>19877794</v>
      </c>
      <c r="X248" s="488">
        <v>15902236</v>
      </c>
      <c r="Y248" s="488">
        <v>3975559</v>
      </c>
      <c r="Z248" s="488">
        <v>0</v>
      </c>
      <c r="AA248" s="488">
        <v>39755589</v>
      </c>
      <c r="AB248" s="488">
        <v>0</v>
      </c>
      <c r="AC248" s="488">
        <v>0</v>
      </c>
      <c r="AD248" s="488">
        <v>0</v>
      </c>
      <c r="AE248" s="488">
        <v>0</v>
      </c>
      <c r="AF248" s="488">
        <v>0</v>
      </c>
      <c r="AG248" s="488">
        <v>19877794</v>
      </c>
      <c r="AH248" s="488">
        <v>15902236</v>
      </c>
      <c r="AI248" s="488">
        <v>3975559</v>
      </c>
      <c r="AJ248" s="488">
        <v>0</v>
      </c>
      <c r="AK248" s="488">
        <v>39755589</v>
      </c>
      <c r="AL248" s="488">
        <v>177446</v>
      </c>
      <c r="AM248" s="488">
        <v>177446</v>
      </c>
      <c r="AN248" s="488">
        <v>0</v>
      </c>
      <c r="AO248" s="488">
        <v>0</v>
      </c>
      <c r="AP248" s="488">
        <v>201227</v>
      </c>
      <c r="AQ248" s="488">
        <v>0</v>
      </c>
      <c r="AR248" s="488">
        <v>201227</v>
      </c>
      <c r="AS248" s="488">
        <v>0</v>
      </c>
      <c r="AT248" s="488">
        <v>0</v>
      </c>
      <c r="AU248" s="488">
        <v>0</v>
      </c>
      <c r="AV248" s="488">
        <v>0</v>
      </c>
      <c r="AW248" s="488">
        <v>0</v>
      </c>
      <c r="AX248" s="488">
        <v>0</v>
      </c>
      <c r="AY248" s="488">
        <v>0</v>
      </c>
      <c r="AZ248" s="488">
        <v>0</v>
      </c>
      <c r="BA248" s="488">
        <v>0</v>
      </c>
      <c r="BB248" s="488">
        <v>0</v>
      </c>
      <c r="BC248" s="488">
        <v>0</v>
      </c>
      <c r="BD248" s="488">
        <v>0</v>
      </c>
      <c r="BE248" s="491">
        <v>0.5</v>
      </c>
      <c r="BF248" s="491">
        <v>0.4</v>
      </c>
      <c r="BG248" s="491">
        <v>0.1</v>
      </c>
      <c r="BH248" s="491">
        <v>0</v>
      </c>
      <c r="BI248" s="491">
        <v>1</v>
      </c>
      <c r="BJ248" s="492">
        <v>-931614</v>
      </c>
      <c r="BK248" s="492">
        <v>-745291</v>
      </c>
      <c r="BL248" s="492">
        <v>-186323</v>
      </c>
      <c r="BM248" s="492">
        <v>0</v>
      </c>
      <c r="BN248" s="492">
        <v>-1863228</v>
      </c>
      <c r="BO248" s="492">
        <v>18946180</v>
      </c>
      <c r="BP248" s="492">
        <v>15535618</v>
      </c>
      <c r="BQ248" s="492">
        <v>3789236</v>
      </c>
      <c r="BR248" s="492">
        <v>0</v>
      </c>
      <c r="BS248" s="493">
        <v>38271034</v>
      </c>
      <c r="BT248" s="494">
        <v>241898</v>
      </c>
      <c r="BU248" s="492">
        <v>59719</v>
      </c>
      <c r="BV248" s="492">
        <v>0</v>
      </c>
      <c r="BW248" s="492">
        <v>301617</v>
      </c>
      <c r="BX248" s="492">
        <v>764434</v>
      </c>
      <c r="BY248" s="492">
        <v>191108</v>
      </c>
      <c r="BZ248" s="492">
        <v>0</v>
      </c>
      <c r="CA248" s="492">
        <v>955542</v>
      </c>
      <c r="CB248" s="492">
        <v>0</v>
      </c>
      <c r="CC248" s="492">
        <v>0</v>
      </c>
      <c r="CD248" s="492">
        <v>0</v>
      </c>
      <c r="CE248" s="492">
        <v>0</v>
      </c>
      <c r="CF248" s="492">
        <v>5422</v>
      </c>
      <c r="CG248" s="492">
        <v>1356</v>
      </c>
      <c r="CH248" s="492">
        <v>0</v>
      </c>
      <c r="CI248" s="492">
        <v>6778</v>
      </c>
      <c r="CJ248" s="492">
        <v>18046</v>
      </c>
      <c r="CK248" s="492">
        <v>4512</v>
      </c>
      <c r="CL248" s="492">
        <v>0</v>
      </c>
      <c r="CM248" s="492">
        <v>22558</v>
      </c>
      <c r="CN248" s="492">
        <v>34105</v>
      </c>
      <c r="CO248" s="492">
        <v>8526</v>
      </c>
      <c r="CP248" s="492">
        <v>0</v>
      </c>
      <c r="CQ248" s="492">
        <v>42631</v>
      </c>
      <c r="CR248" s="492">
        <v>1218</v>
      </c>
      <c r="CS248" s="492">
        <v>305</v>
      </c>
      <c r="CT248" s="492">
        <v>0</v>
      </c>
      <c r="CU248" s="492">
        <v>1523</v>
      </c>
      <c r="CV248" s="492">
        <v>0</v>
      </c>
      <c r="CW248" s="492">
        <v>0</v>
      </c>
      <c r="CX248" s="492">
        <v>0</v>
      </c>
      <c r="CY248" s="492">
        <v>0</v>
      </c>
      <c r="CZ248" s="492">
        <v>1065123</v>
      </c>
      <c r="DA248" s="492">
        <v>265526</v>
      </c>
      <c r="DB248" s="492">
        <v>0</v>
      </c>
      <c r="DC248" s="493">
        <v>1330649</v>
      </c>
      <c r="DD248" s="591" t="s">
        <v>360</v>
      </c>
      <c r="DE248" s="592" t="s">
        <v>1188</v>
      </c>
      <c r="DF248" s="593" t="s">
        <v>1162</v>
      </c>
    </row>
    <row r="249" spans="1:110" ht="12.75" x14ac:dyDescent="0.2">
      <c r="A249" s="468">
        <v>242</v>
      </c>
      <c r="B249" s="473" t="s">
        <v>363</v>
      </c>
      <c r="C249" s="403" t="s">
        <v>897</v>
      </c>
      <c r="D249" s="474" t="s">
        <v>899</v>
      </c>
      <c r="E249" s="480" t="s">
        <v>362</v>
      </c>
      <c r="F249" s="487">
        <v>39288434</v>
      </c>
      <c r="G249" s="488">
        <v>1235130</v>
      </c>
      <c r="H249" s="488">
        <v>0</v>
      </c>
      <c r="I249" s="488">
        <v>300847</v>
      </c>
      <c r="J249" s="488">
        <v>0</v>
      </c>
      <c r="K249" s="488">
        <v>300847</v>
      </c>
      <c r="L249" s="488">
        <v>0</v>
      </c>
      <c r="M249" s="488">
        <v>0</v>
      </c>
      <c r="N249" s="488">
        <v>0</v>
      </c>
      <c r="O249" s="488">
        <v>0</v>
      </c>
      <c r="P249" s="488">
        <v>0</v>
      </c>
      <c r="Q249" s="489">
        <v>40222717</v>
      </c>
      <c r="R249" s="490">
        <v>0.5</v>
      </c>
      <c r="S249" s="491">
        <v>0.4</v>
      </c>
      <c r="T249" s="491">
        <v>0.1</v>
      </c>
      <c r="U249" s="491">
        <v>0</v>
      </c>
      <c r="V249" s="491">
        <v>1</v>
      </c>
      <c r="W249" s="488">
        <v>20111358</v>
      </c>
      <c r="X249" s="488">
        <v>16089087</v>
      </c>
      <c r="Y249" s="488">
        <v>4022272</v>
      </c>
      <c r="Z249" s="488">
        <v>0</v>
      </c>
      <c r="AA249" s="488">
        <v>40222717</v>
      </c>
      <c r="AB249" s="488">
        <v>0</v>
      </c>
      <c r="AC249" s="488">
        <v>0</v>
      </c>
      <c r="AD249" s="488">
        <v>0</v>
      </c>
      <c r="AE249" s="488">
        <v>0</v>
      </c>
      <c r="AF249" s="488">
        <v>0</v>
      </c>
      <c r="AG249" s="488">
        <v>20111358</v>
      </c>
      <c r="AH249" s="488">
        <v>16089087</v>
      </c>
      <c r="AI249" s="488">
        <v>4022272</v>
      </c>
      <c r="AJ249" s="488">
        <v>0</v>
      </c>
      <c r="AK249" s="488">
        <v>40222717</v>
      </c>
      <c r="AL249" s="488">
        <v>300847</v>
      </c>
      <c r="AM249" s="488">
        <v>300847</v>
      </c>
      <c r="AN249" s="488">
        <v>0</v>
      </c>
      <c r="AO249" s="488">
        <v>0</v>
      </c>
      <c r="AP249" s="488">
        <v>0</v>
      </c>
      <c r="AQ249" s="488">
        <v>0</v>
      </c>
      <c r="AR249" s="488">
        <v>0</v>
      </c>
      <c r="AS249" s="488">
        <v>0</v>
      </c>
      <c r="AT249" s="488">
        <v>0</v>
      </c>
      <c r="AU249" s="488">
        <v>0</v>
      </c>
      <c r="AV249" s="488">
        <v>0</v>
      </c>
      <c r="AW249" s="488">
        <v>0</v>
      </c>
      <c r="AX249" s="488">
        <v>0</v>
      </c>
      <c r="AY249" s="488">
        <v>0</v>
      </c>
      <c r="AZ249" s="488">
        <v>0</v>
      </c>
      <c r="BA249" s="488">
        <v>0</v>
      </c>
      <c r="BB249" s="488">
        <v>0</v>
      </c>
      <c r="BC249" s="488">
        <v>0</v>
      </c>
      <c r="BD249" s="488">
        <v>0</v>
      </c>
      <c r="BE249" s="491">
        <v>0.5</v>
      </c>
      <c r="BF249" s="491">
        <v>0.4</v>
      </c>
      <c r="BG249" s="491">
        <v>0.1</v>
      </c>
      <c r="BH249" s="491">
        <v>0</v>
      </c>
      <c r="BI249" s="491">
        <v>1</v>
      </c>
      <c r="BJ249" s="492">
        <v>-1193869</v>
      </c>
      <c r="BK249" s="492">
        <v>-955095</v>
      </c>
      <c r="BL249" s="492">
        <v>-238774</v>
      </c>
      <c r="BM249" s="492">
        <v>0</v>
      </c>
      <c r="BN249" s="492">
        <v>-2387738</v>
      </c>
      <c r="BO249" s="492">
        <v>18917489</v>
      </c>
      <c r="BP249" s="492">
        <v>15434839</v>
      </c>
      <c r="BQ249" s="492">
        <v>3783498</v>
      </c>
      <c r="BR249" s="492">
        <v>0</v>
      </c>
      <c r="BS249" s="493">
        <v>38135826</v>
      </c>
      <c r="BT249" s="494">
        <v>241682</v>
      </c>
      <c r="BU249" s="492">
        <v>60420</v>
      </c>
      <c r="BV249" s="492">
        <v>0</v>
      </c>
      <c r="BW249" s="492">
        <v>302102</v>
      </c>
      <c r="BX249" s="492">
        <v>1960451</v>
      </c>
      <c r="BY249" s="492">
        <v>490113</v>
      </c>
      <c r="BZ249" s="492">
        <v>0</v>
      </c>
      <c r="CA249" s="492">
        <v>2450564</v>
      </c>
      <c r="CB249" s="492">
        <v>388</v>
      </c>
      <c r="CC249" s="492">
        <v>97</v>
      </c>
      <c r="CD249" s="492">
        <v>0</v>
      </c>
      <c r="CE249" s="492">
        <v>485</v>
      </c>
      <c r="CF249" s="492">
        <v>358</v>
      </c>
      <c r="CG249" s="492">
        <v>90</v>
      </c>
      <c r="CH249" s="492">
        <v>0</v>
      </c>
      <c r="CI249" s="492">
        <v>448</v>
      </c>
      <c r="CJ249" s="492">
        <v>3293</v>
      </c>
      <c r="CK249" s="492">
        <v>823</v>
      </c>
      <c r="CL249" s="492">
        <v>0</v>
      </c>
      <c r="CM249" s="492">
        <v>4116</v>
      </c>
      <c r="CN249" s="492">
        <v>8241</v>
      </c>
      <c r="CO249" s="492">
        <v>2060</v>
      </c>
      <c r="CP249" s="492">
        <v>0</v>
      </c>
      <c r="CQ249" s="492">
        <v>10301</v>
      </c>
      <c r="CR249" s="492">
        <v>609</v>
      </c>
      <c r="CS249" s="492">
        <v>152</v>
      </c>
      <c r="CT249" s="492">
        <v>0</v>
      </c>
      <c r="CU249" s="492">
        <v>761</v>
      </c>
      <c r="CV249" s="492">
        <v>0</v>
      </c>
      <c r="CW249" s="492">
        <v>0</v>
      </c>
      <c r="CX249" s="492">
        <v>0</v>
      </c>
      <c r="CY249" s="492">
        <v>0</v>
      </c>
      <c r="CZ249" s="492">
        <v>2215022</v>
      </c>
      <c r="DA249" s="492">
        <v>553755</v>
      </c>
      <c r="DB249" s="492">
        <v>0</v>
      </c>
      <c r="DC249" s="493">
        <v>2768777</v>
      </c>
      <c r="DD249" s="591" t="s">
        <v>362</v>
      </c>
      <c r="DE249" s="592" t="s">
        <v>1163</v>
      </c>
      <c r="DF249" s="593" t="s">
        <v>1162</v>
      </c>
    </row>
    <row r="250" spans="1:110" ht="12.75" x14ac:dyDescent="0.2">
      <c r="A250" s="468">
        <v>243</v>
      </c>
      <c r="B250" s="473" t="s">
        <v>365</v>
      </c>
      <c r="C250" s="403" t="s">
        <v>897</v>
      </c>
      <c r="D250" s="474" t="s">
        <v>901</v>
      </c>
      <c r="E250" s="480" t="s">
        <v>364</v>
      </c>
      <c r="F250" s="487">
        <v>30129330</v>
      </c>
      <c r="G250" s="488">
        <v>0</v>
      </c>
      <c r="H250" s="488">
        <v>421918</v>
      </c>
      <c r="I250" s="488">
        <v>162366</v>
      </c>
      <c r="J250" s="488">
        <v>0</v>
      </c>
      <c r="K250" s="488">
        <v>162366</v>
      </c>
      <c r="L250" s="488">
        <v>0</v>
      </c>
      <c r="M250" s="488">
        <v>0</v>
      </c>
      <c r="N250" s="488">
        <v>149872</v>
      </c>
      <c r="O250" s="488">
        <v>149872</v>
      </c>
      <c r="P250" s="488">
        <v>0</v>
      </c>
      <c r="Q250" s="489">
        <v>29395174</v>
      </c>
      <c r="R250" s="490">
        <v>0.5</v>
      </c>
      <c r="S250" s="491">
        <v>0.4</v>
      </c>
      <c r="T250" s="491">
        <v>0.1</v>
      </c>
      <c r="U250" s="491">
        <v>0</v>
      </c>
      <c r="V250" s="491">
        <v>1</v>
      </c>
      <c r="W250" s="488">
        <v>14697587</v>
      </c>
      <c r="X250" s="488">
        <v>11758070</v>
      </c>
      <c r="Y250" s="488">
        <v>2939517</v>
      </c>
      <c r="Z250" s="488">
        <v>0</v>
      </c>
      <c r="AA250" s="488">
        <v>29395174</v>
      </c>
      <c r="AB250" s="488">
        <v>284686</v>
      </c>
      <c r="AC250" s="488">
        <v>0</v>
      </c>
      <c r="AD250" s="488">
        <v>0</v>
      </c>
      <c r="AE250" s="488">
        <v>0</v>
      </c>
      <c r="AF250" s="488">
        <v>284686</v>
      </c>
      <c r="AG250" s="488">
        <v>14412901</v>
      </c>
      <c r="AH250" s="488">
        <v>11758070</v>
      </c>
      <c r="AI250" s="488">
        <v>2939517</v>
      </c>
      <c r="AJ250" s="488">
        <v>0</v>
      </c>
      <c r="AK250" s="488">
        <v>29110488</v>
      </c>
      <c r="AL250" s="488">
        <v>162366</v>
      </c>
      <c r="AM250" s="488">
        <v>162366</v>
      </c>
      <c r="AN250" s="488">
        <v>0</v>
      </c>
      <c r="AO250" s="488">
        <v>0</v>
      </c>
      <c r="AP250" s="488">
        <v>149872</v>
      </c>
      <c r="AQ250" s="488">
        <v>0</v>
      </c>
      <c r="AR250" s="488">
        <v>149872</v>
      </c>
      <c r="AS250" s="488">
        <v>284686</v>
      </c>
      <c r="AT250" s="488">
        <v>0</v>
      </c>
      <c r="AU250" s="488">
        <v>0</v>
      </c>
      <c r="AV250" s="488">
        <v>284686</v>
      </c>
      <c r="AW250" s="488">
        <v>0</v>
      </c>
      <c r="AX250" s="488">
        <v>0</v>
      </c>
      <c r="AY250" s="488">
        <v>0</v>
      </c>
      <c r="AZ250" s="488">
        <v>0</v>
      </c>
      <c r="BA250" s="488">
        <v>0</v>
      </c>
      <c r="BB250" s="488">
        <v>0</v>
      </c>
      <c r="BC250" s="488">
        <v>0</v>
      </c>
      <c r="BD250" s="488">
        <v>0</v>
      </c>
      <c r="BE250" s="491">
        <v>0.5</v>
      </c>
      <c r="BF250" s="491">
        <v>0.4</v>
      </c>
      <c r="BG250" s="491">
        <v>0.1</v>
      </c>
      <c r="BH250" s="491">
        <v>0</v>
      </c>
      <c r="BI250" s="491">
        <v>1</v>
      </c>
      <c r="BJ250" s="492">
        <v>-603244</v>
      </c>
      <c r="BK250" s="492">
        <v>-482596</v>
      </c>
      <c r="BL250" s="492">
        <v>-120649</v>
      </c>
      <c r="BM250" s="492">
        <v>0</v>
      </c>
      <c r="BN250" s="492">
        <v>-1206489</v>
      </c>
      <c r="BO250" s="492">
        <v>13809657</v>
      </c>
      <c r="BP250" s="492">
        <v>11872398</v>
      </c>
      <c r="BQ250" s="492">
        <v>2818868</v>
      </c>
      <c r="BR250" s="492">
        <v>0</v>
      </c>
      <c r="BS250" s="493">
        <v>28500923</v>
      </c>
      <c r="BT250" s="494">
        <v>183151</v>
      </c>
      <c r="BU250" s="492">
        <v>44156</v>
      </c>
      <c r="BV250" s="492">
        <v>0</v>
      </c>
      <c r="BW250" s="492">
        <v>227307</v>
      </c>
      <c r="BX250" s="492">
        <v>762165</v>
      </c>
      <c r="BY250" s="492">
        <v>189713</v>
      </c>
      <c r="BZ250" s="492">
        <v>0</v>
      </c>
      <c r="CA250" s="492">
        <v>951878</v>
      </c>
      <c r="CB250" s="492">
        <v>0</v>
      </c>
      <c r="CC250" s="492">
        <v>0</v>
      </c>
      <c r="CD250" s="492">
        <v>0</v>
      </c>
      <c r="CE250" s="492">
        <v>0</v>
      </c>
      <c r="CF250" s="492">
        <v>8120</v>
      </c>
      <c r="CG250" s="492">
        <v>2030</v>
      </c>
      <c r="CH250" s="492">
        <v>0</v>
      </c>
      <c r="CI250" s="492">
        <v>10150</v>
      </c>
      <c r="CJ250" s="492">
        <v>0</v>
      </c>
      <c r="CK250" s="492">
        <v>0</v>
      </c>
      <c r="CL250" s="492">
        <v>0</v>
      </c>
      <c r="CM250" s="492">
        <v>0</v>
      </c>
      <c r="CN250" s="492">
        <v>39066</v>
      </c>
      <c r="CO250" s="492">
        <v>9767</v>
      </c>
      <c r="CP250" s="492">
        <v>0</v>
      </c>
      <c r="CQ250" s="492">
        <v>48833</v>
      </c>
      <c r="CR250" s="492">
        <v>2507</v>
      </c>
      <c r="CS250" s="492">
        <v>627</v>
      </c>
      <c r="CT250" s="492">
        <v>0</v>
      </c>
      <c r="CU250" s="492">
        <v>3134</v>
      </c>
      <c r="CV250" s="492">
        <v>0</v>
      </c>
      <c r="CW250" s="492">
        <v>0</v>
      </c>
      <c r="CX250" s="492">
        <v>0</v>
      </c>
      <c r="CY250" s="492">
        <v>0</v>
      </c>
      <c r="CZ250" s="492">
        <v>995009</v>
      </c>
      <c r="DA250" s="492">
        <v>246293</v>
      </c>
      <c r="DB250" s="492">
        <v>0</v>
      </c>
      <c r="DC250" s="493">
        <v>1241302</v>
      </c>
      <c r="DD250" s="591" t="s">
        <v>364</v>
      </c>
      <c r="DE250" s="592" t="s">
        <v>1192</v>
      </c>
      <c r="DF250" s="593" t="s">
        <v>1162</v>
      </c>
    </row>
    <row r="251" spans="1:110" ht="12.75" x14ac:dyDescent="0.2">
      <c r="A251" s="468">
        <v>244</v>
      </c>
      <c r="B251" s="473" t="s">
        <v>367</v>
      </c>
      <c r="C251" s="403" t="s">
        <v>897</v>
      </c>
      <c r="D251" s="474" t="s">
        <v>900</v>
      </c>
      <c r="E251" s="480" t="s">
        <v>366</v>
      </c>
      <c r="F251" s="487">
        <v>21699012</v>
      </c>
      <c r="G251" s="488">
        <v>0</v>
      </c>
      <c r="H251" s="488">
        <v>2762</v>
      </c>
      <c r="I251" s="488">
        <v>107996</v>
      </c>
      <c r="J251" s="488">
        <v>0</v>
      </c>
      <c r="K251" s="488">
        <v>107996</v>
      </c>
      <c r="L251" s="488">
        <v>0</v>
      </c>
      <c r="M251" s="488">
        <v>0</v>
      </c>
      <c r="N251" s="488">
        <v>234453</v>
      </c>
      <c r="O251" s="488">
        <v>234453</v>
      </c>
      <c r="P251" s="488">
        <v>0</v>
      </c>
      <c r="Q251" s="489">
        <v>21353801</v>
      </c>
      <c r="R251" s="490">
        <v>0.5</v>
      </c>
      <c r="S251" s="491">
        <v>0.4</v>
      </c>
      <c r="T251" s="491">
        <v>0.1</v>
      </c>
      <c r="U251" s="491">
        <v>0</v>
      </c>
      <c r="V251" s="491">
        <v>1</v>
      </c>
      <c r="W251" s="488">
        <v>10676901</v>
      </c>
      <c r="X251" s="488">
        <v>8541520</v>
      </c>
      <c r="Y251" s="488">
        <v>2135380</v>
      </c>
      <c r="Z251" s="488">
        <v>0</v>
      </c>
      <c r="AA251" s="488">
        <v>21353801</v>
      </c>
      <c r="AB251" s="488">
        <v>0</v>
      </c>
      <c r="AC251" s="488">
        <v>0</v>
      </c>
      <c r="AD251" s="488">
        <v>0</v>
      </c>
      <c r="AE251" s="488">
        <v>0</v>
      </c>
      <c r="AF251" s="488">
        <v>0</v>
      </c>
      <c r="AG251" s="488">
        <v>10676901</v>
      </c>
      <c r="AH251" s="488">
        <v>8541520</v>
      </c>
      <c r="AI251" s="488">
        <v>2135380</v>
      </c>
      <c r="AJ251" s="488">
        <v>0</v>
      </c>
      <c r="AK251" s="488">
        <v>21353801</v>
      </c>
      <c r="AL251" s="488">
        <v>107996</v>
      </c>
      <c r="AM251" s="488">
        <v>107996</v>
      </c>
      <c r="AN251" s="488">
        <v>0</v>
      </c>
      <c r="AO251" s="488">
        <v>0</v>
      </c>
      <c r="AP251" s="488">
        <v>234453</v>
      </c>
      <c r="AQ251" s="488">
        <v>0</v>
      </c>
      <c r="AR251" s="488">
        <v>234453</v>
      </c>
      <c r="AS251" s="488">
        <v>0</v>
      </c>
      <c r="AT251" s="488">
        <v>0</v>
      </c>
      <c r="AU251" s="488">
        <v>0</v>
      </c>
      <c r="AV251" s="488">
        <v>0</v>
      </c>
      <c r="AW251" s="488">
        <v>0</v>
      </c>
      <c r="AX251" s="488">
        <v>0</v>
      </c>
      <c r="AY251" s="488">
        <v>0</v>
      </c>
      <c r="AZ251" s="488">
        <v>0</v>
      </c>
      <c r="BA251" s="488">
        <v>0</v>
      </c>
      <c r="BB251" s="488">
        <v>0</v>
      </c>
      <c r="BC251" s="488">
        <v>0</v>
      </c>
      <c r="BD251" s="488">
        <v>0</v>
      </c>
      <c r="BE251" s="491">
        <v>0.5</v>
      </c>
      <c r="BF251" s="491">
        <v>0.4</v>
      </c>
      <c r="BG251" s="491">
        <v>0.1</v>
      </c>
      <c r="BH251" s="491">
        <v>0</v>
      </c>
      <c r="BI251" s="491">
        <v>1</v>
      </c>
      <c r="BJ251" s="492">
        <v>18032</v>
      </c>
      <c r="BK251" s="492">
        <v>14426</v>
      </c>
      <c r="BL251" s="492">
        <v>3607</v>
      </c>
      <c r="BM251" s="492">
        <v>0</v>
      </c>
      <c r="BN251" s="492">
        <v>36065</v>
      </c>
      <c r="BO251" s="492">
        <v>10694933</v>
      </c>
      <c r="BP251" s="492">
        <v>8898395</v>
      </c>
      <c r="BQ251" s="492">
        <v>2138987</v>
      </c>
      <c r="BR251" s="492">
        <v>0</v>
      </c>
      <c r="BS251" s="493">
        <v>21732315</v>
      </c>
      <c r="BT251" s="494">
        <v>131828</v>
      </c>
      <c r="BU251" s="492">
        <v>32077</v>
      </c>
      <c r="BV251" s="492">
        <v>0</v>
      </c>
      <c r="BW251" s="492">
        <v>163905</v>
      </c>
      <c r="BX251" s="492">
        <v>540113</v>
      </c>
      <c r="BY251" s="492">
        <v>135028</v>
      </c>
      <c r="BZ251" s="492">
        <v>0</v>
      </c>
      <c r="CA251" s="492">
        <v>675141</v>
      </c>
      <c r="CB251" s="492">
        <v>1022</v>
      </c>
      <c r="CC251" s="492">
        <v>255</v>
      </c>
      <c r="CD251" s="492">
        <v>0</v>
      </c>
      <c r="CE251" s="492">
        <v>1277</v>
      </c>
      <c r="CF251" s="492">
        <v>0</v>
      </c>
      <c r="CG251" s="492">
        <v>0</v>
      </c>
      <c r="CH251" s="492">
        <v>0</v>
      </c>
      <c r="CI251" s="492">
        <v>0</v>
      </c>
      <c r="CJ251" s="492">
        <v>0</v>
      </c>
      <c r="CK251" s="492">
        <v>0</v>
      </c>
      <c r="CL251" s="492">
        <v>0</v>
      </c>
      <c r="CM251" s="492">
        <v>0</v>
      </c>
      <c r="CN251" s="492">
        <v>23419</v>
      </c>
      <c r="CO251" s="492">
        <v>5855</v>
      </c>
      <c r="CP251" s="492">
        <v>0</v>
      </c>
      <c r="CQ251" s="492">
        <v>29274</v>
      </c>
      <c r="CR251" s="492">
        <v>0</v>
      </c>
      <c r="CS251" s="492">
        <v>0</v>
      </c>
      <c r="CT251" s="492">
        <v>0</v>
      </c>
      <c r="CU251" s="492">
        <v>0</v>
      </c>
      <c r="CV251" s="492">
        <v>0</v>
      </c>
      <c r="CW251" s="492">
        <v>0</v>
      </c>
      <c r="CX251" s="492">
        <v>0</v>
      </c>
      <c r="CY251" s="492">
        <v>0</v>
      </c>
      <c r="CZ251" s="492">
        <v>696382</v>
      </c>
      <c r="DA251" s="492">
        <v>173215</v>
      </c>
      <c r="DB251" s="492">
        <v>0</v>
      </c>
      <c r="DC251" s="493">
        <v>869597</v>
      </c>
      <c r="DD251" s="591" t="s">
        <v>366</v>
      </c>
      <c r="DE251" s="592" t="s">
        <v>1207</v>
      </c>
      <c r="DF251" s="593" t="s">
        <v>1162</v>
      </c>
    </row>
    <row r="252" spans="1:110" ht="12.75" x14ac:dyDescent="0.2">
      <c r="A252" s="468">
        <v>245</v>
      </c>
      <c r="B252" s="473" t="s">
        <v>369</v>
      </c>
      <c r="C252" s="403" t="s">
        <v>897</v>
      </c>
      <c r="D252" s="474" t="s">
        <v>898</v>
      </c>
      <c r="E252" s="480" t="s">
        <v>368</v>
      </c>
      <c r="F252" s="487">
        <v>42378408</v>
      </c>
      <c r="G252" s="488">
        <v>1075730</v>
      </c>
      <c r="H252" s="488">
        <v>0</v>
      </c>
      <c r="I252" s="488">
        <v>183863</v>
      </c>
      <c r="J252" s="488">
        <v>0</v>
      </c>
      <c r="K252" s="488">
        <v>183863</v>
      </c>
      <c r="L252" s="488">
        <v>0</v>
      </c>
      <c r="M252" s="488">
        <v>36696</v>
      </c>
      <c r="N252" s="488">
        <v>90098</v>
      </c>
      <c r="O252" s="488">
        <v>90098</v>
      </c>
      <c r="P252" s="488">
        <v>0</v>
      </c>
      <c r="Q252" s="489">
        <v>43143481</v>
      </c>
      <c r="R252" s="490">
        <v>0.5</v>
      </c>
      <c r="S252" s="491">
        <v>0.4</v>
      </c>
      <c r="T252" s="491">
        <v>0.1</v>
      </c>
      <c r="U252" s="491">
        <v>0</v>
      </c>
      <c r="V252" s="491">
        <v>1</v>
      </c>
      <c r="W252" s="488">
        <v>21571741</v>
      </c>
      <c r="X252" s="488">
        <v>17257392</v>
      </c>
      <c r="Y252" s="488">
        <v>4314348</v>
      </c>
      <c r="Z252" s="488">
        <v>0</v>
      </c>
      <c r="AA252" s="488">
        <v>43143481</v>
      </c>
      <c r="AB252" s="488">
        <v>0</v>
      </c>
      <c r="AC252" s="488">
        <v>0</v>
      </c>
      <c r="AD252" s="488">
        <v>0</v>
      </c>
      <c r="AE252" s="488">
        <v>0</v>
      </c>
      <c r="AF252" s="488">
        <v>0</v>
      </c>
      <c r="AG252" s="488">
        <v>21571741</v>
      </c>
      <c r="AH252" s="488">
        <v>17257392</v>
      </c>
      <c r="AI252" s="488">
        <v>4314348</v>
      </c>
      <c r="AJ252" s="488">
        <v>0</v>
      </c>
      <c r="AK252" s="488">
        <v>43143481</v>
      </c>
      <c r="AL252" s="488">
        <v>183863</v>
      </c>
      <c r="AM252" s="488">
        <v>183863</v>
      </c>
      <c r="AN252" s="488">
        <v>36696</v>
      </c>
      <c r="AO252" s="488">
        <v>36696</v>
      </c>
      <c r="AP252" s="488">
        <v>90098</v>
      </c>
      <c r="AQ252" s="488">
        <v>0</v>
      </c>
      <c r="AR252" s="488">
        <v>90098</v>
      </c>
      <c r="AS252" s="488">
        <v>0</v>
      </c>
      <c r="AT252" s="488">
        <v>0</v>
      </c>
      <c r="AU252" s="488">
        <v>0</v>
      </c>
      <c r="AV252" s="488">
        <v>0</v>
      </c>
      <c r="AW252" s="488">
        <v>0</v>
      </c>
      <c r="AX252" s="488">
        <v>0</v>
      </c>
      <c r="AY252" s="488">
        <v>0</v>
      </c>
      <c r="AZ252" s="488">
        <v>0</v>
      </c>
      <c r="BA252" s="488">
        <v>0</v>
      </c>
      <c r="BB252" s="488">
        <v>0</v>
      </c>
      <c r="BC252" s="488">
        <v>0</v>
      </c>
      <c r="BD252" s="488">
        <v>0</v>
      </c>
      <c r="BE252" s="491">
        <v>0.5</v>
      </c>
      <c r="BF252" s="491">
        <v>0.4</v>
      </c>
      <c r="BG252" s="491">
        <v>0.1</v>
      </c>
      <c r="BH252" s="491">
        <v>0</v>
      </c>
      <c r="BI252" s="491">
        <v>1</v>
      </c>
      <c r="BJ252" s="492">
        <v>-376920</v>
      </c>
      <c r="BK252" s="492">
        <v>-301536</v>
      </c>
      <c r="BL252" s="492">
        <v>-75384</v>
      </c>
      <c r="BM252" s="492">
        <v>0</v>
      </c>
      <c r="BN252" s="492">
        <v>-753840</v>
      </c>
      <c r="BO252" s="492">
        <v>21194821</v>
      </c>
      <c r="BP252" s="492">
        <v>17266513</v>
      </c>
      <c r="BQ252" s="492">
        <v>4238964</v>
      </c>
      <c r="BR252" s="492">
        <v>0</v>
      </c>
      <c r="BS252" s="493">
        <v>42700298</v>
      </c>
      <c r="BT252" s="494">
        <v>261136</v>
      </c>
      <c r="BU252" s="492">
        <v>64808</v>
      </c>
      <c r="BV252" s="492">
        <v>0</v>
      </c>
      <c r="BW252" s="492">
        <v>325944</v>
      </c>
      <c r="BX252" s="492">
        <v>735574</v>
      </c>
      <c r="BY252" s="492">
        <v>183894</v>
      </c>
      <c r="BZ252" s="492">
        <v>0</v>
      </c>
      <c r="CA252" s="492">
        <v>919468</v>
      </c>
      <c r="CB252" s="492">
        <v>0</v>
      </c>
      <c r="CC252" s="492">
        <v>0</v>
      </c>
      <c r="CD252" s="492">
        <v>0</v>
      </c>
      <c r="CE252" s="492">
        <v>0</v>
      </c>
      <c r="CF252" s="492">
        <v>0</v>
      </c>
      <c r="CG252" s="492">
        <v>0</v>
      </c>
      <c r="CH252" s="492">
        <v>0</v>
      </c>
      <c r="CI252" s="492">
        <v>0</v>
      </c>
      <c r="CJ252" s="492">
        <v>0</v>
      </c>
      <c r="CK252" s="492">
        <v>0</v>
      </c>
      <c r="CL252" s="492">
        <v>0</v>
      </c>
      <c r="CM252" s="492">
        <v>0</v>
      </c>
      <c r="CN252" s="492">
        <v>14106</v>
      </c>
      <c r="CO252" s="492">
        <v>3526</v>
      </c>
      <c r="CP252" s="492">
        <v>0</v>
      </c>
      <c r="CQ252" s="492">
        <v>17632</v>
      </c>
      <c r="CR252" s="492">
        <v>0</v>
      </c>
      <c r="CS252" s="492">
        <v>0</v>
      </c>
      <c r="CT252" s="492">
        <v>0</v>
      </c>
      <c r="CU252" s="492">
        <v>0</v>
      </c>
      <c r="CV252" s="492">
        <v>0</v>
      </c>
      <c r="CW252" s="492">
        <v>0</v>
      </c>
      <c r="CX252" s="492">
        <v>0</v>
      </c>
      <c r="CY252" s="492">
        <v>0</v>
      </c>
      <c r="CZ252" s="492">
        <v>1010816</v>
      </c>
      <c r="DA252" s="492">
        <v>252228</v>
      </c>
      <c r="DB252" s="492">
        <v>0</v>
      </c>
      <c r="DC252" s="493">
        <v>1263044</v>
      </c>
      <c r="DD252" s="591" t="s">
        <v>368</v>
      </c>
      <c r="DE252" s="592" t="s">
        <v>1203</v>
      </c>
      <c r="DF252" s="593" t="s">
        <v>1162</v>
      </c>
    </row>
    <row r="253" spans="1:110" ht="12.75" x14ac:dyDescent="0.2">
      <c r="A253" s="468">
        <v>246</v>
      </c>
      <c r="B253" s="473" t="s">
        <v>371</v>
      </c>
      <c r="C253" s="403" t="s">
        <v>897</v>
      </c>
      <c r="D253" s="474" t="s">
        <v>899</v>
      </c>
      <c r="E253" s="480" t="s">
        <v>370</v>
      </c>
      <c r="F253" s="487">
        <v>35909473</v>
      </c>
      <c r="G253" s="488">
        <v>0</v>
      </c>
      <c r="H253" s="488">
        <v>3041181</v>
      </c>
      <c r="I253" s="488">
        <v>124370</v>
      </c>
      <c r="J253" s="488">
        <v>0</v>
      </c>
      <c r="K253" s="488">
        <v>124370</v>
      </c>
      <c r="L253" s="488">
        <v>0</v>
      </c>
      <c r="M253" s="488">
        <v>0</v>
      </c>
      <c r="N253" s="488">
        <v>0</v>
      </c>
      <c r="O253" s="488">
        <v>0</v>
      </c>
      <c r="P253" s="488">
        <v>0</v>
      </c>
      <c r="Q253" s="489">
        <v>32743922</v>
      </c>
      <c r="R253" s="490">
        <v>0.5</v>
      </c>
      <c r="S253" s="491">
        <v>0.4</v>
      </c>
      <c r="T253" s="491">
        <v>0.09</v>
      </c>
      <c r="U253" s="491">
        <v>0.01</v>
      </c>
      <c r="V253" s="491">
        <v>1</v>
      </c>
      <c r="W253" s="488">
        <v>16371961</v>
      </c>
      <c r="X253" s="488">
        <v>13097569</v>
      </c>
      <c r="Y253" s="488">
        <v>2946953</v>
      </c>
      <c r="Z253" s="488">
        <v>327439</v>
      </c>
      <c r="AA253" s="488">
        <v>32743922</v>
      </c>
      <c r="AB253" s="488">
        <v>0</v>
      </c>
      <c r="AC253" s="488">
        <v>0</v>
      </c>
      <c r="AD253" s="488">
        <v>0</v>
      </c>
      <c r="AE253" s="488">
        <v>0</v>
      </c>
      <c r="AF253" s="488">
        <v>0</v>
      </c>
      <c r="AG253" s="488">
        <v>16371961</v>
      </c>
      <c r="AH253" s="488">
        <v>13097569</v>
      </c>
      <c r="AI253" s="488">
        <v>2946953</v>
      </c>
      <c r="AJ253" s="488">
        <v>327439</v>
      </c>
      <c r="AK253" s="488">
        <v>32743922</v>
      </c>
      <c r="AL253" s="488">
        <v>124370</v>
      </c>
      <c r="AM253" s="488">
        <v>124370</v>
      </c>
      <c r="AN253" s="488">
        <v>0</v>
      </c>
      <c r="AO253" s="488">
        <v>0</v>
      </c>
      <c r="AP253" s="488">
        <v>0</v>
      </c>
      <c r="AQ253" s="488">
        <v>0</v>
      </c>
      <c r="AR253" s="488">
        <v>0</v>
      </c>
      <c r="AS253" s="488">
        <v>0</v>
      </c>
      <c r="AT253" s="488">
        <v>0</v>
      </c>
      <c r="AU253" s="488">
        <v>0</v>
      </c>
      <c r="AV253" s="488">
        <v>0</v>
      </c>
      <c r="AW253" s="488">
        <v>0</v>
      </c>
      <c r="AX253" s="488">
        <v>0</v>
      </c>
      <c r="AY253" s="488">
        <v>0</v>
      </c>
      <c r="AZ253" s="488">
        <v>0</v>
      </c>
      <c r="BA253" s="488">
        <v>0</v>
      </c>
      <c r="BB253" s="488">
        <v>0</v>
      </c>
      <c r="BC253" s="488">
        <v>0</v>
      </c>
      <c r="BD253" s="488">
        <v>0</v>
      </c>
      <c r="BE253" s="491">
        <v>0.5</v>
      </c>
      <c r="BF253" s="491">
        <v>0.4</v>
      </c>
      <c r="BG253" s="491">
        <v>0.09</v>
      </c>
      <c r="BH253" s="491">
        <v>0.01</v>
      </c>
      <c r="BI253" s="491">
        <v>1</v>
      </c>
      <c r="BJ253" s="492">
        <v>313899</v>
      </c>
      <c r="BK253" s="492">
        <v>251119</v>
      </c>
      <c r="BL253" s="492">
        <v>56502</v>
      </c>
      <c r="BM253" s="492">
        <v>6278</v>
      </c>
      <c r="BN253" s="492">
        <v>627798</v>
      </c>
      <c r="BO253" s="492">
        <v>16685860</v>
      </c>
      <c r="BP253" s="492">
        <v>13473058</v>
      </c>
      <c r="BQ253" s="492">
        <v>3003455</v>
      </c>
      <c r="BR253" s="492">
        <v>333717</v>
      </c>
      <c r="BS253" s="493">
        <v>33496090</v>
      </c>
      <c r="BT253" s="494">
        <v>196745</v>
      </c>
      <c r="BU253" s="492">
        <v>44268</v>
      </c>
      <c r="BV253" s="492">
        <v>4919</v>
      </c>
      <c r="BW253" s="492">
        <v>245932</v>
      </c>
      <c r="BX253" s="492">
        <v>596894</v>
      </c>
      <c r="BY253" s="492">
        <v>134301</v>
      </c>
      <c r="BZ253" s="492">
        <v>14922</v>
      </c>
      <c r="CA253" s="492">
        <v>746117</v>
      </c>
      <c r="CB253" s="492">
        <v>3474</v>
      </c>
      <c r="CC253" s="492">
        <v>782</v>
      </c>
      <c r="CD253" s="492">
        <v>87</v>
      </c>
      <c r="CE253" s="492">
        <v>4343</v>
      </c>
      <c r="CF253" s="492">
        <v>0</v>
      </c>
      <c r="CG253" s="492">
        <v>0</v>
      </c>
      <c r="CH253" s="492">
        <v>0</v>
      </c>
      <c r="CI253" s="492">
        <v>0</v>
      </c>
      <c r="CJ253" s="492">
        <v>2672</v>
      </c>
      <c r="CK253" s="492">
        <v>601</v>
      </c>
      <c r="CL253" s="492">
        <v>67</v>
      </c>
      <c r="CM253" s="492">
        <v>3340</v>
      </c>
      <c r="CN253" s="492">
        <v>1649</v>
      </c>
      <c r="CO253" s="492">
        <v>371</v>
      </c>
      <c r="CP253" s="492">
        <v>41</v>
      </c>
      <c r="CQ253" s="492">
        <v>2061</v>
      </c>
      <c r="CR253" s="492">
        <v>0</v>
      </c>
      <c r="CS253" s="492">
        <v>0</v>
      </c>
      <c r="CT253" s="492">
        <v>0</v>
      </c>
      <c r="CU253" s="492">
        <v>0</v>
      </c>
      <c r="CV253" s="492">
        <v>0</v>
      </c>
      <c r="CW253" s="492">
        <v>0</v>
      </c>
      <c r="CX253" s="492">
        <v>0</v>
      </c>
      <c r="CY253" s="492">
        <v>0</v>
      </c>
      <c r="CZ253" s="492">
        <v>801434</v>
      </c>
      <c r="DA253" s="492">
        <v>180323</v>
      </c>
      <c r="DB253" s="492">
        <v>20036</v>
      </c>
      <c r="DC253" s="493">
        <v>1001793</v>
      </c>
      <c r="DD253" s="591" t="s">
        <v>370</v>
      </c>
      <c r="DE253" s="592" t="s">
        <v>1197</v>
      </c>
      <c r="DF253" s="593" t="s">
        <v>1186</v>
      </c>
    </row>
    <row r="254" spans="1:110" ht="12.75" x14ac:dyDescent="0.2">
      <c r="A254" s="468">
        <v>247</v>
      </c>
      <c r="B254" s="473" t="s">
        <v>373</v>
      </c>
      <c r="C254" s="403" t="s">
        <v>897</v>
      </c>
      <c r="D254" s="474" t="s">
        <v>906</v>
      </c>
      <c r="E254" s="480" t="s">
        <v>372</v>
      </c>
      <c r="F254" s="487">
        <v>43581922</v>
      </c>
      <c r="G254" s="488">
        <v>0</v>
      </c>
      <c r="H254" s="488">
        <v>1262789</v>
      </c>
      <c r="I254" s="488">
        <v>223868</v>
      </c>
      <c r="J254" s="488">
        <v>0</v>
      </c>
      <c r="K254" s="488">
        <v>223868</v>
      </c>
      <c r="L254" s="488">
        <v>0</v>
      </c>
      <c r="M254" s="488">
        <v>0</v>
      </c>
      <c r="N254" s="488">
        <v>455039</v>
      </c>
      <c r="O254" s="488">
        <v>455039</v>
      </c>
      <c r="P254" s="488">
        <v>0</v>
      </c>
      <c r="Q254" s="489">
        <v>41640226</v>
      </c>
      <c r="R254" s="490">
        <v>0.5</v>
      </c>
      <c r="S254" s="491">
        <v>0.4</v>
      </c>
      <c r="T254" s="491">
        <v>0.09</v>
      </c>
      <c r="U254" s="491">
        <v>0.01</v>
      </c>
      <c r="V254" s="491">
        <v>1</v>
      </c>
      <c r="W254" s="488">
        <v>20820114</v>
      </c>
      <c r="X254" s="488">
        <v>16656090</v>
      </c>
      <c r="Y254" s="488">
        <v>3747620</v>
      </c>
      <c r="Z254" s="488">
        <v>416402</v>
      </c>
      <c r="AA254" s="488">
        <v>41640226</v>
      </c>
      <c r="AB254" s="488">
        <v>0</v>
      </c>
      <c r="AC254" s="488">
        <v>0</v>
      </c>
      <c r="AD254" s="488">
        <v>0</v>
      </c>
      <c r="AE254" s="488">
        <v>0</v>
      </c>
      <c r="AF254" s="488">
        <v>0</v>
      </c>
      <c r="AG254" s="488">
        <v>20820114</v>
      </c>
      <c r="AH254" s="488">
        <v>16656090</v>
      </c>
      <c r="AI254" s="488">
        <v>3747620</v>
      </c>
      <c r="AJ254" s="488">
        <v>416402</v>
      </c>
      <c r="AK254" s="488">
        <v>41640226</v>
      </c>
      <c r="AL254" s="488">
        <v>223868</v>
      </c>
      <c r="AM254" s="488">
        <v>223868</v>
      </c>
      <c r="AN254" s="488">
        <v>0</v>
      </c>
      <c r="AO254" s="488">
        <v>0</v>
      </c>
      <c r="AP254" s="488">
        <v>455039</v>
      </c>
      <c r="AQ254" s="488">
        <v>0</v>
      </c>
      <c r="AR254" s="488">
        <v>455039</v>
      </c>
      <c r="AS254" s="488">
        <v>0</v>
      </c>
      <c r="AT254" s="488">
        <v>0</v>
      </c>
      <c r="AU254" s="488">
        <v>0</v>
      </c>
      <c r="AV254" s="488">
        <v>0</v>
      </c>
      <c r="AW254" s="488">
        <v>0</v>
      </c>
      <c r="AX254" s="488">
        <v>0</v>
      </c>
      <c r="AY254" s="488">
        <v>0</v>
      </c>
      <c r="AZ254" s="488">
        <v>0</v>
      </c>
      <c r="BA254" s="488">
        <v>0</v>
      </c>
      <c r="BB254" s="488">
        <v>0</v>
      </c>
      <c r="BC254" s="488">
        <v>0</v>
      </c>
      <c r="BD254" s="488">
        <v>0</v>
      </c>
      <c r="BE254" s="491">
        <v>0.5</v>
      </c>
      <c r="BF254" s="491">
        <v>0.4</v>
      </c>
      <c r="BG254" s="491">
        <v>0.09</v>
      </c>
      <c r="BH254" s="491">
        <v>0.01</v>
      </c>
      <c r="BI254" s="491">
        <v>1</v>
      </c>
      <c r="BJ254" s="492">
        <v>648348</v>
      </c>
      <c r="BK254" s="492">
        <v>518678</v>
      </c>
      <c r="BL254" s="492">
        <v>116703</v>
      </c>
      <c r="BM254" s="492">
        <v>12967</v>
      </c>
      <c r="BN254" s="492">
        <v>1296696</v>
      </c>
      <c r="BO254" s="492">
        <v>21468462</v>
      </c>
      <c r="BP254" s="492">
        <v>17853675</v>
      </c>
      <c r="BQ254" s="492">
        <v>3864323</v>
      </c>
      <c r="BR254" s="492">
        <v>429369</v>
      </c>
      <c r="BS254" s="493">
        <v>43615829</v>
      </c>
      <c r="BT254" s="494">
        <v>257034</v>
      </c>
      <c r="BU254" s="492">
        <v>56295</v>
      </c>
      <c r="BV254" s="492">
        <v>6255</v>
      </c>
      <c r="BW254" s="492">
        <v>319584</v>
      </c>
      <c r="BX254" s="492">
        <v>1010259</v>
      </c>
      <c r="BY254" s="492">
        <v>227308</v>
      </c>
      <c r="BZ254" s="492">
        <v>25256</v>
      </c>
      <c r="CA254" s="492">
        <v>1262823</v>
      </c>
      <c r="CB254" s="492">
        <v>5324</v>
      </c>
      <c r="CC254" s="492">
        <v>1198</v>
      </c>
      <c r="CD254" s="492">
        <v>133</v>
      </c>
      <c r="CE254" s="492">
        <v>6655</v>
      </c>
      <c r="CF254" s="492">
        <v>0</v>
      </c>
      <c r="CG254" s="492">
        <v>0</v>
      </c>
      <c r="CH254" s="492">
        <v>0</v>
      </c>
      <c r="CI254" s="492">
        <v>0</v>
      </c>
      <c r="CJ254" s="492">
        <v>3724</v>
      </c>
      <c r="CK254" s="492">
        <v>838</v>
      </c>
      <c r="CL254" s="492">
        <v>93</v>
      </c>
      <c r="CM254" s="492">
        <v>4655</v>
      </c>
      <c r="CN254" s="492">
        <v>37805</v>
      </c>
      <c r="CO254" s="492">
        <v>8506</v>
      </c>
      <c r="CP254" s="492">
        <v>945</v>
      </c>
      <c r="CQ254" s="492">
        <v>47256</v>
      </c>
      <c r="CR254" s="492">
        <v>609</v>
      </c>
      <c r="CS254" s="492">
        <v>137</v>
      </c>
      <c r="CT254" s="492">
        <v>15</v>
      </c>
      <c r="CU254" s="492">
        <v>761</v>
      </c>
      <c r="CV254" s="492">
        <v>0</v>
      </c>
      <c r="CW254" s="492">
        <v>0</v>
      </c>
      <c r="CX254" s="492">
        <v>0</v>
      </c>
      <c r="CY254" s="492">
        <v>0</v>
      </c>
      <c r="CZ254" s="492">
        <v>1314755</v>
      </c>
      <c r="DA254" s="492">
        <v>294282</v>
      </c>
      <c r="DB254" s="492">
        <v>32697</v>
      </c>
      <c r="DC254" s="493">
        <v>1641734</v>
      </c>
      <c r="DD254" s="591" t="s">
        <v>372</v>
      </c>
      <c r="DE254" s="592" t="s">
        <v>1219</v>
      </c>
      <c r="DF254" s="593" t="s">
        <v>1212</v>
      </c>
    </row>
    <row r="255" spans="1:110" ht="12.75" x14ac:dyDescent="0.2">
      <c r="A255" s="468">
        <v>248</v>
      </c>
      <c r="B255" s="473" t="s">
        <v>375</v>
      </c>
      <c r="C255" s="403" t="s">
        <v>897</v>
      </c>
      <c r="D255" s="474" t="s">
        <v>907</v>
      </c>
      <c r="E255" s="480" t="s">
        <v>374</v>
      </c>
      <c r="F255" s="487">
        <v>23810154</v>
      </c>
      <c r="G255" s="488">
        <v>82489</v>
      </c>
      <c r="H255" s="488">
        <v>0</v>
      </c>
      <c r="I255" s="488">
        <v>104320</v>
      </c>
      <c r="J255" s="488">
        <v>0</v>
      </c>
      <c r="K255" s="488">
        <v>104320</v>
      </c>
      <c r="L255" s="488">
        <v>0</v>
      </c>
      <c r="M255" s="488">
        <v>2467483</v>
      </c>
      <c r="N255" s="488">
        <v>207013</v>
      </c>
      <c r="O255" s="488">
        <v>14236</v>
      </c>
      <c r="P255" s="488">
        <v>192777</v>
      </c>
      <c r="Q255" s="489">
        <v>21113827</v>
      </c>
      <c r="R255" s="490">
        <v>0.5</v>
      </c>
      <c r="S255" s="491">
        <v>0.4</v>
      </c>
      <c r="T255" s="491">
        <v>0.09</v>
      </c>
      <c r="U255" s="491">
        <v>0.01</v>
      </c>
      <c r="V255" s="491">
        <v>1</v>
      </c>
      <c r="W255" s="488">
        <v>10556914</v>
      </c>
      <c r="X255" s="488">
        <v>8445531</v>
      </c>
      <c r="Y255" s="488">
        <v>1900244</v>
      </c>
      <c r="Z255" s="488">
        <v>211138</v>
      </c>
      <c r="AA255" s="488">
        <v>21113827</v>
      </c>
      <c r="AB255" s="488">
        <v>52387</v>
      </c>
      <c r="AC255" s="488">
        <v>0</v>
      </c>
      <c r="AD255" s="488">
        <v>0</v>
      </c>
      <c r="AE255" s="488">
        <v>0</v>
      </c>
      <c r="AF255" s="488">
        <v>52387</v>
      </c>
      <c r="AG255" s="488">
        <v>10504527</v>
      </c>
      <c r="AH255" s="488">
        <v>8445531</v>
      </c>
      <c r="AI255" s="488">
        <v>1900244</v>
      </c>
      <c r="AJ255" s="488">
        <v>211138</v>
      </c>
      <c r="AK255" s="488">
        <v>21061440</v>
      </c>
      <c r="AL255" s="488">
        <v>104320</v>
      </c>
      <c r="AM255" s="488">
        <v>104320</v>
      </c>
      <c r="AN255" s="488">
        <v>2467483</v>
      </c>
      <c r="AO255" s="488">
        <v>2467483</v>
      </c>
      <c r="AP255" s="488">
        <v>14236</v>
      </c>
      <c r="AQ255" s="488">
        <v>192777</v>
      </c>
      <c r="AR255" s="488">
        <v>207013</v>
      </c>
      <c r="AS255" s="488">
        <v>52387</v>
      </c>
      <c r="AT255" s="488">
        <v>0</v>
      </c>
      <c r="AU255" s="488">
        <v>0</v>
      </c>
      <c r="AV255" s="488">
        <v>52387</v>
      </c>
      <c r="AW255" s="488">
        <v>0</v>
      </c>
      <c r="AX255" s="488">
        <v>0</v>
      </c>
      <c r="AY255" s="488">
        <v>0</v>
      </c>
      <c r="AZ255" s="488">
        <v>0</v>
      </c>
      <c r="BA255" s="488">
        <v>0</v>
      </c>
      <c r="BB255" s="488">
        <v>0</v>
      </c>
      <c r="BC255" s="488">
        <v>0</v>
      </c>
      <c r="BD255" s="488">
        <v>0</v>
      </c>
      <c r="BE255" s="491">
        <v>0.5</v>
      </c>
      <c r="BF255" s="491">
        <v>0.4</v>
      </c>
      <c r="BG255" s="491">
        <v>0.09</v>
      </c>
      <c r="BH255" s="491">
        <v>0.01</v>
      </c>
      <c r="BI255" s="491">
        <v>1</v>
      </c>
      <c r="BJ255" s="492">
        <v>174</v>
      </c>
      <c r="BK255" s="492">
        <v>139</v>
      </c>
      <c r="BL255" s="492">
        <v>31</v>
      </c>
      <c r="BM255" s="492">
        <v>3</v>
      </c>
      <c r="BN255" s="492">
        <v>347</v>
      </c>
      <c r="BO255" s="492">
        <v>10504701</v>
      </c>
      <c r="BP255" s="492">
        <v>11084096</v>
      </c>
      <c r="BQ255" s="492">
        <v>2093052</v>
      </c>
      <c r="BR255" s="492">
        <v>211141</v>
      </c>
      <c r="BS255" s="493">
        <v>23892990</v>
      </c>
      <c r="BT255" s="494">
        <v>164930</v>
      </c>
      <c r="BU255" s="492">
        <v>31440</v>
      </c>
      <c r="BV255" s="492">
        <v>3172</v>
      </c>
      <c r="BW255" s="492">
        <v>199542</v>
      </c>
      <c r="BX255" s="492">
        <v>598862</v>
      </c>
      <c r="BY255" s="492">
        <v>134744</v>
      </c>
      <c r="BZ255" s="492">
        <v>14972</v>
      </c>
      <c r="CA255" s="492">
        <v>748578</v>
      </c>
      <c r="CB255" s="492">
        <v>0</v>
      </c>
      <c r="CC255" s="492">
        <v>0</v>
      </c>
      <c r="CD255" s="492">
        <v>0</v>
      </c>
      <c r="CE255" s="492">
        <v>0</v>
      </c>
      <c r="CF255" s="492">
        <v>0</v>
      </c>
      <c r="CG255" s="492">
        <v>0</v>
      </c>
      <c r="CH255" s="492">
        <v>0</v>
      </c>
      <c r="CI255" s="492">
        <v>0</v>
      </c>
      <c r="CJ255" s="492">
        <v>0</v>
      </c>
      <c r="CK255" s="492">
        <v>0</v>
      </c>
      <c r="CL255" s="492">
        <v>0</v>
      </c>
      <c r="CM255" s="492">
        <v>0</v>
      </c>
      <c r="CN255" s="492">
        <v>2648</v>
      </c>
      <c r="CO255" s="492">
        <v>596</v>
      </c>
      <c r="CP255" s="492">
        <v>66</v>
      </c>
      <c r="CQ255" s="492">
        <v>3310</v>
      </c>
      <c r="CR255" s="492">
        <v>0</v>
      </c>
      <c r="CS255" s="492">
        <v>0</v>
      </c>
      <c r="CT255" s="492">
        <v>0</v>
      </c>
      <c r="CU255" s="492">
        <v>0</v>
      </c>
      <c r="CV255" s="492">
        <v>0</v>
      </c>
      <c r="CW255" s="492">
        <v>0</v>
      </c>
      <c r="CX255" s="492">
        <v>0</v>
      </c>
      <c r="CY255" s="492">
        <v>0</v>
      </c>
      <c r="CZ255" s="492">
        <v>766440</v>
      </c>
      <c r="DA255" s="492">
        <v>166780</v>
      </c>
      <c r="DB255" s="492">
        <v>18210</v>
      </c>
      <c r="DC255" s="493">
        <v>951430</v>
      </c>
      <c r="DD255" s="591" t="s">
        <v>374</v>
      </c>
      <c r="DE255" s="592" t="s">
        <v>1200</v>
      </c>
      <c r="DF255" s="593" t="s">
        <v>1201</v>
      </c>
    </row>
    <row r="256" spans="1:110" ht="12.75" x14ac:dyDescent="0.2">
      <c r="A256" s="468">
        <v>249</v>
      </c>
      <c r="B256" s="473" t="s">
        <v>377</v>
      </c>
      <c r="C256" s="403" t="s">
        <v>904</v>
      </c>
      <c r="D256" s="474" t="s">
        <v>910</v>
      </c>
      <c r="E256" s="480" t="s">
        <v>376</v>
      </c>
      <c r="F256" s="487">
        <v>31155338</v>
      </c>
      <c r="G256" s="488">
        <v>0</v>
      </c>
      <c r="H256" s="488">
        <v>1706502</v>
      </c>
      <c r="I256" s="488">
        <v>150198</v>
      </c>
      <c r="J256" s="488">
        <v>0</v>
      </c>
      <c r="K256" s="488">
        <v>150198</v>
      </c>
      <c r="L256" s="488">
        <v>0</v>
      </c>
      <c r="M256" s="488">
        <v>0</v>
      </c>
      <c r="N256" s="488">
        <v>0</v>
      </c>
      <c r="O256" s="488">
        <v>0</v>
      </c>
      <c r="P256" s="488">
        <v>0</v>
      </c>
      <c r="Q256" s="489">
        <v>29298638</v>
      </c>
      <c r="R256" s="490">
        <v>0.5</v>
      </c>
      <c r="S256" s="491">
        <v>0.49</v>
      </c>
      <c r="T256" s="491">
        <v>0</v>
      </c>
      <c r="U256" s="491">
        <v>0.01</v>
      </c>
      <c r="V256" s="491">
        <v>1</v>
      </c>
      <c r="W256" s="488">
        <v>14649319</v>
      </c>
      <c r="X256" s="488">
        <v>14356333</v>
      </c>
      <c r="Y256" s="488">
        <v>0</v>
      </c>
      <c r="Z256" s="488">
        <v>292986</v>
      </c>
      <c r="AA256" s="488">
        <v>29298638</v>
      </c>
      <c r="AB256" s="488">
        <v>0</v>
      </c>
      <c r="AC256" s="488">
        <v>0</v>
      </c>
      <c r="AD256" s="488">
        <v>0</v>
      </c>
      <c r="AE256" s="488">
        <v>0</v>
      </c>
      <c r="AF256" s="488">
        <v>0</v>
      </c>
      <c r="AG256" s="488">
        <v>14649319</v>
      </c>
      <c r="AH256" s="488">
        <v>14356333</v>
      </c>
      <c r="AI256" s="488">
        <v>0</v>
      </c>
      <c r="AJ256" s="488">
        <v>292986</v>
      </c>
      <c r="AK256" s="488">
        <v>29298638</v>
      </c>
      <c r="AL256" s="488">
        <v>150198</v>
      </c>
      <c r="AM256" s="488">
        <v>150198</v>
      </c>
      <c r="AN256" s="488">
        <v>0</v>
      </c>
      <c r="AO256" s="488">
        <v>0</v>
      </c>
      <c r="AP256" s="488">
        <v>0</v>
      </c>
      <c r="AQ256" s="488">
        <v>0</v>
      </c>
      <c r="AR256" s="488">
        <v>0</v>
      </c>
      <c r="AS256" s="488">
        <v>0</v>
      </c>
      <c r="AT256" s="488">
        <v>0</v>
      </c>
      <c r="AU256" s="488">
        <v>0</v>
      </c>
      <c r="AV256" s="488">
        <v>0</v>
      </c>
      <c r="AW256" s="488">
        <v>0</v>
      </c>
      <c r="AX256" s="488">
        <v>0</v>
      </c>
      <c r="AY256" s="488">
        <v>0</v>
      </c>
      <c r="AZ256" s="488">
        <v>0</v>
      </c>
      <c r="BA256" s="488">
        <v>0</v>
      </c>
      <c r="BB256" s="488">
        <v>0</v>
      </c>
      <c r="BC256" s="488">
        <v>0</v>
      </c>
      <c r="BD256" s="488">
        <v>0</v>
      </c>
      <c r="BE256" s="491">
        <v>0.5</v>
      </c>
      <c r="BF256" s="491">
        <v>0.49</v>
      </c>
      <c r="BG256" s="491">
        <v>0</v>
      </c>
      <c r="BH256" s="491">
        <v>0.01</v>
      </c>
      <c r="BI256" s="491">
        <v>1</v>
      </c>
      <c r="BJ256" s="492">
        <v>-379355</v>
      </c>
      <c r="BK256" s="492">
        <v>-371767</v>
      </c>
      <c r="BL256" s="492">
        <v>0</v>
      </c>
      <c r="BM256" s="492">
        <v>-7587</v>
      </c>
      <c r="BN256" s="492">
        <v>-758709</v>
      </c>
      <c r="BO256" s="492">
        <v>14269964</v>
      </c>
      <c r="BP256" s="492">
        <v>14134764</v>
      </c>
      <c r="BQ256" s="492">
        <v>0</v>
      </c>
      <c r="BR256" s="492">
        <v>285399</v>
      </c>
      <c r="BS256" s="493">
        <v>28690127</v>
      </c>
      <c r="BT256" s="494">
        <v>215653</v>
      </c>
      <c r="BU256" s="492">
        <v>0</v>
      </c>
      <c r="BV256" s="492">
        <v>4401</v>
      </c>
      <c r="BW256" s="492">
        <v>220054</v>
      </c>
      <c r="BX256" s="492">
        <v>820645</v>
      </c>
      <c r="BY256" s="492">
        <v>0</v>
      </c>
      <c r="BZ256" s="492">
        <v>16748</v>
      </c>
      <c r="CA256" s="492">
        <v>837393</v>
      </c>
      <c r="CB256" s="492">
        <v>0</v>
      </c>
      <c r="CC256" s="492">
        <v>0</v>
      </c>
      <c r="CD256" s="492">
        <v>0</v>
      </c>
      <c r="CE256" s="492">
        <v>0</v>
      </c>
      <c r="CF256" s="492">
        <v>0</v>
      </c>
      <c r="CG256" s="492">
        <v>0</v>
      </c>
      <c r="CH256" s="492">
        <v>0</v>
      </c>
      <c r="CI256" s="492">
        <v>0</v>
      </c>
      <c r="CJ256" s="492">
        <v>12434</v>
      </c>
      <c r="CK256" s="492">
        <v>0</v>
      </c>
      <c r="CL256" s="492">
        <v>254</v>
      </c>
      <c r="CM256" s="492">
        <v>12688</v>
      </c>
      <c r="CN256" s="492">
        <v>0</v>
      </c>
      <c r="CO256" s="492">
        <v>0</v>
      </c>
      <c r="CP256" s="492">
        <v>0</v>
      </c>
      <c r="CQ256" s="492">
        <v>0</v>
      </c>
      <c r="CR256" s="492">
        <v>0</v>
      </c>
      <c r="CS256" s="492">
        <v>0</v>
      </c>
      <c r="CT256" s="492">
        <v>0</v>
      </c>
      <c r="CU256" s="492">
        <v>0</v>
      </c>
      <c r="CV256" s="492">
        <v>0</v>
      </c>
      <c r="CW256" s="492">
        <v>0</v>
      </c>
      <c r="CX256" s="492">
        <v>0</v>
      </c>
      <c r="CY256" s="492">
        <v>0</v>
      </c>
      <c r="CZ256" s="492">
        <v>1048732</v>
      </c>
      <c r="DA256" s="492">
        <v>0</v>
      </c>
      <c r="DB256" s="492">
        <v>21403</v>
      </c>
      <c r="DC256" s="493">
        <v>1070135</v>
      </c>
      <c r="DD256" s="591" t="s">
        <v>376</v>
      </c>
      <c r="DE256" s="592" t="s">
        <v>1175</v>
      </c>
      <c r="DF256" s="593" t="s">
        <v>1216</v>
      </c>
    </row>
    <row r="257" spans="1:110" ht="12.75" x14ac:dyDescent="0.2">
      <c r="A257" s="468">
        <v>250</v>
      </c>
      <c r="B257" s="473" t="s">
        <v>378</v>
      </c>
      <c r="C257" s="403" t="s">
        <v>529</v>
      </c>
      <c r="D257" s="474" t="s">
        <v>898</v>
      </c>
      <c r="E257" s="480" t="s">
        <v>559</v>
      </c>
      <c r="F257" s="487">
        <v>100242167</v>
      </c>
      <c r="G257" s="488">
        <v>0</v>
      </c>
      <c r="H257" s="488">
        <v>2147453</v>
      </c>
      <c r="I257" s="488">
        <v>310662</v>
      </c>
      <c r="J257" s="488">
        <v>0</v>
      </c>
      <c r="K257" s="488">
        <v>310662</v>
      </c>
      <c r="L257" s="488">
        <v>0</v>
      </c>
      <c r="M257" s="488">
        <v>0</v>
      </c>
      <c r="N257" s="488">
        <v>0</v>
      </c>
      <c r="O257" s="488">
        <v>0</v>
      </c>
      <c r="P257" s="488">
        <v>0</v>
      </c>
      <c r="Q257" s="489">
        <v>97784052</v>
      </c>
      <c r="R257" s="490">
        <v>0.5</v>
      </c>
      <c r="S257" s="491">
        <v>0.49</v>
      </c>
      <c r="T257" s="491">
        <v>0</v>
      </c>
      <c r="U257" s="491">
        <v>0.01</v>
      </c>
      <c r="V257" s="491">
        <v>1</v>
      </c>
      <c r="W257" s="488">
        <v>48892026</v>
      </c>
      <c r="X257" s="488">
        <v>47914185</v>
      </c>
      <c r="Y257" s="488">
        <v>0</v>
      </c>
      <c r="Z257" s="488">
        <v>977841</v>
      </c>
      <c r="AA257" s="488">
        <v>97784052</v>
      </c>
      <c r="AB257" s="488">
        <v>0</v>
      </c>
      <c r="AC257" s="488">
        <v>0</v>
      </c>
      <c r="AD257" s="488">
        <v>0</v>
      </c>
      <c r="AE257" s="488">
        <v>0</v>
      </c>
      <c r="AF257" s="488">
        <v>0</v>
      </c>
      <c r="AG257" s="488">
        <v>48892026</v>
      </c>
      <c r="AH257" s="488">
        <v>47914185</v>
      </c>
      <c r="AI257" s="488">
        <v>0</v>
      </c>
      <c r="AJ257" s="488">
        <v>977841</v>
      </c>
      <c r="AK257" s="488">
        <v>97784052</v>
      </c>
      <c r="AL257" s="488">
        <v>310662</v>
      </c>
      <c r="AM257" s="488">
        <v>310662</v>
      </c>
      <c r="AN257" s="488">
        <v>0</v>
      </c>
      <c r="AO257" s="488">
        <v>0</v>
      </c>
      <c r="AP257" s="488">
        <v>0</v>
      </c>
      <c r="AQ257" s="488">
        <v>0</v>
      </c>
      <c r="AR257" s="488">
        <v>0</v>
      </c>
      <c r="AS257" s="488">
        <v>0</v>
      </c>
      <c r="AT257" s="488">
        <v>0</v>
      </c>
      <c r="AU257" s="488">
        <v>0</v>
      </c>
      <c r="AV257" s="488">
        <v>0</v>
      </c>
      <c r="AW257" s="488">
        <v>0</v>
      </c>
      <c r="AX257" s="488">
        <v>0</v>
      </c>
      <c r="AY257" s="488">
        <v>0</v>
      </c>
      <c r="AZ257" s="488">
        <v>0</v>
      </c>
      <c r="BA257" s="488">
        <v>0</v>
      </c>
      <c r="BB257" s="488">
        <v>0</v>
      </c>
      <c r="BC257" s="488">
        <v>0</v>
      </c>
      <c r="BD257" s="488">
        <v>0</v>
      </c>
      <c r="BE257" s="491">
        <v>0.5</v>
      </c>
      <c r="BF257" s="491">
        <v>0.49</v>
      </c>
      <c r="BG257" s="491">
        <v>0</v>
      </c>
      <c r="BH257" s="491">
        <v>0.01</v>
      </c>
      <c r="BI257" s="491">
        <v>1</v>
      </c>
      <c r="BJ257" s="492">
        <v>2370103</v>
      </c>
      <c r="BK257" s="492">
        <v>2322701</v>
      </c>
      <c r="BL257" s="492">
        <v>0</v>
      </c>
      <c r="BM257" s="492">
        <v>47402</v>
      </c>
      <c r="BN257" s="492">
        <v>4740206</v>
      </c>
      <c r="BO257" s="492">
        <v>51262129</v>
      </c>
      <c r="BP257" s="492">
        <v>50547548</v>
      </c>
      <c r="BQ257" s="492">
        <v>0</v>
      </c>
      <c r="BR257" s="492">
        <v>1025243</v>
      </c>
      <c r="BS257" s="493">
        <v>102834920</v>
      </c>
      <c r="BT257" s="494">
        <v>719741</v>
      </c>
      <c r="BU257" s="492">
        <v>0</v>
      </c>
      <c r="BV257" s="492">
        <v>14689</v>
      </c>
      <c r="BW257" s="492">
        <v>734430</v>
      </c>
      <c r="BX257" s="492">
        <v>1268931</v>
      </c>
      <c r="BY257" s="492">
        <v>0</v>
      </c>
      <c r="BZ257" s="492">
        <v>25897</v>
      </c>
      <c r="CA257" s="492">
        <v>1294828</v>
      </c>
      <c r="CB257" s="492">
        <v>11715</v>
      </c>
      <c r="CC257" s="492">
        <v>0</v>
      </c>
      <c r="CD257" s="492">
        <v>239</v>
      </c>
      <c r="CE257" s="492">
        <v>11954</v>
      </c>
      <c r="CF257" s="492">
        <v>21536</v>
      </c>
      <c r="CG257" s="492">
        <v>0</v>
      </c>
      <c r="CH257" s="492">
        <v>440</v>
      </c>
      <c r="CI257" s="492">
        <v>21976</v>
      </c>
      <c r="CJ257" s="492">
        <v>3084</v>
      </c>
      <c r="CK257" s="492">
        <v>0</v>
      </c>
      <c r="CL257" s="492">
        <v>63</v>
      </c>
      <c r="CM257" s="492">
        <v>3147</v>
      </c>
      <c r="CN257" s="492">
        <v>0</v>
      </c>
      <c r="CO257" s="492">
        <v>0</v>
      </c>
      <c r="CP257" s="492">
        <v>0</v>
      </c>
      <c r="CQ257" s="492">
        <v>0</v>
      </c>
      <c r="CR257" s="492">
        <v>0</v>
      </c>
      <c r="CS257" s="492">
        <v>0</v>
      </c>
      <c r="CT257" s="492">
        <v>0</v>
      </c>
      <c r="CU257" s="492">
        <v>0</v>
      </c>
      <c r="CV257" s="492">
        <v>0</v>
      </c>
      <c r="CW257" s="492">
        <v>0</v>
      </c>
      <c r="CX257" s="492">
        <v>0</v>
      </c>
      <c r="CY257" s="492">
        <v>0</v>
      </c>
      <c r="CZ257" s="492">
        <v>2025007</v>
      </c>
      <c r="DA257" s="492">
        <v>0</v>
      </c>
      <c r="DB257" s="492">
        <v>41328</v>
      </c>
      <c r="DC257" s="493">
        <v>2066335</v>
      </c>
      <c r="DD257" s="591" t="s">
        <v>559</v>
      </c>
      <c r="DE257" s="592" t="s">
        <v>529</v>
      </c>
      <c r="DF257" s="593" t="s">
        <v>1180</v>
      </c>
    </row>
    <row r="258" spans="1:110" ht="12.75" x14ac:dyDescent="0.2">
      <c r="A258" s="468">
        <v>251</v>
      </c>
      <c r="B258" s="473" t="s">
        <v>379</v>
      </c>
      <c r="C258" s="403" t="s">
        <v>529</v>
      </c>
      <c r="D258" s="474" t="s">
        <v>901</v>
      </c>
      <c r="E258" s="480" t="s">
        <v>556</v>
      </c>
      <c r="F258" s="487">
        <v>44644564</v>
      </c>
      <c r="G258" s="488">
        <v>0</v>
      </c>
      <c r="H258" s="488">
        <v>2195152</v>
      </c>
      <c r="I258" s="488">
        <v>234382</v>
      </c>
      <c r="J258" s="488">
        <v>0</v>
      </c>
      <c r="K258" s="488">
        <v>234382</v>
      </c>
      <c r="L258" s="488">
        <v>0</v>
      </c>
      <c r="M258" s="488">
        <v>0</v>
      </c>
      <c r="N258" s="488">
        <v>0</v>
      </c>
      <c r="O258" s="488">
        <v>0</v>
      </c>
      <c r="P258" s="488">
        <v>0</v>
      </c>
      <c r="Q258" s="489">
        <v>42215030</v>
      </c>
      <c r="R258" s="490">
        <v>0.5</v>
      </c>
      <c r="S258" s="491">
        <v>0.49</v>
      </c>
      <c r="T258" s="491">
        <v>0</v>
      </c>
      <c r="U258" s="491">
        <v>0.01</v>
      </c>
      <c r="V258" s="491">
        <v>1</v>
      </c>
      <c r="W258" s="488">
        <v>21107515</v>
      </c>
      <c r="X258" s="488">
        <v>20685365</v>
      </c>
      <c r="Y258" s="488">
        <v>0</v>
      </c>
      <c r="Z258" s="488">
        <v>422150</v>
      </c>
      <c r="AA258" s="488">
        <v>42215030</v>
      </c>
      <c r="AB258" s="488">
        <v>0</v>
      </c>
      <c r="AC258" s="488">
        <v>0</v>
      </c>
      <c r="AD258" s="488">
        <v>0</v>
      </c>
      <c r="AE258" s="488">
        <v>0</v>
      </c>
      <c r="AF258" s="488">
        <v>0</v>
      </c>
      <c r="AG258" s="488">
        <v>21107515</v>
      </c>
      <c r="AH258" s="488">
        <v>20685365</v>
      </c>
      <c r="AI258" s="488">
        <v>0</v>
      </c>
      <c r="AJ258" s="488">
        <v>422150</v>
      </c>
      <c r="AK258" s="488">
        <v>42215030</v>
      </c>
      <c r="AL258" s="488">
        <v>234382</v>
      </c>
      <c r="AM258" s="488">
        <v>234382</v>
      </c>
      <c r="AN258" s="488">
        <v>0</v>
      </c>
      <c r="AO258" s="488">
        <v>0</v>
      </c>
      <c r="AP258" s="488">
        <v>0</v>
      </c>
      <c r="AQ258" s="488">
        <v>0</v>
      </c>
      <c r="AR258" s="488">
        <v>0</v>
      </c>
      <c r="AS258" s="488">
        <v>0</v>
      </c>
      <c r="AT258" s="488">
        <v>0</v>
      </c>
      <c r="AU258" s="488">
        <v>0</v>
      </c>
      <c r="AV258" s="488">
        <v>0</v>
      </c>
      <c r="AW258" s="488">
        <v>0</v>
      </c>
      <c r="AX258" s="488">
        <v>0</v>
      </c>
      <c r="AY258" s="488">
        <v>0</v>
      </c>
      <c r="AZ258" s="488">
        <v>0</v>
      </c>
      <c r="BA258" s="488">
        <v>0</v>
      </c>
      <c r="BB258" s="488">
        <v>0</v>
      </c>
      <c r="BC258" s="488">
        <v>0</v>
      </c>
      <c r="BD258" s="488">
        <v>0</v>
      </c>
      <c r="BE258" s="491">
        <v>0.5</v>
      </c>
      <c r="BF258" s="491">
        <v>0.49</v>
      </c>
      <c r="BG258" s="491">
        <v>0</v>
      </c>
      <c r="BH258" s="491">
        <v>0.01</v>
      </c>
      <c r="BI258" s="491">
        <v>1</v>
      </c>
      <c r="BJ258" s="492">
        <v>-2161092</v>
      </c>
      <c r="BK258" s="492">
        <v>-2117870</v>
      </c>
      <c r="BL258" s="492">
        <v>0</v>
      </c>
      <c r="BM258" s="492">
        <v>-43222</v>
      </c>
      <c r="BN258" s="492">
        <v>-4322184</v>
      </c>
      <c r="BO258" s="492">
        <v>18946423</v>
      </c>
      <c r="BP258" s="492">
        <v>18801877</v>
      </c>
      <c r="BQ258" s="492">
        <v>0</v>
      </c>
      <c r="BR258" s="492">
        <v>378928</v>
      </c>
      <c r="BS258" s="493">
        <v>38127228</v>
      </c>
      <c r="BT258" s="494">
        <v>310724</v>
      </c>
      <c r="BU258" s="492">
        <v>0</v>
      </c>
      <c r="BV258" s="492">
        <v>6341</v>
      </c>
      <c r="BW258" s="492">
        <v>317065</v>
      </c>
      <c r="BX258" s="492">
        <v>1539998</v>
      </c>
      <c r="BY258" s="492">
        <v>0</v>
      </c>
      <c r="BZ258" s="492">
        <v>31429</v>
      </c>
      <c r="CA258" s="492">
        <v>1571427</v>
      </c>
      <c r="CB258" s="492">
        <v>6763</v>
      </c>
      <c r="CC258" s="492">
        <v>0</v>
      </c>
      <c r="CD258" s="492">
        <v>138</v>
      </c>
      <c r="CE258" s="492">
        <v>6901</v>
      </c>
      <c r="CF258" s="492">
        <v>0</v>
      </c>
      <c r="CG258" s="492">
        <v>0</v>
      </c>
      <c r="CH258" s="492">
        <v>0</v>
      </c>
      <c r="CI258" s="492">
        <v>0</v>
      </c>
      <c r="CJ258" s="492">
        <v>0</v>
      </c>
      <c r="CK258" s="492">
        <v>0</v>
      </c>
      <c r="CL258" s="492">
        <v>0</v>
      </c>
      <c r="CM258" s="492">
        <v>0</v>
      </c>
      <c r="CN258" s="492">
        <v>0</v>
      </c>
      <c r="CO258" s="492">
        <v>0</v>
      </c>
      <c r="CP258" s="492">
        <v>0</v>
      </c>
      <c r="CQ258" s="492">
        <v>0</v>
      </c>
      <c r="CR258" s="492">
        <v>0</v>
      </c>
      <c r="CS258" s="492">
        <v>0</v>
      </c>
      <c r="CT258" s="492">
        <v>0</v>
      </c>
      <c r="CU258" s="492">
        <v>0</v>
      </c>
      <c r="CV258" s="492">
        <v>0</v>
      </c>
      <c r="CW258" s="492">
        <v>0</v>
      </c>
      <c r="CX258" s="492">
        <v>0</v>
      </c>
      <c r="CY258" s="492">
        <v>0</v>
      </c>
      <c r="CZ258" s="492">
        <v>1857485</v>
      </c>
      <c r="DA258" s="492">
        <v>0</v>
      </c>
      <c r="DB258" s="492">
        <v>37908</v>
      </c>
      <c r="DC258" s="493">
        <v>1895393</v>
      </c>
      <c r="DD258" s="591" t="s">
        <v>556</v>
      </c>
      <c r="DE258" s="592" t="s">
        <v>529</v>
      </c>
      <c r="DF258" s="593" t="s">
        <v>1178</v>
      </c>
    </row>
    <row r="259" spans="1:110" ht="12.75" x14ac:dyDescent="0.2">
      <c r="A259" s="468">
        <v>252</v>
      </c>
      <c r="B259" s="473" t="s">
        <v>381</v>
      </c>
      <c r="C259" s="403" t="s">
        <v>909</v>
      </c>
      <c r="D259" s="474" t="s">
        <v>903</v>
      </c>
      <c r="E259" s="480" t="s">
        <v>380</v>
      </c>
      <c r="F259" s="487">
        <v>252336023</v>
      </c>
      <c r="G259" s="488">
        <v>22881500</v>
      </c>
      <c r="H259" s="488">
        <v>0</v>
      </c>
      <c r="I259" s="488">
        <v>720423</v>
      </c>
      <c r="J259" s="488">
        <v>0</v>
      </c>
      <c r="K259" s="488">
        <v>720423</v>
      </c>
      <c r="L259" s="488">
        <v>0</v>
      </c>
      <c r="M259" s="488">
        <v>0</v>
      </c>
      <c r="N259" s="488">
        <v>0</v>
      </c>
      <c r="O259" s="488">
        <v>0</v>
      </c>
      <c r="P259" s="488">
        <v>0</v>
      </c>
      <c r="Q259" s="489">
        <v>274497100</v>
      </c>
      <c r="R259" s="490">
        <v>0.33</v>
      </c>
      <c r="S259" s="491">
        <v>0.3</v>
      </c>
      <c r="T259" s="491">
        <v>0.37</v>
      </c>
      <c r="U259" s="491">
        <v>0</v>
      </c>
      <c r="V259" s="491">
        <v>1</v>
      </c>
      <c r="W259" s="488">
        <v>90584043</v>
      </c>
      <c r="X259" s="488">
        <v>82349130</v>
      </c>
      <c r="Y259" s="488">
        <v>101563927</v>
      </c>
      <c r="Z259" s="488">
        <v>0</v>
      </c>
      <c r="AA259" s="488">
        <v>274497100</v>
      </c>
      <c r="AB259" s="488">
        <v>0</v>
      </c>
      <c r="AC259" s="488">
        <v>0</v>
      </c>
      <c r="AD259" s="488">
        <v>0</v>
      </c>
      <c r="AE259" s="488">
        <v>0</v>
      </c>
      <c r="AF259" s="488">
        <v>0</v>
      </c>
      <c r="AG259" s="488">
        <v>90584043</v>
      </c>
      <c r="AH259" s="488">
        <v>82349130</v>
      </c>
      <c r="AI259" s="488">
        <v>101563927</v>
      </c>
      <c r="AJ259" s="488">
        <v>0</v>
      </c>
      <c r="AK259" s="488">
        <v>274497100</v>
      </c>
      <c r="AL259" s="488">
        <v>720423</v>
      </c>
      <c r="AM259" s="488">
        <v>720423</v>
      </c>
      <c r="AN259" s="488">
        <v>0</v>
      </c>
      <c r="AO259" s="488">
        <v>0</v>
      </c>
      <c r="AP259" s="488">
        <v>0</v>
      </c>
      <c r="AQ259" s="488">
        <v>0</v>
      </c>
      <c r="AR259" s="488">
        <v>0</v>
      </c>
      <c r="AS259" s="488">
        <v>0</v>
      </c>
      <c r="AT259" s="488">
        <v>0</v>
      </c>
      <c r="AU259" s="488">
        <v>0</v>
      </c>
      <c r="AV259" s="488">
        <v>0</v>
      </c>
      <c r="AW259" s="488">
        <v>0</v>
      </c>
      <c r="AX259" s="488">
        <v>0</v>
      </c>
      <c r="AY259" s="488">
        <v>0</v>
      </c>
      <c r="AZ259" s="488">
        <v>0</v>
      </c>
      <c r="BA259" s="488">
        <v>0</v>
      </c>
      <c r="BB259" s="488">
        <v>0</v>
      </c>
      <c r="BC259" s="488">
        <v>0</v>
      </c>
      <c r="BD259" s="488">
        <v>0</v>
      </c>
      <c r="BE259" s="491">
        <v>0.5</v>
      </c>
      <c r="BF259" s="491">
        <v>0.3</v>
      </c>
      <c r="BG259" s="491">
        <v>0.2</v>
      </c>
      <c r="BH259" s="491">
        <v>0</v>
      </c>
      <c r="BI259" s="491">
        <v>1</v>
      </c>
      <c r="BJ259" s="492">
        <v>7575590</v>
      </c>
      <c r="BK259" s="492">
        <v>4545354</v>
      </c>
      <c r="BL259" s="492">
        <v>3030236</v>
      </c>
      <c r="BM259" s="492">
        <v>0</v>
      </c>
      <c r="BN259" s="492">
        <v>15151180</v>
      </c>
      <c r="BO259" s="492">
        <v>98159633</v>
      </c>
      <c r="BP259" s="492">
        <v>87614907</v>
      </c>
      <c r="BQ259" s="492">
        <v>104594163</v>
      </c>
      <c r="BR259" s="492">
        <v>0</v>
      </c>
      <c r="BS259" s="493">
        <v>290368703</v>
      </c>
      <c r="BT259" s="494">
        <v>1237004</v>
      </c>
      <c r="BU259" s="492">
        <v>1525638</v>
      </c>
      <c r="BV259" s="492">
        <v>0</v>
      </c>
      <c r="BW259" s="492">
        <v>2762642</v>
      </c>
      <c r="BX259" s="492">
        <v>1080480</v>
      </c>
      <c r="BY259" s="492">
        <v>1332592</v>
      </c>
      <c r="BZ259" s="492">
        <v>0</v>
      </c>
      <c r="CA259" s="492">
        <v>2413072</v>
      </c>
      <c r="CB259" s="492">
        <v>0</v>
      </c>
      <c r="CC259" s="492">
        <v>0</v>
      </c>
      <c r="CD259" s="492">
        <v>0</v>
      </c>
      <c r="CE259" s="492">
        <v>0</v>
      </c>
      <c r="CF259" s="492">
        <v>0</v>
      </c>
      <c r="CG259" s="492">
        <v>0</v>
      </c>
      <c r="CH259" s="492">
        <v>0</v>
      </c>
      <c r="CI259" s="492">
        <v>0</v>
      </c>
      <c r="CJ259" s="492">
        <v>2857</v>
      </c>
      <c r="CK259" s="492">
        <v>3524</v>
      </c>
      <c r="CL259" s="492">
        <v>0</v>
      </c>
      <c r="CM259" s="492">
        <v>6381</v>
      </c>
      <c r="CN259" s="492">
        <v>0</v>
      </c>
      <c r="CO259" s="492">
        <v>0</v>
      </c>
      <c r="CP259" s="492">
        <v>0</v>
      </c>
      <c r="CQ259" s="492">
        <v>0</v>
      </c>
      <c r="CR259" s="492">
        <v>0</v>
      </c>
      <c r="CS259" s="492">
        <v>0</v>
      </c>
      <c r="CT259" s="492">
        <v>0</v>
      </c>
      <c r="CU259" s="492">
        <v>0</v>
      </c>
      <c r="CV259" s="492">
        <v>0</v>
      </c>
      <c r="CW259" s="492">
        <v>0</v>
      </c>
      <c r="CX259" s="492">
        <v>0</v>
      </c>
      <c r="CY259" s="492">
        <v>0</v>
      </c>
      <c r="CZ259" s="492">
        <v>2320341</v>
      </c>
      <c r="DA259" s="492">
        <v>2861754</v>
      </c>
      <c r="DB259" s="492">
        <v>0</v>
      </c>
      <c r="DC259" s="493">
        <v>5182095</v>
      </c>
      <c r="DD259" s="591" t="s">
        <v>380</v>
      </c>
      <c r="DE259" s="592" t="s">
        <v>1173</v>
      </c>
      <c r="DF259" s="592" t="s">
        <v>1174</v>
      </c>
    </row>
    <row r="260" spans="1:110" ht="12.75" x14ac:dyDescent="0.2">
      <c r="A260" s="468">
        <v>253</v>
      </c>
      <c r="B260" s="473" t="s">
        <v>383</v>
      </c>
      <c r="C260" s="403" t="s">
        <v>897</v>
      </c>
      <c r="D260" s="474" t="s">
        <v>898</v>
      </c>
      <c r="E260" s="480" t="s">
        <v>382</v>
      </c>
      <c r="F260" s="487">
        <v>47887029</v>
      </c>
      <c r="G260" s="488">
        <v>1018095</v>
      </c>
      <c r="H260" s="488">
        <v>0</v>
      </c>
      <c r="I260" s="488">
        <v>128748</v>
      </c>
      <c r="J260" s="488">
        <v>0</v>
      </c>
      <c r="K260" s="488">
        <v>128748</v>
      </c>
      <c r="L260" s="488">
        <v>0</v>
      </c>
      <c r="M260" s="488">
        <v>0</v>
      </c>
      <c r="N260" s="488">
        <v>0</v>
      </c>
      <c r="O260" s="488">
        <v>0</v>
      </c>
      <c r="P260" s="488">
        <v>0</v>
      </c>
      <c r="Q260" s="489">
        <v>48776376</v>
      </c>
      <c r="R260" s="490">
        <v>0.5</v>
      </c>
      <c r="S260" s="491">
        <v>0.4</v>
      </c>
      <c r="T260" s="491">
        <v>0.1</v>
      </c>
      <c r="U260" s="491">
        <v>0</v>
      </c>
      <c r="V260" s="491">
        <v>1</v>
      </c>
      <c r="W260" s="488">
        <v>24388188</v>
      </c>
      <c r="X260" s="488">
        <v>19510550</v>
      </c>
      <c r="Y260" s="488">
        <v>4877638</v>
      </c>
      <c r="Z260" s="488">
        <v>0</v>
      </c>
      <c r="AA260" s="488">
        <v>48776376</v>
      </c>
      <c r="AB260" s="488">
        <v>0</v>
      </c>
      <c r="AC260" s="488">
        <v>0</v>
      </c>
      <c r="AD260" s="488">
        <v>0</v>
      </c>
      <c r="AE260" s="488">
        <v>0</v>
      </c>
      <c r="AF260" s="488">
        <v>0</v>
      </c>
      <c r="AG260" s="488">
        <v>24388188</v>
      </c>
      <c r="AH260" s="488">
        <v>19510550</v>
      </c>
      <c r="AI260" s="488">
        <v>4877638</v>
      </c>
      <c r="AJ260" s="488">
        <v>0</v>
      </c>
      <c r="AK260" s="488">
        <v>48776376</v>
      </c>
      <c r="AL260" s="488">
        <v>128748</v>
      </c>
      <c r="AM260" s="488">
        <v>128748</v>
      </c>
      <c r="AN260" s="488">
        <v>0</v>
      </c>
      <c r="AO260" s="488">
        <v>0</v>
      </c>
      <c r="AP260" s="488">
        <v>0</v>
      </c>
      <c r="AQ260" s="488">
        <v>0</v>
      </c>
      <c r="AR260" s="488">
        <v>0</v>
      </c>
      <c r="AS260" s="488">
        <v>0</v>
      </c>
      <c r="AT260" s="488">
        <v>0</v>
      </c>
      <c r="AU260" s="488">
        <v>0</v>
      </c>
      <c r="AV260" s="488">
        <v>0</v>
      </c>
      <c r="AW260" s="488">
        <v>0</v>
      </c>
      <c r="AX260" s="488">
        <v>0</v>
      </c>
      <c r="AY260" s="488">
        <v>0</v>
      </c>
      <c r="AZ260" s="488">
        <v>0</v>
      </c>
      <c r="BA260" s="488">
        <v>0</v>
      </c>
      <c r="BB260" s="488">
        <v>0</v>
      </c>
      <c r="BC260" s="488">
        <v>0</v>
      </c>
      <c r="BD260" s="488">
        <v>0</v>
      </c>
      <c r="BE260" s="491">
        <v>0.5</v>
      </c>
      <c r="BF260" s="491">
        <v>0.4</v>
      </c>
      <c r="BG260" s="491">
        <v>0.1</v>
      </c>
      <c r="BH260" s="491">
        <v>0</v>
      </c>
      <c r="BI260" s="491">
        <v>1</v>
      </c>
      <c r="BJ260" s="492">
        <v>1129500</v>
      </c>
      <c r="BK260" s="492">
        <v>903600</v>
      </c>
      <c r="BL260" s="492">
        <v>225900</v>
      </c>
      <c r="BM260" s="492">
        <v>0</v>
      </c>
      <c r="BN260" s="492">
        <v>2259000</v>
      </c>
      <c r="BO260" s="492">
        <v>25517688</v>
      </c>
      <c r="BP260" s="492">
        <v>20542898</v>
      </c>
      <c r="BQ260" s="492">
        <v>5103538</v>
      </c>
      <c r="BR260" s="492">
        <v>0</v>
      </c>
      <c r="BS260" s="493">
        <v>51164124</v>
      </c>
      <c r="BT260" s="494">
        <v>293077</v>
      </c>
      <c r="BU260" s="492">
        <v>73269</v>
      </c>
      <c r="BV260" s="492">
        <v>0</v>
      </c>
      <c r="BW260" s="492">
        <v>366346</v>
      </c>
      <c r="BX260" s="492">
        <v>356004</v>
      </c>
      <c r="BY260" s="492">
        <v>89001</v>
      </c>
      <c r="BZ260" s="492">
        <v>0</v>
      </c>
      <c r="CA260" s="492">
        <v>445005</v>
      </c>
      <c r="CB260" s="492">
        <v>0</v>
      </c>
      <c r="CC260" s="492">
        <v>0</v>
      </c>
      <c r="CD260" s="492">
        <v>0</v>
      </c>
      <c r="CE260" s="492">
        <v>0</v>
      </c>
      <c r="CF260" s="492">
        <v>0</v>
      </c>
      <c r="CG260" s="492">
        <v>0</v>
      </c>
      <c r="CH260" s="492">
        <v>0</v>
      </c>
      <c r="CI260" s="492">
        <v>0</v>
      </c>
      <c r="CJ260" s="492">
        <v>1860</v>
      </c>
      <c r="CK260" s="492">
        <v>465</v>
      </c>
      <c r="CL260" s="492">
        <v>0</v>
      </c>
      <c r="CM260" s="492">
        <v>2325</v>
      </c>
      <c r="CN260" s="492">
        <v>0</v>
      </c>
      <c r="CO260" s="492">
        <v>0</v>
      </c>
      <c r="CP260" s="492">
        <v>0</v>
      </c>
      <c r="CQ260" s="492">
        <v>0</v>
      </c>
      <c r="CR260" s="492">
        <v>0</v>
      </c>
      <c r="CS260" s="492">
        <v>0</v>
      </c>
      <c r="CT260" s="492">
        <v>0</v>
      </c>
      <c r="CU260" s="492">
        <v>0</v>
      </c>
      <c r="CV260" s="492">
        <v>0</v>
      </c>
      <c r="CW260" s="492">
        <v>0</v>
      </c>
      <c r="CX260" s="492">
        <v>0</v>
      </c>
      <c r="CY260" s="492">
        <v>0</v>
      </c>
      <c r="CZ260" s="492">
        <v>650941</v>
      </c>
      <c r="DA260" s="492">
        <v>162735</v>
      </c>
      <c r="DB260" s="492">
        <v>0</v>
      </c>
      <c r="DC260" s="493">
        <v>813676</v>
      </c>
      <c r="DD260" s="591" t="s">
        <v>382</v>
      </c>
      <c r="DE260" s="592" t="s">
        <v>1215</v>
      </c>
      <c r="DF260" s="593" t="s">
        <v>1162</v>
      </c>
    </row>
    <row r="261" spans="1:110" ht="12.75" x14ac:dyDescent="0.2">
      <c r="A261" s="468">
        <v>254</v>
      </c>
      <c r="B261" s="473" t="s">
        <v>385</v>
      </c>
      <c r="C261" s="403" t="s">
        <v>897</v>
      </c>
      <c r="D261" s="474" t="s">
        <v>901</v>
      </c>
      <c r="E261" s="480" t="s">
        <v>384</v>
      </c>
      <c r="F261" s="487">
        <v>60552683</v>
      </c>
      <c r="G261" s="488">
        <v>0</v>
      </c>
      <c r="H261" s="488">
        <v>2396363</v>
      </c>
      <c r="I261" s="488">
        <v>188622</v>
      </c>
      <c r="J261" s="488">
        <v>0</v>
      </c>
      <c r="K261" s="488">
        <v>188622</v>
      </c>
      <c r="L261" s="488">
        <v>0</v>
      </c>
      <c r="M261" s="488">
        <v>0</v>
      </c>
      <c r="N261" s="488">
        <v>0</v>
      </c>
      <c r="O261" s="488">
        <v>0</v>
      </c>
      <c r="P261" s="488">
        <v>0</v>
      </c>
      <c r="Q261" s="489">
        <v>57967698</v>
      </c>
      <c r="R261" s="490">
        <v>0.5</v>
      </c>
      <c r="S261" s="491">
        <v>0.4</v>
      </c>
      <c r="T261" s="491">
        <v>0.1</v>
      </c>
      <c r="U261" s="491">
        <v>0</v>
      </c>
      <c r="V261" s="491">
        <v>1</v>
      </c>
      <c r="W261" s="488">
        <v>28983849</v>
      </c>
      <c r="X261" s="488">
        <v>23187079</v>
      </c>
      <c r="Y261" s="488">
        <v>5796770</v>
      </c>
      <c r="Z261" s="488">
        <v>0</v>
      </c>
      <c r="AA261" s="488">
        <v>57967698</v>
      </c>
      <c r="AB261" s="488">
        <v>0</v>
      </c>
      <c r="AC261" s="488">
        <v>0</v>
      </c>
      <c r="AD261" s="488">
        <v>0</v>
      </c>
      <c r="AE261" s="488">
        <v>0</v>
      </c>
      <c r="AF261" s="488">
        <v>0</v>
      </c>
      <c r="AG261" s="488">
        <v>28983849</v>
      </c>
      <c r="AH261" s="488">
        <v>23187079</v>
      </c>
      <c r="AI261" s="488">
        <v>5796770</v>
      </c>
      <c r="AJ261" s="488">
        <v>0</v>
      </c>
      <c r="AK261" s="488">
        <v>57967698</v>
      </c>
      <c r="AL261" s="488">
        <v>188622</v>
      </c>
      <c r="AM261" s="488">
        <v>188622</v>
      </c>
      <c r="AN261" s="488">
        <v>0</v>
      </c>
      <c r="AO261" s="488">
        <v>0</v>
      </c>
      <c r="AP261" s="488">
        <v>0</v>
      </c>
      <c r="AQ261" s="488">
        <v>0</v>
      </c>
      <c r="AR261" s="488">
        <v>0</v>
      </c>
      <c r="AS261" s="488">
        <v>0</v>
      </c>
      <c r="AT261" s="488">
        <v>0</v>
      </c>
      <c r="AU261" s="488">
        <v>0</v>
      </c>
      <c r="AV261" s="488">
        <v>0</v>
      </c>
      <c r="AW261" s="488">
        <v>0</v>
      </c>
      <c r="AX261" s="488">
        <v>0</v>
      </c>
      <c r="AY261" s="488">
        <v>0</v>
      </c>
      <c r="AZ261" s="488">
        <v>0</v>
      </c>
      <c r="BA261" s="488">
        <v>0</v>
      </c>
      <c r="BB261" s="488">
        <v>0</v>
      </c>
      <c r="BC261" s="488">
        <v>0</v>
      </c>
      <c r="BD261" s="488">
        <v>0</v>
      </c>
      <c r="BE261" s="491">
        <v>0.5</v>
      </c>
      <c r="BF261" s="491">
        <v>0.4</v>
      </c>
      <c r="BG261" s="491">
        <v>0.1</v>
      </c>
      <c r="BH261" s="491">
        <v>0</v>
      </c>
      <c r="BI261" s="491">
        <v>1</v>
      </c>
      <c r="BJ261" s="492">
        <v>-144326</v>
      </c>
      <c r="BK261" s="492">
        <v>-115461</v>
      </c>
      <c r="BL261" s="492">
        <v>-28865</v>
      </c>
      <c r="BM261" s="492">
        <v>0</v>
      </c>
      <c r="BN261" s="492">
        <v>-288652</v>
      </c>
      <c r="BO261" s="492">
        <v>28839523</v>
      </c>
      <c r="BP261" s="492">
        <v>23260240</v>
      </c>
      <c r="BQ261" s="492">
        <v>5767905</v>
      </c>
      <c r="BR261" s="492">
        <v>0</v>
      </c>
      <c r="BS261" s="493">
        <v>57867668</v>
      </c>
      <c r="BT261" s="494">
        <v>348304</v>
      </c>
      <c r="BU261" s="492">
        <v>87076</v>
      </c>
      <c r="BV261" s="492">
        <v>0</v>
      </c>
      <c r="BW261" s="492">
        <v>435380</v>
      </c>
      <c r="BX261" s="492">
        <v>540243</v>
      </c>
      <c r="BY261" s="492">
        <v>135061</v>
      </c>
      <c r="BZ261" s="492">
        <v>0</v>
      </c>
      <c r="CA261" s="492">
        <v>675304</v>
      </c>
      <c r="CB261" s="492">
        <v>0</v>
      </c>
      <c r="CC261" s="492">
        <v>0</v>
      </c>
      <c r="CD261" s="492">
        <v>0</v>
      </c>
      <c r="CE261" s="492">
        <v>0</v>
      </c>
      <c r="CF261" s="492">
        <v>0</v>
      </c>
      <c r="CG261" s="492">
        <v>0</v>
      </c>
      <c r="CH261" s="492">
        <v>0</v>
      </c>
      <c r="CI261" s="492">
        <v>0</v>
      </c>
      <c r="CJ261" s="492">
        <v>1798</v>
      </c>
      <c r="CK261" s="492">
        <v>449</v>
      </c>
      <c r="CL261" s="492">
        <v>0</v>
      </c>
      <c r="CM261" s="492">
        <v>2247</v>
      </c>
      <c r="CN261" s="492">
        <v>0</v>
      </c>
      <c r="CO261" s="492">
        <v>0</v>
      </c>
      <c r="CP261" s="492">
        <v>0</v>
      </c>
      <c r="CQ261" s="492">
        <v>0</v>
      </c>
      <c r="CR261" s="492">
        <v>609</v>
      </c>
      <c r="CS261" s="492">
        <v>152</v>
      </c>
      <c r="CT261" s="492">
        <v>0</v>
      </c>
      <c r="CU261" s="492">
        <v>761</v>
      </c>
      <c r="CV261" s="492">
        <v>0</v>
      </c>
      <c r="CW261" s="492">
        <v>0</v>
      </c>
      <c r="CX261" s="492">
        <v>0</v>
      </c>
      <c r="CY261" s="492">
        <v>0</v>
      </c>
      <c r="CZ261" s="492">
        <v>890954</v>
      </c>
      <c r="DA261" s="492">
        <v>222738</v>
      </c>
      <c r="DB261" s="492">
        <v>0</v>
      </c>
      <c r="DC261" s="493">
        <v>1113692</v>
      </c>
      <c r="DD261" s="591" t="s">
        <v>384</v>
      </c>
      <c r="DE261" s="592" t="s">
        <v>1196</v>
      </c>
      <c r="DF261" s="593" t="s">
        <v>1162</v>
      </c>
    </row>
    <row r="262" spans="1:110" ht="12.75" x14ac:dyDescent="0.2">
      <c r="A262" s="468">
        <v>255</v>
      </c>
      <c r="B262" s="473" t="s">
        <v>387</v>
      </c>
      <c r="C262" s="403" t="s">
        <v>897</v>
      </c>
      <c r="D262" s="474" t="s">
        <v>901</v>
      </c>
      <c r="E262" s="480" t="s">
        <v>386</v>
      </c>
      <c r="F262" s="487">
        <v>46079392</v>
      </c>
      <c r="G262" s="488">
        <v>0</v>
      </c>
      <c r="H262" s="488">
        <v>1283993</v>
      </c>
      <c r="I262" s="488">
        <v>158330</v>
      </c>
      <c r="J262" s="488">
        <v>0</v>
      </c>
      <c r="K262" s="488">
        <v>158330</v>
      </c>
      <c r="L262" s="488">
        <v>0</v>
      </c>
      <c r="M262" s="488">
        <v>0</v>
      </c>
      <c r="N262" s="488">
        <v>238498</v>
      </c>
      <c r="O262" s="488">
        <v>238498</v>
      </c>
      <c r="P262" s="488">
        <v>0</v>
      </c>
      <c r="Q262" s="489">
        <v>44398571</v>
      </c>
      <c r="R262" s="490">
        <v>0.5</v>
      </c>
      <c r="S262" s="491">
        <v>0.4</v>
      </c>
      <c r="T262" s="491">
        <v>0.1</v>
      </c>
      <c r="U262" s="491">
        <v>0</v>
      </c>
      <c r="V262" s="491">
        <v>1</v>
      </c>
      <c r="W262" s="488">
        <v>22199286</v>
      </c>
      <c r="X262" s="488">
        <v>17759428</v>
      </c>
      <c r="Y262" s="488">
        <v>4439857</v>
      </c>
      <c r="Z262" s="488">
        <v>0</v>
      </c>
      <c r="AA262" s="488">
        <v>44398571</v>
      </c>
      <c r="AB262" s="488">
        <v>0</v>
      </c>
      <c r="AC262" s="488">
        <v>0</v>
      </c>
      <c r="AD262" s="488">
        <v>0</v>
      </c>
      <c r="AE262" s="488">
        <v>0</v>
      </c>
      <c r="AF262" s="488">
        <v>0</v>
      </c>
      <c r="AG262" s="488">
        <v>22199286</v>
      </c>
      <c r="AH262" s="488">
        <v>17759428</v>
      </c>
      <c r="AI262" s="488">
        <v>4439857</v>
      </c>
      <c r="AJ262" s="488">
        <v>0</v>
      </c>
      <c r="AK262" s="488">
        <v>44398571</v>
      </c>
      <c r="AL262" s="488">
        <v>158330</v>
      </c>
      <c r="AM262" s="488">
        <v>158330</v>
      </c>
      <c r="AN262" s="488">
        <v>0</v>
      </c>
      <c r="AO262" s="488">
        <v>0</v>
      </c>
      <c r="AP262" s="488">
        <v>238498</v>
      </c>
      <c r="AQ262" s="488">
        <v>0</v>
      </c>
      <c r="AR262" s="488">
        <v>238498</v>
      </c>
      <c r="AS262" s="488">
        <v>0</v>
      </c>
      <c r="AT262" s="488">
        <v>0</v>
      </c>
      <c r="AU262" s="488">
        <v>0</v>
      </c>
      <c r="AV262" s="488">
        <v>0</v>
      </c>
      <c r="AW262" s="488">
        <v>0</v>
      </c>
      <c r="AX262" s="488">
        <v>0</v>
      </c>
      <c r="AY262" s="488">
        <v>0</v>
      </c>
      <c r="AZ262" s="488">
        <v>0</v>
      </c>
      <c r="BA262" s="488">
        <v>0</v>
      </c>
      <c r="BB262" s="488">
        <v>0</v>
      </c>
      <c r="BC262" s="488">
        <v>0</v>
      </c>
      <c r="BD262" s="488">
        <v>0</v>
      </c>
      <c r="BE262" s="491">
        <v>0.5</v>
      </c>
      <c r="BF262" s="491">
        <v>0.4</v>
      </c>
      <c r="BG262" s="491">
        <v>0.1</v>
      </c>
      <c r="BH262" s="491">
        <v>0</v>
      </c>
      <c r="BI262" s="491">
        <v>1</v>
      </c>
      <c r="BJ262" s="492">
        <v>944171</v>
      </c>
      <c r="BK262" s="492">
        <v>755337</v>
      </c>
      <c r="BL262" s="492">
        <v>188834</v>
      </c>
      <c r="BM262" s="492">
        <v>0</v>
      </c>
      <c r="BN262" s="492">
        <v>1888342</v>
      </c>
      <c r="BO262" s="492">
        <v>23143457</v>
      </c>
      <c r="BP262" s="492">
        <v>18911593</v>
      </c>
      <c r="BQ262" s="492">
        <v>4628691</v>
      </c>
      <c r="BR262" s="492">
        <v>0</v>
      </c>
      <c r="BS262" s="493">
        <v>46683741</v>
      </c>
      <c r="BT262" s="494">
        <v>270355</v>
      </c>
      <c r="BU262" s="492">
        <v>66693</v>
      </c>
      <c r="BV262" s="492">
        <v>0</v>
      </c>
      <c r="BW262" s="492">
        <v>337048</v>
      </c>
      <c r="BX262" s="492">
        <v>632278</v>
      </c>
      <c r="BY262" s="492">
        <v>158070</v>
      </c>
      <c r="BZ262" s="492">
        <v>0</v>
      </c>
      <c r="CA262" s="492">
        <v>790348</v>
      </c>
      <c r="CB262" s="492">
        <v>0</v>
      </c>
      <c r="CC262" s="492">
        <v>0</v>
      </c>
      <c r="CD262" s="492">
        <v>0</v>
      </c>
      <c r="CE262" s="492">
        <v>0</v>
      </c>
      <c r="CF262" s="492">
        <v>65668</v>
      </c>
      <c r="CG262" s="492">
        <v>16417</v>
      </c>
      <c r="CH262" s="492">
        <v>0</v>
      </c>
      <c r="CI262" s="492">
        <v>82085</v>
      </c>
      <c r="CJ262" s="492">
        <v>0</v>
      </c>
      <c r="CK262" s="492">
        <v>0</v>
      </c>
      <c r="CL262" s="492">
        <v>0</v>
      </c>
      <c r="CM262" s="492">
        <v>0</v>
      </c>
      <c r="CN262" s="492">
        <v>15792</v>
      </c>
      <c r="CO262" s="492">
        <v>3948</v>
      </c>
      <c r="CP262" s="492">
        <v>0</v>
      </c>
      <c r="CQ262" s="492">
        <v>19740</v>
      </c>
      <c r="CR262" s="492">
        <v>0</v>
      </c>
      <c r="CS262" s="492">
        <v>0</v>
      </c>
      <c r="CT262" s="492">
        <v>0</v>
      </c>
      <c r="CU262" s="492">
        <v>0</v>
      </c>
      <c r="CV262" s="492">
        <v>0</v>
      </c>
      <c r="CW262" s="492">
        <v>0</v>
      </c>
      <c r="CX262" s="492">
        <v>0</v>
      </c>
      <c r="CY262" s="492">
        <v>0</v>
      </c>
      <c r="CZ262" s="492">
        <v>984093</v>
      </c>
      <c r="DA262" s="492">
        <v>245128</v>
      </c>
      <c r="DB262" s="492">
        <v>0</v>
      </c>
      <c r="DC262" s="493">
        <v>1229221</v>
      </c>
      <c r="DD262" s="591" t="s">
        <v>386</v>
      </c>
      <c r="DE262" s="592" t="s">
        <v>1172</v>
      </c>
      <c r="DF262" s="593" t="s">
        <v>1162</v>
      </c>
    </row>
    <row r="263" spans="1:110" ht="12.75" x14ac:dyDescent="0.2">
      <c r="A263" s="468">
        <v>256</v>
      </c>
      <c r="B263" s="473" t="s">
        <v>389</v>
      </c>
      <c r="C263" s="403" t="s">
        <v>904</v>
      </c>
      <c r="D263" s="474" t="s">
        <v>899</v>
      </c>
      <c r="E263" s="480" t="s">
        <v>388</v>
      </c>
      <c r="F263" s="487">
        <v>47596036</v>
      </c>
      <c r="G263" s="488">
        <v>0</v>
      </c>
      <c r="H263" s="488">
        <v>2372989</v>
      </c>
      <c r="I263" s="488">
        <v>190546</v>
      </c>
      <c r="J263" s="488">
        <v>0</v>
      </c>
      <c r="K263" s="488">
        <v>190546</v>
      </c>
      <c r="L263" s="488">
        <v>0</v>
      </c>
      <c r="M263" s="488">
        <v>0</v>
      </c>
      <c r="N263" s="488">
        <v>0</v>
      </c>
      <c r="O263" s="488">
        <v>0</v>
      </c>
      <c r="P263" s="488">
        <v>0</v>
      </c>
      <c r="Q263" s="489">
        <v>45032501</v>
      </c>
      <c r="R263" s="490">
        <v>0</v>
      </c>
      <c r="S263" s="491">
        <v>0.99</v>
      </c>
      <c r="T263" s="491">
        <v>0</v>
      </c>
      <c r="U263" s="491">
        <v>0.01</v>
      </c>
      <c r="V263" s="491">
        <v>1</v>
      </c>
      <c r="W263" s="488">
        <v>0</v>
      </c>
      <c r="X263" s="488">
        <v>44582176</v>
      </c>
      <c r="Y263" s="488">
        <v>0</v>
      </c>
      <c r="Z263" s="488">
        <v>450325</v>
      </c>
      <c r="AA263" s="488">
        <v>45032501</v>
      </c>
      <c r="AB263" s="488">
        <v>0</v>
      </c>
      <c r="AC263" s="488">
        <v>0</v>
      </c>
      <c r="AD263" s="488">
        <v>0</v>
      </c>
      <c r="AE263" s="488">
        <v>0</v>
      </c>
      <c r="AF263" s="488">
        <v>0</v>
      </c>
      <c r="AG263" s="488">
        <v>0</v>
      </c>
      <c r="AH263" s="488">
        <v>44582176</v>
      </c>
      <c r="AI263" s="488">
        <v>0</v>
      </c>
      <c r="AJ263" s="488">
        <v>450325</v>
      </c>
      <c r="AK263" s="488">
        <v>45032501</v>
      </c>
      <c r="AL263" s="488">
        <v>190546</v>
      </c>
      <c r="AM263" s="488">
        <v>190546</v>
      </c>
      <c r="AN263" s="488">
        <v>0</v>
      </c>
      <c r="AO263" s="488">
        <v>0</v>
      </c>
      <c r="AP263" s="488">
        <v>0</v>
      </c>
      <c r="AQ263" s="488">
        <v>0</v>
      </c>
      <c r="AR263" s="488">
        <v>0</v>
      </c>
      <c r="AS263" s="488">
        <v>0</v>
      </c>
      <c r="AT263" s="488">
        <v>0</v>
      </c>
      <c r="AU263" s="488">
        <v>0</v>
      </c>
      <c r="AV263" s="488">
        <v>0</v>
      </c>
      <c r="AW263" s="488">
        <v>0</v>
      </c>
      <c r="AX263" s="488">
        <v>0</v>
      </c>
      <c r="AY263" s="488">
        <v>0</v>
      </c>
      <c r="AZ263" s="488">
        <v>0</v>
      </c>
      <c r="BA263" s="488">
        <v>0</v>
      </c>
      <c r="BB263" s="488">
        <v>0</v>
      </c>
      <c r="BC263" s="488">
        <v>0</v>
      </c>
      <c r="BD263" s="488">
        <v>0</v>
      </c>
      <c r="BE263" s="491">
        <v>0.5</v>
      </c>
      <c r="BF263" s="491">
        <v>0.49</v>
      </c>
      <c r="BG263" s="491">
        <v>0</v>
      </c>
      <c r="BH263" s="491">
        <v>0.01</v>
      </c>
      <c r="BI263" s="491">
        <v>1</v>
      </c>
      <c r="BJ263" s="492">
        <v>142991</v>
      </c>
      <c r="BK263" s="492">
        <v>140131</v>
      </c>
      <c r="BL263" s="492">
        <v>0</v>
      </c>
      <c r="BM263" s="492">
        <v>2860</v>
      </c>
      <c r="BN263" s="492">
        <v>285982</v>
      </c>
      <c r="BO263" s="492">
        <v>142991</v>
      </c>
      <c r="BP263" s="492">
        <v>44912853</v>
      </c>
      <c r="BQ263" s="492">
        <v>0</v>
      </c>
      <c r="BR263" s="492">
        <v>453185</v>
      </c>
      <c r="BS263" s="493">
        <v>45509029</v>
      </c>
      <c r="BT263" s="494">
        <v>669689</v>
      </c>
      <c r="BU263" s="492">
        <v>0</v>
      </c>
      <c r="BV263" s="492">
        <v>6765</v>
      </c>
      <c r="BW263" s="492">
        <v>676454</v>
      </c>
      <c r="BX263" s="492">
        <v>2436605</v>
      </c>
      <c r="BY263" s="492">
        <v>0</v>
      </c>
      <c r="BZ263" s="492">
        <v>24612</v>
      </c>
      <c r="CA263" s="492">
        <v>2461217</v>
      </c>
      <c r="CB263" s="492">
        <v>11069</v>
      </c>
      <c r="CC263" s="492">
        <v>0</v>
      </c>
      <c r="CD263" s="492">
        <v>112</v>
      </c>
      <c r="CE263" s="492">
        <v>11181</v>
      </c>
      <c r="CF263" s="492">
        <v>0</v>
      </c>
      <c r="CG263" s="492">
        <v>0</v>
      </c>
      <c r="CH263" s="492">
        <v>0</v>
      </c>
      <c r="CI263" s="492">
        <v>0</v>
      </c>
      <c r="CJ263" s="492">
        <v>719</v>
      </c>
      <c r="CK263" s="492">
        <v>0</v>
      </c>
      <c r="CL263" s="492">
        <v>7</v>
      </c>
      <c r="CM263" s="492">
        <v>726</v>
      </c>
      <c r="CN263" s="492">
        <v>0</v>
      </c>
      <c r="CO263" s="492">
        <v>0</v>
      </c>
      <c r="CP263" s="492">
        <v>0</v>
      </c>
      <c r="CQ263" s="492">
        <v>0</v>
      </c>
      <c r="CR263" s="492">
        <v>0</v>
      </c>
      <c r="CS263" s="492">
        <v>0</v>
      </c>
      <c r="CT263" s="492">
        <v>0</v>
      </c>
      <c r="CU263" s="492">
        <v>0</v>
      </c>
      <c r="CV263" s="492">
        <v>0</v>
      </c>
      <c r="CW263" s="492">
        <v>0</v>
      </c>
      <c r="CX263" s="492">
        <v>0</v>
      </c>
      <c r="CY263" s="492">
        <v>0</v>
      </c>
      <c r="CZ263" s="492">
        <v>3118082</v>
      </c>
      <c r="DA263" s="492">
        <v>0</v>
      </c>
      <c r="DB263" s="492">
        <v>31496</v>
      </c>
      <c r="DC263" s="493">
        <v>3149578</v>
      </c>
      <c r="DD263" s="591" t="s">
        <v>388</v>
      </c>
      <c r="DE263" s="592" t="s">
        <v>1175</v>
      </c>
      <c r="DF263" s="593" t="s">
        <v>1218</v>
      </c>
    </row>
    <row r="264" spans="1:110" ht="12.75" x14ac:dyDescent="0.2">
      <c r="A264" s="468">
        <v>257</v>
      </c>
      <c r="B264" s="473" t="s">
        <v>391</v>
      </c>
      <c r="C264" s="403" t="s">
        <v>897</v>
      </c>
      <c r="D264" s="474" t="s">
        <v>907</v>
      </c>
      <c r="E264" s="480" t="s">
        <v>390</v>
      </c>
      <c r="F264" s="487">
        <v>47338335</v>
      </c>
      <c r="G264" s="488">
        <v>0</v>
      </c>
      <c r="H264" s="488">
        <v>1153518</v>
      </c>
      <c r="I264" s="488">
        <v>167690</v>
      </c>
      <c r="J264" s="488">
        <v>0</v>
      </c>
      <c r="K264" s="488">
        <v>167690</v>
      </c>
      <c r="L264" s="488">
        <v>0</v>
      </c>
      <c r="M264" s="488">
        <v>0</v>
      </c>
      <c r="N264" s="488">
        <v>0</v>
      </c>
      <c r="O264" s="488">
        <v>0</v>
      </c>
      <c r="P264" s="488">
        <v>0</v>
      </c>
      <c r="Q264" s="489">
        <v>46017127</v>
      </c>
      <c r="R264" s="490">
        <v>0.5</v>
      </c>
      <c r="S264" s="491">
        <v>0.4</v>
      </c>
      <c r="T264" s="491">
        <v>0.09</v>
      </c>
      <c r="U264" s="491">
        <v>0.01</v>
      </c>
      <c r="V264" s="491">
        <v>1</v>
      </c>
      <c r="W264" s="488">
        <v>23008564</v>
      </c>
      <c r="X264" s="488">
        <v>18406851</v>
      </c>
      <c r="Y264" s="488">
        <v>4141541</v>
      </c>
      <c r="Z264" s="488">
        <v>460171</v>
      </c>
      <c r="AA264" s="488">
        <v>46017127</v>
      </c>
      <c r="AB264" s="488">
        <v>0</v>
      </c>
      <c r="AC264" s="488">
        <v>0</v>
      </c>
      <c r="AD264" s="488">
        <v>0</v>
      </c>
      <c r="AE264" s="488">
        <v>0</v>
      </c>
      <c r="AF264" s="488">
        <v>0</v>
      </c>
      <c r="AG264" s="488">
        <v>23008564</v>
      </c>
      <c r="AH264" s="488">
        <v>18406851</v>
      </c>
      <c r="AI264" s="488">
        <v>4141541</v>
      </c>
      <c r="AJ264" s="488">
        <v>460171</v>
      </c>
      <c r="AK264" s="488">
        <v>46017127</v>
      </c>
      <c r="AL264" s="488">
        <v>167690</v>
      </c>
      <c r="AM264" s="488">
        <v>167690</v>
      </c>
      <c r="AN264" s="488">
        <v>0</v>
      </c>
      <c r="AO264" s="488">
        <v>0</v>
      </c>
      <c r="AP264" s="488">
        <v>0</v>
      </c>
      <c r="AQ264" s="488">
        <v>0</v>
      </c>
      <c r="AR264" s="488">
        <v>0</v>
      </c>
      <c r="AS264" s="488">
        <v>0</v>
      </c>
      <c r="AT264" s="488">
        <v>0</v>
      </c>
      <c r="AU264" s="488">
        <v>0</v>
      </c>
      <c r="AV264" s="488">
        <v>0</v>
      </c>
      <c r="AW264" s="488">
        <v>0</v>
      </c>
      <c r="AX264" s="488">
        <v>0</v>
      </c>
      <c r="AY264" s="488">
        <v>0</v>
      </c>
      <c r="AZ264" s="488">
        <v>0</v>
      </c>
      <c r="BA264" s="488">
        <v>0</v>
      </c>
      <c r="BB264" s="488">
        <v>0</v>
      </c>
      <c r="BC264" s="488">
        <v>0</v>
      </c>
      <c r="BD264" s="488">
        <v>0</v>
      </c>
      <c r="BE264" s="491">
        <v>0.5</v>
      </c>
      <c r="BF264" s="491">
        <v>0.4</v>
      </c>
      <c r="BG264" s="491">
        <v>0.09</v>
      </c>
      <c r="BH264" s="491">
        <v>0.01</v>
      </c>
      <c r="BI264" s="491">
        <v>1</v>
      </c>
      <c r="BJ264" s="492">
        <v>2504107</v>
      </c>
      <c r="BK264" s="492">
        <v>2003286</v>
      </c>
      <c r="BL264" s="492">
        <v>450739</v>
      </c>
      <c r="BM264" s="492">
        <v>50082</v>
      </c>
      <c r="BN264" s="492">
        <v>5008214</v>
      </c>
      <c r="BO264" s="492">
        <v>25512671</v>
      </c>
      <c r="BP264" s="492">
        <v>20577827</v>
      </c>
      <c r="BQ264" s="492">
        <v>4592280</v>
      </c>
      <c r="BR264" s="492">
        <v>510253</v>
      </c>
      <c r="BS264" s="493">
        <v>51193031</v>
      </c>
      <c r="BT264" s="494">
        <v>276498</v>
      </c>
      <c r="BU264" s="492">
        <v>62212</v>
      </c>
      <c r="BV264" s="492">
        <v>6912</v>
      </c>
      <c r="BW264" s="492">
        <v>345622</v>
      </c>
      <c r="BX264" s="492">
        <v>659124</v>
      </c>
      <c r="BY264" s="492">
        <v>148303</v>
      </c>
      <c r="BZ264" s="492">
        <v>16478</v>
      </c>
      <c r="CA264" s="492">
        <v>823905</v>
      </c>
      <c r="CB264" s="492">
        <v>0</v>
      </c>
      <c r="CC264" s="492">
        <v>0</v>
      </c>
      <c r="CD264" s="492">
        <v>0</v>
      </c>
      <c r="CE264" s="492">
        <v>0</v>
      </c>
      <c r="CF264" s="492">
        <v>0</v>
      </c>
      <c r="CG264" s="492">
        <v>0</v>
      </c>
      <c r="CH264" s="492">
        <v>0</v>
      </c>
      <c r="CI264" s="492">
        <v>0</v>
      </c>
      <c r="CJ264" s="492">
        <v>0</v>
      </c>
      <c r="CK264" s="492">
        <v>0</v>
      </c>
      <c r="CL264" s="492">
        <v>0</v>
      </c>
      <c r="CM264" s="492">
        <v>0</v>
      </c>
      <c r="CN264" s="492">
        <v>7373</v>
      </c>
      <c r="CO264" s="492">
        <v>1659</v>
      </c>
      <c r="CP264" s="492">
        <v>184</v>
      </c>
      <c r="CQ264" s="492">
        <v>9216</v>
      </c>
      <c r="CR264" s="492">
        <v>0</v>
      </c>
      <c r="CS264" s="492">
        <v>0</v>
      </c>
      <c r="CT264" s="492">
        <v>0</v>
      </c>
      <c r="CU264" s="492">
        <v>0</v>
      </c>
      <c r="CV264" s="492">
        <v>0</v>
      </c>
      <c r="CW264" s="492">
        <v>0</v>
      </c>
      <c r="CX264" s="492">
        <v>0</v>
      </c>
      <c r="CY264" s="492">
        <v>0</v>
      </c>
      <c r="CZ264" s="492">
        <v>942995</v>
      </c>
      <c r="DA264" s="492">
        <v>212174</v>
      </c>
      <c r="DB264" s="492">
        <v>23574</v>
      </c>
      <c r="DC264" s="493">
        <v>1178743</v>
      </c>
      <c r="DD264" s="591" t="s">
        <v>390</v>
      </c>
      <c r="DE264" s="592" t="s">
        <v>1200</v>
      </c>
      <c r="DF264" s="593" t="s">
        <v>1201</v>
      </c>
    </row>
    <row r="265" spans="1:110" ht="12.75" x14ac:dyDescent="0.2">
      <c r="A265" s="468">
        <v>258</v>
      </c>
      <c r="B265" s="473" t="s">
        <v>393</v>
      </c>
      <c r="C265" s="403" t="s">
        <v>897</v>
      </c>
      <c r="D265" s="474" t="s">
        <v>907</v>
      </c>
      <c r="E265" s="480" t="s">
        <v>392</v>
      </c>
      <c r="F265" s="487">
        <v>19145644</v>
      </c>
      <c r="G265" s="488">
        <v>1308049</v>
      </c>
      <c r="H265" s="488">
        <v>0</v>
      </c>
      <c r="I265" s="488">
        <v>115457</v>
      </c>
      <c r="J265" s="488">
        <v>0</v>
      </c>
      <c r="K265" s="488">
        <v>115457</v>
      </c>
      <c r="L265" s="488">
        <v>0</v>
      </c>
      <c r="M265" s="488">
        <v>0</v>
      </c>
      <c r="N265" s="488">
        <v>0</v>
      </c>
      <c r="O265" s="488">
        <v>0</v>
      </c>
      <c r="P265" s="488">
        <v>0</v>
      </c>
      <c r="Q265" s="489">
        <v>20338236</v>
      </c>
      <c r="R265" s="490">
        <v>0.5</v>
      </c>
      <c r="S265" s="491">
        <v>0.4</v>
      </c>
      <c r="T265" s="491">
        <v>0.09</v>
      </c>
      <c r="U265" s="491">
        <v>0.01</v>
      </c>
      <c r="V265" s="491">
        <v>1</v>
      </c>
      <c r="W265" s="488">
        <v>10169119</v>
      </c>
      <c r="X265" s="488">
        <v>8135294</v>
      </c>
      <c r="Y265" s="488">
        <v>1830441</v>
      </c>
      <c r="Z265" s="488">
        <v>203382</v>
      </c>
      <c r="AA265" s="488">
        <v>20338236</v>
      </c>
      <c r="AB265" s="488">
        <v>0</v>
      </c>
      <c r="AC265" s="488">
        <v>0</v>
      </c>
      <c r="AD265" s="488">
        <v>0</v>
      </c>
      <c r="AE265" s="488">
        <v>0</v>
      </c>
      <c r="AF265" s="488">
        <v>0</v>
      </c>
      <c r="AG265" s="488">
        <v>10169119</v>
      </c>
      <c r="AH265" s="488">
        <v>8135294</v>
      </c>
      <c r="AI265" s="488">
        <v>1830441</v>
      </c>
      <c r="AJ265" s="488">
        <v>203382</v>
      </c>
      <c r="AK265" s="488">
        <v>20338236</v>
      </c>
      <c r="AL265" s="488">
        <v>115457</v>
      </c>
      <c r="AM265" s="488">
        <v>115457</v>
      </c>
      <c r="AN265" s="488">
        <v>0</v>
      </c>
      <c r="AO265" s="488">
        <v>0</v>
      </c>
      <c r="AP265" s="488">
        <v>0</v>
      </c>
      <c r="AQ265" s="488">
        <v>0</v>
      </c>
      <c r="AR265" s="488">
        <v>0</v>
      </c>
      <c r="AS265" s="488">
        <v>0</v>
      </c>
      <c r="AT265" s="488">
        <v>0</v>
      </c>
      <c r="AU265" s="488">
        <v>0</v>
      </c>
      <c r="AV265" s="488">
        <v>0</v>
      </c>
      <c r="AW265" s="488">
        <v>0</v>
      </c>
      <c r="AX265" s="488">
        <v>0</v>
      </c>
      <c r="AY265" s="488">
        <v>0</v>
      </c>
      <c r="AZ265" s="488">
        <v>0</v>
      </c>
      <c r="BA265" s="488">
        <v>0</v>
      </c>
      <c r="BB265" s="488">
        <v>0</v>
      </c>
      <c r="BC265" s="488">
        <v>0</v>
      </c>
      <c r="BD265" s="488">
        <v>0</v>
      </c>
      <c r="BE265" s="491">
        <v>0.5</v>
      </c>
      <c r="BF265" s="491">
        <v>0.4</v>
      </c>
      <c r="BG265" s="491">
        <v>0.09</v>
      </c>
      <c r="BH265" s="491">
        <v>0.01</v>
      </c>
      <c r="BI265" s="491">
        <v>1</v>
      </c>
      <c r="BJ265" s="492">
        <v>-180658</v>
      </c>
      <c r="BK265" s="492">
        <v>-144527</v>
      </c>
      <c r="BL265" s="492">
        <v>-32519</v>
      </c>
      <c r="BM265" s="492">
        <v>-3613</v>
      </c>
      <c r="BN265" s="492">
        <v>-361317</v>
      </c>
      <c r="BO265" s="492">
        <v>9988461</v>
      </c>
      <c r="BP265" s="492">
        <v>8106224</v>
      </c>
      <c r="BQ265" s="492">
        <v>1797922</v>
      </c>
      <c r="BR265" s="492">
        <v>199769</v>
      </c>
      <c r="BS265" s="493">
        <v>20092376</v>
      </c>
      <c r="BT265" s="494">
        <v>122204</v>
      </c>
      <c r="BU265" s="492">
        <v>27496</v>
      </c>
      <c r="BV265" s="492">
        <v>3055</v>
      </c>
      <c r="BW265" s="492">
        <v>152755</v>
      </c>
      <c r="BX265" s="492">
        <v>597199</v>
      </c>
      <c r="BY265" s="492">
        <v>134370</v>
      </c>
      <c r="BZ265" s="492">
        <v>14930</v>
      </c>
      <c r="CA265" s="492">
        <v>746499</v>
      </c>
      <c r="CB265" s="492">
        <v>0</v>
      </c>
      <c r="CC265" s="492">
        <v>0</v>
      </c>
      <c r="CD265" s="492">
        <v>0</v>
      </c>
      <c r="CE265" s="492">
        <v>0</v>
      </c>
      <c r="CF265" s="492">
        <v>3087</v>
      </c>
      <c r="CG265" s="492">
        <v>695</v>
      </c>
      <c r="CH265" s="492">
        <v>77</v>
      </c>
      <c r="CI265" s="492">
        <v>3859</v>
      </c>
      <c r="CJ265" s="492">
        <v>1724</v>
      </c>
      <c r="CK265" s="492">
        <v>388</v>
      </c>
      <c r="CL265" s="492">
        <v>43</v>
      </c>
      <c r="CM265" s="492">
        <v>2155</v>
      </c>
      <c r="CN265" s="492">
        <v>2442</v>
      </c>
      <c r="CO265" s="492">
        <v>550</v>
      </c>
      <c r="CP265" s="492">
        <v>61</v>
      </c>
      <c r="CQ265" s="492">
        <v>3053</v>
      </c>
      <c r="CR265" s="492">
        <v>1219</v>
      </c>
      <c r="CS265" s="492">
        <v>274</v>
      </c>
      <c r="CT265" s="492">
        <v>30</v>
      </c>
      <c r="CU265" s="492">
        <v>1523</v>
      </c>
      <c r="CV265" s="492">
        <v>0</v>
      </c>
      <c r="CW265" s="492">
        <v>0</v>
      </c>
      <c r="CX265" s="492">
        <v>0</v>
      </c>
      <c r="CY265" s="492">
        <v>0</v>
      </c>
      <c r="CZ265" s="492">
        <v>727875</v>
      </c>
      <c r="DA265" s="492">
        <v>163773</v>
      </c>
      <c r="DB265" s="492">
        <v>18196</v>
      </c>
      <c r="DC265" s="493">
        <v>909844</v>
      </c>
      <c r="DD265" s="591" t="s">
        <v>392</v>
      </c>
      <c r="DE265" s="592" t="s">
        <v>1200</v>
      </c>
      <c r="DF265" s="593" t="s">
        <v>1201</v>
      </c>
    </row>
    <row r="266" spans="1:110" ht="12.75" x14ac:dyDescent="0.2">
      <c r="A266" s="468">
        <v>259</v>
      </c>
      <c r="B266" s="473" t="s">
        <v>395</v>
      </c>
      <c r="C266" s="403" t="s">
        <v>897</v>
      </c>
      <c r="D266" s="474" t="s">
        <v>901</v>
      </c>
      <c r="E266" s="480" t="s">
        <v>394</v>
      </c>
      <c r="F266" s="487">
        <v>45168275</v>
      </c>
      <c r="G266" s="488">
        <v>0</v>
      </c>
      <c r="H266" s="488">
        <v>2867754</v>
      </c>
      <c r="I266" s="488">
        <v>109538</v>
      </c>
      <c r="J266" s="488">
        <v>0</v>
      </c>
      <c r="K266" s="488">
        <v>109538</v>
      </c>
      <c r="L266" s="488">
        <v>0</v>
      </c>
      <c r="M266" s="488">
        <v>0</v>
      </c>
      <c r="N266" s="488">
        <v>0</v>
      </c>
      <c r="O266" s="488">
        <v>0</v>
      </c>
      <c r="P266" s="488">
        <v>0</v>
      </c>
      <c r="Q266" s="489">
        <v>42190983</v>
      </c>
      <c r="R266" s="490">
        <v>0.5</v>
      </c>
      <c r="S266" s="491">
        <v>0.4</v>
      </c>
      <c r="T266" s="491">
        <v>0.1</v>
      </c>
      <c r="U266" s="491">
        <v>0</v>
      </c>
      <c r="V266" s="491">
        <v>1</v>
      </c>
      <c r="W266" s="488">
        <v>21095492</v>
      </c>
      <c r="X266" s="488">
        <v>16876393</v>
      </c>
      <c r="Y266" s="488">
        <v>4219098</v>
      </c>
      <c r="Z266" s="488">
        <v>0</v>
      </c>
      <c r="AA266" s="488">
        <v>42190983</v>
      </c>
      <c r="AB266" s="488">
        <v>0</v>
      </c>
      <c r="AC266" s="488">
        <v>0</v>
      </c>
      <c r="AD266" s="488">
        <v>0</v>
      </c>
      <c r="AE266" s="488">
        <v>0</v>
      </c>
      <c r="AF266" s="488">
        <v>0</v>
      </c>
      <c r="AG266" s="488">
        <v>21095492</v>
      </c>
      <c r="AH266" s="488">
        <v>16876393</v>
      </c>
      <c r="AI266" s="488">
        <v>4219098</v>
      </c>
      <c r="AJ266" s="488">
        <v>0</v>
      </c>
      <c r="AK266" s="488">
        <v>42190983</v>
      </c>
      <c r="AL266" s="488">
        <v>109538</v>
      </c>
      <c r="AM266" s="488">
        <v>109538</v>
      </c>
      <c r="AN266" s="488">
        <v>0</v>
      </c>
      <c r="AO266" s="488">
        <v>0</v>
      </c>
      <c r="AP266" s="488">
        <v>0</v>
      </c>
      <c r="AQ266" s="488">
        <v>0</v>
      </c>
      <c r="AR266" s="488">
        <v>0</v>
      </c>
      <c r="AS266" s="488">
        <v>0</v>
      </c>
      <c r="AT266" s="488">
        <v>0</v>
      </c>
      <c r="AU266" s="488">
        <v>0</v>
      </c>
      <c r="AV266" s="488">
        <v>0</v>
      </c>
      <c r="AW266" s="488">
        <v>0</v>
      </c>
      <c r="AX266" s="488">
        <v>0</v>
      </c>
      <c r="AY266" s="488">
        <v>0</v>
      </c>
      <c r="AZ266" s="488">
        <v>0</v>
      </c>
      <c r="BA266" s="488">
        <v>0</v>
      </c>
      <c r="BB266" s="488">
        <v>0</v>
      </c>
      <c r="BC266" s="488">
        <v>0</v>
      </c>
      <c r="BD266" s="488">
        <v>0</v>
      </c>
      <c r="BE266" s="491">
        <v>0.5</v>
      </c>
      <c r="BF266" s="491">
        <v>0.4</v>
      </c>
      <c r="BG266" s="491">
        <v>0.1</v>
      </c>
      <c r="BH266" s="491">
        <v>0</v>
      </c>
      <c r="BI266" s="491">
        <v>1</v>
      </c>
      <c r="BJ266" s="492">
        <v>597572</v>
      </c>
      <c r="BK266" s="492">
        <v>478058</v>
      </c>
      <c r="BL266" s="492">
        <v>119514</v>
      </c>
      <c r="BM266" s="492">
        <v>0</v>
      </c>
      <c r="BN266" s="492">
        <v>1195144</v>
      </c>
      <c r="BO266" s="492">
        <v>21693064</v>
      </c>
      <c r="BP266" s="492">
        <v>17463989</v>
      </c>
      <c r="BQ266" s="492">
        <v>4338612</v>
      </c>
      <c r="BR266" s="492">
        <v>0</v>
      </c>
      <c r="BS266" s="493">
        <v>43495665</v>
      </c>
      <c r="BT266" s="494">
        <v>253508</v>
      </c>
      <c r="BU266" s="492">
        <v>63377</v>
      </c>
      <c r="BV266" s="492">
        <v>0</v>
      </c>
      <c r="BW266" s="492">
        <v>316885</v>
      </c>
      <c r="BX266" s="492">
        <v>334926</v>
      </c>
      <c r="BY266" s="492">
        <v>83731</v>
      </c>
      <c r="BZ266" s="492">
        <v>0</v>
      </c>
      <c r="CA266" s="492">
        <v>418657</v>
      </c>
      <c r="CB266" s="492">
        <v>0</v>
      </c>
      <c r="CC266" s="492">
        <v>0</v>
      </c>
      <c r="CD266" s="492">
        <v>0</v>
      </c>
      <c r="CE266" s="492">
        <v>0</v>
      </c>
      <c r="CF266" s="492">
        <v>19298</v>
      </c>
      <c r="CG266" s="492">
        <v>4825</v>
      </c>
      <c r="CH266" s="492">
        <v>0</v>
      </c>
      <c r="CI266" s="492">
        <v>24123</v>
      </c>
      <c r="CJ266" s="492">
        <v>7518</v>
      </c>
      <c r="CK266" s="492">
        <v>1880</v>
      </c>
      <c r="CL266" s="492">
        <v>0</v>
      </c>
      <c r="CM266" s="492">
        <v>9398</v>
      </c>
      <c r="CN266" s="492">
        <v>0</v>
      </c>
      <c r="CO266" s="492">
        <v>0</v>
      </c>
      <c r="CP266" s="492">
        <v>0</v>
      </c>
      <c r="CQ266" s="492">
        <v>0</v>
      </c>
      <c r="CR266" s="492">
        <v>609</v>
      </c>
      <c r="CS266" s="492">
        <v>152</v>
      </c>
      <c r="CT266" s="492">
        <v>0</v>
      </c>
      <c r="CU266" s="492">
        <v>761</v>
      </c>
      <c r="CV266" s="492">
        <v>0</v>
      </c>
      <c r="CW266" s="492">
        <v>0</v>
      </c>
      <c r="CX266" s="492">
        <v>0</v>
      </c>
      <c r="CY266" s="492">
        <v>0</v>
      </c>
      <c r="CZ266" s="492">
        <v>615859</v>
      </c>
      <c r="DA266" s="492">
        <v>153965</v>
      </c>
      <c r="DB266" s="492">
        <v>0</v>
      </c>
      <c r="DC266" s="493">
        <v>769824</v>
      </c>
      <c r="DD266" s="591" t="s">
        <v>394</v>
      </c>
      <c r="DE266" s="592" t="s">
        <v>1196</v>
      </c>
      <c r="DF266" s="593" t="s">
        <v>1162</v>
      </c>
    </row>
    <row r="267" spans="1:110" ht="12.75" x14ac:dyDescent="0.2">
      <c r="A267" s="468">
        <v>260</v>
      </c>
      <c r="B267" s="473" t="s">
        <v>397</v>
      </c>
      <c r="C267" s="403" t="s">
        <v>904</v>
      </c>
      <c r="D267" s="474" t="s">
        <v>899</v>
      </c>
      <c r="E267" s="480" t="s">
        <v>396</v>
      </c>
      <c r="F267" s="487">
        <v>90558018</v>
      </c>
      <c r="G267" s="488">
        <v>0</v>
      </c>
      <c r="H267" s="488">
        <v>8217938</v>
      </c>
      <c r="I267" s="488">
        <v>428357</v>
      </c>
      <c r="J267" s="488">
        <v>0</v>
      </c>
      <c r="K267" s="488">
        <v>428357</v>
      </c>
      <c r="L267" s="488">
        <v>0</v>
      </c>
      <c r="M267" s="488">
        <v>0</v>
      </c>
      <c r="N267" s="488">
        <v>0</v>
      </c>
      <c r="O267" s="488">
        <v>0</v>
      </c>
      <c r="P267" s="488">
        <v>0</v>
      </c>
      <c r="Q267" s="489">
        <v>81911723</v>
      </c>
      <c r="R267" s="490">
        <v>0</v>
      </c>
      <c r="S267" s="491">
        <v>0.99</v>
      </c>
      <c r="T267" s="491">
        <v>0</v>
      </c>
      <c r="U267" s="491">
        <v>0.01</v>
      </c>
      <c r="V267" s="491">
        <v>1</v>
      </c>
      <c r="W267" s="488">
        <v>0</v>
      </c>
      <c r="X267" s="488">
        <v>81092606</v>
      </c>
      <c r="Y267" s="488">
        <v>0</v>
      </c>
      <c r="Z267" s="488">
        <v>819117</v>
      </c>
      <c r="AA267" s="488">
        <v>81911723</v>
      </c>
      <c r="AB267" s="488">
        <v>0</v>
      </c>
      <c r="AC267" s="488">
        <v>0</v>
      </c>
      <c r="AD267" s="488">
        <v>0</v>
      </c>
      <c r="AE267" s="488">
        <v>0</v>
      </c>
      <c r="AF267" s="488">
        <v>0</v>
      </c>
      <c r="AG267" s="488">
        <v>0</v>
      </c>
      <c r="AH267" s="488">
        <v>81092606</v>
      </c>
      <c r="AI267" s="488">
        <v>0</v>
      </c>
      <c r="AJ267" s="488">
        <v>819117</v>
      </c>
      <c r="AK267" s="488">
        <v>81911723</v>
      </c>
      <c r="AL267" s="488">
        <v>428357</v>
      </c>
      <c r="AM267" s="488">
        <v>428357</v>
      </c>
      <c r="AN267" s="488">
        <v>0</v>
      </c>
      <c r="AO267" s="488">
        <v>0</v>
      </c>
      <c r="AP267" s="488">
        <v>0</v>
      </c>
      <c r="AQ267" s="488">
        <v>0</v>
      </c>
      <c r="AR267" s="488">
        <v>0</v>
      </c>
      <c r="AS267" s="488">
        <v>0</v>
      </c>
      <c r="AT267" s="488">
        <v>0</v>
      </c>
      <c r="AU267" s="488">
        <v>0</v>
      </c>
      <c r="AV267" s="488">
        <v>0</v>
      </c>
      <c r="AW267" s="488">
        <v>0</v>
      </c>
      <c r="AX267" s="488">
        <v>0</v>
      </c>
      <c r="AY267" s="488">
        <v>0</v>
      </c>
      <c r="AZ267" s="488">
        <v>0</v>
      </c>
      <c r="BA267" s="488">
        <v>0</v>
      </c>
      <c r="BB267" s="488">
        <v>0</v>
      </c>
      <c r="BC267" s="488">
        <v>0</v>
      </c>
      <c r="BD267" s="488">
        <v>0</v>
      </c>
      <c r="BE267" s="491">
        <v>0.5</v>
      </c>
      <c r="BF267" s="491">
        <v>0.49</v>
      </c>
      <c r="BG267" s="491">
        <v>0</v>
      </c>
      <c r="BH267" s="491">
        <v>0.01</v>
      </c>
      <c r="BI267" s="491">
        <v>1</v>
      </c>
      <c r="BJ267" s="492">
        <v>-362500</v>
      </c>
      <c r="BK267" s="492">
        <v>-355250</v>
      </c>
      <c r="BL267" s="492">
        <v>0</v>
      </c>
      <c r="BM267" s="492">
        <v>-7250</v>
      </c>
      <c r="BN267" s="492">
        <v>-725000</v>
      </c>
      <c r="BO267" s="492">
        <v>-362500</v>
      </c>
      <c r="BP267" s="492">
        <v>81165713</v>
      </c>
      <c r="BQ267" s="492">
        <v>0</v>
      </c>
      <c r="BR267" s="492">
        <v>811867</v>
      </c>
      <c r="BS267" s="493">
        <v>81615080</v>
      </c>
      <c r="BT267" s="494">
        <v>1218129</v>
      </c>
      <c r="BU267" s="492">
        <v>0</v>
      </c>
      <c r="BV267" s="492">
        <v>12304</v>
      </c>
      <c r="BW267" s="492">
        <v>1230433</v>
      </c>
      <c r="BX267" s="492">
        <v>5570658</v>
      </c>
      <c r="BY267" s="492">
        <v>0</v>
      </c>
      <c r="BZ267" s="492">
        <v>56269</v>
      </c>
      <c r="CA267" s="492">
        <v>5626927</v>
      </c>
      <c r="CB267" s="492">
        <v>0</v>
      </c>
      <c r="CC267" s="492">
        <v>0</v>
      </c>
      <c r="CD267" s="492">
        <v>0</v>
      </c>
      <c r="CE267" s="492">
        <v>0</v>
      </c>
      <c r="CF267" s="492">
        <v>0</v>
      </c>
      <c r="CG267" s="492">
        <v>0</v>
      </c>
      <c r="CH267" s="492">
        <v>0</v>
      </c>
      <c r="CI267" s="492">
        <v>0</v>
      </c>
      <c r="CJ267" s="492">
        <v>7871</v>
      </c>
      <c r="CK267" s="492">
        <v>0</v>
      </c>
      <c r="CL267" s="492">
        <v>79</v>
      </c>
      <c r="CM267" s="492">
        <v>7950</v>
      </c>
      <c r="CN267" s="492">
        <v>0</v>
      </c>
      <c r="CO267" s="492">
        <v>0</v>
      </c>
      <c r="CP267" s="492">
        <v>0</v>
      </c>
      <c r="CQ267" s="492">
        <v>0</v>
      </c>
      <c r="CR267" s="492">
        <v>0</v>
      </c>
      <c r="CS267" s="492">
        <v>0</v>
      </c>
      <c r="CT267" s="492">
        <v>0</v>
      </c>
      <c r="CU267" s="492">
        <v>0</v>
      </c>
      <c r="CV267" s="492">
        <v>0</v>
      </c>
      <c r="CW267" s="492">
        <v>0</v>
      </c>
      <c r="CX267" s="492">
        <v>0</v>
      </c>
      <c r="CY267" s="492">
        <v>0</v>
      </c>
      <c r="CZ267" s="492">
        <v>6796658</v>
      </c>
      <c r="DA267" s="492">
        <v>0</v>
      </c>
      <c r="DB267" s="492">
        <v>68652</v>
      </c>
      <c r="DC267" s="493">
        <v>6865310</v>
      </c>
      <c r="DD267" s="591" t="s">
        <v>396</v>
      </c>
      <c r="DE267" s="592" t="s">
        <v>1175</v>
      </c>
      <c r="DF267" s="593" t="s">
        <v>1187</v>
      </c>
    </row>
    <row r="268" spans="1:110" ht="12.75" x14ac:dyDescent="0.2">
      <c r="A268" s="468">
        <v>261</v>
      </c>
      <c r="B268" s="473" t="s">
        <v>399</v>
      </c>
      <c r="C268" s="403" t="s">
        <v>529</v>
      </c>
      <c r="D268" s="474" t="s">
        <v>910</v>
      </c>
      <c r="E268" s="480" t="s">
        <v>547</v>
      </c>
      <c r="F268" s="487">
        <v>79417214</v>
      </c>
      <c r="G268" s="488">
        <v>0</v>
      </c>
      <c r="H268" s="488">
        <v>4911341</v>
      </c>
      <c r="I268" s="488">
        <v>241804</v>
      </c>
      <c r="J268" s="488">
        <v>0</v>
      </c>
      <c r="K268" s="488">
        <v>241804</v>
      </c>
      <c r="L268" s="488">
        <v>0</v>
      </c>
      <c r="M268" s="488">
        <v>124558</v>
      </c>
      <c r="N268" s="488">
        <v>0</v>
      </c>
      <c r="O268" s="488">
        <v>0</v>
      </c>
      <c r="P268" s="488">
        <v>0</v>
      </c>
      <c r="Q268" s="489">
        <v>74139511</v>
      </c>
      <c r="R268" s="490">
        <v>0.5</v>
      </c>
      <c r="S268" s="491">
        <v>0.49</v>
      </c>
      <c r="T268" s="491">
        <v>0</v>
      </c>
      <c r="U268" s="491">
        <v>0.01</v>
      </c>
      <c r="V268" s="491">
        <v>1</v>
      </c>
      <c r="W268" s="488">
        <v>37069756</v>
      </c>
      <c r="X268" s="488">
        <v>36328360</v>
      </c>
      <c r="Y268" s="488">
        <v>0</v>
      </c>
      <c r="Z268" s="488">
        <v>741395</v>
      </c>
      <c r="AA268" s="488">
        <v>74139511</v>
      </c>
      <c r="AB268" s="488">
        <v>90444.5</v>
      </c>
      <c r="AC268" s="488">
        <v>0</v>
      </c>
      <c r="AD268" s="488">
        <v>0</v>
      </c>
      <c r="AE268" s="488">
        <v>0</v>
      </c>
      <c r="AF268" s="488">
        <v>90444.5</v>
      </c>
      <c r="AG268" s="488">
        <v>36979312</v>
      </c>
      <c r="AH268" s="488">
        <v>36328360</v>
      </c>
      <c r="AI268" s="488">
        <v>0</v>
      </c>
      <c r="AJ268" s="488">
        <v>741395</v>
      </c>
      <c r="AK268" s="488">
        <v>74049067</v>
      </c>
      <c r="AL268" s="488">
        <v>241804</v>
      </c>
      <c r="AM268" s="488">
        <v>241804</v>
      </c>
      <c r="AN268" s="488">
        <v>124558</v>
      </c>
      <c r="AO268" s="488">
        <v>124558</v>
      </c>
      <c r="AP268" s="488">
        <v>0</v>
      </c>
      <c r="AQ268" s="488">
        <v>0</v>
      </c>
      <c r="AR268" s="488">
        <v>0</v>
      </c>
      <c r="AS268" s="488">
        <v>89770.5</v>
      </c>
      <c r="AT268" s="488">
        <v>0</v>
      </c>
      <c r="AU268" s="488">
        <v>674</v>
      </c>
      <c r="AV268" s="488">
        <v>90444.5</v>
      </c>
      <c r="AW268" s="488">
        <v>0</v>
      </c>
      <c r="AX268" s="488">
        <v>0</v>
      </c>
      <c r="AY268" s="488">
        <v>0</v>
      </c>
      <c r="AZ268" s="488">
        <v>0</v>
      </c>
      <c r="BA268" s="488">
        <v>0</v>
      </c>
      <c r="BB268" s="488">
        <v>0</v>
      </c>
      <c r="BC268" s="488">
        <v>0</v>
      </c>
      <c r="BD268" s="488">
        <v>0</v>
      </c>
      <c r="BE268" s="491">
        <v>0.5</v>
      </c>
      <c r="BF268" s="491">
        <v>0.49</v>
      </c>
      <c r="BG268" s="491">
        <v>0</v>
      </c>
      <c r="BH268" s="491">
        <v>0.01</v>
      </c>
      <c r="BI268" s="491">
        <v>1</v>
      </c>
      <c r="BJ268" s="492">
        <v>0</v>
      </c>
      <c r="BK268" s="492">
        <v>0</v>
      </c>
      <c r="BL268" s="492">
        <v>0</v>
      </c>
      <c r="BM268" s="492">
        <v>0</v>
      </c>
      <c r="BN268" s="492">
        <v>0</v>
      </c>
      <c r="BO268" s="492">
        <v>36979312</v>
      </c>
      <c r="BP268" s="492">
        <v>36784493</v>
      </c>
      <c r="BQ268" s="492">
        <v>0</v>
      </c>
      <c r="BR268" s="492">
        <v>742069</v>
      </c>
      <c r="BS268" s="493">
        <v>74505874</v>
      </c>
      <c r="BT268" s="494">
        <v>548925</v>
      </c>
      <c r="BU268" s="492">
        <v>0</v>
      </c>
      <c r="BV268" s="492">
        <v>11147</v>
      </c>
      <c r="BW268" s="492">
        <v>560072</v>
      </c>
      <c r="BX268" s="492">
        <v>961327</v>
      </c>
      <c r="BY268" s="492">
        <v>0</v>
      </c>
      <c r="BZ268" s="492">
        <v>19259</v>
      </c>
      <c r="CA268" s="492">
        <v>980586</v>
      </c>
      <c r="CB268" s="492">
        <v>0</v>
      </c>
      <c r="CC268" s="492">
        <v>0</v>
      </c>
      <c r="CD268" s="492">
        <v>0</v>
      </c>
      <c r="CE268" s="492">
        <v>0</v>
      </c>
      <c r="CF268" s="492">
        <v>0</v>
      </c>
      <c r="CG268" s="492">
        <v>0</v>
      </c>
      <c r="CH268" s="492">
        <v>0</v>
      </c>
      <c r="CI268" s="492">
        <v>0</v>
      </c>
      <c r="CJ268" s="492">
        <v>0</v>
      </c>
      <c r="CK268" s="492">
        <v>0</v>
      </c>
      <c r="CL268" s="492">
        <v>0</v>
      </c>
      <c r="CM268" s="492">
        <v>0</v>
      </c>
      <c r="CN268" s="492">
        <v>4506</v>
      </c>
      <c r="CO268" s="492">
        <v>0</v>
      </c>
      <c r="CP268" s="492">
        <v>92</v>
      </c>
      <c r="CQ268" s="492">
        <v>4598</v>
      </c>
      <c r="CR268" s="492">
        <v>0</v>
      </c>
      <c r="CS268" s="492">
        <v>0</v>
      </c>
      <c r="CT268" s="492">
        <v>0</v>
      </c>
      <c r="CU268" s="492">
        <v>0</v>
      </c>
      <c r="CV268" s="492">
        <v>0</v>
      </c>
      <c r="CW268" s="492">
        <v>0</v>
      </c>
      <c r="CX268" s="492">
        <v>0</v>
      </c>
      <c r="CY268" s="492">
        <v>0</v>
      </c>
      <c r="CZ268" s="492">
        <v>1514758</v>
      </c>
      <c r="DA268" s="492">
        <v>0</v>
      </c>
      <c r="DB268" s="492">
        <v>30498</v>
      </c>
      <c r="DC268" s="493">
        <v>1545256</v>
      </c>
      <c r="DD268" s="591" t="s">
        <v>547</v>
      </c>
      <c r="DE268" s="592" t="s">
        <v>529</v>
      </c>
      <c r="DF268" s="593" t="s">
        <v>1217</v>
      </c>
    </row>
    <row r="269" spans="1:110" ht="12.75" x14ac:dyDescent="0.2">
      <c r="A269" s="468">
        <v>262</v>
      </c>
      <c r="B269" s="473" t="s">
        <v>401</v>
      </c>
      <c r="C269" s="403" t="s">
        <v>529</v>
      </c>
      <c r="D269" s="474" t="s">
        <v>907</v>
      </c>
      <c r="E269" s="480" t="s">
        <v>576</v>
      </c>
      <c r="F269" s="487">
        <v>90312939</v>
      </c>
      <c r="G269" s="488">
        <v>0</v>
      </c>
      <c r="H269" s="488">
        <v>560355</v>
      </c>
      <c r="I269" s="488">
        <v>361940</v>
      </c>
      <c r="J269" s="488">
        <v>0</v>
      </c>
      <c r="K269" s="488">
        <v>361940</v>
      </c>
      <c r="L269" s="488">
        <v>0</v>
      </c>
      <c r="M269" s="488">
        <v>168226</v>
      </c>
      <c r="N269" s="488">
        <v>0</v>
      </c>
      <c r="O269" s="488">
        <v>0</v>
      </c>
      <c r="P269" s="488">
        <v>0</v>
      </c>
      <c r="Q269" s="489">
        <v>89222418</v>
      </c>
      <c r="R269" s="490">
        <v>0.5</v>
      </c>
      <c r="S269" s="491">
        <v>0.49</v>
      </c>
      <c r="T269" s="491">
        <v>0</v>
      </c>
      <c r="U269" s="491">
        <v>0.01</v>
      </c>
      <c r="V269" s="491">
        <v>1</v>
      </c>
      <c r="W269" s="488">
        <v>44611209</v>
      </c>
      <c r="X269" s="488">
        <v>43718985</v>
      </c>
      <c r="Y269" s="488">
        <v>0</v>
      </c>
      <c r="Z269" s="488">
        <v>892224</v>
      </c>
      <c r="AA269" s="488">
        <v>89222418</v>
      </c>
      <c r="AB269" s="488">
        <v>0</v>
      </c>
      <c r="AC269" s="488">
        <v>0</v>
      </c>
      <c r="AD269" s="488">
        <v>0</v>
      </c>
      <c r="AE269" s="488">
        <v>0</v>
      </c>
      <c r="AF269" s="488">
        <v>0</v>
      </c>
      <c r="AG269" s="488">
        <v>44611209</v>
      </c>
      <c r="AH269" s="488">
        <v>43718985</v>
      </c>
      <c r="AI269" s="488">
        <v>0</v>
      </c>
      <c r="AJ269" s="488">
        <v>892224</v>
      </c>
      <c r="AK269" s="488">
        <v>89222418</v>
      </c>
      <c r="AL269" s="488">
        <v>361940</v>
      </c>
      <c r="AM269" s="488">
        <v>361940</v>
      </c>
      <c r="AN269" s="488">
        <v>168226</v>
      </c>
      <c r="AO269" s="488">
        <v>168226</v>
      </c>
      <c r="AP269" s="488">
        <v>0</v>
      </c>
      <c r="AQ269" s="488">
        <v>0</v>
      </c>
      <c r="AR269" s="488">
        <v>0</v>
      </c>
      <c r="AS269" s="488">
        <v>0</v>
      </c>
      <c r="AT269" s="488">
        <v>0</v>
      </c>
      <c r="AU269" s="488">
        <v>0</v>
      </c>
      <c r="AV269" s="488">
        <v>0</v>
      </c>
      <c r="AW269" s="488">
        <v>0</v>
      </c>
      <c r="AX269" s="488">
        <v>0</v>
      </c>
      <c r="AY269" s="488">
        <v>0</v>
      </c>
      <c r="AZ269" s="488">
        <v>0</v>
      </c>
      <c r="BA269" s="488">
        <v>0</v>
      </c>
      <c r="BB269" s="488">
        <v>0</v>
      </c>
      <c r="BC269" s="488">
        <v>0</v>
      </c>
      <c r="BD269" s="488">
        <v>0</v>
      </c>
      <c r="BE269" s="491">
        <v>0.5</v>
      </c>
      <c r="BF269" s="491">
        <v>0.49</v>
      </c>
      <c r="BG269" s="491">
        <v>0</v>
      </c>
      <c r="BH269" s="491">
        <v>0.01</v>
      </c>
      <c r="BI269" s="491">
        <v>1</v>
      </c>
      <c r="BJ269" s="492">
        <v>3343338</v>
      </c>
      <c r="BK269" s="492">
        <v>3276471</v>
      </c>
      <c r="BL269" s="492">
        <v>0</v>
      </c>
      <c r="BM269" s="492">
        <v>66867</v>
      </c>
      <c r="BN269" s="492">
        <v>6686676</v>
      </c>
      <c r="BO269" s="492">
        <v>47954547</v>
      </c>
      <c r="BP269" s="492">
        <v>47525622</v>
      </c>
      <c r="BQ269" s="492">
        <v>0</v>
      </c>
      <c r="BR269" s="492">
        <v>959091</v>
      </c>
      <c r="BS269" s="493">
        <v>96439260</v>
      </c>
      <c r="BT269" s="494">
        <v>659250</v>
      </c>
      <c r="BU269" s="492">
        <v>0</v>
      </c>
      <c r="BV269" s="492">
        <v>13403</v>
      </c>
      <c r="BW269" s="492">
        <v>672653</v>
      </c>
      <c r="BX269" s="492">
        <v>2012712</v>
      </c>
      <c r="BY269" s="492">
        <v>0</v>
      </c>
      <c r="BZ269" s="492">
        <v>41076</v>
      </c>
      <c r="CA269" s="492">
        <v>2053788</v>
      </c>
      <c r="CB269" s="492">
        <v>7205</v>
      </c>
      <c r="CC269" s="492">
        <v>0</v>
      </c>
      <c r="CD269" s="492">
        <v>147</v>
      </c>
      <c r="CE269" s="492">
        <v>7352</v>
      </c>
      <c r="CF269" s="492">
        <v>0</v>
      </c>
      <c r="CG269" s="492">
        <v>0</v>
      </c>
      <c r="CH269" s="492">
        <v>0</v>
      </c>
      <c r="CI269" s="492">
        <v>0</v>
      </c>
      <c r="CJ269" s="492">
        <v>0</v>
      </c>
      <c r="CK269" s="492">
        <v>0</v>
      </c>
      <c r="CL269" s="492">
        <v>0</v>
      </c>
      <c r="CM269" s="492">
        <v>0</v>
      </c>
      <c r="CN269" s="492">
        <v>0</v>
      </c>
      <c r="CO269" s="492">
        <v>0</v>
      </c>
      <c r="CP269" s="492">
        <v>0</v>
      </c>
      <c r="CQ269" s="492">
        <v>0</v>
      </c>
      <c r="CR269" s="492">
        <v>746</v>
      </c>
      <c r="CS269" s="492">
        <v>0</v>
      </c>
      <c r="CT269" s="492">
        <v>15</v>
      </c>
      <c r="CU269" s="492">
        <v>761</v>
      </c>
      <c r="CV269" s="492">
        <v>0</v>
      </c>
      <c r="CW269" s="492">
        <v>0</v>
      </c>
      <c r="CX269" s="492">
        <v>0</v>
      </c>
      <c r="CY269" s="492">
        <v>0</v>
      </c>
      <c r="CZ269" s="492">
        <v>2679913</v>
      </c>
      <c r="DA269" s="492">
        <v>0</v>
      </c>
      <c r="DB269" s="492">
        <v>54641</v>
      </c>
      <c r="DC269" s="493">
        <v>2734554</v>
      </c>
      <c r="DD269" s="591" t="s">
        <v>576</v>
      </c>
      <c r="DE269" s="592" t="s">
        <v>529</v>
      </c>
      <c r="DF269" s="593" t="s">
        <v>1201</v>
      </c>
    </row>
    <row r="270" spans="1:110" ht="12.75" x14ac:dyDescent="0.2">
      <c r="A270" s="468">
        <v>263</v>
      </c>
      <c r="B270" s="473" t="s">
        <v>403</v>
      </c>
      <c r="C270" s="403" t="s">
        <v>897</v>
      </c>
      <c r="D270" s="474" t="s">
        <v>907</v>
      </c>
      <c r="E270" s="480" t="s">
        <v>402</v>
      </c>
      <c r="F270" s="487">
        <v>53029231.939999998</v>
      </c>
      <c r="G270" s="488">
        <v>0</v>
      </c>
      <c r="H270" s="488">
        <v>760618.44</v>
      </c>
      <c r="I270" s="488">
        <v>214845</v>
      </c>
      <c r="J270" s="488">
        <v>0</v>
      </c>
      <c r="K270" s="488">
        <v>214845</v>
      </c>
      <c r="L270" s="488">
        <v>0</v>
      </c>
      <c r="M270" s="488">
        <v>0</v>
      </c>
      <c r="N270" s="488">
        <v>36656</v>
      </c>
      <c r="O270" s="488">
        <v>36656</v>
      </c>
      <c r="P270" s="488">
        <v>0</v>
      </c>
      <c r="Q270" s="489">
        <v>52017113</v>
      </c>
      <c r="R270" s="490">
        <v>0.5</v>
      </c>
      <c r="S270" s="491">
        <v>0.4</v>
      </c>
      <c r="T270" s="491">
        <v>0.1</v>
      </c>
      <c r="U270" s="491">
        <v>0</v>
      </c>
      <c r="V270" s="491">
        <v>1</v>
      </c>
      <c r="W270" s="488">
        <v>26008557</v>
      </c>
      <c r="X270" s="488">
        <v>20806845</v>
      </c>
      <c r="Y270" s="488">
        <v>5201711</v>
      </c>
      <c r="Z270" s="488">
        <v>0</v>
      </c>
      <c r="AA270" s="488">
        <v>52017113</v>
      </c>
      <c r="AB270" s="488">
        <v>0</v>
      </c>
      <c r="AC270" s="488">
        <v>0</v>
      </c>
      <c r="AD270" s="488">
        <v>0</v>
      </c>
      <c r="AE270" s="488">
        <v>0</v>
      </c>
      <c r="AF270" s="488">
        <v>0</v>
      </c>
      <c r="AG270" s="488">
        <v>26008557</v>
      </c>
      <c r="AH270" s="488">
        <v>20806845</v>
      </c>
      <c r="AI270" s="488">
        <v>5201711</v>
      </c>
      <c r="AJ270" s="488">
        <v>0</v>
      </c>
      <c r="AK270" s="488">
        <v>52017113</v>
      </c>
      <c r="AL270" s="488">
        <v>214845</v>
      </c>
      <c r="AM270" s="488">
        <v>214845</v>
      </c>
      <c r="AN270" s="488">
        <v>0</v>
      </c>
      <c r="AO270" s="488">
        <v>0</v>
      </c>
      <c r="AP270" s="488">
        <v>36656</v>
      </c>
      <c r="AQ270" s="488">
        <v>0</v>
      </c>
      <c r="AR270" s="488">
        <v>36656</v>
      </c>
      <c r="AS270" s="488">
        <v>0</v>
      </c>
      <c r="AT270" s="488">
        <v>0</v>
      </c>
      <c r="AU270" s="488">
        <v>0</v>
      </c>
      <c r="AV270" s="488">
        <v>0</v>
      </c>
      <c r="AW270" s="488">
        <v>0</v>
      </c>
      <c r="AX270" s="488">
        <v>0</v>
      </c>
      <c r="AY270" s="488">
        <v>0</v>
      </c>
      <c r="AZ270" s="488">
        <v>0</v>
      </c>
      <c r="BA270" s="488">
        <v>0</v>
      </c>
      <c r="BB270" s="488">
        <v>0</v>
      </c>
      <c r="BC270" s="488">
        <v>0</v>
      </c>
      <c r="BD270" s="488">
        <v>0</v>
      </c>
      <c r="BE270" s="491">
        <v>0.5</v>
      </c>
      <c r="BF270" s="491">
        <v>0.4</v>
      </c>
      <c r="BG270" s="491">
        <v>0.1</v>
      </c>
      <c r="BH270" s="491">
        <v>0</v>
      </c>
      <c r="BI270" s="491">
        <v>1</v>
      </c>
      <c r="BJ270" s="492">
        <v>-214598</v>
      </c>
      <c r="BK270" s="492">
        <v>-171679</v>
      </c>
      <c r="BL270" s="492">
        <v>-42920</v>
      </c>
      <c r="BM270" s="492">
        <v>0</v>
      </c>
      <c r="BN270" s="492">
        <v>-429197</v>
      </c>
      <c r="BO270" s="492">
        <v>25793959</v>
      </c>
      <c r="BP270" s="492">
        <v>20886667</v>
      </c>
      <c r="BQ270" s="492">
        <v>5158791</v>
      </c>
      <c r="BR270" s="492">
        <v>0</v>
      </c>
      <c r="BS270" s="493">
        <v>51839417</v>
      </c>
      <c r="BT270" s="494">
        <v>313100</v>
      </c>
      <c r="BU270" s="492">
        <v>78137</v>
      </c>
      <c r="BV270" s="492">
        <v>0</v>
      </c>
      <c r="BW270" s="492">
        <v>391237</v>
      </c>
      <c r="BX270" s="492">
        <v>907699</v>
      </c>
      <c r="BY270" s="492">
        <v>226925</v>
      </c>
      <c r="BZ270" s="492">
        <v>0</v>
      </c>
      <c r="CA270" s="492">
        <v>1134624</v>
      </c>
      <c r="CB270" s="492">
        <v>100658</v>
      </c>
      <c r="CC270" s="492">
        <v>25164</v>
      </c>
      <c r="CD270" s="492">
        <v>0</v>
      </c>
      <c r="CE270" s="492">
        <v>125822</v>
      </c>
      <c r="CF270" s="492">
        <v>0</v>
      </c>
      <c r="CG270" s="492">
        <v>0</v>
      </c>
      <c r="CH270" s="492">
        <v>0</v>
      </c>
      <c r="CI270" s="492">
        <v>0</v>
      </c>
      <c r="CJ270" s="492">
        <v>0</v>
      </c>
      <c r="CK270" s="492">
        <v>0</v>
      </c>
      <c r="CL270" s="492">
        <v>0</v>
      </c>
      <c r="CM270" s="492">
        <v>0</v>
      </c>
      <c r="CN270" s="492">
        <v>8120</v>
      </c>
      <c r="CO270" s="492">
        <v>2030</v>
      </c>
      <c r="CP270" s="492">
        <v>0</v>
      </c>
      <c r="CQ270" s="492">
        <v>10150</v>
      </c>
      <c r="CR270" s="492">
        <v>609</v>
      </c>
      <c r="CS270" s="492">
        <v>152</v>
      </c>
      <c r="CT270" s="492">
        <v>0</v>
      </c>
      <c r="CU270" s="492">
        <v>761</v>
      </c>
      <c r="CV270" s="492">
        <v>0</v>
      </c>
      <c r="CW270" s="492">
        <v>0</v>
      </c>
      <c r="CX270" s="492">
        <v>0</v>
      </c>
      <c r="CY270" s="492">
        <v>0</v>
      </c>
      <c r="CZ270" s="492">
        <v>1330186</v>
      </c>
      <c r="DA270" s="492">
        <v>332408</v>
      </c>
      <c r="DB270" s="492">
        <v>0</v>
      </c>
      <c r="DC270" s="493">
        <v>1662594</v>
      </c>
      <c r="DD270" s="591" t="s">
        <v>402</v>
      </c>
      <c r="DE270" s="592" t="s">
        <v>1220</v>
      </c>
      <c r="DF270" s="593" t="s">
        <v>1162</v>
      </c>
    </row>
    <row r="271" spans="1:110" ht="12.75" x14ac:dyDescent="0.2">
      <c r="A271" s="468">
        <v>264</v>
      </c>
      <c r="B271" s="473" t="s">
        <v>405</v>
      </c>
      <c r="C271" s="403" t="s">
        <v>897</v>
      </c>
      <c r="D271" s="474" t="s">
        <v>906</v>
      </c>
      <c r="E271" s="480" t="s">
        <v>404</v>
      </c>
      <c r="F271" s="487">
        <v>26761363</v>
      </c>
      <c r="G271" s="488">
        <v>201724</v>
      </c>
      <c r="H271" s="488">
        <v>0</v>
      </c>
      <c r="I271" s="488">
        <v>158662</v>
      </c>
      <c r="J271" s="488">
        <v>0</v>
      </c>
      <c r="K271" s="488">
        <v>158662</v>
      </c>
      <c r="L271" s="488">
        <v>0</v>
      </c>
      <c r="M271" s="488">
        <v>0</v>
      </c>
      <c r="N271" s="488">
        <v>102338</v>
      </c>
      <c r="O271" s="488">
        <v>102338</v>
      </c>
      <c r="P271" s="488">
        <v>0</v>
      </c>
      <c r="Q271" s="489">
        <v>26702087</v>
      </c>
      <c r="R271" s="490">
        <v>0.5</v>
      </c>
      <c r="S271" s="491">
        <v>0.4</v>
      </c>
      <c r="T271" s="491">
        <v>0.1</v>
      </c>
      <c r="U271" s="491">
        <v>0</v>
      </c>
      <c r="V271" s="491">
        <v>1</v>
      </c>
      <c r="W271" s="488">
        <v>13351043</v>
      </c>
      <c r="X271" s="488">
        <v>10680835</v>
      </c>
      <c r="Y271" s="488">
        <v>2670209</v>
      </c>
      <c r="Z271" s="488">
        <v>0</v>
      </c>
      <c r="AA271" s="488">
        <v>26702087</v>
      </c>
      <c r="AB271" s="488">
        <v>0</v>
      </c>
      <c r="AC271" s="488">
        <v>0</v>
      </c>
      <c r="AD271" s="488">
        <v>0</v>
      </c>
      <c r="AE271" s="488">
        <v>0</v>
      </c>
      <c r="AF271" s="488">
        <v>0</v>
      </c>
      <c r="AG271" s="488">
        <v>13351043</v>
      </c>
      <c r="AH271" s="488">
        <v>10680835</v>
      </c>
      <c r="AI271" s="488">
        <v>2670209</v>
      </c>
      <c r="AJ271" s="488">
        <v>0</v>
      </c>
      <c r="AK271" s="488">
        <v>26702087</v>
      </c>
      <c r="AL271" s="488">
        <v>158662</v>
      </c>
      <c r="AM271" s="488">
        <v>158662</v>
      </c>
      <c r="AN271" s="488">
        <v>0</v>
      </c>
      <c r="AO271" s="488">
        <v>0</v>
      </c>
      <c r="AP271" s="488">
        <v>102338</v>
      </c>
      <c r="AQ271" s="488">
        <v>0</v>
      </c>
      <c r="AR271" s="488">
        <v>102338</v>
      </c>
      <c r="AS271" s="488">
        <v>0</v>
      </c>
      <c r="AT271" s="488">
        <v>0</v>
      </c>
      <c r="AU271" s="488">
        <v>0</v>
      </c>
      <c r="AV271" s="488">
        <v>0</v>
      </c>
      <c r="AW271" s="488">
        <v>0</v>
      </c>
      <c r="AX271" s="488">
        <v>0</v>
      </c>
      <c r="AY271" s="488">
        <v>0</v>
      </c>
      <c r="AZ271" s="488">
        <v>0</v>
      </c>
      <c r="BA271" s="488">
        <v>0</v>
      </c>
      <c r="BB271" s="488">
        <v>0</v>
      </c>
      <c r="BC271" s="488">
        <v>0</v>
      </c>
      <c r="BD271" s="488">
        <v>0</v>
      </c>
      <c r="BE271" s="491">
        <v>0.5</v>
      </c>
      <c r="BF271" s="491">
        <v>0.4</v>
      </c>
      <c r="BG271" s="491">
        <v>0.1</v>
      </c>
      <c r="BH271" s="491">
        <v>0</v>
      </c>
      <c r="BI271" s="491">
        <v>1</v>
      </c>
      <c r="BJ271" s="492">
        <v>48493</v>
      </c>
      <c r="BK271" s="492">
        <v>38795</v>
      </c>
      <c r="BL271" s="492">
        <v>9699</v>
      </c>
      <c r="BM271" s="492">
        <v>0</v>
      </c>
      <c r="BN271" s="492">
        <v>96987</v>
      </c>
      <c r="BO271" s="492">
        <v>13399536</v>
      </c>
      <c r="BP271" s="492">
        <v>10980630</v>
      </c>
      <c r="BQ271" s="492">
        <v>2679908</v>
      </c>
      <c r="BR271" s="492">
        <v>0</v>
      </c>
      <c r="BS271" s="493">
        <v>27060074</v>
      </c>
      <c r="BT271" s="494">
        <v>161979</v>
      </c>
      <c r="BU271" s="492">
        <v>40110</v>
      </c>
      <c r="BV271" s="492">
        <v>0</v>
      </c>
      <c r="BW271" s="492">
        <v>202089</v>
      </c>
      <c r="BX271" s="492">
        <v>707332</v>
      </c>
      <c r="BY271" s="492">
        <v>176833</v>
      </c>
      <c r="BZ271" s="492">
        <v>0</v>
      </c>
      <c r="CA271" s="492">
        <v>884165</v>
      </c>
      <c r="CB271" s="492">
        <v>0</v>
      </c>
      <c r="CC271" s="492">
        <v>0</v>
      </c>
      <c r="CD271" s="492">
        <v>0</v>
      </c>
      <c r="CE271" s="492">
        <v>0</v>
      </c>
      <c r="CF271" s="492">
        <v>0</v>
      </c>
      <c r="CG271" s="492">
        <v>0</v>
      </c>
      <c r="CH271" s="492">
        <v>0</v>
      </c>
      <c r="CI271" s="492">
        <v>0</v>
      </c>
      <c r="CJ271" s="492">
        <v>0</v>
      </c>
      <c r="CK271" s="492">
        <v>0</v>
      </c>
      <c r="CL271" s="492">
        <v>0</v>
      </c>
      <c r="CM271" s="492">
        <v>0</v>
      </c>
      <c r="CN271" s="492">
        <v>13296</v>
      </c>
      <c r="CO271" s="492">
        <v>3324</v>
      </c>
      <c r="CP271" s="492">
        <v>0</v>
      </c>
      <c r="CQ271" s="492">
        <v>16620</v>
      </c>
      <c r="CR271" s="492">
        <v>0</v>
      </c>
      <c r="CS271" s="492">
        <v>0</v>
      </c>
      <c r="CT271" s="492">
        <v>0</v>
      </c>
      <c r="CU271" s="492">
        <v>0</v>
      </c>
      <c r="CV271" s="492">
        <v>0</v>
      </c>
      <c r="CW271" s="492">
        <v>0</v>
      </c>
      <c r="CX271" s="492">
        <v>0</v>
      </c>
      <c r="CY271" s="492">
        <v>0</v>
      </c>
      <c r="CZ271" s="492">
        <v>882607</v>
      </c>
      <c r="DA271" s="492">
        <v>220267</v>
      </c>
      <c r="DB271" s="492">
        <v>0</v>
      </c>
      <c r="DC271" s="493">
        <v>1102874</v>
      </c>
      <c r="DD271" s="591" t="s">
        <v>404</v>
      </c>
      <c r="DE271" s="592" t="s">
        <v>1202</v>
      </c>
      <c r="DF271" s="593" t="s">
        <v>1162</v>
      </c>
    </row>
    <row r="272" spans="1:110" ht="12.75" x14ac:dyDescent="0.2">
      <c r="A272" s="468">
        <v>265</v>
      </c>
      <c r="B272" s="473" t="s">
        <v>407</v>
      </c>
      <c r="C272" s="403" t="s">
        <v>897</v>
      </c>
      <c r="D272" s="474" t="s">
        <v>901</v>
      </c>
      <c r="E272" s="480" t="s">
        <v>406</v>
      </c>
      <c r="F272" s="487">
        <v>68128009</v>
      </c>
      <c r="G272" s="488">
        <v>0</v>
      </c>
      <c r="H272" s="488">
        <v>6260970</v>
      </c>
      <c r="I272" s="488">
        <v>269565</v>
      </c>
      <c r="J272" s="488">
        <v>0</v>
      </c>
      <c r="K272" s="488">
        <v>269565</v>
      </c>
      <c r="L272" s="488">
        <v>0</v>
      </c>
      <c r="M272" s="488">
        <v>0</v>
      </c>
      <c r="N272" s="488">
        <v>120062</v>
      </c>
      <c r="O272" s="488">
        <v>120062</v>
      </c>
      <c r="P272" s="488">
        <v>0</v>
      </c>
      <c r="Q272" s="489">
        <v>61477412</v>
      </c>
      <c r="R272" s="490">
        <v>0.5</v>
      </c>
      <c r="S272" s="491">
        <v>0.4</v>
      </c>
      <c r="T272" s="491">
        <v>0.1</v>
      </c>
      <c r="U272" s="491">
        <v>0</v>
      </c>
      <c r="V272" s="491">
        <v>1</v>
      </c>
      <c r="W272" s="488">
        <v>30738706</v>
      </c>
      <c r="X272" s="488">
        <v>24590965</v>
      </c>
      <c r="Y272" s="488">
        <v>6147741</v>
      </c>
      <c r="Z272" s="488">
        <v>0</v>
      </c>
      <c r="AA272" s="488">
        <v>61477412</v>
      </c>
      <c r="AB272" s="488">
        <v>0</v>
      </c>
      <c r="AC272" s="488">
        <v>0</v>
      </c>
      <c r="AD272" s="488">
        <v>0</v>
      </c>
      <c r="AE272" s="488">
        <v>0</v>
      </c>
      <c r="AF272" s="488">
        <v>0</v>
      </c>
      <c r="AG272" s="488">
        <v>30738706</v>
      </c>
      <c r="AH272" s="488">
        <v>24590965</v>
      </c>
      <c r="AI272" s="488">
        <v>6147741</v>
      </c>
      <c r="AJ272" s="488">
        <v>0</v>
      </c>
      <c r="AK272" s="488">
        <v>61477412</v>
      </c>
      <c r="AL272" s="488">
        <v>269565</v>
      </c>
      <c r="AM272" s="488">
        <v>269565</v>
      </c>
      <c r="AN272" s="488">
        <v>0</v>
      </c>
      <c r="AO272" s="488">
        <v>0</v>
      </c>
      <c r="AP272" s="488">
        <v>120062</v>
      </c>
      <c r="AQ272" s="488">
        <v>0</v>
      </c>
      <c r="AR272" s="488">
        <v>120062</v>
      </c>
      <c r="AS272" s="488">
        <v>0</v>
      </c>
      <c r="AT272" s="488">
        <v>0</v>
      </c>
      <c r="AU272" s="488">
        <v>0</v>
      </c>
      <c r="AV272" s="488">
        <v>0</v>
      </c>
      <c r="AW272" s="488">
        <v>0</v>
      </c>
      <c r="AX272" s="488">
        <v>0</v>
      </c>
      <c r="AY272" s="488">
        <v>0</v>
      </c>
      <c r="AZ272" s="488">
        <v>0</v>
      </c>
      <c r="BA272" s="488">
        <v>0</v>
      </c>
      <c r="BB272" s="488">
        <v>0</v>
      </c>
      <c r="BC272" s="488">
        <v>0</v>
      </c>
      <c r="BD272" s="488">
        <v>0</v>
      </c>
      <c r="BE272" s="491">
        <v>0.5</v>
      </c>
      <c r="BF272" s="491">
        <v>0.4</v>
      </c>
      <c r="BG272" s="491">
        <v>0.1</v>
      </c>
      <c r="BH272" s="491">
        <v>0</v>
      </c>
      <c r="BI272" s="491">
        <v>1</v>
      </c>
      <c r="BJ272" s="492">
        <v>-1410967</v>
      </c>
      <c r="BK272" s="492">
        <v>-1128774</v>
      </c>
      <c r="BL272" s="492">
        <v>-282193</v>
      </c>
      <c r="BM272" s="492">
        <v>0</v>
      </c>
      <c r="BN272" s="492">
        <v>-2821934</v>
      </c>
      <c r="BO272" s="492">
        <v>29327739</v>
      </c>
      <c r="BP272" s="492">
        <v>23851818</v>
      </c>
      <c r="BQ272" s="492">
        <v>5865548</v>
      </c>
      <c r="BR272" s="492">
        <v>0</v>
      </c>
      <c r="BS272" s="493">
        <v>59045105</v>
      </c>
      <c r="BT272" s="494">
        <v>371196</v>
      </c>
      <c r="BU272" s="492">
        <v>92348</v>
      </c>
      <c r="BV272" s="492">
        <v>0</v>
      </c>
      <c r="BW272" s="492">
        <v>463544</v>
      </c>
      <c r="BX272" s="492">
        <v>967618</v>
      </c>
      <c r="BY272" s="492">
        <v>241905</v>
      </c>
      <c r="BZ272" s="492">
        <v>0</v>
      </c>
      <c r="CA272" s="492">
        <v>1209523</v>
      </c>
      <c r="CB272" s="492">
        <v>2693</v>
      </c>
      <c r="CC272" s="492">
        <v>673</v>
      </c>
      <c r="CD272" s="492">
        <v>0</v>
      </c>
      <c r="CE272" s="492">
        <v>3366</v>
      </c>
      <c r="CF272" s="492">
        <v>0</v>
      </c>
      <c r="CG272" s="492">
        <v>0</v>
      </c>
      <c r="CH272" s="492">
        <v>0</v>
      </c>
      <c r="CI272" s="492">
        <v>0</v>
      </c>
      <c r="CJ272" s="492">
        <v>0</v>
      </c>
      <c r="CK272" s="492">
        <v>0</v>
      </c>
      <c r="CL272" s="492">
        <v>0</v>
      </c>
      <c r="CM272" s="492">
        <v>0</v>
      </c>
      <c r="CN272" s="492">
        <v>23150</v>
      </c>
      <c r="CO272" s="492">
        <v>5787</v>
      </c>
      <c r="CP272" s="492">
        <v>0</v>
      </c>
      <c r="CQ272" s="492">
        <v>28937</v>
      </c>
      <c r="CR272" s="492">
        <v>0</v>
      </c>
      <c r="CS272" s="492">
        <v>0</v>
      </c>
      <c r="CT272" s="492">
        <v>0</v>
      </c>
      <c r="CU272" s="492">
        <v>0</v>
      </c>
      <c r="CV272" s="492">
        <v>0</v>
      </c>
      <c r="CW272" s="492">
        <v>0</v>
      </c>
      <c r="CX272" s="492">
        <v>0</v>
      </c>
      <c r="CY272" s="492">
        <v>0</v>
      </c>
      <c r="CZ272" s="492">
        <v>1364657</v>
      </c>
      <c r="DA272" s="492">
        <v>340713</v>
      </c>
      <c r="DB272" s="492">
        <v>0</v>
      </c>
      <c r="DC272" s="493">
        <v>1705370</v>
      </c>
      <c r="DD272" s="591" t="s">
        <v>406</v>
      </c>
      <c r="DE272" s="592" t="s">
        <v>1172</v>
      </c>
      <c r="DF272" s="593" t="s">
        <v>1162</v>
      </c>
    </row>
    <row r="273" spans="1:110" ht="12.75" x14ac:dyDescent="0.2">
      <c r="A273" s="468">
        <v>266</v>
      </c>
      <c r="B273" s="473" t="s">
        <v>409</v>
      </c>
      <c r="C273" s="403" t="s">
        <v>904</v>
      </c>
      <c r="D273" s="474" t="s">
        <v>910</v>
      </c>
      <c r="E273" s="480" t="s">
        <v>408</v>
      </c>
      <c r="F273" s="487">
        <v>87911527.529999986</v>
      </c>
      <c r="G273" s="488">
        <v>0</v>
      </c>
      <c r="H273" s="488">
        <v>3377389</v>
      </c>
      <c r="I273" s="488">
        <v>341354</v>
      </c>
      <c r="J273" s="488">
        <v>0</v>
      </c>
      <c r="K273" s="488">
        <v>341354</v>
      </c>
      <c r="L273" s="488">
        <v>0</v>
      </c>
      <c r="M273" s="488">
        <v>721136</v>
      </c>
      <c r="N273" s="488">
        <v>0</v>
      </c>
      <c r="O273" s="488">
        <v>0</v>
      </c>
      <c r="P273" s="488">
        <v>0</v>
      </c>
      <c r="Q273" s="489">
        <v>83471649</v>
      </c>
      <c r="R273" s="490">
        <v>0.5</v>
      </c>
      <c r="S273" s="491">
        <v>0.49</v>
      </c>
      <c r="T273" s="491">
        <v>0</v>
      </c>
      <c r="U273" s="491">
        <v>0.01</v>
      </c>
      <c r="V273" s="491">
        <v>1</v>
      </c>
      <c r="W273" s="488">
        <v>41735825</v>
      </c>
      <c r="X273" s="488">
        <v>40901108</v>
      </c>
      <c r="Y273" s="488">
        <v>0</v>
      </c>
      <c r="Z273" s="488">
        <v>834716</v>
      </c>
      <c r="AA273" s="488">
        <v>83471649</v>
      </c>
      <c r="AB273" s="488">
        <v>38799</v>
      </c>
      <c r="AC273" s="488">
        <v>0</v>
      </c>
      <c r="AD273" s="488">
        <v>0</v>
      </c>
      <c r="AE273" s="488">
        <v>0</v>
      </c>
      <c r="AF273" s="488">
        <v>38799</v>
      </c>
      <c r="AG273" s="488">
        <v>41697026</v>
      </c>
      <c r="AH273" s="488">
        <v>40901108</v>
      </c>
      <c r="AI273" s="488">
        <v>0</v>
      </c>
      <c r="AJ273" s="488">
        <v>834716</v>
      </c>
      <c r="AK273" s="488">
        <v>83432850</v>
      </c>
      <c r="AL273" s="488">
        <v>341354</v>
      </c>
      <c r="AM273" s="488">
        <v>341354</v>
      </c>
      <c r="AN273" s="488">
        <v>721136</v>
      </c>
      <c r="AO273" s="488">
        <v>721136</v>
      </c>
      <c r="AP273" s="488">
        <v>0</v>
      </c>
      <c r="AQ273" s="488">
        <v>0</v>
      </c>
      <c r="AR273" s="488">
        <v>0</v>
      </c>
      <c r="AS273" s="488">
        <v>38799</v>
      </c>
      <c r="AT273" s="488">
        <v>0</v>
      </c>
      <c r="AU273" s="488">
        <v>0</v>
      </c>
      <c r="AV273" s="488">
        <v>38799</v>
      </c>
      <c r="AW273" s="488">
        <v>0</v>
      </c>
      <c r="AX273" s="488">
        <v>0</v>
      </c>
      <c r="AY273" s="488">
        <v>0</v>
      </c>
      <c r="AZ273" s="488">
        <v>0</v>
      </c>
      <c r="BA273" s="488">
        <v>0</v>
      </c>
      <c r="BB273" s="488">
        <v>0</v>
      </c>
      <c r="BC273" s="488">
        <v>0</v>
      </c>
      <c r="BD273" s="488">
        <v>0</v>
      </c>
      <c r="BE273" s="491">
        <v>0.5</v>
      </c>
      <c r="BF273" s="491">
        <v>0.49</v>
      </c>
      <c r="BG273" s="491">
        <v>0</v>
      </c>
      <c r="BH273" s="491">
        <v>0.01</v>
      </c>
      <c r="BI273" s="491">
        <v>1</v>
      </c>
      <c r="BJ273" s="492">
        <v>0</v>
      </c>
      <c r="BK273" s="492">
        <v>0</v>
      </c>
      <c r="BL273" s="492">
        <v>0</v>
      </c>
      <c r="BM273" s="492">
        <v>0</v>
      </c>
      <c r="BN273" s="492">
        <v>0</v>
      </c>
      <c r="BO273" s="492">
        <v>41697026</v>
      </c>
      <c r="BP273" s="492">
        <v>42002397</v>
      </c>
      <c r="BQ273" s="492">
        <v>0</v>
      </c>
      <c r="BR273" s="492">
        <v>834716</v>
      </c>
      <c r="BS273" s="493">
        <v>84534139</v>
      </c>
      <c r="BT273" s="494">
        <v>625810</v>
      </c>
      <c r="BU273" s="492">
        <v>0</v>
      </c>
      <c r="BV273" s="492">
        <v>12539</v>
      </c>
      <c r="BW273" s="492">
        <v>638349</v>
      </c>
      <c r="BX273" s="492">
        <v>1555137</v>
      </c>
      <c r="BY273" s="492">
        <v>0</v>
      </c>
      <c r="BZ273" s="492">
        <v>31737</v>
      </c>
      <c r="CA273" s="492">
        <v>1586874</v>
      </c>
      <c r="CB273" s="492">
        <v>0</v>
      </c>
      <c r="CC273" s="492">
        <v>0</v>
      </c>
      <c r="CD273" s="492">
        <v>0</v>
      </c>
      <c r="CE273" s="492">
        <v>0</v>
      </c>
      <c r="CF273" s="492">
        <v>0</v>
      </c>
      <c r="CG273" s="492">
        <v>0</v>
      </c>
      <c r="CH273" s="492">
        <v>0</v>
      </c>
      <c r="CI273" s="492">
        <v>0</v>
      </c>
      <c r="CJ273" s="492">
        <v>0</v>
      </c>
      <c r="CK273" s="492">
        <v>0</v>
      </c>
      <c r="CL273" s="492">
        <v>0</v>
      </c>
      <c r="CM273" s="492">
        <v>0</v>
      </c>
      <c r="CN273" s="492">
        <v>0</v>
      </c>
      <c r="CO273" s="492">
        <v>0</v>
      </c>
      <c r="CP273" s="492">
        <v>0</v>
      </c>
      <c r="CQ273" s="492">
        <v>0</v>
      </c>
      <c r="CR273" s="492">
        <v>0</v>
      </c>
      <c r="CS273" s="492">
        <v>0</v>
      </c>
      <c r="CT273" s="492">
        <v>0</v>
      </c>
      <c r="CU273" s="492">
        <v>0</v>
      </c>
      <c r="CV273" s="492">
        <v>0</v>
      </c>
      <c r="CW273" s="492">
        <v>0</v>
      </c>
      <c r="CX273" s="492">
        <v>0</v>
      </c>
      <c r="CY273" s="492">
        <v>0</v>
      </c>
      <c r="CZ273" s="492">
        <v>2180947</v>
      </c>
      <c r="DA273" s="492">
        <v>0</v>
      </c>
      <c r="DB273" s="492">
        <v>44276</v>
      </c>
      <c r="DC273" s="493">
        <v>2225223</v>
      </c>
      <c r="DD273" s="591" t="s">
        <v>408</v>
      </c>
      <c r="DE273" s="592" t="s">
        <v>1175</v>
      </c>
      <c r="DF273" s="593" t="s">
        <v>1216</v>
      </c>
    </row>
    <row r="274" spans="1:110" ht="12.75" x14ac:dyDescent="0.2">
      <c r="A274" s="468">
        <v>267</v>
      </c>
      <c r="B274" s="473" t="s">
        <v>411</v>
      </c>
      <c r="C274" s="403" t="s">
        <v>897</v>
      </c>
      <c r="D274" s="474" t="s">
        <v>898</v>
      </c>
      <c r="E274" s="480" t="s">
        <v>410</v>
      </c>
      <c r="F274" s="487">
        <v>34653771</v>
      </c>
      <c r="G274" s="488">
        <v>0</v>
      </c>
      <c r="H274" s="488">
        <v>27882</v>
      </c>
      <c r="I274" s="488">
        <v>123229</v>
      </c>
      <c r="J274" s="488">
        <v>0</v>
      </c>
      <c r="K274" s="488">
        <v>123229</v>
      </c>
      <c r="L274" s="488">
        <v>0</v>
      </c>
      <c r="M274" s="488">
        <v>0</v>
      </c>
      <c r="N274" s="488">
        <v>0</v>
      </c>
      <c r="O274" s="488">
        <v>0</v>
      </c>
      <c r="P274" s="488">
        <v>0</v>
      </c>
      <c r="Q274" s="489">
        <v>34502660</v>
      </c>
      <c r="R274" s="490">
        <v>0.5</v>
      </c>
      <c r="S274" s="491">
        <v>0.4</v>
      </c>
      <c r="T274" s="491">
        <v>0.1</v>
      </c>
      <c r="U274" s="491">
        <v>0</v>
      </c>
      <c r="V274" s="491">
        <v>1</v>
      </c>
      <c r="W274" s="488">
        <v>17251330</v>
      </c>
      <c r="X274" s="488">
        <v>13801064</v>
      </c>
      <c r="Y274" s="488">
        <v>3450266</v>
      </c>
      <c r="Z274" s="488">
        <v>0</v>
      </c>
      <c r="AA274" s="488">
        <v>34502660</v>
      </c>
      <c r="AB274" s="488">
        <v>0</v>
      </c>
      <c r="AC274" s="488">
        <v>0</v>
      </c>
      <c r="AD274" s="488">
        <v>0</v>
      </c>
      <c r="AE274" s="488">
        <v>0</v>
      </c>
      <c r="AF274" s="488">
        <v>0</v>
      </c>
      <c r="AG274" s="488">
        <v>17251330</v>
      </c>
      <c r="AH274" s="488">
        <v>13801064</v>
      </c>
      <c r="AI274" s="488">
        <v>3450266</v>
      </c>
      <c r="AJ274" s="488">
        <v>0</v>
      </c>
      <c r="AK274" s="488">
        <v>34502660</v>
      </c>
      <c r="AL274" s="488">
        <v>123229</v>
      </c>
      <c r="AM274" s="488">
        <v>123229</v>
      </c>
      <c r="AN274" s="488">
        <v>0</v>
      </c>
      <c r="AO274" s="488">
        <v>0</v>
      </c>
      <c r="AP274" s="488">
        <v>0</v>
      </c>
      <c r="AQ274" s="488">
        <v>0</v>
      </c>
      <c r="AR274" s="488">
        <v>0</v>
      </c>
      <c r="AS274" s="488">
        <v>0</v>
      </c>
      <c r="AT274" s="488">
        <v>0</v>
      </c>
      <c r="AU274" s="488">
        <v>0</v>
      </c>
      <c r="AV274" s="488">
        <v>0</v>
      </c>
      <c r="AW274" s="488">
        <v>0</v>
      </c>
      <c r="AX274" s="488">
        <v>0</v>
      </c>
      <c r="AY274" s="488">
        <v>0</v>
      </c>
      <c r="AZ274" s="488">
        <v>0</v>
      </c>
      <c r="BA274" s="488">
        <v>0</v>
      </c>
      <c r="BB274" s="488">
        <v>0</v>
      </c>
      <c r="BC274" s="488">
        <v>0</v>
      </c>
      <c r="BD274" s="488">
        <v>0</v>
      </c>
      <c r="BE274" s="491">
        <v>0.5</v>
      </c>
      <c r="BF274" s="491">
        <v>0.4</v>
      </c>
      <c r="BG274" s="491">
        <v>0.1</v>
      </c>
      <c r="BH274" s="491">
        <v>0</v>
      </c>
      <c r="BI274" s="491">
        <v>1</v>
      </c>
      <c r="BJ274" s="492">
        <v>1027642</v>
      </c>
      <c r="BK274" s="492">
        <v>822113</v>
      </c>
      <c r="BL274" s="492">
        <v>205528</v>
      </c>
      <c r="BM274" s="492">
        <v>0</v>
      </c>
      <c r="BN274" s="492">
        <v>2055283</v>
      </c>
      <c r="BO274" s="492">
        <v>18278972</v>
      </c>
      <c r="BP274" s="492">
        <v>14746406</v>
      </c>
      <c r="BQ274" s="492">
        <v>3655794</v>
      </c>
      <c r="BR274" s="492">
        <v>0</v>
      </c>
      <c r="BS274" s="493">
        <v>36681172</v>
      </c>
      <c r="BT274" s="494">
        <v>207312</v>
      </c>
      <c r="BU274" s="492">
        <v>51828</v>
      </c>
      <c r="BV274" s="492">
        <v>0</v>
      </c>
      <c r="BW274" s="492">
        <v>259140</v>
      </c>
      <c r="BX274" s="492">
        <v>779470</v>
      </c>
      <c r="BY274" s="492">
        <v>194867</v>
      </c>
      <c r="BZ274" s="492">
        <v>0</v>
      </c>
      <c r="CA274" s="492">
        <v>974337</v>
      </c>
      <c r="CB274" s="492">
        <v>1703</v>
      </c>
      <c r="CC274" s="492">
        <v>426</v>
      </c>
      <c r="CD274" s="492">
        <v>0</v>
      </c>
      <c r="CE274" s="492">
        <v>2129</v>
      </c>
      <c r="CF274" s="492">
        <v>14897</v>
      </c>
      <c r="CG274" s="492">
        <v>3724</v>
      </c>
      <c r="CH274" s="492">
        <v>0</v>
      </c>
      <c r="CI274" s="492">
        <v>18621</v>
      </c>
      <c r="CJ274" s="492">
        <v>12180</v>
      </c>
      <c r="CK274" s="492">
        <v>3045</v>
      </c>
      <c r="CL274" s="492">
        <v>0</v>
      </c>
      <c r="CM274" s="492">
        <v>15225</v>
      </c>
      <c r="CN274" s="492">
        <v>0</v>
      </c>
      <c r="CO274" s="492">
        <v>0</v>
      </c>
      <c r="CP274" s="492">
        <v>0</v>
      </c>
      <c r="CQ274" s="492">
        <v>0</v>
      </c>
      <c r="CR274" s="492">
        <v>0</v>
      </c>
      <c r="CS274" s="492">
        <v>0</v>
      </c>
      <c r="CT274" s="492">
        <v>0</v>
      </c>
      <c r="CU274" s="492">
        <v>0</v>
      </c>
      <c r="CV274" s="492">
        <v>0</v>
      </c>
      <c r="CW274" s="492">
        <v>0</v>
      </c>
      <c r="CX274" s="492">
        <v>0</v>
      </c>
      <c r="CY274" s="492">
        <v>0</v>
      </c>
      <c r="CZ274" s="492">
        <v>1015562</v>
      </c>
      <c r="DA274" s="492">
        <v>253890</v>
      </c>
      <c r="DB274" s="492">
        <v>0</v>
      </c>
      <c r="DC274" s="493">
        <v>1269452</v>
      </c>
      <c r="DD274" s="591" t="s">
        <v>410</v>
      </c>
      <c r="DE274" s="592" t="s">
        <v>1215</v>
      </c>
      <c r="DF274" s="593" t="s">
        <v>1162</v>
      </c>
    </row>
    <row r="275" spans="1:110" ht="12.75" x14ac:dyDescent="0.2">
      <c r="A275" s="468">
        <v>268</v>
      </c>
      <c r="B275" s="473" t="s">
        <v>413</v>
      </c>
      <c r="C275" s="403" t="s">
        <v>902</v>
      </c>
      <c r="D275" s="474" t="s">
        <v>903</v>
      </c>
      <c r="E275" s="480" t="s">
        <v>412</v>
      </c>
      <c r="F275" s="487">
        <v>53180571</v>
      </c>
      <c r="G275" s="488">
        <v>481547</v>
      </c>
      <c r="H275" s="488">
        <v>0</v>
      </c>
      <c r="I275" s="488">
        <v>193376</v>
      </c>
      <c r="J275" s="488">
        <v>0</v>
      </c>
      <c r="K275" s="488">
        <v>193376</v>
      </c>
      <c r="L275" s="488">
        <v>0</v>
      </c>
      <c r="M275" s="488">
        <v>0</v>
      </c>
      <c r="N275" s="488">
        <v>0</v>
      </c>
      <c r="O275" s="488">
        <v>0</v>
      </c>
      <c r="P275" s="488">
        <v>0</v>
      </c>
      <c r="Q275" s="489">
        <v>53468742</v>
      </c>
      <c r="R275" s="490">
        <v>0.33</v>
      </c>
      <c r="S275" s="491">
        <v>0.3</v>
      </c>
      <c r="T275" s="491">
        <v>0.37</v>
      </c>
      <c r="U275" s="491">
        <v>0</v>
      </c>
      <c r="V275" s="491">
        <v>1</v>
      </c>
      <c r="W275" s="488">
        <v>17644684</v>
      </c>
      <c r="X275" s="488">
        <v>16040623</v>
      </c>
      <c r="Y275" s="488">
        <v>19783435</v>
      </c>
      <c r="Z275" s="488">
        <v>0</v>
      </c>
      <c r="AA275" s="488">
        <v>53468742</v>
      </c>
      <c r="AB275" s="488">
        <v>0</v>
      </c>
      <c r="AC275" s="488">
        <v>0</v>
      </c>
      <c r="AD275" s="488">
        <v>0</v>
      </c>
      <c r="AE275" s="488">
        <v>0</v>
      </c>
      <c r="AF275" s="488">
        <v>0</v>
      </c>
      <c r="AG275" s="488">
        <v>17644684</v>
      </c>
      <c r="AH275" s="488">
        <v>16040623</v>
      </c>
      <c r="AI275" s="488">
        <v>19783435</v>
      </c>
      <c r="AJ275" s="488">
        <v>0</v>
      </c>
      <c r="AK275" s="488">
        <v>53468742</v>
      </c>
      <c r="AL275" s="488">
        <v>193376</v>
      </c>
      <c r="AM275" s="488">
        <v>193376</v>
      </c>
      <c r="AN275" s="488">
        <v>0</v>
      </c>
      <c r="AO275" s="488">
        <v>0</v>
      </c>
      <c r="AP275" s="488">
        <v>0</v>
      </c>
      <c r="AQ275" s="488">
        <v>0</v>
      </c>
      <c r="AR275" s="488">
        <v>0</v>
      </c>
      <c r="AS275" s="488">
        <v>0</v>
      </c>
      <c r="AT275" s="488">
        <v>0</v>
      </c>
      <c r="AU275" s="488">
        <v>0</v>
      </c>
      <c r="AV275" s="488">
        <v>0</v>
      </c>
      <c r="AW275" s="488">
        <v>0</v>
      </c>
      <c r="AX275" s="488">
        <v>0</v>
      </c>
      <c r="AY275" s="488">
        <v>0</v>
      </c>
      <c r="AZ275" s="488">
        <v>0</v>
      </c>
      <c r="BA275" s="488">
        <v>0</v>
      </c>
      <c r="BB275" s="488">
        <v>0</v>
      </c>
      <c r="BC275" s="488">
        <v>0</v>
      </c>
      <c r="BD275" s="488">
        <v>0</v>
      </c>
      <c r="BE275" s="491">
        <v>0.5</v>
      </c>
      <c r="BF275" s="491">
        <v>0.3</v>
      </c>
      <c r="BG275" s="491">
        <v>0.2</v>
      </c>
      <c r="BH275" s="491">
        <v>0</v>
      </c>
      <c r="BI275" s="491">
        <v>1</v>
      </c>
      <c r="BJ275" s="492">
        <v>-1132211</v>
      </c>
      <c r="BK275" s="492">
        <v>-679327</v>
      </c>
      <c r="BL275" s="492">
        <v>-452884</v>
      </c>
      <c r="BM275" s="492">
        <v>0</v>
      </c>
      <c r="BN275" s="492">
        <v>-2264422</v>
      </c>
      <c r="BO275" s="492">
        <v>16512473</v>
      </c>
      <c r="BP275" s="492">
        <v>15554672</v>
      </c>
      <c r="BQ275" s="492">
        <v>19330551</v>
      </c>
      <c r="BR275" s="492">
        <v>0</v>
      </c>
      <c r="BS275" s="493">
        <v>51397696</v>
      </c>
      <c r="BT275" s="494">
        <v>240954</v>
      </c>
      <c r="BU275" s="492">
        <v>297176</v>
      </c>
      <c r="BV275" s="492">
        <v>0</v>
      </c>
      <c r="BW275" s="492">
        <v>538130</v>
      </c>
      <c r="BX275" s="492">
        <v>642725</v>
      </c>
      <c r="BY275" s="492">
        <v>792694</v>
      </c>
      <c r="BZ275" s="492">
        <v>0</v>
      </c>
      <c r="CA275" s="492">
        <v>1435419</v>
      </c>
      <c r="CB275" s="492">
        <v>0</v>
      </c>
      <c r="CC275" s="492">
        <v>0</v>
      </c>
      <c r="CD275" s="492">
        <v>0</v>
      </c>
      <c r="CE275" s="492">
        <v>0</v>
      </c>
      <c r="CF275" s="492">
        <v>15225</v>
      </c>
      <c r="CG275" s="492">
        <v>18778</v>
      </c>
      <c r="CH275" s="492">
        <v>0</v>
      </c>
      <c r="CI275" s="492">
        <v>34003</v>
      </c>
      <c r="CJ275" s="492">
        <v>4568</v>
      </c>
      <c r="CK275" s="492">
        <v>5633</v>
      </c>
      <c r="CL275" s="492">
        <v>0</v>
      </c>
      <c r="CM275" s="492">
        <v>10201</v>
      </c>
      <c r="CN275" s="492">
        <v>0</v>
      </c>
      <c r="CO275" s="492">
        <v>0</v>
      </c>
      <c r="CP275" s="492">
        <v>0</v>
      </c>
      <c r="CQ275" s="492">
        <v>0</v>
      </c>
      <c r="CR275" s="492">
        <v>0</v>
      </c>
      <c r="CS275" s="492">
        <v>0</v>
      </c>
      <c r="CT275" s="492">
        <v>0</v>
      </c>
      <c r="CU275" s="492">
        <v>0</v>
      </c>
      <c r="CV275" s="492">
        <v>0</v>
      </c>
      <c r="CW275" s="492">
        <v>0</v>
      </c>
      <c r="CX275" s="492">
        <v>0</v>
      </c>
      <c r="CY275" s="492">
        <v>0</v>
      </c>
      <c r="CZ275" s="492">
        <v>903472</v>
      </c>
      <c r="DA275" s="492">
        <v>1114281</v>
      </c>
      <c r="DB275" s="492">
        <v>0</v>
      </c>
      <c r="DC275" s="493">
        <v>2017753</v>
      </c>
      <c r="DD275" s="591" t="s">
        <v>412</v>
      </c>
      <c r="DE275" s="592" t="s">
        <v>1173</v>
      </c>
      <c r="DF275" s="592" t="s">
        <v>1174</v>
      </c>
    </row>
    <row r="276" spans="1:110" ht="12.75" x14ac:dyDescent="0.2">
      <c r="A276" s="468">
        <v>269</v>
      </c>
      <c r="B276" s="473" t="s">
        <v>415</v>
      </c>
      <c r="C276" s="403" t="s">
        <v>897</v>
      </c>
      <c r="D276" s="474" t="s">
        <v>898</v>
      </c>
      <c r="E276" s="480" t="s">
        <v>414</v>
      </c>
      <c r="F276" s="487">
        <v>45399115</v>
      </c>
      <c r="G276" s="488">
        <v>73465</v>
      </c>
      <c r="H276" s="488">
        <v>0</v>
      </c>
      <c r="I276" s="488">
        <v>182037</v>
      </c>
      <c r="J276" s="488">
        <v>0</v>
      </c>
      <c r="K276" s="488">
        <v>182037</v>
      </c>
      <c r="L276" s="488">
        <v>0</v>
      </c>
      <c r="M276" s="488">
        <v>0</v>
      </c>
      <c r="N276" s="488">
        <v>1201357</v>
      </c>
      <c r="O276" s="488">
        <v>379872</v>
      </c>
      <c r="P276" s="488">
        <v>821485</v>
      </c>
      <c r="Q276" s="489">
        <v>44089186</v>
      </c>
      <c r="R276" s="490">
        <v>0.5</v>
      </c>
      <c r="S276" s="491">
        <v>0.4</v>
      </c>
      <c r="T276" s="491">
        <v>0.09</v>
      </c>
      <c r="U276" s="491">
        <v>0.01</v>
      </c>
      <c r="V276" s="491">
        <v>1</v>
      </c>
      <c r="W276" s="488">
        <v>22044593</v>
      </c>
      <c r="X276" s="488">
        <v>17635674</v>
      </c>
      <c r="Y276" s="488">
        <v>3968027</v>
      </c>
      <c r="Z276" s="488">
        <v>440892</v>
      </c>
      <c r="AA276" s="488">
        <v>44089186</v>
      </c>
      <c r="AB276" s="488">
        <v>0</v>
      </c>
      <c r="AC276" s="488">
        <v>0</v>
      </c>
      <c r="AD276" s="488">
        <v>0</v>
      </c>
      <c r="AE276" s="488">
        <v>0</v>
      </c>
      <c r="AF276" s="488">
        <v>0</v>
      </c>
      <c r="AG276" s="488">
        <v>22044593</v>
      </c>
      <c r="AH276" s="488">
        <v>17635674</v>
      </c>
      <c r="AI276" s="488">
        <v>3968027</v>
      </c>
      <c r="AJ276" s="488">
        <v>440892</v>
      </c>
      <c r="AK276" s="488">
        <v>44089186</v>
      </c>
      <c r="AL276" s="488">
        <v>182037</v>
      </c>
      <c r="AM276" s="488">
        <v>182037</v>
      </c>
      <c r="AN276" s="488">
        <v>0</v>
      </c>
      <c r="AO276" s="488">
        <v>0</v>
      </c>
      <c r="AP276" s="488">
        <v>379872</v>
      </c>
      <c r="AQ276" s="488">
        <v>821485</v>
      </c>
      <c r="AR276" s="488">
        <v>1201357</v>
      </c>
      <c r="AS276" s="488">
        <v>0</v>
      </c>
      <c r="AT276" s="488">
        <v>0</v>
      </c>
      <c r="AU276" s="488">
        <v>0</v>
      </c>
      <c r="AV276" s="488">
        <v>0</v>
      </c>
      <c r="AW276" s="488">
        <v>0</v>
      </c>
      <c r="AX276" s="488">
        <v>0</v>
      </c>
      <c r="AY276" s="488">
        <v>0</v>
      </c>
      <c r="AZ276" s="488">
        <v>0</v>
      </c>
      <c r="BA276" s="488">
        <v>0</v>
      </c>
      <c r="BB276" s="488">
        <v>0</v>
      </c>
      <c r="BC276" s="488">
        <v>0</v>
      </c>
      <c r="BD276" s="488">
        <v>0</v>
      </c>
      <c r="BE276" s="491">
        <v>0.5</v>
      </c>
      <c r="BF276" s="491">
        <v>0.4</v>
      </c>
      <c r="BG276" s="491">
        <v>0.09</v>
      </c>
      <c r="BH276" s="491">
        <v>0.01</v>
      </c>
      <c r="BI276" s="491">
        <v>1</v>
      </c>
      <c r="BJ276" s="492">
        <v>1223481</v>
      </c>
      <c r="BK276" s="492">
        <v>978784</v>
      </c>
      <c r="BL276" s="492">
        <v>220226</v>
      </c>
      <c r="BM276" s="492">
        <v>24470</v>
      </c>
      <c r="BN276" s="492">
        <v>2446961</v>
      </c>
      <c r="BO276" s="492">
        <v>23268074</v>
      </c>
      <c r="BP276" s="492">
        <v>19176367</v>
      </c>
      <c r="BQ276" s="492">
        <v>5009738</v>
      </c>
      <c r="BR276" s="492">
        <v>465362</v>
      </c>
      <c r="BS276" s="493">
        <v>47919541</v>
      </c>
      <c r="BT276" s="494">
        <v>270620</v>
      </c>
      <c r="BU276" s="492">
        <v>71945</v>
      </c>
      <c r="BV276" s="492">
        <v>6623</v>
      </c>
      <c r="BW276" s="492">
        <v>349188</v>
      </c>
      <c r="BX276" s="492">
        <v>806960</v>
      </c>
      <c r="BY276" s="492">
        <v>181566</v>
      </c>
      <c r="BZ276" s="492">
        <v>20174</v>
      </c>
      <c r="CA276" s="492">
        <v>1008700</v>
      </c>
      <c r="CB276" s="492">
        <v>4103</v>
      </c>
      <c r="CC276" s="492">
        <v>923</v>
      </c>
      <c r="CD276" s="492">
        <v>103</v>
      </c>
      <c r="CE276" s="492">
        <v>5129</v>
      </c>
      <c r="CF276" s="492">
        <v>4736</v>
      </c>
      <c r="CG276" s="492">
        <v>1065</v>
      </c>
      <c r="CH276" s="492">
        <v>118</v>
      </c>
      <c r="CI276" s="492">
        <v>5919</v>
      </c>
      <c r="CJ276" s="492">
        <v>812</v>
      </c>
      <c r="CK276" s="492">
        <v>183</v>
      </c>
      <c r="CL276" s="492">
        <v>20</v>
      </c>
      <c r="CM276" s="492">
        <v>1015</v>
      </c>
      <c r="CN276" s="492">
        <v>10880</v>
      </c>
      <c r="CO276" s="492">
        <v>2448</v>
      </c>
      <c r="CP276" s="492">
        <v>272</v>
      </c>
      <c r="CQ276" s="492">
        <v>13600</v>
      </c>
      <c r="CR276" s="492">
        <v>0</v>
      </c>
      <c r="CS276" s="492">
        <v>0</v>
      </c>
      <c r="CT276" s="492">
        <v>0</v>
      </c>
      <c r="CU276" s="492">
        <v>0</v>
      </c>
      <c r="CV276" s="492">
        <v>0</v>
      </c>
      <c r="CW276" s="492">
        <v>0</v>
      </c>
      <c r="CX276" s="492">
        <v>0</v>
      </c>
      <c r="CY276" s="492">
        <v>0</v>
      </c>
      <c r="CZ276" s="492">
        <v>1098111</v>
      </c>
      <c r="DA276" s="492">
        <v>258130</v>
      </c>
      <c r="DB276" s="492">
        <v>27310</v>
      </c>
      <c r="DC276" s="493">
        <v>1383551</v>
      </c>
      <c r="DD276" s="591" t="s">
        <v>414</v>
      </c>
      <c r="DE276" s="592" t="s">
        <v>1168</v>
      </c>
      <c r="DF276" s="593" t="s">
        <v>1169</v>
      </c>
    </row>
    <row r="277" spans="1:110" ht="12.75" x14ac:dyDescent="0.2">
      <c r="A277" s="468">
        <v>270</v>
      </c>
      <c r="B277" s="473" t="s">
        <v>416</v>
      </c>
      <c r="C277" s="403" t="s">
        <v>529</v>
      </c>
      <c r="D277" s="474" t="s">
        <v>906</v>
      </c>
      <c r="E277" s="480" t="s">
        <v>579</v>
      </c>
      <c r="F277" s="487">
        <v>105565861</v>
      </c>
      <c r="G277" s="488">
        <v>0</v>
      </c>
      <c r="H277" s="488">
        <v>8079130</v>
      </c>
      <c r="I277" s="488">
        <v>265619</v>
      </c>
      <c r="J277" s="488">
        <v>0</v>
      </c>
      <c r="K277" s="488">
        <v>265619</v>
      </c>
      <c r="L277" s="488">
        <v>0</v>
      </c>
      <c r="M277" s="488">
        <v>0</v>
      </c>
      <c r="N277" s="488">
        <v>523217</v>
      </c>
      <c r="O277" s="488">
        <v>523217</v>
      </c>
      <c r="P277" s="488">
        <v>0</v>
      </c>
      <c r="Q277" s="489">
        <v>96697895</v>
      </c>
      <c r="R277" s="490">
        <v>0.5</v>
      </c>
      <c r="S277" s="491">
        <v>0.49</v>
      </c>
      <c r="T277" s="491">
        <v>0</v>
      </c>
      <c r="U277" s="491">
        <v>0.01</v>
      </c>
      <c r="V277" s="491">
        <v>1</v>
      </c>
      <c r="W277" s="488">
        <v>48348947</v>
      </c>
      <c r="X277" s="488">
        <v>47381969</v>
      </c>
      <c r="Y277" s="488">
        <v>0</v>
      </c>
      <c r="Z277" s="488">
        <v>966979</v>
      </c>
      <c r="AA277" s="488">
        <v>96697895</v>
      </c>
      <c r="AB277" s="488">
        <v>0</v>
      </c>
      <c r="AC277" s="488">
        <v>0</v>
      </c>
      <c r="AD277" s="488">
        <v>0</v>
      </c>
      <c r="AE277" s="488">
        <v>0</v>
      </c>
      <c r="AF277" s="488">
        <v>0</v>
      </c>
      <c r="AG277" s="488">
        <v>48348947</v>
      </c>
      <c r="AH277" s="488">
        <v>47381969</v>
      </c>
      <c r="AI277" s="488">
        <v>0</v>
      </c>
      <c r="AJ277" s="488">
        <v>966979</v>
      </c>
      <c r="AK277" s="488">
        <v>96697895</v>
      </c>
      <c r="AL277" s="488">
        <v>265619</v>
      </c>
      <c r="AM277" s="488">
        <v>265619</v>
      </c>
      <c r="AN277" s="488">
        <v>0</v>
      </c>
      <c r="AO277" s="488">
        <v>0</v>
      </c>
      <c r="AP277" s="488">
        <v>523217</v>
      </c>
      <c r="AQ277" s="488">
        <v>0</v>
      </c>
      <c r="AR277" s="488">
        <v>523217</v>
      </c>
      <c r="AS277" s="488">
        <v>0</v>
      </c>
      <c r="AT277" s="488">
        <v>0</v>
      </c>
      <c r="AU277" s="488">
        <v>0</v>
      </c>
      <c r="AV277" s="488">
        <v>0</v>
      </c>
      <c r="AW277" s="488">
        <v>0</v>
      </c>
      <c r="AX277" s="488">
        <v>0</v>
      </c>
      <c r="AY277" s="488">
        <v>0</v>
      </c>
      <c r="AZ277" s="488">
        <v>0</v>
      </c>
      <c r="BA277" s="488">
        <v>0</v>
      </c>
      <c r="BB277" s="488">
        <v>0</v>
      </c>
      <c r="BC277" s="488">
        <v>0</v>
      </c>
      <c r="BD277" s="488">
        <v>0</v>
      </c>
      <c r="BE277" s="491">
        <v>0.5</v>
      </c>
      <c r="BF277" s="491">
        <v>0.49</v>
      </c>
      <c r="BG277" s="491">
        <v>0</v>
      </c>
      <c r="BH277" s="491">
        <v>0.01</v>
      </c>
      <c r="BI277" s="491">
        <v>1</v>
      </c>
      <c r="BJ277" s="492">
        <v>-20370</v>
      </c>
      <c r="BK277" s="492">
        <v>-19962</v>
      </c>
      <c r="BL277" s="492">
        <v>0</v>
      </c>
      <c r="BM277" s="492">
        <v>-407</v>
      </c>
      <c r="BN277" s="492">
        <v>-40739</v>
      </c>
      <c r="BO277" s="492">
        <v>48328577</v>
      </c>
      <c r="BP277" s="492">
        <v>48150843</v>
      </c>
      <c r="BQ277" s="492">
        <v>0</v>
      </c>
      <c r="BR277" s="492">
        <v>966572</v>
      </c>
      <c r="BS277" s="493">
        <v>97445992</v>
      </c>
      <c r="BT277" s="494">
        <v>719606</v>
      </c>
      <c r="BU277" s="492">
        <v>0</v>
      </c>
      <c r="BV277" s="492">
        <v>14525</v>
      </c>
      <c r="BW277" s="492">
        <v>734131</v>
      </c>
      <c r="BX277" s="492">
        <v>1227631</v>
      </c>
      <c r="BY277" s="492">
        <v>0</v>
      </c>
      <c r="BZ277" s="492">
        <v>25054</v>
      </c>
      <c r="CA277" s="492">
        <v>1252685</v>
      </c>
      <c r="CB277" s="492">
        <v>8094</v>
      </c>
      <c r="CC277" s="492">
        <v>0</v>
      </c>
      <c r="CD277" s="492">
        <v>165</v>
      </c>
      <c r="CE277" s="492">
        <v>8259</v>
      </c>
      <c r="CF277" s="492">
        <v>4348</v>
      </c>
      <c r="CG277" s="492">
        <v>0</v>
      </c>
      <c r="CH277" s="492">
        <v>89</v>
      </c>
      <c r="CI277" s="492">
        <v>4437</v>
      </c>
      <c r="CJ277" s="492">
        <v>0</v>
      </c>
      <c r="CK277" s="492">
        <v>0</v>
      </c>
      <c r="CL277" s="492">
        <v>0</v>
      </c>
      <c r="CM277" s="492">
        <v>0</v>
      </c>
      <c r="CN277" s="492">
        <v>3900</v>
      </c>
      <c r="CO277" s="492">
        <v>0</v>
      </c>
      <c r="CP277" s="492">
        <v>80</v>
      </c>
      <c r="CQ277" s="492">
        <v>3980</v>
      </c>
      <c r="CR277" s="492">
        <v>1493</v>
      </c>
      <c r="CS277" s="492">
        <v>0</v>
      </c>
      <c r="CT277" s="492">
        <v>30</v>
      </c>
      <c r="CU277" s="492">
        <v>1523</v>
      </c>
      <c r="CV277" s="492">
        <v>0</v>
      </c>
      <c r="CW277" s="492">
        <v>0</v>
      </c>
      <c r="CX277" s="492">
        <v>0</v>
      </c>
      <c r="CY277" s="492">
        <v>0</v>
      </c>
      <c r="CZ277" s="492">
        <v>1965072</v>
      </c>
      <c r="DA277" s="492">
        <v>0</v>
      </c>
      <c r="DB277" s="492">
        <v>39943</v>
      </c>
      <c r="DC277" s="493">
        <v>2005015</v>
      </c>
      <c r="DD277" s="591" t="s">
        <v>579</v>
      </c>
      <c r="DE277" s="592" t="s">
        <v>529</v>
      </c>
      <c r="DF277" s="593" t="s">
        <v>1222</v>
      </c>
    </row>
    <row r="278" spans="1:110" ht="12.75" x14ac:dyDescent="0.2">
      <c r="A278" s="468">
        <v>271</v>
      </c>
      <c r="B278" s="473" t="s">
        <v>418</v>
      </c>
      <c r="C278" s="403" t="s">
        <v>904</v>
      </c>
      <c r="D278" s="474" t="s">
        <v>899</v>
      </c>
      <c r="E278" s="480" t="s">
        <v>417</v>
      </c>
      <c r="F278" s="487">
        <v>53828745</v>
      </c>
      <c r="G278" s="488">
        <v>0</v>
      </c>
      <c r="H278" s="488">
        <v>3318353</v>
      </c>
      <c r="I278" s="488">
        <v>291392</v>
      </c>
      <c r="J278" s="488">
        <v>15000</v>
      </c>
      <c r="K278" s="488">
        <v>306392</v>
      </c>
      <c r="L278" s="488">
        <v>0</v>
      </c>
      <c r="M278" s="488">
        <v>0</v>
      </c>
      <c r="N278" s="488">
        <v>0</v>
      </c>
      <c r="O278" s="488">
        <v>0</v>
      </c>
      <c r="P278" s="488">
        <v>0</v>
      </c>
      <c r="Q278" s="489">
        <v>50204000</v>
      </c>
      <c r="R278" s="490">
        <v>0</v>
      </c>
      <c r="S278" s="491">
        <v>0.99</v>
      </c>
      <c r="T278" s="491">
        <v>0</v>
      </c>
      <c r="U278" s="491">
        <v>0.01</v>
      </c>
      <c r="V278" s="491">
        <v>1</v>
      </c>
      <c r="W278" s="488">
        <v>0</v>
      </c>
      <c r="X278" s="488">
        <v>49701960</v>
      </c>
      <c r="Y278" s="488">
        <v>0</v>
      </c>
      <c r="Z278" s="488">
        <v>502040</v>
      </c>
      <c r="AA278" s="488">
        <v>50204000</v>
      </c>
      <c r="AB278" s="488">
        <v>0</v>
      </c>
      <c r="AC278" s="488">
        <v>0</v>
      </c>
      <c r="AD278" s="488">
        <v>0</v>
      </c>
      <c r="AE278" s="488">
        <v>0</v>
      </c>
      <c r="AF278" s="488">
        <v>0</v>
      </c>
      <c r="AG278" s="488">
        <v>0</v>
      </c>
      <c r="AH278" s="488">
        <v>49701960</v>
      </c>
      <c r="AI278" s="488">
        <v>0</v>
      </c>
      <c r="AJ278" s="488">
        <v>502040</v>
      </c>
      <c r="AK278" s="488">
        <v>50204000</v>
      </c>
      <c r="AL278" s="488">
        <v>306392</v>
      </c>
      <c r="AM278" s="488">
        <v>306392</v>
      </c>
      <c r="AN278" s="488">
        <v>0</v>
      </c>
      <c r="AO278" s="488">
        <v>0</v>
      </c>
      <c r="AP278" s="488">
        <v>0</v>
      </c>
      <c r="AQ278" s="488">
        <v>0</v>
      </c>
      <c r="AR278" s="488">
        <v>0</v>
      </c>
      <c r="AS278" s="488">
        <v>0</v>
      </c>
      <c r="AT278" s="488">
        <v>0</v>
      </c>
      <c r="AU278" s="488">
        <v>0</v>
      </c>
      <c r="AV278" s="488">
        <v>0</v>
      </c>
      <c r="AW278" s="488">
        <v>0</v>
      </c>
      <c r="AX278" s="488">
        <v>0</v>
      </c>
      <c r="AY278" s="488">
        <v>0</v>
      </c>
      <c r="AZ278" s="488">
        <v>0</v>
      </c>
      <c r="BA278" s="488">
        <v>0</v>
      </c>
      <c r="BB278" s="488">
        <v>0</v>
      </c>
      <c r="BC278" s="488">
        <v>0</v>
      </c>
      <c r="BD278" s="488">
        <v>0</v>
      </c>
      <c r="BE278" s="491">
        <v>0.5</v>
      </c>
      <c r="BF278" s="491">
        <v>0.49</v>
      </c>
      <c r="BG278" s="491">
        <v>0</v>
      </c>
      <c r="BH278" s="491">
        <v>0.01</v>
      </c>
      <c r="BI278" s="491">
        <v>1</v>
      </c>
      <c r="BJ278" s="492">
        <v>-1776604</v>
      </c>
      <c r="BK278" s="492">
        <v>-1741072</v>
      </c>
      <c r="BL278" s="492">
        <v>0</v>
      </c>
      <c r="BM278" s="492">
        <v>-35532</v>
      </c>
      <c r="BN278" s="492">
        <v>-3553208</v>
      </c>
      <c r="BO278" s="492">
        <v>-1776604</v>
      </c>
      <c r="BP278" s="492">
        <v>48267280</v>
      </c>
      <c r="BQ278" s="492">
        <v>0</v>
      </c>
      <c r="BR278" s="492">
        <v>466508</v>
      </c>
      <c r="BS278" s="493">
        <v>46957184</v>
      </c>
      <c r="BT278" s="494">
        <v>746596</v>
      </c>
      <c r="BU278" s="492">
        <v>0</v>
      </c>
      <c r="BV278" s="492">
        <v>7541</v>
      </c>
      <c r="BW278" s="492">
        <v>754137</v>
      </c>
      <c r="BX278" s="492">
        <v>3845549</v>
      </c>
      <c r="BY278" s="492">
        <v>0</v>
      </c>
      <c r="BZ278" s="492">
        <v>38844</v>
      </c>
      <c r="CA278" s="492">
        <v>3884393</v>
      </c>
      <c r="CB278" s="492">
        <v>0</v>
      </c>
      <c r="CC278" s="492">
        <v>0</v>
      </c>
      <c r="CD278" s="492">
        <v>0</v>
      </c>
      <c r="CE278" s="492">
        <v>0</v>
      </c>
      <c r="CF278" s="492">
        <v>0</v>
      </c>
      <c r="CG278" s="492">
        <v>0</v>
      </c>
      <c r="CH278" s="492">
        <v>0</v>
      </c>
      <c r="CI278" s="492">
        <v>0</v>
      </c>
      <c r="CJ278" s="492">
        <v>6417</v>
      </c>
      <c r="CK278" s="492">
        <v>0</v>
      </c>
      <c r="CL278" s="492">
        <v>65</v>
      </c>
      <c r="CM278" s="492">
        <v>6482</v>
      </c>
      <c r="CN278" s="492">
        <v>0</v>
      </c>
      <c r="CO278" s="492">
        <v>0</v>
      </c>
      <c r="CP278" s="492">
        <v>0</v>
      </c>
      <c r="CQ278" s="492">
        <v>0</v>
      </c>
      <c r="CR278" s="492">
        <v>1508</v>
      </c>
      <c r="CS278" s="492">
        <v>0</v>
      </c>
      <c r="CT278" s="492">
        <v>15</v>
      </c>
      <c r="CU278" s="492">
        <v>1523</v>
      </c>
      <c r="CV278" s="492">
        <v>0</v>
      </c>
      <c r="CW278" s="492">
        <v>0</v>
      </c>
      <c r="CX278" s="492">
        <v>0</v>
      </c>
      <c r="CY278" s="492">
        <v>0</v>
      </c>
      <c r="CZ278" s="492">
        <v>4600070</v>
      </c>
      <c r="DA278" s="492">
        <v>0</v>
      </c>
      <c r="DB278" s="492">
        <v>46465</v>
      </c>
      <c r="DC278" s="493">
        <v>4646535</v>
      </c>
      <c r="DD278" s="591" t="s">
        <v>417</v>
      </c>
      <c r="DE278" s="592" t="s">
        <v>1175</v>
      </c>
      <c r="DF278" s="593" t="s">
        <v>1187</v>
      </c>
    </row>
    <row r="279" spans="1:110" ht="12.75" x14ac:dyDescent="0.2">
      <c r="A279" s="468">
        <v>272</v>
      </c>
      <c r="B279" s="473" t="s">
        <v>420</v>
      </c>
      <c r="C279" s="403" t="s">
        <v>897</v>
      </c>
      <c r="D279" s="474" t="s">
        <v>907</v>
      </c>
      <c r="E279" s="480" t="s">
        <v>419</v>
      </c>
      <c r="F279" s="487">
        <v>34547097</v>
      </c>
      <c r="G279" s="488">
        <v>0</v>
      </c>
      <c r="H279" s="488">
        <v>1322640</v>
      </c>
      <c r="I279" s="488">
        <v>91080</v>
      </c>
      <c r="J279" s="488">
        <v>0</v>
      </c>
      <c r="K279" s="488">
        <v>91080</v>
      </c>
      <c r="L279" s="488">
        <v>0</v>
      </c>
      <c r="M279" s="488">
        <v>0</v>
      </c>
      <c r="N279" s="488">
        <v>0</v>
      </c>
      <c r="O279" s="488">
        <v>0</v>
      </c>
      <c r="P279" s="488">
        <v>0</v>
      </c>
      <c r="Q279" s="489">
        <v>33133377</v>
      </c>
      <c r="R279" s="490">
        <v>0.5</v>
      </c>
      <c r="S279" s="491">
        <v>0.4</v>
      </c>
      <c r="T279" s="491">
        <v>0.09</v>
      </c>
      <c r="U279" s="491">
        <v>0.01</v>
      </c>
      <c r="V279" s="491">
        <v>1</v>
      </c>
      <c r="W279" s="488">
        <v>16566688</v>
      </c>
      <c r="X279" s="488">
        <v>13253351</v>
      </c>
      <c r="Y279" s="488">
        <v>2982004</v>
      </c>
      <c r="Z279" s="488">
        <v>331334</v>
      </c>
      <c r="AA279" s="488">
        <v>33133377</v>
      </c>
      <c r="AB279" s="488">
        <v>0</v>
      </c>
      <c r="AC279" s="488">
        <v>0</v>
      </c>
      <c r="AD279" s="488">
        <v>0</v>
      </c>
      <c r="AE279" s="488">
        <v>0</v>
      </c>
      <c r="AF279" s="488">
        <v>0</v>
      </c>
      <c r="AG279" s="488">
        <v>16566688</v>
      </c>
      <c r="AH279" s="488">
        <v>13253351</v>
      </c>
      <c r="AI279" s="488">
        <v>2982004</v>
      </c>
      <c r="AJ279" s="488">
        <v>331334</v>
      </c>
      <c r="AK279" s="488">
        <v>33133377</v>
      </c>
      <c r="AL279" s="488">
        <v>91080</v>
      </c>
      <c r="AM279" s="488">
        <v>91080</v>
      </c>
      <c r="AN279" s="488">
        <v>0</v>
      </c>
      <c r="AO279" s="488">
        <v>0</v>
      </c>
      <c r="AP279" s="488">
        <v>0</v>
      </c>
      <c r="AQ279" s="488">
        <v>0</v>
      </c>
      <c r="AR279" s="488">
        <v>0</v>
      </c>
      <c r="AS279" s="488">
        <v>0</v>
      </c>
      <c r="AT279" s="488">
        <v>0</v>
      </c>
      <c r="AU279" s="488">
        <v>0</v>
      </c>
      <c r="AV279" s="488">
        <v>0</v>
      </c>
      <c r="AW279" s="488">
        <v>0</v>
      </c>
      <c r="AX279" s="488">
        <v>0</v>
      </c>
      <c r="AY279" s="488">
        <v>0</v>
      </c>
      <c r="AZ279" s="488">
        <v>0</v>
      </c>
      <c r="BA279" s="488">
        <v>0</v>
      </c>
      <c r="BB279" s="488">
        <v>0</v>
      </c>
      <c r="BC279" s="488">
        <v>0</v>
      </c>
      <c r="BD279" s="488">
        <v>0</v>
      </c>
      <c r="BE279" s="491">
        <v>0.5</v>
      </c>
      <c r="BF279" s="491">
        <v>0.4</v>
      </c>
      <c r="BG279" s="491">
        <v>0.09</v>
      </c>
      <c r="BH279" s="491">
        <v>0.01</v>
      </c>
      <c r="BI279" s="491">
        <v>1</v>
      </c>
      <c r="BJ279" s="492">
        <v>422641</v>
      </c>
      <c r="BK279" s="492">
        <v>338112</v>
      </c>
      <c r="BL279" s="492">
        <v>76075</v>
      </c>
      <c r="BM279" s="492">
        <v>8453</v>
      </c>
      <c r="BN279" s="492">
        <v>845281</v>
      </c>
      <c r="BO279" s="492">
        <v>16989329</v>
      </c>
      <c r="BP279" s="492">
        <v>13682543</v>
      </c>
      <c r="BQ279" s="492">
        <v>3058079</v>
      </c>
      <c r="BR279" s="492">
        <v>339787</v>
      </c>
      <c r="BS279" s="493">
        <v>34069738</v>
      </c>
      <c r="BT279" s="494">
        <v>199085</v>
      </c>
      <c r="BU279" s="492">
        <v>44794</v>
      </c>
      <c r="BV279" s="492">
        <v>4977</v>
      </c>
      <c r="BW279" s="492">
        <v>248856</v>
      </c>
      <c r="BX279" s="492">
        <v>338718</v>
      </c>
      <c r="BY279" s="492">
        <v>76212</v>
      </c>
      <c r="BZ279" s="492">
        <v>8468</v>
      </c>
      <c r="CA279" s="492">
        <v>423398</v>
      </c>
      <c r="CB279" s="492">
        <v>0</v>
      </c>
      <c r="CC279" s="492">
        <v>0</v>
      </c>
      <c r="CD279" s="492">
        <v>0</v>
      </c>
      <c r="CE279" s="492">
        <v>0</v>
      </c>
      <c r="CF279" s="492">
        <v>0</v>
      </c>
      <c r="CG279" s="492">
        <v>0</v>
      </c>
      <c r="CH279" s="492">
        <v>0</v>
      </c>
      <c r="CI279" s="492">
        <v>0</v>
      </c>
      <c r="CJ279" s="492">
        <v>0</v>
      </c>
      <c r="CK279" s="492">
        <v>0</v>
      </c>
      <c r="CL279" s="492">
        <v>0</v>
      </c>
      <c r="CM279" s="492">
        <v>0</v>
      </c>
      <c r="CN279" s="492">
        <v>0</v>
      </c>
      <c r="CO279" s="492">
        <v>0</v>
      </c>
      <c r="CP279" s="492">
        <v>0</v>
      </c>
      <c r="CQ279" s="492">
        <v>0</v>
      </c>
      <c r="CR279" s="492">
        <v>609</v>
      </c>
      <c r="CS279" s="492">
        <v>137</v>
      </c>
      <c r="CT279" s="492">
        <v>15</v>
      </c>
      <c r="CU279" s="492">
        <v>761</v>
      </c>
      <c r="CV279" s="492">
        <v>0</v>
      </c>
      <c r="CW279" s="492">
        <v>0</v>
      </c>
      <c r="CX279" s="492">
        <v>0</v>
      </c>
      <c r="CY279" s="492">
        <v>0</v>
      </c>
      <c r="CZ279" s="492">
        <v>538412</v>
      </c>
      <c r="DA279" s="492">
        <v>121143</v>
      </c>
      <c r="DB279" s="492">
        <v>13460</v>
      </c>
      <c r="DC279" s="493">
        <v>673015</v>
      </c>
      <c r="DD279" s="591" t="s">
        <v>419</v>
      </c>
      <c r="DE279" s="592" t="s">
        <v>1200</v>
      </c>
      <c r="DF279" s="593" t="s">
        <v>1201</v>
      </c>
    </row>
    <row r="280" spans="1:110" ht="12.75" x14ac:dyDescent="0.2">
      <c r="A280" s="468">
        <v>273</v>
      </c>
      <c r="B280" s="473" t="s">
        <v>422</v>
      </c>
      <c r="C280" s="403" t="s">
        <v>897</v>
      </c>
      <c r="D280" s="474" t="s">
        <v>898</v>
      </c>
      <c r="E280" s="480" t="s">
        <v>421</v>
      </c>
      <c r="F280" s="487">
        <v>19643597</v>
      </c>
      <c r="G280" s="488">
        <v>1280255</v>
      </c>
      <c r="H280" s="488">
        <v>0</v>
      </c>
      <c r="I280" s="488">
        <v>125069</v>
      </c>
      <c r="J280" s="488">
        <v>0</v>
      </c>
      <c r="K280" s="488">
        <v>125069</v>
      </c>
      <c r="L280" s="488">
        <v>0</v>
      </c>
      <c r="M280" s="488">
        <v>0</v>
      </c>
      <c r="N280" s="488">
        <v>0</v>
      </c>
      <c r="O280" s="488">
        <v>0</v>
      </c>
      <c r="P280" s="488">
        <v>0</v>
      </c>
      <c r="Q280" s="489">
        <v>20798783</v>
      </c>
      <c r="R280" s="490">
        <v>0.5</v>
      </c>
      <c r="S280" s="491">
        <v>0.4</v>
      </c>
      <c r="T280" s="491">
        <v>0.1</v>
      </c>
      <c r="U280" s="491">
        <v>0</v>
      </c>
      <c r="V280" s="491">
        <v>1</v>
      </c>
      <c r="W280" s="488">
        <v>10399392</v>
      </c>
      <c r="X280" s="488">
        <v>8319513</v>
      </c>
      <c r="Y280" s="488">
        <v>2079878</v>
      </c>
      <c r="Z280" s="488">
        <v>0</v>
      </c>
      <c r="AA280" s="488">
        <v>20798783</v>
      </c>
      <c r="AB280" s="488">
        <v>0</v>
      </c>
      <c r="AC280" s="488">
        <v>0</v>
      </c>
      <c r="AD280" s="488">
        <v>0</v>
      </c>
      <c r="AE280" s="488">
        <v>0</v>
      </c>
      <c r="AF280" s="488">
        <v>0</v>
      </c>
      <c r="AG280" s="488">
        <v>10399392</v>
      </c>
      <c r="AH280" s="488">
        <v>8319513</v>
      </c>
      <c r="AI280" s="488">
        <v>2079878</v>
      </c>
      <c r="AJ280" s="488">
        <v>0</v>
      </c>
      <c r="AK280" s="488">
        <v>20798783</v>
      </c>
      <c r="AL280" s="488">
        <v>125069</v>
      </c>
      <c r="AM280" s="488">
        <v>125069</v>
      </c>
      <c r="AN280" s="488">
        <v>0</v>
      </c>
      <c r="AO280" s="488">
        <v>0</v>
      </c>
      <c r="AP280" s="488">
        <v>0</v>
      </c>
      <c r="AQ280" s="488">
        <v>0</v>
      </c>
      <c r="AR280" s="488">
        <v>0</v>
      </c>
      <c r="AS280" s="488">
        <v>0</v>
      </c>
      <c r="AT280" s="488">
        <v>0</v>
      </c>
      <c r="AU280" s="488">
        <v>0</v>
      </c>
      <c r="AV280" s="488">
        <v>0</v>
      </c>
      <c r="AW280" s="488">
        <v>0</v>
      </c>
      <c r="AX280" s="488">
        <v>0</v>
      </c>
      <c r="AY280" s="488">
        <v>0</v>
      </c>
      <c r="AZ280" s="488">
        <v>0</v>
      </c>
      <c r="BA280" s="488">
        <v>0</v>
      </c>
      <c r="BB280" s="488">
        <v>0</v>
      </c>
      <c r="BC280" s="488">
        <v>0</v>
      </c>
      <c r="BD280" s="488">
        <v>0</v>
      </c>
      <c r="BE280" s="491">
        <v>0.5</v>
      </c>
      <c r="BF280" s="491">
        <v>0.4</v>
      </c>
      <c r="BG280" s="491">
        <v>0.1</v>
      </c>
      <c r="BH280" s="491">
        <v>0</v>
      </c>
      <c r="BI280" s="491">
        <v>1</v>
      </c>
      <c r="BJ280" s="492">
        <v>-424914</v>
      </c>
      <c r="BK280" s="492">
        <v>-339932</v>
      </c>
      <c r="BL280" s="492">
        <v>-84983</v>
      </c>
      <c r="BM280" s="492">
        <v>0</v>
      </c>
      <c r="BN280" s="492">
        <v>-849829</v>
      </c>
      <c r="BO280" s="492">
        <v>9974478</v>
      </c>
      <c r="BP280" s="492">
        <v>8104650</v>
      </c>
      <c r="BQ280" s="492">
        <v>1994895</v>
      </c>
      <c r="BR280" s="492">
        <v>0</v>
      </c>
      <c r="BS280" s="493">
        <v>20074023</v>
      </c>
      <c r="BT280" s="494">
        <v>124971</v>
      </c>
      <c r="BU280" s="492">
        <v>31243</v>
      </c>
      <c r="BV280" s="492">
        <v>0</v>
      </c>
      <c r="BW280" s="492">
        <v>156214</v>
      </c>
      <c r="BX280" s="492">
        <v>559418</v>
      </c>
      <c r="BY280" s="492">
        <v>139854</v>
      </c>
      <c r="BZ280" s="492">
        <v>0</v>
      </c>
      <c r="CA280" s="492">
        <v>699272</v>
      </c>
      <c r="CB280" s="492">
        <v>0</v>
      </c>
      <c r="CC280" s="492">
        <v>0</v>
      </c>
      <c r="CD280" s="492">
        <v>0</v>
      </c>
      <c r="CE280" s="492">
        <v>0</v>
      </c>
      <c r="CF280" s="492">
        <v>3898</v>
      </c>
      <c r="CG280" s="492">
        <v>974</v>
      </c>
      <c r="CH280" s="492">
        <v>0</v>
      </c>
      <c r="CI280" s="492">
        <v>4872</v>
      </c>
      <c r="CJ280" s="492">
        <v>0</v>
      </c>
      <c r="CK280" s="492">
        <v>0</v>
      </c>
      <c r="CL280" s="492">
        <v>0</v>
      </c>
      <c r="CM280" s="492">
        <v>0</v>
      </c>
      <c r="CN280" s="492">
        <v>5846</v>
      </c>
      <c r="CO280" s="492">
        <v>1462</v>
      </c>
      <c r="CP280" s="492">
        <v>0</v>
      </c>
      <c r="CQ280" s="492">
        <v>7308</v>
      </c>
      <c r="CR280" s="492">
        <v>0</v>
      </c>
      <c r="CS280" s="492">
        <v>0</v>
      </c>
      <c r="CT280" s="492">
        <v>0</v>
      </c>
      <c r="CU280" s="492">
        <v>0</v>
      </c>
      <c r="CV280" s="492">
        <v>0</v>
      </c>
      <c r="CW280" s="492">
        <v>0</v>
      </c>
      <c r="CX280" s="492">
        <v>0</v>
      </c>
      <c r="CY280" s="492">
        <v>0</v>
      </c>
      <c r="CZ280" s="492">
        <v>694133</v>
      </c>
      <c r="DA280" s="492">
        <v>173533</v>
      </c>
      <c r="DB280" s="492">
        <v>0</v>
      </c>
      <c r="DC280" s="493">
        <v>867666</v>
      </c>
      <c r="DD280" s="591" t="s">
        <v>421</v>
      </c>
      <c r="DE280" s="592" t="s">
        <v>1215</v>
      </c>
      <c r="DF280" s="593" t="s">
        <v>1162</v>
      </c>
    </row>
    <row r="281" spans="1:110" ht="12.75" x14ac:dyDescent="0.2">
      <c r="A281" s="468">
        <v>274</v>
      </c>
      <c r="B281" s="473" t="s">
        <v>424</v>
      </c>
      <c r="C281" s="403" t="s">
        <v>897</v>
      </c>
      <c r="D281" s="474" t="s">
        <v>906</v>
      </c>
      <c r="E281" s="480" t="s">
        <v>423</v>
      </c>
      <c r="F281" s="487">
        <v>39627522</v>
      </c>
      <c r="G281" s="488">
        <v>0</v>
      </c>
      <c r="H281" s="488">
        <v>2261855</v>
      </c>
      <c r="I281" s="488">
        <v>168758</v>
      </c>
      <c r="J281" s="488">
        <v>0</v>
      </c>
      <c r="K281" s="488">
        <v>168758</v>
      </c>
      <c r="L281" s="488">
        <v>0</v>
      </c>
      <c r="M281" s="488">
        <v>0</v>
      </c>
      <c r="N281" s="488">
        <v>152400</v>
      </c>
      <c r="O281" s="488">
        <v>152400</v>
      </c>
      <c r="P281" s="488">
        <v>0</v>
      </c>
      <c r="Q281" s="489">
        <v>37044509</v>
      </c>
      <c r="R281" s="490">
        <v>0.5</v>
      </c>
      <c r="S281" s="491">
        <v>0.4</v>
      </c>
      <c r="T281" s="491">
        <v>0.09</v>
      </c>
      <c r="U281" s="491">
        <v>0.01</v>
      </c>
      <c r="V281" s="491">
        <v>1</v>
      </c>
      <c r="W281" s="488">
        <v>18522254</v>
      </c>
      <c r="X281" s="488">
        <v>14817804</v>
      </c>
      <c r="Y281" s="488">
        <v>3334006</v>
      </c>
      <c r="Z281" s="488">
        <v>370445</v>
      </c>
      <c r="AA281" s="488">
        <v>37044509</v>
      </c>
      <c r="AB281" s="488">
        <v>0</v>
      </c>
      <c r="AC281" s="488">
        <v>0</v>
      </c>
      <c r="AD281" s="488">
        <v>0</v>
      </c>
      <c r="AE281" s="488">
        <v>0</v>
      </c>
      <c r="AF281" s="488">
        <v>0</v>
      </c>
      <c r="AG281" s="488">
        <v>18522254</v>
      </c>
      <c r="AH281" s="488">
        <v>14817804</v>
      </c>
      <c r="AI281" s="488">
        <v>3334006</v>
      </c>
      <c r="AJ281" s="488">
        <v>370445</v>
      </c>
      <c r="AK281" s="488">
        <v>37044509</v>
      </c>
      <c r="AL281" s="488">
        <v>168758</v>
      </c>
      <c r="AM281" s="488">
        <v>168758</v>
      </c>
      <c r="AN281" s="488">
        <v>0</v>
      </c>
      <c r="AO281" s="488">
        <v>0</v>
      </c>
      <c r="AP281" s="488">
        <v>152400</v>
      </c>
      <c r="AQ281" s="488">
        <v>0</v>
      </c>
      <c r="AR281" s="488">
        <v>152400</v>
      </c>
      <c r="AS281" s="488">
        <v>0</v>
      </c>
      <c r="AT281" s="488">
        <v>0</v>
      </c>
      <c r="AU281" s="488">
        <v>0</v>
      </c>
      <c r="AV281" s="488">
        <v>0</v>
      </c>
      <c r="AW281" s="488">
        <v>0</v>
      </c>
      <c r="AX281" s="488">
        <v>0</v>
      </c>
      <c r="AY281" s="488">
        <v>0</v>
      </c>
      <c r="AZ281" s="488">
        <v>0</v>
      </c>
      <c r="BA281" s="488">
        <v>0</v>
      </c>
      <c r="BB281" s="488">
        <v>0</v>
      </c>
      <c r="BC281" s="488">
        <v>0</v>
      </c>
      <c r="BD281" s="488">
        <v>0</v>
      </c>
      <c r="BE281" s="491">
        <v>0.5</v>
      </c>
      <c r="BF281" s="491">
        <v>0.4</v>
      </c>
      <c r="BG281" s="491">
        <v>0.09</v>
      </c>
      <c r="BH281" s="491">
        <v>0.01</v>
      </c>
      <c r="BI281" s="491">
        <v>1</v>
      </c>
      <c r="BJ281" s="492">
        <v>-48031</v>
      </c>
      <c r="BK281" s="492">
        <v>-38425</v>
      </c>
      <c r="BL281" s="492">
        <v>-8646</v>
      </c>
      <c r="BM281" s="492">
        <v>-961</v>
      </c>
      <c r="BN281" s="492">
        <v>-96063</v>
      </c>
      <c r="BO281" s="492">
        <v>18474223</v>
      </c>
      <c r="BP281" s="492">
        <v>15100537</v>
      </c>
      <c r="BQ281" s="492">
        <v>3325360</v>
      </c>
      <c r="BR281" s="492">
        <v>369484</v>
      </c>
      <c r="BS281" s="493">
        <v>37269604</v>
      </c>
      <c r="BT281" s="494">
        <v>224874</v>
      </c>
      <c r="BU281" s="492">
        <v>50082</v>
      </c>
      <c r="BV281" s="492">
        <v>5565</v>
      </c>
      <c r="BW281" s="492">
        <v>280521</v>
      </c>
      <c r="BX281" s="492">
        <v>667746</v>
      </c>
      <c r="BY281" s="492">
        <v>150243</v>
      </c>
      <c r="BZ281" s="492">
        <v>16694</v>
      </c>
      <c r="CA281" s="492">
        <v>834683</v>
      </c>
      <c r="CB281" s="492">
        <v>0</v>
      </c>
      <c r="CC281" s="492">
        <v>0</v>
      </c>
      <c r="CD281" s="492">
        <v>0</v>
      </c>
      <c r="CE281" s="492">
        <v>0</v>
      </c>
      <c r="CF281" s="492">
        <v>3248</v>
      </c>
      <c r="CG281" s="492">
        <v>731</v>
      </c>
      <c r="CH281" s="492">
        <v>81</v>
      </c>
      <c r="CI281" s="492">
        <v>4060</v>
      </c>
      <c r="CJ281" s="492">
        <v>0</v>
      </c>
      <c r="CK281" s="492">
        <v>0</v>
      </c>
      <c r="CL281" s="492">
        <v>0</v>
      </c>
      <c r="CM281" s="492">
        <v>0</v>
      </c>
      <c r="CN281" s="492">
        <v>2476</v>
      </c>
      <c r="CO281" s="492">
        <v>557</v>
      </c>
      <c r="CP281" s="492">
        <v>62</v>
      </c>
      <c r="CQ281" s="492">
        <v>3095</v>
      </c>
      <c r="CR281" s="492">
        <v>609</v>
      </c>
      <c r="CS281" s="492">
        <v>137</v>
      </c>
      <c r="CT281" s="492">
        <v>15</v>
      </c>
      <c r="CU281" s="492">
        <v>761</v>
      </c>
      <c r="CV281" s="492">
        <v>0</v>
      </c>
      <c r="CW281" s="492">
        <v>0</v>
      </c>
      <c r="CX281" s="492">
        <v>0</v>
      </c>
      <c r="CY281" s="492">
        <v>0</v>
      </c>
      <c r="CZ281" s="492">
        <v>898953</v>
      </c>
      <c r="DA281" s="492">
        <v>201750</v>
      </c>
      <c r="DB281" s="492">
        <v>22417</v>
      </c>
      <c r="DC281" s="493">
        <v>1123120</v>
      </c>
      <c r="DD281" s="591" t="s">
        <v>423</v>
      </c>
      <c r="DE281" s="592" t="s">
        <v>1219</v>
      </c>
      <c r="DF281" s="593" t="s">
        <v>1212</v>
      </c>
    </row>
    <row r="282" spans="1:110" ht="12.75" x14ac:dyDescent="0.2">
      <c r="A282" s="468">
        <v>275</v>
      </c>
      <c r="B282" s="473" t="s">
        <v>426</v>
      </c>
      <c r="C282" s="403" t="s">
        <v>897</v>
      </c>
      <c r="D282" s="474" t="s">
        <v>906</v>
      </c>
      <c r="E282" s="480" t="s">
        <v>425</v>
      </c>
      <c r="F282" s="487">
        <v>32225915</v>
      </c>
      <c r="G282" s="488">
        <v>0</v>
      </c>
      <c r="H282" s="488">
        <v>872917</v>
      </c>
      <c r="I282" s="488">
        <v>189507</v>
      </c>
      <c r="J282" s="488">
        <v>0</v>
      </c>
      <c r="K282" s="488">
        <v>189507</v>
      </c>
      <c r="L282" s="488">
        <v>0</v>
      </c>
      <c r="M282" s="488">
        <v>0</v>
      </c>
      <c r="N282" s="488">
        <v>109524</v>
      </c>
      <c r="O282" s="488">
        <v>109524</v>
      </c>
      <c r="P282" s="488">
        <v>0</v>
      </c>
      <c r="Q282" s="489">
        <v>31053967</v>
      </c>
      <c r="R282" s="490">
        <v>0.5</v>
      </c>
      <c r="S282" s="491">
        <v>0.4</v>
      </c>
      <c r="T282" s="491">
        <v>0.09</v>
      </c>
      <c r="U282" s="491">
        <v>0.01</v>
      </c>
      <c r="V282" s="491">
        <v>1</v>
      </c>
      <c r="W282" s="488">
        <v>15526983</v>
      </c>
      <c r="X282" s="488">
        <v>12421587</v>
      </c>
      <c r="Y282" s="488">
        <v>2794857</v>
      </c>
      <c r="Z282" s="488">
        <v>310540</v>
      </c>
      <c r="AA282" s="488">
        <v>31053967</v>
      </c>
      <c r="AB282" s="488">
        <v>0</v>
      </c>
      <c r="AC282" s="488">
        <v>0</v>
      </c>
      <c r="AD282" s="488">
        <v>0</v>
      </c>
      <c r="AE282" s="488">
        <v>0</v>
      </c>
      <c r="AF282" s="488">
        <v>0</v>
      </c>
      <c r="AG282" s="488">
        <v>15526983</v>
      </c>
      <c r="AH282" s="488">
        <v>12421587</v>
      </c>
      <c r="AI282" s="488">
        <v>2794857</v>
      </c>
      <c r="AJ282" s="488">
        <v>310540</v>
      </c>
      <c r="AK282" s="488">
        <v>31053967</v>
      </c>
      <c r="AL282" s="488">
        <v>189507</v>
      </c>
      <c r="AM282" s="488">
        <v>189507</v>
      </c>
      <c r="AN282" s="488">
        <v>0</v>
      </c>
      <c r="AO282" s="488">
        <v>0</v>
      </c>
      <c r="AP282" s="488">
        <v>109524</v>
      </c>
      <c r="AQ282" s="488">
        <v>0</v>
      </c>
      <c r="AR282" s="488">
        <v>109524</v>
      </c>
      <c r="AS282" s="488">
        <v>0</v>
      </c>
      <c r="AT282" s="488">
        <v>0</v>
      </c>
      <c r="AU282" s="488">
        <v>0</v>
      </c>
      <c r="AV282" s="488">
        <v>0</v>
      </c>
      <c r="AW282" s="488">
        <v>0</v>
      </c>
      <c r="AX282" s="488">
        <v>0</v>
      </c>
      <c r="AY282" s="488">
        <v>0</v>
      </c>
      <c r="AZ282" s="488">
        <v>0</v>
      </c>
      <c r="BA282" s="488">
        <v>0</v>
      </c>
      <c r="BB282" s="488">
        <v>0</v>
      </c>
      <c r="BC282" s="488">
        <v>0</v>
      </c>
      <c r="BD282" s="488">
        <v>0</v>
      </c>
      <c r="BE282" s="491">
        <v>0.5</v>
      </c>
      <c r="BF282" s="491">
        <v>0.4</v>
      </c>
      <c r="BG282" s="491">
        <v>0.09</v>
      </c>
      <c r="BH282" s="491">
        <v>0.01</v>
      </c>
      <c r="BI282" s="491">
        <v>1</v>
      </c>
      <c r="BJ282" s="492">
        <v>-1116000</v>
      </c>
      <c r="BK282" s="492">
        <v>-892800</v>
      </c>
      <c r="BL282" s="492">
        <v>-200880</v>
      </c>
      <c r="BM282" s="492">
        <v>-22320</v>
      </c>
      <c r="BN282" s="492">
        <v>-2232000</v>
      </c>
      <c r="BO282" s="492">
        <v>14410983</v>
      </c>
      <c r="BP282" s="492">
        <v>11827818</v>
      </c>
      <c r="BQ282" s="492">
        <v>2593977</v>
      </c>
      <c r="BR282" s="492">
        <v>288220</v>
      </c>
      <c r="BS282" s="493">
        <v>29120998</v>
      </c>
      <c r="BT282" s="494">
        <v>188236</v>
      </c>
      <c r="BU282" s="492">
        <v>41983</v>
      </c>
      <c r="BV282" s="492">
        <v>4665</v>
      </c>
      <c r="BW282" s="492">
        <v>234884</v>
      </c>
      <c r="BX282" s="492">
        <v>1047100</v>
      </c>
      <c r="BY282" s="492">
        <v>235598</v>
      </c>
      <c r="BZ282" s="492">
        <v>26178</v>
      </c>
      <c r="CA282" s="492">
        <v>1308876</v>
      </c>
      <c r="CB282" s="492">
        <v>367</v>
      </c>
      <c r="CC282" s="492">
        <v>83</v>
      </c>
      <c r="CD282" s="492">
        <v>9</v>
      </c>
      <c r="CE282" s="492">
        <v>459</v>
      </c>
      <c r="CF282" s="492">
        <v>0</v>
      </c>
      <c r="CG282" s="492">
        <v>0</v>
      </c>
      <c r="CH282" s="492">
        <v>0</v>
      </c>
      <c r="CI282" s="492">
        <v>0</v>
      </c>
      <c r="CJ282" s="492">
        <v>0</v>
      </c>
      <c r="CK282" s="492">
        <v>0</v>
      </c>
      <c r="CL282" s="492">
        <v>0</v>
      </c>
      <c r="CM282" s="492">
        <v>0</v>
      </c>
      <c r="CN282" s="492">
        <v>20796</v>
      </c>
      <c r="CO282" s="492">
        <v>4679</v>
      </c>
      <c r="CP282" s="492">
        <v>520</v>
      </c>
      <c r="CQ282" s="492">
        <v>25995</v>
      </c>
      <c r="CR282" s="492">
        <v>609</v>
      </c>
      <c r="CS282" s="492">
        <v>137</v>
      </c>
      <c r="CT282" s="492">
        <v>15</v>
      </c>
      <c r="CU282" s="492">
        <v>761</v>
      </c>
      <c r="CV282" s="492">
        <v>0</v>
      </c>
      <c r="CW282" s="492">
        <v>0</v>
      </c>
      <c r="CX282" s="492">
        <v>0</v>
      </c>
      <c r="CY282" s="492">
        <v>0</v>
      </c>
      <c r="CZ282" s="492">
        <v>1257108</v>
      </c>
      <c r="DA282" s="492">
        <v>282480</v>
      </c>
      <c r="DB282" s="492">
        <v>31387</v>
      </c>
      <c r="DC282" s="493">
        <v>1570975</v>
      </c>
      <c r="DD282" s="591" t="s">
        <v>425</v>
      </c>
      <c r="DE282" s="592" t="s">
        <v>1211</v>
      </c>
      <c r="DF282" s="593" t="s">
        <v>1212</v>
      </c>
    </row>
    <row r="283" spans="1:110" ht="12.75" x14ac:dyDescent="0.2">
      <c r="A283" s="468">
        <v>276</v>
      </c>
      <c r="B283" s="473" t="s">
        <v>427</v>
      </c>
      <c r="C283" s="403" t="s">
        <v>529</v>
      </c>
      <c r="D283" s="474" t="s">
        <v>907</v>
      </c>
      <c r="E283" s="480" t="s">
        <v>575</v>
      </c>
      <c r="F283" s="487">
        <v>68789296</v>
      </c>
      <c r="G283" s="488">
        <v>0</v>
      </c>
      <c r="H283" s="488">
        <v>599557</v>
      </c>
      <c r="I283" s="488">
        <v>216826</v>
      </c>
      <c r="J283" s="488">
        <v>0</v>
      </c>
      <c r="K283" s="488">
        <v>216826</v>
      </c>
      <c r="L283" s="488">
        <v>0</v>
      </c>
      <c r="M283" s="488">
        <v>0</v>
      </c>
      <c r="N283" s="488">
        <v>63524</v>
      </c>
      <c r="O283" s="488">
        <v>63524</v>
      </c>
      <c r="P283" s="488">
        <v>0</v>
      </c>
      <c r="Q283" s="489">
        <v>67909389</v>
      </c>
      <c r="R283" s="490">
        <v>0.5</v>
      </c>
      <c r="S283" s="491">
        <v>0.49</v>
      </c>
      <c r="T283" s="491">
        <v>0</v>
      </c>
      <c r="U283" s="491">
        <v>0.01</v>
      </c>
      <c r="V283" s="491">
        <v>1</v>
      </c>
      <c r="W283" s="488">
        <v>33954694</v>
      </c>
      <c r="X283" s="488">
        <v>33275601</v>
      </c>
      <c r="Y283" s="488">
        <v>0</v>
      </c>
      <c r="Z283" s="488">
        <v>679094</v>
      </c>
      <c r="AA283" s="488">
        <v>67909389</v>
      </c>
      <c r="AB283" s="488">
        <v>0</v>
      </c>
      <c r="AC283" s="488">
        <v>0</v>
      </c>
      <c r="AD283" s="488">
        <v>0</v>
      </c>
      <c r="AE283" s="488">
        <v>0</v>
      </c>
      <c r="AF283" s="488">
        <v>0</v>
      </c>
      <c r="AG283" s="488">
        <v>33954694</v>
      </c>
      <c r="AH283" s="488">
        <v>33275601</v>
      </c>
      <c r="AI283" s="488">
        <v>0</v>
      </c>
      <c r="AJ283" s="488">
        <v>679094</v>
      </c>
      <c r="AK283" s="488">
        <v>67909389</v>
      </c>
      <c r="AL283" s="488">
        <v>216826</v>
      </c>
      <c r="AM283" s="488">
        <v>216826</v>
      </c>
      <c r="AN283" s="488">
        <v>0</v>
      </c>
      <c r="AO283" s="488">
        <v>0</v>
      </c>
      <c r="AP283" s="488">
        <v>63524</v>
      </c>
      <c r="AQ283" s="488">
        <v>0</v>
      </c>
      <c r="AR283" s="488">
        <v>63524</v>
      </c>
      <c r="AS283" s="488">
        <v>0</v>
      </c>
      <c r="AT283" s="488">
        <v>0</v>
      </c>
      <c r="AU283" s="488">
        <v>0</v>
      </c>
      <c r="AV283" s="488">
        <v>0</v>
      </c>
      <c r="AW283" s="488">
        <v>0</v>
      </c>
      <c r="AX283" s="488">
        <v>0</v>
      </c>
      <c r="AY283" s="488">
        <v>0</v>
      </c>
      <c r="AZ283" s="488">
        <v>0</v>
      </c>
      <c r="BA283" s="488">
        <v>0</v>
      </c>
      <c r="BB283" s="488">
        <v>0</v>
      </c>
      <c r="BC283" s="488">
        <v>0</v>
      </c>
      <c r="BD283" s="488">
        <v>0</v>
      </c>
      <c r="BE283" s="491">
        <v>0.5</v>
      </c>
      <c r="BF283" s="491">
        <v>0.49</v>
      </c>
      <c r="BG283" s="491">
        <v>0</v>
      </c>
      <c r="BH283" s="491">
        <v>0.01</v>
      </c>
      <c r="BI283" s="491">
        <v>1</v>
      </c>
      <c r="BJ283" s="492">
        <v>1861699</v>
      </c>
      <c r="BK283" s="492">
        <v>1824465</v>
      </c>
      <c r="BL283" s="492">
        <v>0</v>
      </c>
      <c r="BM283" s="492">
        <v>37234</v>
      </c>
      <c r="BN283" s="492">
        <v>3723398</v>
      </c>
      <c r="BO283" s="492">
        <v>35816393</v>
      </c>
      <c r="BP283" s="492">
        <v>35380416</v>
      </c>
      <c r="BQ283" s="492">
        <v>0</v>
      </c>
      <c r="BR283" s="492">
        <v>716328</v>
      </c>
      <c r="BS283" s="493">
        <v>71913137</v>
      </c>
      <c r="BT283" s="494">
        <v>500802</v>
      </c>
      <c r="BU283" s="492">
        <v>0</v>
      </c>
      <c r="BV283" s="492">
        <v>10201</v>
      </c>
      <c r="BW283" s="492">
        <v>511003</v>
      </c>
      <c r="BX283" s="492">
        <v>957517</v>
      </c>
      <c r="BY283" s="492">
        <v>0</v>
      </c>
      <c r="BZ283" s="492">
        <v>19541</v>
      </c>
      <c r="CA283" s="492">
        <v>977058</v>
      </c>
      <c r="CB283" s="492">
        <v>6703</v>
      </c>
      <c r="CC283" s="492">
        <v>0</v>
      </c>
      <c r="CD283" s="492">
        <v>137</v>
      </c>
      <c r="CE283" s="492">
        <v>6840</v>
      </c>
      <c r="CF283" s="492">
        <v>2740</v>
      </c>
      <c r="CG283" s="492">
        <v>0</v>
      </c>
      <c r="CH283" s="492">
        <v>56</v>
      </c>
      <c r="CI283" s="492">
        <v>2796</v>
      </c>
      <c r="CJ283" s="492">
        <v>38985</v>
      </c>
      <c r="CK283" s="492">
        <v>0</v>
      </c>
      <c r="CL283" s="492">
        <v>796</v>
      </c>
      <c r="CM283" s="492">
        <v>39781</v>
      </c>
      <c r="CN283" s="492">
        <v>2055</v>
      </c>
      <c r="CO283" s="492">
        <v>0</v>
      </c>
      <c r="CP283" s="492">
        <v>42</v>
      </c>
      <c r="CQ283" s="492">
        <v>2097</v>
      </c>
      <c r="CR283" s="492">
        <v>746</v>
      </c>
      <c r="CS283" s="492">
        <v>0</v>
      </c>
      <c r="CT283" s="492">
        <v>15</v>
      </c>
      <c r="CU283" s="492">
        <v>761</v>
      </c>
      <c r="CV283" s="492">
        <v>0</v>
      </c>
      <c r="CW283" s="492">
        <v>0</v>
      </c>
      <c r="CX283" s="492">
        <v>0</v>
      </c>
      <c r="CY283" s="492">
        <v>0</v>
      </c>
      <c r="CZ283" s="492">
        <v>1509548</v>
      </c>
      <c r="DA283" s="492">
        <v>0</v>
      </c>
      <c r="DB283" s="492">
        <v>30788</v>
      </c>
      <c r="DC283" s="493">
        <v>1540336</v>
      </c>
      <c r="DD283" s="591" t="s">
        <v>575</v>
      </c>
      <c r="DE283" s="592" t="s">
        <v>529</v>
      </c>
      <c r="DF283" s="593" t="s">
        <v>1221</v>
      </c>
    </row>
    <row r="284" spans="1:110" ht="12.75" x14ac:dyDescent="0.2">
      <c r="A284" s="468">
        <v>277</v>
      </c>
      <c r="B284" s="473" t="s">
        <v>429</v>
      </c>
      <c r="C284" s="403" t="s">
        <v>897</v>
      </c>
      <c r="D284" s="474" t="s">
        <v>901</v>
      </c>
      <c r="E284" s="480" t="s">
        <v>428</v>
      </c>
      <c r="F284" s="487">
        <v>24684090</v>
      </c>
      <c r="G284" s="488">
        <v>460247</v>
      </c>
      <c r="H284" s="488">
        <v>0</v>
      </c>
      <c r="I284" s="488">
        <v>290060</v>
      </c>
      <c r="J284" s="488">
        <v>0</v>
      </c>
      <c r="K284" s="488">
        <v>290060</v>
      </c>
      <c r="L284" s="488">
        <v>0</v>
      </c>
      <c r="M284" s="488">
        <v>0</v>
      </c>
      <c r="N284" s="488">
        <v>275365</v>
      </c>
      <c r="O284" s="488">
        <v>275365</v>
      </c>
      <c r="P284" s="488">
        <v>0</v>
      </c>
      <c r="Q284" s="489">
        <v>24578912</v>
      </c>
      <c r="R284" s="490">
        <v>0.5</v>
      </c>
      <c r="S284" s="491">
        <v>0.4</v>
      </c>
      <c r="T284" s="491">
        <v>0.09</v>
      </c>
      <c r="U284" s="491">
        <v>0.01</v>
      </c>
      <c r="V284" s="491">
        <v>1</v>
      </c>
      <c r="W284" s="488">
        <v>12289456</v>
      </c>
      <c r="X284" s="488">
        <v>9831565</v>
      </c>
      <c r="Y284" s="488">
        <v>2212102</v>
      </c>
      <c r="Z284" s="488">
        <v>245789</v>
      </c>
      <c r="AA284" s="488">
        <v>24578912</v>
      </c>
      <c r="AB284" s="488">
        <v>0</v>
      </c>
      <c r="AC284" s="488">
        <v>0</v>
      </c>
      <c r="AD284" s="488">
        <v>0</v>
      </c>
      <c r="AE284" s="488">
        <v>0</v>
      </c>
      <c r="AF284" s="488">
        <v>0</v>
      </c>
      <c r="AG284" s="488">
        <v>12289456</v>
      </c>
      <c r="AH284" s="488">
        <v>9831565</v>
      </c>
      <c r="AI284" s="488">
        <v>2212102</v>
      </c>
      <c r="AJ284" s="488">
        <v>245789</v>
      </c>
      <c r="AK284" s="488">
        <v>24578912</v>
      </c>
      <c r="AL284" s="488">
        <v>290060</v>
      </c>
      <c r="AM284" s="488">
        <v>290060</v>
      </c>
      <c r="AN284" s="488">
        <v>0</v>
      </c>
      <c r="AO284" s="488">
        <v>0</v>
      </c>
      <c r="AP284" s="488">
        <v>275365</v>
      </c>
      <c r="AQ284" s="488">
        <v>0</v>
      </c>
      <c r="AR284" s="488">
        <v>275365</v>
      </c>
      <c r="AS284" s="488">
        <v>0</v>
      </c>
      <c r="AT284" s="488">
        <v>0</v>
      </c>
      <c r="AU284" s="488">
        <v>0</v>
      </c>
      <c r="AV284" s="488">
        <v>0</v>
      </c>
      <c r="AW284" s="488">
        <v>0</v>
      </c>
      <c r="AX284" s="488">
        <v>0</v>
      </c>
      <c r="AY284" s="488">
        <v>0</v>
      </c>
      <c r="AZ284" s="488">
        <v>0</v>
      </c>
      <c r="BA284" s="488">
        <v>0</v>
      </c>
      <c r="BB284" s="488">
        <v>0</v>
      </c>
      <c r="BC284" s="488">
        <v>0</v>
      </c>
      <c r="BD284" s="488">
        <v>0</v>
      </c>
      <c r="BE284" s="491">
        <v>0.5</v>
      </c>
      <c r="BF284" s="491">
        <v>0.4</v>
      </c>
      <c r="BG284" s="491">
        <v>0.09</v>
      </c>
      <c r="BH284" s="491">
        <v>0.01</v>
      </c>
      <c r="BI284" s="491">
        <v>1</v>
      </c>
      <c r="BJ284" s="492">
        <v>-187314</v>
      </c>
      <c r="BK284" s="492">
        <v>-149850</v>
      </c>
      <c r="BL284" s="492">
        <v>-33716</v>
      </c>
      <c r="BM284" s="492">
        <v>-3746</v>
      </c>
      <c r="BN284" s="492">
        <v>-374626</v>
      </c>
      <c r="BO284" s="492">
        <v>12102142</v>
      </c>
      <c r="BP284" s="492">
        <v>10247140</v>
      </c>
      <c r="BQ284" s="492">
        <v>2178386</v>
      </c>
      <c r="BR284" s="492">
        <v>242043</v>
      </c>
      <c r="BS284" s="493">
        <v>24769711</v>
      </c>
      <c r="BT284" s="494">
        <v>151821</v>
      </c>
      <c r="BU284" s="492">
        <v>33229</v>
      </c>
      <c r="BV284" s="492">
        <v>3692</v>
      </c>
      <c r="BW284" s="492">
        <v>188742</v>
      </c>
      <c r="BX284" s="492">
        <v>1147819</v>
      </c>
      <c r="BY284" s="492">
        <v>258259</v>
      </c>
      <c r="BZ284" s="492">
        <v>28695</v>
      </c>
      <c r="CA284" s="492">
        <v>1434773</v>
      </c>
      <c r="CB284" s="492">
        <v>0</v>
      </c>
      <c r="CC284" s="492">
        <v>0</v>
      </c>
      <c r="CD284" s="492">
        <v>0</v>
      </c>
      <c r="CE284" s="492">
        <v>0</v>
      </c>
      <c r="CF284" s="492">
        <v>0</v>
      </c>
      <c r="CG284" s="492">
        <v>0</v>
      </c>
      <c r="CH284" s="492">
        <v>0</v>
      </c>
      <c r="CI284" s="492">
        <v>0</v>
      </c>
      <c r="CJ284" s="492">
        <v>0</v>
      </c>
      <c r="CK284" s="492">
        <v>0</v>
      </c>
      <c r="CL284" s="492">
        <v>0</v>
      </c>
      <c r="CM284" s="492">
        <v>0</v>
      </c>
      <c r="CN284" s="492">
        <v>13712</v>
      </c>
      <c r="CO284" s="492">
        <v>3085</v>
      </c>
      <c r="CP284" s="492">
        <v>343</v>
      </c>
      <c r="CQ284" s="492">
        <v>17140</v>
      </c>
      <c r="CR284" s="492">
        <v>609</v>
      </c>
      <c r="CS284" s="492">
        <v>137</v>
      </c>
      <c r="CT284" s="492">
        <v>15</v>
      </c>
      <c r="CU284" s="492">
        <v>761</v>
      </c>
      <c r="CV284" s="492">
        <v>0</v>
      </c>
      <c r="CW284" s="492">
        <v>0</v>
      </c>
      <c r="CX284" s="492">
        <v>0</v>
      </c>
      <c r="CY284" s="492">
        <v>0</v>
      </c>
      <c r="CZ284" s="492">
        <v>1313961</v>
      </c>
      <c r="DA284" s="492">
        <v>294710</v>
      </c>
      <c r="DB284" s="492">
        <v>32745</v>
      </c>
      <c r="DC284" s="493">
        <v>1641416</v>
      </c>
      <c r="DD284" s="591" t="s">
        <v>428</v>
      </c>
      <c r="DE284" s="592" t="s">
        <v>1177</v>
      </c>
      <c r="DF284" s="593" t="s">
        <v>1178</v>
      </c>
    </row>
    <row r="285" spans="1:110" ht="12.75" x14ac:dyDescent="0.2">
      <c r="A285" s="468">
        <v>278</v>
      </c>
      <c r="B285" s="473" t="s">
        <v>431</v>
      </c>
      <c r="C285" s="403" t="s">
        <v>897</v>
      </c>
      <c r="D285" s="474" t="s">
        <v>898</v>
      </c>
      <c r="E285" s="480" t="s">
        <v>430</v>
      </c>
      <c r="F285" s="487">
        <v>51643174</v>
      </c>
      <c r="G285" s="488">
        <v>195880</v>
      </c>
      <c r="H285" s="488">
        <v>0</v>
      </c>
      <c r="I285" s="488">
        <v>188253</v>
      </c>
      <c r="J285" s="488">
        <v>0</v>
      </c>
      <c r="K285" s="488">
        <v>188253</v>
      </c>
      <c r="L285" s="488">
        <v>0</v>
      </c>
      <c r="M285" s="488">
        <v>0</v>
      </c>
      <c r="N285" s="488">
        <v>359040</v>
      </c>
      <c r="O285" s="488">
        <v>359040</v>
      </c>
      <c r="P285" s="488">
        <v>0</v>
      </c>
      <c r="Q285" s="489">
        <v>51291761</v>
      </c>
      <c r="R285" s="490">
        <v>0.5</v>
      </c>
      <c r="S285" s="491">
        <v>0.4</v>
      </c>
      <c r="T285" s="491">
        <v>0.09</v>
      </c>
      <c r="U285" s="491">
        <v>0.01</v>
      </c>
      <c r="V285" s="491">
        <v>1</v>
      </c>
      <c r="W285" s="488">
        <v>25645881</v>
      </c>
      <c r="X285" s="488">
        <v>20516704</v>
      </c>
      <c r="Y285" s="488">
        <v>4616258</v>
      </c>
      <c r="Z285" s="488">
        <v>512918</v>
      </c>
      <c r="AA285" s="488">
        <v>51291761</v>
      </c>
      <c r="AB285" s="488">
        <v>0</v>
      </c>
      <c r="AC285" s="488">
        <v>0</v>
      </c>
      <c r="AD285" s="488">
        <v>0</v>
      </c>
      <c r="AE285" s="488">
        <v>0</v>
      </c>
      <c r="AF285" s="488">
        <v>0</v>
      </c>
      <c r="AG285" s="488">
        <v>25645881</v>
      </c>
      <c r="AH285" s="488">
        <v>20516704</v>
      </c>
      <c r="AI285" s="488">
        <v>4616258</v>
      </c>
      <c r="AJ285" s="488">
        <v>512918</v>
      </c>
      <c r="AK285" s="488">
        <v>51291761</v>
      </c>
      <c r="AL285" s="488">
        <v>188253</v>
      </c>
      <c r="AM285" s="488">
        <v>188253</v>
      </c>
      <c r="AN285" s="488">
        <v>0</v>
      </c>
      <c r="AO285" s="488">
        <v>0</v>
      </c>
      <c r="AP285" s="488">
        <v>359040</v>
      </c>
      <c r="AQ285" s="488">
        <v>0</v>
      </c>
      <c r="AR285" s="488">
        <v>359040</v>
      </c>
      <c r="AS285" s="488">
        <v>0</v>
      </c>
      <c r="AT285" s="488">
        <v>0</v>
      </c>
      <c r="AU285" s="488">
        <v>0</v>
      </c>
      <c r="AV285" s="488">
        <v>0</v>
      </c>
      <c r="AW285" s="488">
        <v>0</v>
      </c>
      <c r="AX285" s="488">
        <v>0</v>
      </c>
      <c r="AY285" s="488">
        <v>0</v>
      </c>
      <c r="AZ285" s="488">
        <v>0</v>
      </c>
      <c r="BA285" s="488">
        <v>0</v>
      </c>
      <c r="BB285" s="488">
        <v>0</v>
      </c>
      <c r="BC285" s="488">
        <v>0</v>
      </c>
      <c r="BD285" s="488">
        <v>0</v>
      </c>
      <c r="BE285" s="491">
        <v>0.5</v>
      </c>
      <c r="BF285" s="491">
        <v>0.4</v>
      </c>
      <c r="BG285" s="491">
        <v>0.09</v>
      </c>
      <c r="BH285" s="491">
        <v>0.01</v>
      </c>
      <c r="BI285" s="491">
        <v>1</v>
      </c>
      <c r="BJ285" s="492">
        <v>793044</v>
      </c>
      <c r="BK285" s="492">
        <v>634436</v>
      </c>
      <c r="BL285" s="492">
        <v>142748</v>
      </c>
      <c r="BM285" s="492">
        <v>15861</v>
      </c>
      <c r="BN285" s="492">
        <v>1586089</v>
      </c>
      <c r="BO285" s="492">
        <v>26438925</v>
      </c>
      <c r="BP285" s="492">
        <v>21698433</v>
      </c>
      <c r="BQ285" s="492">
        <v>4759006</v>
      </c>
      <c r="BR285" s="492">
        <v>528779</v>
      </c>
      <c r="BS285" s="493">
        <v>53425143</v>
      </c>
      <c r="BT285" s="494">
        <v>313584</v>
      </c>
      <c r="BU285" s="492">
        <v>69343</v>
      </c>
      <c r="BV285" s="492">
        <v>7705</v>
      </c>
      <c r="BW285" s="492">
        <v>390632</v>
      </c>
      <c r="BX285" s="492">
        <v>672264</v>
      </c>
      <c r="BY285" s="492">
        <v>151259</v>
      </c>
      <c r="BZ285" s="492">
        <v>16807</v>
      </c>
      <c r="CA285" s="492">
        <v>840330</v>
      </c>
      <c r="CB285" s="492">
        <v>8648</v>
      </c>
      <c r="CC285" s="492">
        <v>1946</v>
      </c>
      <c r="CD285" s="492">
        <v>216</v>
      </c>
      <c r="CE285" s="492">
        <v>10810</v>
      </c>
      <c r="CF285" s="492">
        <v>93497</v>
      </c>
      <c r="CG285" s="492">
        <v>21037</v>
      </c>
      <c r="CH285" s="492">
        <v>2337</v>
      </c>
      <c r="CI285" s="492">
        <v>116871</v>
      </c>
      <c r="CJ285" s="492">
        <v>471</v>
      </c>
      <c r="CK285" s="492">
        <v>106</v>
      </c>
      <c r="CL285" s="492">
        <v>12</v>
      </c>
      <c r="CM285" s="492">
        <v>589</v>
      </c>
      <c r="CN285" s="492">
        <v>11451</v>
      </c>
      <c r="CO285" s="492">
        <v>2577</v>
      </c>
      <c r="CP285" s="492">
        <v>286</v>
      </c>
      <c r="CQ285" s="492">
        <v>14314</v>
      </c>
      <c r="CR285" s="492">
        <v>1219</v>
      </c>
      <c r="CS285" s="492">
        <v>274</v>
      </c>
      <c r="CT285" s="492">
        <v>30</v>
      </c>
      <c r="CU285" s="492">
        <v>1523</v>
      </c>
      <c r="CV285" s="492">
        <v>0</v>
      </c>
      <c r="CW285" s="492">
        <v>0</v>
      </c>
      <c r="CX285" s="492">
        <v>0</v>
      </c>
      <c r="CY285" s="492">
        <v>0</v>
      </c>
      <c r="CZ285" s="492">
        <v>1101134</v>
      </c>
      <c r="DA285" s="492">
        <v>246542</v>
      </c>
      <c r="DB285" s="492">
        <v>27393</v>
      </c>
      <c r="DC285" s="493">
        <v>1375069</v>
      </c>
      <c r="DD285" s="591" t="s">
        <v>430</v>
      </c>
      <c r="DE285" s="592" t="s">
        <v>1179</v>
      </c>
      <c r="DF285" s="593" t="s">
        <v>1180</v>
      </c>
    </row>
    <row r="286" spans="1:110" ht="12.75" x14ac:dyDescent="0.2">
      <c r="A286" s="468">
        <v>279</v>
      </c>
      <c r="B286" s="473" t="s">
        <v>433</v>
      </c>
      <c r="C286" s="403" t="s">
        <v>897</v>
      </c>
      <c r="D286" s="474" t="s">
        <v>906</v>
      </c>
      <c r="E286" s="480" t="s">
        <v>432</v>
      </c>
      <c r="F286" s="487">
        <v>34049010</v>
      </c>
      <c r="G286" s="488">
        <v>1118347</v>
      </c>
      <c r="H286" s="488">
        <v>0</v>
      </c>
      <c r="I286" s="488">
        <v>123791</v>
      </c>
      <c r="J286" s="488">
        <v>0</v>
      </c>
      <c r="K286" s="488">
        <v>123791</v>
      </c>
      <c r="L286" s="488">
        <v>0</v>
      </c>
      <c r="M286" s="488">
        <v>0</v>
      </c>
      <c r="N286" s="488">
        <v>0</v>
      </c>
      <c r="O286" s="488">
        <v>0</v>
      </c>
      <c r="P286" s="488">
        <v>0</v>
      </c>
      <c r="Q286" s="489">
        <v>35043566</v>
      </c>
      <c r="R286" s="490">
        <v>0.5</v>
      </c>
      <c r="S286" s="491">
        <v>0.4</v>
      </c>
      <c r="T286" s="491">
        <v>0.1</v>
      </c>
      <c r="U286" s="491">
        <v>0</v>
      </c>
      <c r="V286" s="491">
        <v>1</v>
      </c>
      <c r="W286" s="488">
        <v>17521783</v>
      </c>
      <c r="X286" s="488">
        <v>14017426</v>
      </c>
      <c r="Y286" s="488">
        <v>3504357</v>
      </c>
      <c r="Z286" s="488">
        <v>0</v>
      </c>
      <c r="AA286" s="488">
        <v>35043566</v>
      </c>
      <c r="AB286" s="488">
        <v>0</v>
      </c>
      <c r="AC286" s="488">
        <v>0</v>
      </c>
      <c r="AD286" s="488">
        <v>0</v>
      </c>
      <c r="AE286" s="488">
        <v>0</v>
      </c>
      <c r="AF286" s="488">
        <v>0</v>
      </c>
      <c r="AG286" s="488">
        <v>17521783</v>
      </c>
      <c r="AH286" s="488">
        <v>14017426</v>
      </c>
      <c r="AI286" s="488">
        <v>3504357</v>
      </c>
      <c r="AJ286" s="488">
        <v>0</v>
      </c>
      <c r="AK286" s="488">
        <v>35043566</v>
      </c>
      <c r="AL286" s="488">
        <v>123791</v>
      </c>
      <c r="AM286" s="488">
        <v>123791</v>
      </c>
      <c r="AN286" s="488">
        <v>0</v>
      </c>
      <c r="AO286" s="488">
        <v>0</v>
      </c>
      <c r="AP286" s="488">
        <v>0</v>
      </c>
      <c r="AQ286" s="488">
        <v>0</v>
      </c>
      <c r="AR286" s="488">
        <v>0</v>
      </c>
      <c r="AS286" s="488">
        <v>0</v>
      </c>
      <c r="AT286" s="488">
        <v>0</v>
      </c>
      <c r="AU286" s="488">
        <v>0</v>
      </c>
      <c r="AV286" s="488">
        <v>0</v>
      </c>
      <c r="AW286" s="488">
        <v>0</v>
      </c>
      <c r="AX286" s="488">
        <v>0</v>
      </c>
      <c r="AY286" s="488">
        <v>0</v>
      </c>
      <c r="AZ286" s="488">
        <v>0</v>
      </c>
      <c r="BA286" s="488">
        <v>0</v>
      </c>
      <c r="BB286" s="488">
        <v>0</v>
      </c>
      <c r="BC286" s="488">
        <v>0</v>
      </c>
      <c r="BD286" s="488">
        <v>0</v>
      </c>
      <c r="BE286" s="491">
        <v>0.5</v>
      </c>
      <c r="BF286" s="491">
        <v>0.4</v>
      </c>
      <c r="BG286" s="491">
        <v>0.1</v>
      </c>
      <c r="BH286" s="491">
        <v>0</v>
      </c>
      <c r="BI286" s="491">
        <v>1</v>
      </c>
      <c r="BJ286" s="492">
        <v>-1037876</v>
      </c>
      <c r="BK286" s="492">
        <v>-830301</v>
      </c>
      <c r="BL286" s="492">
        <v>-207575</v>
      </c>
      <c r="BM286" s="492">
        <v>0</v>
      </c>
      <c r="BN286" s="492">
        <v>-2075752</v>
      </c>
      <c r="BO286" s="492">
        <v>16483907</v>
      </c>
      <c r="BP286" s="492">
        <v>13310916</v>
      </c>
      <c r="BQ286" s="492">
        <v>3296782</v>
      </c>
      <c r="BR286" s="492">
        <v>0</v>
      </c>
      <c r="BS286" s="493">
        <v>33091605</v>
      </c>
      <c r="BT286" s="494">
        <v>210562</v>
      </c>
      <c r="BU286" s="492">
        <v>52641</v>
      </c>
      <c r="BV286" s="492">
        <v>0</v>
      </c>
      <c r="BW286" s="492">
        <v>263203</v>
      </c>
      <c r="BX286" s="492">
        <v>497384</v>
      </c>
      <c r="BY286" s="492">
        <v>124346</v>
      </c>
      <c r="BZ286" s="492">
        <v>0</v>
      </c>
      <c r="CA286" s="492">
        <v>621730</v>
      </c>
      <c r="CB286" s="492">
        <v>0</v>
      </c>
      <c r="CC286" s="492">
        <v>0</v>
      </c>
      <c r="CD286" s="492">
        <v>0</v>
      </c>
      <c r="CE286" s="492">
        <v>0</v>
      </c>
      <c r="CF286" s="492">
        <v>0</v>
      </c>
      <c r="CG286" s="492">
        <v>0</v>
      </c>
      <c r="CH286" s="492">
        <v>0</v>
      </c>
      <c r="CI286" s="492">
        <v>0</v>
      </c>
      <c r="CJ286" s="492">
        <v>1580</v>
      </c>
      <c r="CK286" s="492">
        <v>395</v>
      </c>
      <c r="CL286" s="492">
        <v>0</v>
      </c>
      <c r="CM286" s="492">
        <v>1975</v>
      </c>
      <c r="CN286" s="492">
        <v>2037</v>
      </c>
      <c r="CO286" s="492">
        <v>509</v>
      </c>
      <c r="CP286" s="492">
        <v>0</v>
      </c>
      <c r="CQ286" s="492">
        <v>2546</v>
      </c>
      <c r="CR286" s="492">
        <v>0</v>
      </c>
      <c r="CS286" s="492">
        <v>0</v>
      </c>
      <c r="CT286" s="492">
        <v>0</v>
      </c>
      <c r="CU286" s="492">
        <v>0</v>
      </c>
      <c r="CV286" s="492">
        <v>0</v>
      </c>
      <c r="CW286" s="492">
        <v>0</v>
      </c>
      <c r="CX286" s="492">
        <v>0</v>
      </c>
      <c r="CY286" s="492">
        <v>0</v>
      </c>
      <c r="CZ286" s="492">
        <v>711563</v>
      </c>
      <c r="DA286" s="492">
        <v>177891</v>
      </c>
      <c r="DB286" s="492">
        <v>0</v>
      </c>
      <c r="DC286" s="493">
        <v>889454</v>
      </c>
      <c r="DD286" s="591" t="s">
        <v>432</v>
      </c>
      <c r="DE286" s="592" t="s">
        <v>1202</v>
      </c>
      <c r="DF286" s="593" t="s">
        <v>1162</v>
      </c>
    </row>
    <row r="287" spans="1:110" ht="12.75" x14ac:dyDescent="0.2">
      <c r="A287" s="468">
        <v>280</v>
      </c>
      <c r="B287" s="473" t="s">
        <v>435</v>
      </c>
      <c r="C287" s="403" t="s">
        <v>897</v>
      </c>
      <c r="D287" s="474" t="s">
        <v>898</v>
      </c>
      <c r="E287" s="480" t="s">
        <v>434</v>
      </c>
      <c r="F287" s="487">
        <v>31803647</v>
      </c>
      <c r="G287" s="488">
        <v>0</v>
      </c>
      <c r="H287" s="488">
        <v>340296</v>
      </c>
      <c r="I287" s="488">
        <v>191748</v>
      </c>
      <c r="J287" s="488">
        <v>0</v>
      </c>
      <c r="K287" s="488">
        <v>191748</v>
      </c>
      <c r="L287" s="488">
        <v>0</v>
      </c>
      <c r="M287" s="488">
        <v>0</v>
      </c>
      <c r="N287" s="488">
        <v>0</v>
      </c>
      <c r="O287" s="488">
        <v>0</v>
      </c>
      <c r="P287" s="488">
        <v>0</v>
      </c>
      <c r="Q287" s="489">
        <v>31271603</v>
      </c>
      <c r="R287" s="490">
        <v>0.5</v>
      </c>
      <c r="S287" s="491">
        <v>0.4</v>
      </c>
      <c r="T287" s="491">
        <v>0.09</v>
      </c>
      <c r="U287" s="491">
        <v>0.01</v>
      </c>
      <c r="V287" s="491">
        <v>1</v>
      </c>
      <c r="W287" s="488">
        <v>15635802</v>
      </c>
      <c r="X287" s="488">
        <v>12508641</v>
      </c>
      <c r="Y287" s="488">
        <v>2814444</v>
      </c>
      <c r="Z287" s="488">
        <v>312716</v>
      </c>
      <c r="AA287" s="488">
        <v>31271603</v>
      </c>
      <c r="AB287" s="488">
        <v>0</v>
      </c>
      <c r="AC287" s="488">
        <v>0</v>
      </c>
      <c r="AD287" s="488">
        <v>0</v>
      </c>
      <c r="AE287" s="488">
        <v>0</v>
      </c>
      <c r="AF287" s="488">
        <v>0</v>
      </c>
      <c r="AG287" s="488">
        <v>15635802</v>
      </c>
      <c r="AH287" s="488">
        <v>12508641</v>
      </c>
      <c r="AI287" s="488">
        <v>2814444</v>
      </c>
      <c r="AJ287" s="488">
        <v>312716</v>
      </c>
      <c r="AK287" s="488">
        <v>31271603</v>
      </c>
      <c r="AL287" s="488">
        <v>191748</v>
      </c>
      <c r="AM287" s="488">
        <v>191748</v>
      </c>
      <c r="AN287" s="488">
        <v>0</v>
      </c>
      <c r="AO287" s="488">
        <v>0</v>
      </c>
      <c r="AP287" s="488">
        <v>0</v>
      </c>
      <c r="AQ287" s="488">
        <v>0</v>
      </c>
      <c r="AR287" s="488">
        <v>0</v>
      </c>
      <c r="AS287" s="488">
        <v>0</v>
      </c>
      <c r="AT287" s="488">
        <v>0</v>
      </c>
      <c r="AU287" s="488">
        <v>0</v>
      </c>
      <c r="AV287" s="488">
        <v>0</v>
      </c>
      <c r="AW287" s="488">
        <v>0</v>
      </c>
      <c r="AX287" s="488">
        <v>0</v>
      </c>
      <c r="AY287" s="488">
        <v>0</v>
      </c>
      <c r="AZ287" s="488">
        <v>0</v>
      </c>
      <c r="BA287" s="488">
        <v>0</v>
      </c>
      <c r="BB287" s="488">
        <v>0</v>
      </c>
      <c r="BC287" s="488">
        <v>0</v>
      </c>
      <c r="BD287" s="488">
        <v>0</v>
      </c>
      <c r="BE287" s="491">
        <v>0.5</v>
      </c>
      <c r="BF287" s="491">
        <v>0.4</v>
      </c>
      <c r="BG287" s="491">
        <v>0.09</v>
      </c>
      <c r="BH287" s="491">
        <v>0.01</v>
      </c>
      <c r="BI287" s="491">
        <v>1</v>
      </c>
      <c r="BJ287" s="492">
        <v>1559046</v>
      </c>
      <c r="BK287" s="492">
        <v>1247237</v>
      </c>
      <c r="BL287" s="492">
        <v>280628</v>
      </c>
      <c r="BM287" s="492">
        <v>31181</v>
      </c>
      <c r="BN287" s="492">
        <v>3118092</v>
      </c>
      <c r="BO287" s="492">
        <v>17194848</v>
      </c>
      <c r="BP287" s="492">
        <v>13947626</v>
      </c>
      <c r="BQ287" s="492">
        <v>3095072</v>
      </c>
      <c r="BR287" s="492">
        <v>343897</v>
      </c>
      <c r="BS287" s="493">
        <v>34581443</v>
      </c>
      <c r="BT287" s="494">
        <v>187898</v>
      </c>
      <c r="BU287" s="492">
        <v>42277</v>
      </c>
      <c r="BV287" s="492">
        <v>4697</v>
      </c>
      <c r="BW287" s="492">
        <v>234872</v>
      </c>
      <c r="BX287" s="492">
        <v>982862</v>
      </c>
      <c r="BY287" s="492">
        <v>221144</v>
      </c>
      <c r="BZ287" s="492">
        <v>24572</v>
      </c>
      <c r="CA287" s="492">
        <v>1228578</v>
      </c>
      <c r="CB287" s="492">
        <v>526</v>
      </c>
      <c r="CC287" s="492">
        <v>118</v>
      </c>
      <c r="CD287" s="492">
        <v>13</v>
      </c>
      <c r="CE287" s="492">
        <v>657</v>
      </c>
      <c r="CF287" s="492">
        <v>480</v>
      </c>
      <c r="CG287" s="492">
        <v>108</v>
      </c>
      <c r="CH287" s="492">
        <v>12</v>
      </c>
      <c r="CI287" s="492">
        <v>600</v>
      </c>
      <c r="CJ287" s="492">
        <v>762</v>
      </c>
      <c r="CK287" s="492">
        <v>171</v>
      </c>
      <c r="CL287" s="492">
        <v>19</v>
      </c>
      <c r="CM287" s="492">
        <v>952</v>
      </c>
      <c r="CN287" s="492">
        <v>0</v>
      </c>
      <c r="CO287" s="492">
        <v>0</v>
      </c>
      <c r="CP287" s="492">
        <v>0</v>
      </c>
      <c r="CQ287" s="492">
        <v>0</v>
      </c>
      <c r="CR287" s="492">
        <v>0</v>
      </c>
      <c r="CS287" s="492">
        <v>0</v>
      </c>
      <c r="CT287" s="492">
        <v>0</v>
      </c>
      <c r="CU287" s="492">
        <v>0</v>
      </c>
      <c r="CV287" s="492">
        <v>0</v>
      </c>
      <c r="CW287" s="492">
        <v>0</v>
      </c>
      <c r="CX287" s="492">
        <v>0</v>
      </c>
      <c r="CY287" s="492">
        <v>0</v>
      </c>
      <c r="CZ287" s="492">
        <v>1172528</v>
      </c>
      <c r="DA287" s="492">
        <v>263818</v>
      </c>
      <c r="DB287" s="492">
        <v>29313</v>
      </c>
      <c r="DC287" s="493">
        <v>1465659</v>
      </c>
      <c r="DD287" s="591" t="s">
        <v>434</v>
      </c>
      <c r="DE287" s="592" t="s">
        <v>1168</v>
      </c>
      <c r="DF287" s="593" t="s">
        <v>1169</v>
      </c>
    </row>
    <row r="288" spans="1:110" ht="12.75" x14ac:dyDescent="0.2">
      <c r="A288" s="468">
        <v>281</v>
      </c>
      <c r="B288" s="473" t="s">
        <v>437</v>
      </c>
      <c r="C288" s="403" t="s">
        <v>897</v>
      </c>
      <c r="D288" s="474" t="s">
        <v>901</v>
      </c>
      <c r="E288" s="480" t="s">
        <v>436</v>
      </c>
      <c r="F288" s="487">
        <v>25858933</v>
      </c>
      <c r="G288" s="488">
        <v>0</v>
      </c>
      <c r="H288" s="488">
        <v>0</v>
      </c>
      <c r="I288" s="488">
        <v>92778</v>
      </c>
      <c r="J288" s="488">
        <v>0</v>
      </c>
      <c r="K288" s="488">
        <v>92778</v>
      </c>
      <c r="L288" s="488">
        <v>0</v>
      </c>
      <c r="M288" s="488">
        <v>0</v>
      </c>
      <c r="N288" s="488">
        <v>0</v>
      </c>
      <c r="O288" s="488">
        <v>0</v>
      </c>
      <c r="P288" s="488">
        <v>0</v>
      </c>
      <c r="Q288" s="489">
        <v>25766155</v>
      </c>
      <c r="R288" s="490">
        <v>0.5</v>
      </c>
      <c r="S288" s="491">
        <v>0.4</v>
      </c>
      <c r="T288" s="491">
        <v>0.1</v>
      </c>
      <c r="U288" s="491">
        <v>0</v>
      </c>
      <c r="V288" s="491">
        <v>1</v>
      </c>
      <c r="W288" s="488">
        <v>12883077</v>
      </c>
      <c r="X288" s="488">
        <v>10306462</v>
      </c>
      <c r="Y288" s="488">
        <v>2576616</v>
      </c>
      <c r="Z288" s="488">
        <v>0</v>
      </c>
      <c r="AA288" s="488">
        <v>25766155</v>
      </c>
      <c r="AB288" s="488">
        <v>0</v>
      </c>
      <c r="AC288" s="488">
        <v>0</v>
      </c>
      <c r="AD288" s="488">
        <v>0</v>
      </c>
      <c r="AE288" s="488">
        <v>0</v>
      </c>
      <c r="AF288" s="488">
        <v>0</v>
      </c>
      <c r="AG288" s="488">
        <v>12883077</v>
      </c>
      <c r="AH288" s="488">
        <v>10306462</v>
      </c>
      <c r="AI288" s="488">
        <v>2576616</v>
      </c>
      <c r="AJ288" s="488">
        <v>0</v>
      </c>
      <c r="AK288" s="488">
        <v>25766155</v>
      </c>
      <c r="AL288" s="488">
        <v>92778</v>
      </c>
      <c r="AM288" s="488">
        <v>92778</v>
      </c>
      <c r="AN288" s="488">
        <v>0</v>
      </c>
      <c r="AO288" s="488">
        <v>0</v>
      </c>
      <c r="AP288" s="488">
        <v>0</v>
      </c>
      <c r="AQ288" s="488">
        <v>0</v>
      </c>
      <c r="AR288" s="488">
        <v>0</v>
      </c>
      <c r="AS288" s="488">
        <v>0</v>
      </c>
      <c r="AT288" s="488">
        <v>0</v>
      </c>
      <c r="AU288" s="488">
        <v>0</v>
      </c>
      <c r="AV288" s="488">
        <v>0</v>
      </c>
      <c r="AW288" s="488">
        <v>0</v>
      </c>
      <c r="AX288" s="488">
        <v>0</v>
      </c>
      <c r="AY288" s="488">
        <v>0</v>
      </c>
      <c r="AZ288" s="488">
        <v>0</v>
      </c>
      <c r="BA288" s="488">
        <v>0</v>
      </c>
      <c r="BB288" s="488">
        <v>0</v>
      </c>
      <c r="BC288" s="488">
        <v>0</v>
      </c>
      <c r="BD288" s="488">
        <v>0</v>
      </c>
      <c r="BE288" s="491">
        <v>0.5</v>
      </c>
      <c r="BF288" s="491">
        <v>0.4</v>
      </c>
      <c r="BG288" s="491">
        <v>0.1</v>
      </c>
      <c r="BH288" s="491">
        <v>0</v>
      </c>
      <c r="BI288" s="491">
        <v>1</v>
      </c>
      <c r="BJ288" s="492">
        <v>-6488253</v>
      </c>
      <c r="BK288" s="492">
        <v>-5190602</v>
      </c>
      <c r="BL288" s="492">
        <v>-1297651</v>
      </c>
      <c r="BM288" s="492">
        <v>0</v>
      </c>
      <c r="BN288" s="492">
        <v>-12976506</v>
      </c>
      <c r="BO288" s="492">
        <v>6394824</v>
      </c>
      <c r="BP288" s="492">
        <v>5208638</v>
      </c>
      <c r="BQ288" s="492">
        <v>1278965</v>
      </c>
      <c r="BR288" s="492">
        <v>0</v>
      </c>
      <c r="BS288" s="493">
        <v>12882427</v>
      </c>
      <c r="BT288" s="494">
        <v>154818</v>
      </c>
      <c r="BU288" s="492">
        <v>38705</v>
      </c>
      <c r="BV288" s="492">
        <v>0</v>
      </c>
      <c r="BW288" s="492">
        <v>193523</v>
      </c>
      <c r="BX288" s="492">
        <v>324881</v>
      </c>
      <c r="BY288" s="492">
        <v>81220</v>
      </c>
      <c r="BZ288" s="492">
        <v>0</v>
      </c>
      <c r="CA288" s="492">
        <v>406101</v>
      </c>
      <c r="CB288" s="492">
        <v>0</v>
      </c>
      <c r="CC288" s="492">
        <v>0</v>
      </c>
      <c r="CD288" s="492">
        <v>0</v>
      </c>
      <c r="CE288" s="492">
        <v>0</v>
      </c>
      <c r="CF288" s="492">
        <v>0</v>
      </c>
      <c r="CG288" s="492">
        <v>0</v>
      </c>
      <c r="CH288" s="492">
        <v>0</v>
      </c>
      <c r="CI288" s="492">
        <v>0</v>
      </c>
      <c r="CJ288" s="492">
        <v>0</v>
      </c>
      <c r="CK288" s="492">
        <v>0</v>
      </c>
      <c r="CL288" s="492">
        <v>0</v>
      </c>
      <c r="CM288" s="492">
        <v>0</v>
      </c>
      <c r="CN288" s="492">
        <v>798</v>
      </c>
      <c r="CO288" s="492">
        <v>199</v>
      </c>
      <c r="CP288" s="492">
        <v>0</v>
      </c>
      <c r="CQ288" s="492">
        <v>997</v>
      </c>
      <c r="CR288" s="492">
        <v>0</v>
      </c>
      <c r="CS288" s="492">
        <v>0</v>
      </c>
      <c r="CT288" s="492">
        <v>0</v>
      </c>
      <c r="CU288" s="492">
        <v>0</v>
      </c>
      <c r="CV288" s="492">
        <v>0</v>
      </c>
      <c r="CW288" s="492">
        <v>0</v>
      </c>
      <c r="CX288" s="492">
        <v>0</v>
      </c>
      <c r="CY288" s="492">
        <v>0</v>
      </c>
      <c r="CZ288" s="492">
        <v>480497</v>
      </c>
      <c r="DA288" s="492">
        <v>120124</v>
      </c>
      <c r="DB288" s="492">
        <v>0</v>
      </c>
      <c r="DC288" s="493">
        <v>600621</v>
      </c>
      <c r="DD288" s="591" t="s">
        <v>436</v>
      </c>
      <c r="DE288" s="592" t="s">
        <v>1196</v>
      </c>
      <c r="DF288" s="593" t="s">
        <v>1162</v>
      </c>
    </row>
    <row r="289" spans="1:110" ht="12.75" x14ac:dyDescent="0.2">
      <c r="A289" s="468">
        <v>282</v>
      </c>
      <c r="B289" s="473" t="s">
        <v>438</v>
      </c>
      <c r="C289" s="403" t="s">
        <v>529</v>
      </c>
      <c r="D289" s="474" t="s">
        <v>901</v>
      </c>
      <c r="E289" s="480" t="s">
        <v>557</v>
      </c>
      <c r="F289" s="487">
        <v>112914008</v>
      </c>
      <c r="G289" s="488">
        <v>0</v>
      </c>
      <c r="H289" s="488">
        <v>2403089</v>
      </c>
      <c r="I289" s="488">
        <v>229558</v>
      </c>
      <c r="J289" s="488">
        <v>0</v>
      </c>
      <c r="K289" s="488">
        <v>229558</v>
      </c>
      <c r="L289" s="488">
        <v>0</v>
      </c>
      <c r="M289" s="488">
        <v>0</v>
      </c>
      <c r="N289" s="488">
        <v>0</v>
      </c>
      <c r="O289" s="488">
        <v>0</v>
      </c>
      <c r="P289" s="488">
        <v>0</v>
      </c>
      <c r="Q289" s="489">
        <v>110281361</v>
      </c>
      <c r="R289" s="490">
        <v>0.5</v>
      </c>
      <c r="S289" s="491">
        <v>0.49</v>
      </c>
      <c r="T289" s="491">
        <v>0</v>
      </c>
      <c r="U289" s="491">
        <v>0.01</v>
      </c>
      <c r="V289" s="491">
        <v>1</v>
      </c>
      <c r="W289" s="488">
        <v>55140680</v>
      </c>
      <c r="X289" s="488">
        <v>54037867</v>
      </c>
      <c r="Y289" s="488">
        <v>0</v>
      </c>
      <c r="Z289" s="488">
        <v>1102814</v>
      </c>
      <c r="AA289" s="488">
        <v>110281361</v>
      </c>
      <c r="AB289" s="488">
        <v>0</v>
      </c>
      <c r="AC289" s="488">
        <v>0</v>
      </c>
      <c r="AD289" s="488">
        <v>0</v>
      </c>
      <c r="AE289" s="488">
        <v>0</v>
      </c>
      <c r="AF289" s="488">
        <v>0</v>
      </c>
      <c r="AG289" s="488">
        <v>55140680</v>
      </c>
      <c r="AH289" s="488">
        <v>54037867</v>
      </c>
      <c r="AI289" s="488">
        <v>0</v>
      </c>
      <c r="AJ289" s="488">
        <v>1102814</v>
      </c>
      <c r="AK289" s="488">
        <v>110281361</v>
      </c>
      <c r="AL289" s="488">
        <v>229558</v>
      </c>
      <c r="AM289" s="488">
        <v>229558</v>
      </c>
      <c r="AN289" s="488">
        <v>0</v>
      </c>
      <c r="AO289" s="488">
        <v>0</v>
      </c>
      <c r="AP289" s="488">
        <v>0</v>
      </c>
      <c r="AQ289" s="488">
        <v>0</v>
      </c>
      <c r="AR289" s="488">
        <v>0</v>
      </c>
      <c r="AS289" s="488">
        <v>0</v>
      </c>
      <c r="AT289" s="488">
        <v>0</v>
      </c>
      <c r="AU289" s="488">
        <v>0</v>
      </c>
      <c r="AV289" s="488">
        <v>0</v>
      </c>
      <c r="AW289" s="488">
        <v>0</v>
      </c>
      <c r="AX289" s="488">
        <v>0</v>
      </c>
      <c r="AY289" s="488">
        <v>0</v>
      </c>
      <c r="AZ289" s="488">
        <v>0</v>
      </c>
      <c r="BA289" s="488">
        <v>0</v>
      </c>
      <c r="BB289" s="488">
        <v>0</v>
      </c>
      <c r="BC289" s="488">
        <v>0</v>
      </c>
      <c r="BD289" s="488">
        <v>0</v>
      </c>
      <c r="BE289" s="491">
        <v>0.5</v>
      </c>
      <c r="BF289" s="491">
        <v>0.49</v>
      </c>
      <c r="BG289" s="491">
        <v>0</v>
      </c>
      <c r="BH289" s="491">
        <v>0.01</v>
      </c>
      <c r="BI289" s="491">
        <v>1</v>
      </c>
      <c r="BJ289" s="492">
        <v>-1808855</v>
      </c>
      <c r="BK289" s="492">
        <v>-1772677</v>
      </c>
      <c r="BL289" s="492">
        <v>0</v>
      </c>
      <c r="BM289" s="492">
        <v>-36177</v>
      </c>
      <c r="BN289" s="492">
        <v>-3617709</v>
      </c>
      <c r="BO289" s="492">
        <v>53331825</v>
      </c>
      <c r="BP289" s="492">
        <v>52494748</v>
      </c>
      <c r="BQ289" s="492">
        <v>0</v>
      </c>
      <c r="BR289" s="492">
        <v>1066637</v>
      </c>
      <c r="BS289" s="493">
        <v>106893210</v>
      </c>
      <c r="BT289" s="494">
        <v>811728</v>
      </c>
      <c r="BU289" s="492">
        <v>0</v>
      </c>
      <c r="BV289" s="492">
        <v>16566</v>
      </c>
      <c r="BW289" s="492">
        <v>828294</v>
      </c>
      <c r="BX289" s="492">
        <v>779715</v>
      </c>
      <c r="BY289" s="492">
        <v>0</v>
      </c>
      <c r="BZ289" s="492">
        <v>15913</v>
      </c>
      <c r="CA289" s="492">
        <v>795628</v>
      </c>
      <c r="CB289" s="492">
        <v>0</v>
      </c>
      <c r="CC289" s="492">
        <v>0</v>
      </c>
      <c r="CD289" s="492">
        <v>0</v>
      </c>
      <c r="CE289" s="492">
        <v>0</v>
      </c>
      <c r="CF289" s="492">
        <v>0</v>
      </c>
      <c r="CG289" s="492">
        <v>0</v>
      </c>
      <c r="CH289" s="492">
        <v>0</v>
      </c>
      <c r="CI289" s="492">
        <v>0</v>
      </c>
      <c r="CJ289" s="492">
        <v>52313</v>
      </c>
      <c r="CK289" s="492">
        <v>0</v>
      </c>
      <c r="CL289" s="492">
        <v>1068</v>
      </c>
      <c r="CM289" s="492">
        <v>53381</v>
      </c>
      <c r="CN289" s="492">
        <v>0</v>
      </c>
      <c r="CO289" s="492">
        <v>0</v>
      </c>
      <c r="CP289" s="492">
        <v>0</v>
      </c>
      <c r="CQ289" s="492">
        <v>0</v>
      </c>
      <c r="CR289" s="492">
        <v>0</v>
      </c>
      <c r="CS289" s="492">
        <v>0</v>
      </c>
      <c r="CT289" s="492">
        <v>0</v>
      </c>
      <c r="CU289" s="492">
        <v>0</v>
      </c>
      <c r="CV289" s="492">
        <v>0</v>
      </c>
      <c r="CW289" s="492">
        <v>0</v>
      </c>
      <c r="CX289" s="492">
        <v>0</v>
      </c>
      <c r="CY289" s="492">
        <v>0</v>
      </c>
      <c r="CZ289" s="492">
        <v>1643756</v>
      </c>
      <c r="DA289" s="492">
        <v>0</v>
      </c>
      <c r="DB289" s="492">
        <v>33547</v>
      </c>
      <c r="DC289" s="493">
        <v>1677303</v>
      </c>
      <c r="DD289" s="591" t="s">
        <v>557</v>
      </c>
      <c r="DE289" s="592" t="s">
        <v>529</v>
      </c>
      <c r="DF289" s="593" t="s">
        <v>1178</v>
      </c>
    </row>
    <row r="290" spans="1:110" ht="12.75" x14ac:dyDescent="0.2">
      <c r="A290" s="468">
        <v>283</v>
      </c>
      <c r="B290" s="473" t="s">
        <v>440</v>
      </c>
      <c r="C290" s="403" t="s">
        <v>897</v>
      </c>
      <c r="D290" s="474" t="s">
        <v>898</v>
      </c>
      <c r="E290" s="480" t="s">
        <v>565</v>
      </c>
      <c r="F290" s="487">
        <v>53480912</v>
      </c>
      <c r="G290" s="488">
        <v>52258</v>
      </c>
      <c r="H290" s="488">
        <v>0</v>
      </c>
      <c r="I290" s="488">
        <v>162575</v>
      </c>
      <c r="J290" s="488">
        <v>0</v>
      </c>
      <c r="K290" s="488">
        <v>162575</v>
      </c>
      <c r="L290" s="488">
        <v>0</v>
      </c>
      <c r="M290" s="488">
        <v>0</v>
      </c>
      <c r="N290" s="488">
        <v>0</v>
      </c>
      <c r="O290" s="488">
        <v>0</v>
      </c>
      <c r="P290" s="488">
        <v>0</v>
      </c>
      <c r="Q290" s="489">
        <v>53370595</v>
      </c>
      <c r="R290" s="490">
        <v>0.5</v>
      </c>
      <c r="S290" s="491">
        <v>0.4</v>
      </c>
      <c r="T290" s="491">
        <v>0.09</v>
      </c>
      <c r="U290" s="491">
        <v>0.01</v>
      </c>
      <c r="V290" s="491">
        <v>1</v>
      </c>
      <c r="W290" s="488">
        <v>26685297</v>
      </c>
      <c r="X290" s="488">
        <v>21348238</v>
      </c>
      <c r="Y290" s="488">
        <v>4803354</v>
      </c>
      <c r="Z290" s="488">
        <v>533706</v>
      </c>
      <c r="AA290" s="488">
        <v>53370595</v>
      </c>
      <c r="AB290" s="488">
        <v>0</v>
      </c>
      <c r="AC290" s="488">
        <v>0</v>
      </c>
      <c r="AD290" s="488">
        <v>0</v>
      </c>
      <c r="AE290" s="488">
        <v>0</v>
      </c>
      <c r="AF290" s="488">
        <v>0</v>
      </c>
      <c r="AG290" s="488">
        <v>26685297</v>
      </c>
      <c r="AH290" s="488">
        <v>21348238</v>
      </c>
      <c r="AI290" s="488">
        <v>4803354</v>
      </c>
      <c r="AJ290" s="488">
        <v>533706</v>
      </c>
      <c r="AK290" s="488">
        <v>53370595</v>
      </c>
      <c r="AL290" s="488">
        <v>162575</v>
      </c>
      <c r="AM290" s="488">
        <v>162575</v>
      </c>
      <c r="AN290" s="488">
        <v>0</v>
      </c>
      <c r="AO290" s="488">
        <v>0</v>
      </c>
      <c r="AP290" s="488">
        <v>0</v>
      </c>
      <c r="AQ290" s="488">
        <v>0</v>
      </c>
      <c r="AR290" s="488">
        <v>0</v>
      </c>
      <c r="AS290" s="488">
        <v>0</v>
      </c>
      <c r="AT290" s="488">
        <v>0</v>
      </c>
      <c r="AU290" s="488">
        <v>0</v>
      </c>
      <c r="AV290" s="488">
        <v>0</v>
      </c>
      <c r="AW290" s="488">
        <v>0</v>
      </c>
      <c r="AX290" s="488">
        <v>0</v>
      </c>
      <c r="AY290" s="488">
        <v>0</v>
      </c>
      <c r="AZ290" s="488">
        <v>0</v>
      </c>
      <c r="BA290" s="488">
        <v>0</v>
      </c>
      <c r="BB290" s="488">
        <v>0</v>
      </c>
      <c r="BC290" s="488">
        <v>0</v>
      </c>
      <c r="BD290" s="488">
        <v>0</v>
      </c>
      <c r="BE290" s="491">
        <v>0.5</v>
      </c>
      <c r="BF290" s="491">
        <v>0.4</v>
      </c>
      <c r="BG290" s="491">
        <v>0.09</v>
      </c>
      <c r="BH290" s="491">
        <v>0.01</v>
      </c>
      <c r="BI290" s="491">
        <v>1</v>
      </c>
      <c r="BJ290" s="492">
        <v>-14892</v>
      </c>
      <c r="BK290" s="492">
        <v>-11914</v>
      </c>
      <c r="BL290" s="492">
        <v>-2681</v>
      </c>
      <c r="BM290" s="492">
        <v>-298</v>
      </c>
      <c r="BN290" s="492">
        <v>-29785</v>
      </c>
      <c r="BO290" s="492">
        <v>26670405</v>
      </c>
      <c r="BP290" s="492">
        <v>21498899</v>
      </c>
      <c r="BQ290" s="492">
        <v>4800673</v>
      </c>
      <c r="BR290" s="492">
        <v>533408</v>
      </c>
      <c r="BS290" s="493">
        <v>53503385</v>
      </c>
      <c r="BT290" s="494">
        <v>320682</v>
      </c>
      <c r="BU290" s="492">
        <v>72153</v>
      </c>
      <c r="BV290" s="492">
        <v>8017</v>
      </c>
      <c r="BW290" s="492">
        <v>400852</v>
      </c>
      <c r="BX290" s="492">
        <v>521837</v>
      </c>
      <c r="BY290" s="492">
        <v>117413</v>
      </c>
      <c r="BZ290" s="492">
        <v>13046</v>
      </c>
      <c r="CA290" s="492">
        <v>652296</v>
      </c>
      <c r="CB290" s="492">
        <v>0</v>
      </c>
      <c r="CC290" s="492">
        <v>0</v>
      </c>
      <c r="CD290" s="492">
        <v>0</v>
      </c>
      <c r="CE290" s="492">
        <v>0</v>
      </c>
      <c r="CF290" s="492">
        <v>0</v>
      </c>
      <c r="CG290" s="492">
        <v>0</v>
      </c>
      <c r="CH290" s="492">
        <v>0</v>
      </c>
      <c r="CI290" s="492">
        <v>0</v>
      </c>
      <c r="CJ290" s="492">
        <v>0</v>
      </c>
      <c r="CK290" s="492">
        <v>0</v>
      </c>
      <c r="CL290" s="492">
        <v>0</v>
      </c>
      <c r="CM290" s="492">
        <v>0</v>
      </c>
      <c r="CN290" s="492">
        <v>0</v>
      </c>
      <c r="CO290" s="492">
        <v>0</v>
      </c>
      <c r="CP290" s="492">
        <v>0</v>
      </c>
      <c r="CQ290" s="492">
        <v>0</v>
      </c>
      <c r="CR290" s="492">
        <v>0</v>
      </c>
      <c r="CS290" s="492">
        <v>0</v>
      </c>
      <c r="CT290" s="492">
        <v>0</v>
      </c>
      <c r="CU290" s="492">
        <v>0</v>
      </c>
      <c r="CV290" s="492">
        <v>0</v>
      </c>
      <c r="CW290" s="492">
        <v>0</v>
      </c>
      <c r="CX290" s="492">
        <v>0</v>
      </c>
      <c r="CY290" s="492">
        <v>0</v>
      </c>
      <c r="CZ290" s="492">
        <v>842519</v>
      </c>
      <c r="DA290" s="492">
        <v>189566</v>
      </c>
      <c r="DB290" s="492">
        <v>21063</v>
      </c>
      <c r="DC290" s="493">
        <v>1053148</v>
      </c>
      <c r="DD290" s="591" t="s">
        <v>565</v>
      </c>
      <c r="DE290" s="592" t="s">
        <v>1168</v>
      </c>
      <c r="DF290" s="593" t="s">
        <v>1169</v>
      </c>
    </row>
    <row r="291" spans="1:110" ht="12.75" x14ac:dyDescent="0.2">
      <c r="A291" s="468">
        <v>284</v>
      </c>
      <c r="B291" s="473" t="s">
        <v>441</v>
      </c>
      <c r="C291" s="403" t="s">
        <v>529</v>
      </c>
      <c r="D291" s="474" t="s">
        <v>906</v>
      </c>
      <c r="E291" s="480" t="s">
        <v>551</v>
      </c>
      <c r="F291" s="487">
        <v>34263772.260000005</v>
      </c>
      <c r="G291" s="488">
        <v>0</v>
      </c>
      <c r="H291" s="488">
        <v>3609793.3899999997</v>
      </c>
      <c r="I291" s="488">
        <v>195813</v>
      </c>
      <c r="J291" s="488">
        <v>0</v>
      </c>
      <c r="K291" s="488">
        <v>195813</v>
      </c>
      <c r="L291" s="488">
        <v>0</v>
      </c>
      <c r="M291" s="488">
        <v>0</v>
      </c>
      <c r="N291" s="488">
        <v>0</v>
      </c>
      <c r="O291" s="488">
        <v>0</v>
      </c>
      <c r="P291" s="488">
        <v>0</v>
      </c>
      <c r="Q291" s="489">
        <v>30458166</v>
      </c>
      <c r="R291" s="490">
        <v>0.5</v>
      </c>
      <c r="S291" s="491">
        <v>0.49</v>
      </c>
      <c r="T291" s="491">
        <v>0</v>
      </c>
      <c r="U291" s="491">
        <v>0.01</v>
      </c>
      <c r="V291" s="491">
        <v>1</v>
      </c>
      <c r="W291" s="488">
        <v>15229083</v>
      </c>
      <c r="X291" s="488">
        <v>14924501</v>
      </c>
      <c r="Y291" s="488">
        <v>0</v>
      </c>
      <c r="Z291" s="488">
        <v>304582</v>
      </c>
      <c r="AA291" s="488">
        <v>30458166</v>
      </c>
      <c r="AB291" s="488">
        <v>0</v>
      </c>
      <c r="AC291" s="488">
        <v>0</v>
      </c>
      <c r="AD291" s="488">
        <v>0</v>
      </c>
      <c r="AE291" s="488">
        <v>0</v>
      </c>
      <c r="AF291" s="488">
        <v>0</v>
      </c>
      <c r="AG291" s="488">
        <v>15229083</v>
      </c>
      <c r="AH291" s="488">
        <v>14924501</v>
      </c>
      <c r="AI291" s="488">
        <v>0</v>
      </c>
      <c r="AJ291" s="488">
        <v>304582</v>
      </c>
      <c r="AK291" s="488">
        <v>30458166</v>
      </c>
      <c r="AL291" s="488">
        <v>195813</v>
      </c>
      <c r="AM291" s="488">
        <v>195813</v>
      </c>
      <c r="AN291" s="488">
        <v>0</v>
      </c>
      <c r="AO291" s="488">
        <v>0</v>
      </c>
      <c r="AP291" s="488">
        <v>0</v>
      </c>
      <c r="AQ291" s="488">
        <v>0</v>
      </c>
      <c r="AR291" s="488">
        <v>0</v>
      </c>
      <c r="AS291" s="488">
        <v>0</v>
      </c>
      <c r="AT291" s="488">
        <v>0</v>
      </c>
      <c r="AU291" s="488">
        <v>0</v>
      </c>
      <c r="AV291" s="488">
        <v>0</v>
      </c>
      <c r="AW291" s="488">
        <v>0</v>
      </c>
      <c r="AX291" s="488">
        <v>0</v>
      </c>
      <c r="AY291" s="488">
        <v>0</v>
      </c>
      <c r="AZ291" s="488">
        <v>0</v>
      </c>
      <c r="BA291" s="488">
        <v>0</v>
      </c>
      <c r="BB291" s="488">
        <v>0</v>
      </c>
      <c r="BC291" s="488">
        <v>0</v>
      </c>
      <c r="BD291" s="488">
        <v>0</v>
      </c>
      <c r="BE291" s="491">
        <v>0.5</v>
      </c>
      <c r="BF291" s="491">
        <v>0.49</v>
      </c>
      <c r="BG291" s="491">
        <v>0</v>
      </c>
      <c r="BH291" s="491">
        <v>0.01</v>
      </c>
      <c r="BI291" s="491">
        <v>1</v>
      </c>
      <c r="BJ291" s="492">
        <v>-51782</v>
      </c>
      <c r="BK291" s="492">
        <v>-50746</v>
      </c>
      <c r="BL291" s="492">
        <v>0</v>
      </c>
      <c r="BM291" s="492">
        <v>-1036</v>
      </c>
      <c r="BN291" s="492">
        <v>-103564</v>
      </c>
      <c r="BO291" s="492">
        <v>15177301</v>
      </c>
      <c r="BP291" s="492">
        <v>15069568</v>
      </c>
      <c r="BQ291" s="492">
        <v>0</v>
      </c>
      <c r="BR291" s="492">
        <v>303546</v>
      </c>
      <c r="BS291" s="493">
        <v>30550415</v>
      </c>
      <c r="BT291" s="494">
        <v>224188</v>
      </c>
      <c r="BU291" s="492">
        <v>0</v>
      </c>
      <c r="BV291" s="492">
        <v>4575</v>
      </c>
      <c r="BW291" s="492">
        <v>228763</v>
      </c>
      <c r="BX291" s="492">
        <v>1392580</v>
      </c>
      <c r="BY291" s="492">
        <v>0</v>
      </c>
      <c r="BZ291" s="492">
        <v>28420</v>
      </c>
      <c r="CA291" s="492">
        <v>1421000</v>
      </c>
      <c r="CB291" s="492">
        <v>6363</v>
      </c>
      <c r="CC291" s="492">
        <v>0</v>
      </c>
      <c r="CD291" s="492">
        <v>130</v>
      </c>
      <c r="CE291" s="492">
        <v>6493</v>
      </c>
      <c r="CF291" s="492">
        <v>0</v>
      </c>
      <c r="CG291" s="492">
        <v>0</v>
      </c>
      <c r="CH291" s="492">
        <v>0</v>
      </c>
      <c r="CI291" s="492">
        <v>0</v>
      </c>
      <c r="CJ291" s="492">
        <v>5069</v>
      </c>
      <c r="CK291" s="492">
        <v>0</v>
      </c>
      <c r="CL291" s="492">
        <v>103</v>
      </c>
      <c r="CM291" s="492">
        <v>5172</v>
      </c>
      <c r="CN291" s="492">
        <v>0</v>
      </c>
      <c r="CO291" s="492">
        <v>0</v>
      </c>
      <c r="CP291" s="492">
        <v>0</v>
      </c>
      <c r="CQ291" s="492">
        <v>0</v>
      </c>
      <c r="CR291" s="492">
        <v>0</v>
      </c>
      <c r="CS291" s="492">
        <v>0</v>
      </c>
      <c r="CT291" s="492">
        <v>0</v>
      </c>
      <c r="CU291" s="492">
        <v>0</v>
      </c>
      <c r="CV291" s="492">
        <v>0</v>
      </c>
      <c r="CW291" s="492">
        <v>0</v>
      </c>
      <c r="CX291" s="492">
        <v>0</v>
      </c>
      <c r="CY291" s="492">
        <v>0</v>
      </c>
      <c r="CZ291" s="492">
        <v>1628200</v>
      </c>
      <c r="DA291" s="492">
        <v>0</v>
      </c>
      <c r="DB291" s="492">
        <v>33228</v>
      </c>
      <c r="DC291" s="493">
        <v>1661428</v>
      </c>
      <c r="DD291" s="591" t="s">
        <v>551</v>
      </c>
      <c r="DE291" s="592" t="s">
        <v>529</v>
      </c>
      <c r="DF291" s="593" t="s">
        <v>1212</v>
      </c>
    </row>
    <row r="292" spans="1:110" ht="12.75" x14ac:dyDescent="0.2">
      <c r="A292" s="468">
        <v>285</v>
      </c>
      <c r="B292" s="473" t="s">
        <v>443</v>
      </c>
      <c r="C292" s="403" t="s">
        <v>897</v>
      </c>
      <c r="D292" s="474" t="s">
        <v>906</v>
      </c>
      <c r="E292" s="480" t="s">
        <v>442</v>
      </c>
      <c r="F292" s="487">
        <v>10773710</v>
      </c>
      <c r="G292" s="488">
        <v>648424</v>
      </c>
      <c r="H292" s="488">
        <v>0</v>
      </c>
      <c r="I292" s="488">
        <v>132592</v>
      </c>
      <c r="J292" s="488">
        <v>0</v>
      </c>
      <c r="K292" s="488">
        <v>132592</v>
      </c>
      <c r="L292" s="488">
        <v>0</v>
      </c>
      <c r="M292" s="488">
        <v>0</v>
      </c>
      <c r="N292" s="488">
        <v>746789</v>
      </c>
      <c r="O292" s="488">
        <v>746789</v>
      </c>
      <c r="P292" s="488">
        <v>0</v>
      </c>
      <c r="Q292" s="489">
        <v>10542753</v>
      </c>
      <c r="R292" s="490">
        <v>0.5</v>
      </c>
      <c r="S292" s="491">
        <v>0.4</v>
      </c>
      <c r="T292" s="491">
        <v>0.09</v>
      </c>
      <c r="U292" s="491">
        <v>0.01</v>
      </c>
      <c r="V292" s="491">
        <v>1</v>
      </c>
      <c r="W292" s="488">
        <v>5271376</v>
      </c>
      <c r="X292" s="488">
        <v>4217101</v>
      </c>
      <c r="Y292" s="488">
        <v>948848</v>
      </c>
      <c r="Z292" s="488">
        <v>105428</v>
      </c>
      <c r="AA292" s="488">
        <v>10542753</v>
      </c>
      <c r="AB292" s="488">
        <v>0</v>
      </c>
      <c r="AC292" s="488">
        <v>0</v>
      </c>
      <c r="AD292" s="488">
        <v>0</v>
      </c>
      <c r="AE292" s="488">
        <v>0</v>
      </c>
      <c r="AF292" s="488">
        <v>0</v>
      </c>
      <c r="AG292" s="488">
        <v>5271376</v>
      </c>
      <c r="AH292" s="488">
        <v>4217101</v>
      </c>
      <c r="AI292" s="488">
        <v>948848</v>
      </c>
      <c r="AJ292" s="488">
        <v>105428</v>
      </c>
      <c r="AK292" s="488">
        <v>10542753</v>
      </c>
      <c r="AL292" s="488">
        <v>132592</v>
      </c>
      <c r="AM292" s="488">
        <v>132592</v>
      </c>
      <c r="AN292" s="488">
        <v>0</v>
      </c>
      <c r="AO292" s="488">
        <v>0</v>
      </c>
      <c r="AP292" s="488">
        <v>746789</v>
      </c>
      <c r="AQ292" s="488">
        <v>0</v>
      </c>
      <c r="AR292" s="488">
        <v>746789</v>
      </c>
      <c r="AS292" s="488">
        <v>0</v>
      </c>
      <c r="AT292" s="488">
        <v>0</v>
      </c>
      <c r="AU292" s="488">
        <v>0</v>
      </c>
      <c r="AV292" s="488">
        <v>0</v>
      </c>
      <c r="AW292" s="488">
        <v>0</v>
      </c>
      <c r="AX292" s="488">
        <v>0</v>
      </c>
      <c r="AY292" s="488">
        <v>0</v>
      </c>
      <c r="AZ292" s="488">
        <v>0</v>
      </c>
      <c r="BA292" s="488">
        <v>0</v>
      </c>
      <c r="BB292" s="488">
        <v>0</v>
      </c>
      <c r="BC292" s="488">
        <v>0</v>
      </c>
      <c r="BD292" s="488">
        <v>0</v>
      </c>
      <c r="BE292" s="491">
        <v>0.5</v>
      </c>
      <c r="BF292" s="491">
        <v>0.4</v>
      </c>
      <c r="BG292" s="491">
        <v>0.09</v>
      </c>
      <c r="BH292" s="491">
        <v>0.01</v>
      </c>
      <c r="BI292" s="491">
        <v>1</v>
      </c>
      <c r="BJ292" s="492">
        <v>-656364</v>
      </c>
      <c r="BK292" s="492">
        <v>-525092</v>
      </c>
      <c r="BL292" s="492">
        <v>-118146</v>
      </c>
      <c r="BM292" s="492">
        <v>-13127</v>
      </c>
      <c r="BN292" s="492">
        <v>-1312729</v>
      </c>
      <c r="BO292" s="492">
        <v>4615012</v>
      </c>
      <c r="BP292" s="492">
        <v>4571390</v>
      </c>
      <c r="BQ292" s="492">
        <v>830702</v>
      </c>
      <c r="BR292" s="492">
        <v>92301</v>
      </c>
      <c r="BS292" s="493">
        <v>10109405</v>
      </c>
      <c r="BT292" s="494">
        <v>74565</v>
      </c>
      <c r="BU292" s="492">
        <v>14253</v>
      </c>
      <c r="BV292" s="492">
        <v>1584</v>
      </c>
      <c r="BW292" s="492">
        <v>90402</v>
      </c>
      <c r="BX292" s="492">
        <v>729512</v>
      </c>
      <c r="BY292" s="492">
        <v>164140</v>
      </c>
      <c r="BZ292" s="492">
        <v>18238</v>
      </c>
      <c r="CA292" s="492">
        <v>911890</v>
      </c>
      <c r="CB292" s="492">
        <v>271</v>
      </c>
      <c r="CC292" s="492">
        <v>61</v>
      </c>
      <c r="CD292" s="492">
        <v>7</v>
      </c>
      <c r="CE292" s="492">
        <v>339</v>
      </c>
      <c r="CF292" s="492">
        <v>0</v>
      </c>
      <c r="CG292" s="492">
        <v>0</v>
      </c>
      <c r="CH292" s="492">
        <v>0</v>
      </c>
      <c r="CI292" s="492">
        <v>0</v>
      </c>
      <c r="CJ292" s="492">
        <v>0</v>
      </c>
      <c r="CK292" s="492">
        <v>0</v>
      </c>
      <c r="CL292" s="492">
        <v>0</v>
      </c>
      <c r="CM292" s="492">
        <v>0</v>
      </c>
      <c r="CN292" s="492">
        <v>19411</v>
      </c>
      <c r="CO292" s="492">
        <v>4368</v>
      </c>
      <c r="CP292" s="492">
        <v>485</v>
      </c>
      <c r="CQ292" s="492">
        <v>24264</v>
      </c>
      <c r="CR292" s="492">
        <v>0</v>
      </c>
      <c r="CS292" s="492">
        <v>0</v>
      </c>
      <c r="CT292" s="492">
        <v>0</v>
      </c>
      <c r="CU292" s="492">
        <v>0</v>
      </c>
      <c r="CV292" s="492">
        <v>0</v>
      </c>
      <c r="CW292" s="492">
        <v>0</v>
      </c>
      <c r="CX292" s="492">
        <v>0</v>
      </c>
      <c r="CY292" s="492">
        <v>0</v>
      </c>
      <c r="CZ292" s="492">
        <v>823759</v>
      </c>
      <c r="DA292" s="492">
        <v>182822</v>
      </c>
      <c r="DB292" s="492">
        <v>20314</v>
      </c>
      <c r="DC292" s="493">
        <v>1026895</v>
      </c>
      <c r="DD292" s="591" t="s">
        <v>442</v>
      </c>
      <c r="DE292" s="592" t="s">
        <v>1211</v>
      </c>
      <c r="DF292" s="593" t="s">
        <v>1212</v>
      </c>
    </row>
    <row r="293" spans="1:110" ht="12.75" x14ac:dyDescent="0.2">
      <c r="A293" s="468">
        <v>286</v>
      </c>
      <c r="B293" s="473" t="s">
        <v>445</v>
      </c>
      <c r="C293" s="403" t="s">
        <v>909</v>
      </c>
      <c r="D293" s="474" t="s">
        <v>903</v>
      </c>
      <c r="E293" s="480" t="s">
        <v>444</v>
      </c>
      <c r="F293" s="487">
        <v>426274043</v>
      </c>
      <c r="G293" s="488">
        <v>23454911</v>
      </c>
      <c r="H293" s="488">
        <v>0</v>
      </c>
      <c r="I293" s="488">
        <v>1016741</v>
      </c>
      <c r="J293" s="488">
        <v>0</v>
      </c>
      <c r="K293" s="488">
        <v>1016741</v>
      </c>
      <c r="L293" s="488">
        <v>0</v>
      </c>
      <c r="M293" s="488">
        <v>0</v>
      </c>
      <c r="N293" s="488">
        <v>0</v>
      </c>
      <c r="O293" s="488">
        <v>0</v>
      </c>
      <c r="P293" s="488">
        <v>0</v>
      </c>
      <c r="Q293" s="489">
        <v>448712213</v>
      </c>
      <c r="R293" s="490">
        <v>0.33</v>
      </c>
      <c r="S293" s="491">
        <v>0.3</v>
      </c>
      <c r="T293" s="491">
        <v>0.37</v>
      </c>
      <c r="U293" s="491">
        <v>0</v>
      </c>
      <c r="V293" s="491">
        <v>1</v>
      </c>
      <c r="W293" s="488">
        <v>148075030</v>
      </c>
      <c r="X293" s="488">
        <v>134613664</v>
      </c>
      <c r="Y293" s="488">
        <v>166023519</v>
      </c>
      <c r="Z293" s="488">
        <v>0</v>
      </c>
      <c r="AA293" s="488">
        <v>448712213</v>
      </c>
      <c r="AB293" s="488">
        <v>0</v>
      </c>
      <c r="AC293" s="488">
        <v>0</v>
      </c>
      <c r="AD293" s="488">
        <v>0</v>
      </c>
      <c r="AE293" s="488">
        <v>0</v>
      </c>
      <c r="AF293" s="488">
        <v>0</v>
      </c>
      <c r="AG293" s="488">
        <v>148075030</v>
      </c>
      <c r="AH293" s="488">
        <v>134613664</v>
      </c>
      <c r="AI293" s="488">
        <v>166023519</v>
      </c>
      <c r="AJ293" s="488">
        <v>0</v>
      </c>
      <c r="AK293" s="488">
        <v>448712213</v>
      </c>
      <c r="AL293" s="488">
        <v>1016741</v>
      </c>
      <c r="AM293" s="488">
        <v>1016741</v>
      </c>
      <c r="AN293" s="488">
        <v>0</v>
      </c>
      <c r="AO293" s="488">
        <v>0</v>
      </c>
      <c r="AP293" s="488">
        <v>0</v>
      </c>
      <c r="AQ293" s="488">
        <v>0</v>
      </c>
      <c r="AR293" s="488">
        <v>0</v>
      </c>
      <c r="AS293" s="488">
        <v>0</v>
      </c>
      <c r="AT293" s="488">
        <v>0</v>
      </c>
      <c r="AU293" s="488">
        <v>0</v>
      </c>
      <c r="AV293" s="488">
        <v>0</v>
      </c>
      <c r="AW293" s="488">
        <v>0</v>
      </c>
      <c r="AX293" s="488">
        <v>0</v>
      </c>
      <c r="AY293" s="488">
        <v>0</v>
      </c>
      <c r="AZ293" s="488">
        <v>0</v>
      </c>
      <c r="BA293" s="488">
        <v>0</v>
      </c>
      <c r="BB293" s="488">
        <v>0</v>
      </c>
      <c r="BC293" s="488">
        <v>0</v>
      </c>
      <c r="BD293" s="488">
        <v>0</v>
      </c>
      <c r="BE293" s="491">
        <v>0.5</v>
      </c>
      <c r="BF293" s="491">
        <v>0.3</v>
      </c>
      <c r="BG293" s="491">
        <v>0.2</v>
      </c>
      <c r="BH293" s="491">
        <v>0</v>
      </c>
      <c r="BI293" s="491">
        <v>1</v>
      </c>
      <c r="BJ293" s="492">
        <v>-656829</v>
      </c>
      <c r="BK293" s="492">
        <v>-394098</v>
      </c>
      <c r="BL293" s="492">
        <v>-262732</v>
      </c>
      <c r="BM293" s="492">
        <v>0</v>
      </c>
      <c r="BN293" s="492">
        <v>-1313659</v>
      </c>
      <c r="BO293" s="492">
        <v>147418201</v>
      </c>
      <c r="BP293" s="492">
        <v>135236307</v>
      </c>
      <c r="BQ293" s="492">
        <v>165760787</v>
      </c>
      <c r="BR293" s="492">
        <v>0</v>
      </c>
      <c r="BS293" s="493">
        <v>448415295</v>
      </c>
      <c r="BT293" s="494">
        <v>2022094</v>
      </c>
      <c r="BU293" s="492">
        <v>2493916</v>
      </c>
      <c r="BV293" s="492">
        <v>0</v>
      </c>
      <c r="BW293" s="492">
        <v>4516010</v>
      </c>
      <c r="BX293" s="492">
        <v>1047046</v>
      </c>
      <c r="BY293" s="492">
        <v>1291356</v>
      </c>
      <c r="BZ293" s="492">
        <v>0</v>
      </c>
      <c r="CA293" s="492">
        <v>2338402</v>
      </c>
      <c r="CB293" s="492">
        <v>0</v>
      </c>
      <c r="CC293" s="492">
        <v>0</v>
      </c>
      <c r="CD293" s="492">
        <v>0</v>
      </c>
      <c r="CE293" s="492">
        <v>0</v>
      </c>
      <c r="CF293" s="492">
        <v>164304</v>
      </c>
      <c r="CG293" s="492">
        <v>202642</v>
      </c>
      <c r="CH293" s="492">
        <v>0</v>
      </c>
      <c r="CI293" s="492">
        <v>366946</v>
      </c>
      <c r="CJ293" s="492">
        <v>1400</v>
      </c>
      <c r="CK293" s="492">
        <v>1726</v>
      </c>
      <c r="CL293" s="492">
        <v>0</v>
      </c>
      <c r="CM293" s="492">
        <v>3126</v>
      </c>
      <c r="CN293" s="492">
        <v>0</v>
      </c>
      <c r="CO293" s="492">
        <v>0</v>
      </c>
      <c r="CP293" s="492">
        <v>0</v>
      </c>
      <c r="CQ293" s="492">
        <v>0</v>
      </c>
      <c r="CR293" s="492">
        <v>9135</v>
      </c>
      <c r="CS293" s="492">
        <v>11267</v>
      </c>
      <c r="CT293" s="492">
        <v>0</v>
      </c>
      <c r="CU293" s="492">
        <v>20402</v>
      </c>
      <c r="CV293" s="492">
        <v>0</v>
      </c>
      <c r="CW293" s="492">
        <v>0</v>
      </c>
      <c r="CX293" s="492">
        <v>0</v>
      </c>
      <c r="CY293" s="492">
        <v>0</v>
      </c>
      <c r="CZ293" s="492">
        <v>3243979</v>
      </c>
      <c r="DA293" s="492">
        <v>4000907</v>
      </c>
      <c r="DB293" s="492">
        <v>0</v>
      </c>
      <c r="DC293" s="493">
        <v>7244886</v>
      </c>
      <c r="DD293" s="591" t="s">
        <v>444</v>
      </c>
      <c r="DE293" s="592" t="s">
        <v>1173</v>
      </c>
      <c r="DF293" s="592" t="s">
        <v>1174</v>
      </c>
    </row>
    <row r="294" spans="1:110" ht="12.75" x14ac:dyDescent="0.2">
      <c r="A294" s="468">
        <v>287</v>
      </c>
      <c r="B294" s="473" t="s">
        <v>447</v>
      </c>
      <c r="C294" s="403" t="s">
        <v>904</v>
      </c>
      <c r="D294" s="474" t="s">
        <v>899</v>
      </c>
      <c r="E294" s="480" t="s">
        <v>446</v>
      </c>
      <c r="F294" s="487">
        <v>162482833</v>
      </c>
      <c r="G294" s="488">
        <v>0</v>
      </c>
      <c r="H294" s="488">
        <v>9789188</v>
      </c>
      <c r="I294" s="488">
        <v>442753</v>
      </c>
      <c r="J294" s="488">
        <v>0</v>
      </c>
      <c r="K294" s="488">
        <v>442753</v>
      </c>
      <c r="L294" s="488">
        <v>0</v>
      </c>
      <c r="M294" s="488">
        <v>0</v>
      </c>
      <c r="N294" s="488">
        <v>72696</v>
      </c>
      <c r="O294" s="488">
        <v>72696</v>
      </c>
      <c r="P294" s="488">
        <v>0</v>
      </c>
      <c r="Q294" s="489">
        <v>152178196</v>
      </c>
      <c r="R294" s="490">
        <v>0</v>
      </c>
      <c r="S294" s="491">
        <v>0.99</v>
      </c>
      <c r="T294" s="491">
        <v>0</v>
      </c>
      <c r="U294" s="491">
        <v>0.01</v>
      </c>
      <c r="V294" s="491">
        <v>1</v>
      </c>
      <c r="W294" s="488">
        <v>0</v>
      </c>
      <c r="X294" s="488">
        <v>150656414</v>
      </c>
      <c r="Y294" s="488">
        <v>0</v>
      </c>
      <c r="Z294" s="488">
        <v>1521782</v>
      </c>
      <c r="AA294" s="488">
        <v>152178196</v>
      </c>
      <c r="AB294" s="488">
        <v>0</v>
      </c>
      <c r="AC294" s="488">
        <v>0</v>
      </c>
      <c r="AD294" s="488">
        <v>0</v>
      </c>
      <c r="AE294" s="488">
        <v>0</v>
      </c>
      <c r="AF294" s="488">
        <v>0</v>
      </c>
      <c r="AG294" s="488">
        <v>0</v>
      </c>
      <c r="AH294" s="488">
        <v>150656414</v>
      </c>
      <c r="AI294" s="488">
        <v>0</v>
      </c>
      <c r="AJ294" s="488">
        <v>1521782</v>
      </c>
      <c r="AK294" s="488">
        <v>152178196</v>
      </c>
      <c r="AL294" s="488">
        <v>442753</v>
      </c>
      <c r="AM294" s="488">
        <v>442753</v>
      </c>
      <c r="AN294" s="488">
        <v>0</v>
      </c>
      <c r="AO294" s="488">
        <v>0</v>
      </c>
      <c r="AP294" s="488">
        <v>72696</v>
      </c>
      <c r="AQ294" s="488">
        <v>0</v>
      </c>
      <c r="AR294" s="488">
        <v>72696</v>
      </c>
      <c r="AS294" s="488">
        <v>0</v>
      </c>
      <c r="AT294" s="488">
        <v>0</v>
      </c>
      <c r="AU294" s="488">
        <v>0</v>
      </c>
      <c r="AV294" s="488">
        <v>0</v>
      </c>
      <c r="AW294" s="488">
        <v>0</v>
      </c>
      <c r="AX294" s="488">
        <v>0</v>
      </c>
      <c r="AY294" s="488">
        <v>0</v>
      </c>
      <c r="AZ294" s="488">
        <v>0</v>
      </c>
      <c r="BA294" s="488">
        <v>0</v>
      </c>
      <c r="BB294" s="488">
        <v>0</v>
      </c>
      <c r="BC294" s="488">
        <v>0</v>
      </c>
      <c r="BD294" s="488">
        <v>0</v>
      </c>
      <c r="BE294" s="491">
        <v>0.5</v>
      </c>
      <c r="BF294" s="491">
        <v>0.49</v>
      </c>
      <c r="BG294" s="491">
        <v>0</v>
      </c>
      <c r="BH294" s="491">
        <v>0.01</v>
      </c>
      <c r="BI294" s="491">
        <v>1</v>
      </c>
      <c r="BJ294" s="492">
        <v>-647176</v>
      </c>
      <c r="BK294" s="492">
        <v>-634232</v>
      </c>
      <c r="BL294" s="492">
        <v>0</v>
      </c>
      <c r="BM294" s="492">
        <v>-12944</v>
      </c>
      <c r="BN294" s="492">
        <v>-1294352</v>
      </c>
      <c r="BO294" s="492">
        <v>-647176</v>
      </c>
      <c r="BP294" s="492">
        <v>150537631</v>
      </c>
      <c r="BQ294" s="492">
        <v>0</v>
      </c>
      <c r="BR294" s="492">
        <v>1508838</v>
      </c>
      <c r="BS294" s="493">
        <v>151399293</v>
      </c>
      <c r="BT294" s="494">
        <v>2264171</v>
      </c>
      <c r="BU294" s="492">
        <v>0</v>
      </c>
      <c r="BV294" s="492">
        <v>22859</v>
      </c>
      <c r="BW294" s="492">
        <v>2287030</v>
      </c>
      <c r="BX294" s="492">
        <v>3237582</v>
      </c>
      <c r="BY294" s="492">
        <v>0</v>
      </c>
      <c r="BZ294" s="492">
        <v>32703</v>
      </c>
      <c r="CA294" s="492">
        <v>3270285</v>
      </c>
      <c r="CB294" s="492">
        <v>0</v>
      </c>
      <c r="CC294" s="492">
        <v>0</v>
      </c>
      <c r="CD294" s="492">
        <v>0</v>
      </c>
      <c r="CE294" s="492">
        <v>0</v>
      </c>
      <c r="CF294" s="492">
        <v>0</v>
      </c>
      <c r="CG294" s="492">
        <v>0</v>
      </c>
      <c r="CH294" s="492">
        <v>0</v>
      </c>
      <c r="CI294" s="492">
        <v>0</v>
      </c>
      <c r="CJ294" s="492">
        <v>0</v>
      </c>
      <c r="CK294" s="492">
        <v>0</v>
      </c>
      <c r="CL294" s="492">
        <v>0</v>
      </c>
      <c r="CM294" s="492">
        <v>0</v>
      </c>
      <c r="CN294" s="492">
        <v>0</v>
      </c>
      <c r="CO294" s="492">
        <v>0</v>
      </c>
      <c r="CP294" s="492">
        <v>0</v>
      </c>
      <c r="CQ294" s="492">
        <v>0</v>
      </c>
      <c r="CR294" s="492">
        <v>0</v>
      </c>
      <c r="CS294" s="492">
        <v>0</v>
      </c>
      <c r="CT294" s="492">
        <v>0</v>
      </c>
      <c r="CU294" s="492">
        <v>0</v>
      </c>
      <c r="CV294" s="492">
        <v>0</v>
      </c>
      <c r="CW294" s="492">
        <v>0</v>
      </c>
      <c r="CX294" s="492">
        <v>0</v>
      </c>
      <c r="CY294" s="492">
        <v>0</v>
      </c>
      <c r="CZ294" s="492">
        <v>5501753</v>
      </c>
      <c r="DA294" s="492">
        <v>0</v>
      </c>
      <c r="DB294" s="492">
        <v>55562</v>
      </c>
      <c r="DC294" s="493">
        <v>5557315</v>
      </c>
      <c r="DD294" s="591" t="s">
        <v>446</v>
      </c>
      <c r="DE294" s="592" t="s">
        <v>1175</v>
      </c>
      <c r="DF294" s="593" t="s">
        <v>1187</v>
      </c>
    </row>
    <row r="295" spans="1:110" ht="12.75" x14ac:dyDescent="0.2">
      <c r="A295" s="468">
        <v>288</v>
      </c>
      <c r="B295" s="473" t="s">
        <v>449</v>
      </c>
      <c r="C295" s="403" t="s">
        <v>897</v>
      </c>
      <c r="D295" s="474" t="s">
        <v>898</v>
      </c>
      <c r="E295" s="480" t="s">
        <v>448</v>
      </c>
      <c r="F295" s="487">
        <v>55388765</v>
      </c>
      <c r="G295" s="488">
        <v>0</v>
      </c>
      <c r="H295" s="488">
        <v>732748</v>
      </c>
      <c r="I295" s="488">
        <v>172841</v>
      </c>
      <c r="J295" s="488">
        <v>0</v>
      </c>
      <c r="K295" s="488">
        <v>172841</v>
      </c>
      <c r="L295" s="488">
        <v>0</v>
      </c>
      <c r="M295" s="488">
        <v>0</v>
      </c>
      <c r="N295" s="488">
        <v>0</v>
      </c>
      <c r="O295" s="488">
        <v>0</v>
      </c>
      <c r="P295" s="488">
        <v>0</v>
      </c>
      <c r="Q295" s="489">
        <v>54483176</v>
      </c>
      <c r="R295" s="490">
        <v>0.5</v>
      </c>
      <c r="S295" s="491">
        <v>0.4</v>
      </c>
      <c r="T295" s="491">
        <v>0.09</v>
      </c>
      <c r="U295" s="491">
        <v>0.01</v>
      </c>
      <c r="V295" s="491">
        <v>1</v>
      </c>
      <c r="W295" s="488">
        <v>27241588</v>
      </c>
      <c r="X295" s="488">
        <v>21793270</v>
      </c>
      <c r="Y295" s="488">
        <v>4903486</v>
      </c>
      <c r="Z295" s="488">
        <v>544832</v>
      </c>
      <c r="AA295" s="488">
        <v>54483176</v>
      </c>
      <c r="AB295" s="488">
        <v>0</v>
      </c>
      <c r="AC295" s="488">
        <v>0</v>
      </c>
      <c r="AD295" s="488">
        <v>0</v>
      </c>
      <c r="AE295" s="488">
        <v>0</v>
      </c>
      <c r="AF295" s="488">
        <v>0</v>
      </c>
      <c r="AG295" s="488">
        <v>27241588</v>
      </c>
      <c r="AH295" s="488">
        <v>21793270</v>
      </c>
      <c r="AI295" s="488">
        <v>4903486</v>
      </c>
      <c r="AJ295" s="488">
        <v>544832</v>
      </c>
      <c r="AK295" s="488">
        <v>54483176</v>
      </c>
      <c r="AL295" s="488">
        <v>172841</v>
      </c>
      <c r="AM295" s="488">
        <v>172841</v>
      </c>
      <c r="AN295" s="488">
        <v>0</v>
      </c>
      <c r="AO295" s="488">
        <v>0</v>
      </c>
      <c r="AP295" s="488">
        <v>0</v>
      </c>
      <c r="AQ295" s="488">
        <v>0</v>
      </c>
      <c r="AR295" s="488">
        <v>0</v>
      </c>
      <c r="AS295" s="488">
        <v>0</v>
      </c>
      <c r="AT295" s="488">
        <v>0</v>
      </c>
      <c r="AU295" s="488">
        <v>0</v>
      </c>
      <c r="AV295" s="488">
        <v>0</v>
      </c>
      <c r="AW295" s="488">
        <v>0</v>
      </c>
      <c r="AX295" s="488">
        <v>0</v>
      </c>
      <c r="AY295" s="488">
        <v>0</v>
      </c>
      <c r="AZ295" s="488">
        <v>0</v>
      </c>
      <c r="BA295" s="488">
        <v>0</v>
      </c>
      <c r="BB295" s="488">
        <v>0</v>
      </c>
      <c r="BC295" s="488">
        <v>0</v>
      </c>
      <c r="BD295" s="488">
        <v>0</v>
      </c>
      <c r="BE295" s="491">
        <v>0.5</v>
      </c>
      <c r="BF295" s="491">
        <v>0.4</v>
      </c>
      <c r="BG295" s="491">
        <v>0.09</v>
      </c>
      <c r="BH295" s="491">
        <v>0.01</v>
      </c>
      <c r="BI295" s="491">
        <v>1</v>
      </c>
      <c r="BJ295" s="492">
        <v>-128825</v>
      </c>
      <c r="BK295" s="492">
        <v>-103059</v>
      </c>
      <c r="BL295" s="492">
        <v>-23188</v>
      </c>
      <c r="BM295" s="492">
        <v>-2576</v>
      </c>
      <c r="BN295" s="492">
        <v>-257648</v>
      </c>
      <c r="BO295" s="492">
        <v>27112763</v>
      </c>
      <c r="BP295" s="492">
        <v>21863052</v>
      </c>
      <c r="BQ295" s="492">
        <v>4880298</v>
      </c>
      <c r="BR295" s="492">
        <v>542256</v>
      </c>
      <c r="BS295" s="493">
        <v>54398369</v>
      </c>
      <c r="BT295" s="494">
        <v>327367</v>
      </c>
      <c r="BU295" s="492">
        <v>73658</v>
      </c>
      <c r="BV295" s="492">
        <v>8184</v>
      </c>
      <c r="BW295" s="492">
        <v>409209</v>
      </c>
      <c r="BX295" s="492">
        <v>602319</v>
      </c>
      <c r="BY295" s="492">
        <v>135522</v>
      </c>
      <c r="BZ295" s="492">
        <v>15058</v>
      </c>
      <c r="CA295" s="492">
        <v>752899</v>
      </c>
      <c r="CB295" s="492">
        <v>832</v>
      </c>
      <c r="CC295" s="492">
        <v>187</v>
      </c>
      <c r="CD295" s="492">
        <v>21</v>
      </c>
      <c r="CE295" s="492">
        <v>1040</v>
      </c>
      <c r="CF295" s="492">
        <v>0</v>
      </c>
      <c r="CG295" s="492">
        <v>0</v>
      </c>
      <c r="CH295" s="492">
        <v>0</v>
      </c>
      <c r="CI295" s="492">
        <v>0</v>
      </c>
      <c r="CJ295" s="492">
        <v>7630</v>
      </c>
      <c r="CK295" s="492">
        <v>1717</v>
      </c>
      <c r="CL295" s="492">
        <v>191</v>
      </c>
      <c r="CM295" s="492">
        <v>9538</v>
      </c>
      <c r="CN295" s="492">
        <v>0</v>
      </c>
      <c r="CO295" s="492">
        <v>0</v>
      </c>
      <c r="CP295" s="492">
        <v>0</v>
      </c>
      <c r="CQ295" s="492">
        <v>0</v>
      </c>
      <c r="CR295" s="492">
        <v>0</v>
      </c>
      <c r="CS295" s="492">
        <v>0</v>
      </c>
      <c r="CT295" s="492">
        <v>0</v>
      </c>
      <c r="CU295" s="492">
        <v>0</v>
      </c>
      <c r="CV295" s="492">
        <v>0</v>
      </c>
      <c r="CW295" s="492">
        <v>0</v>
      </c>
      <c r="CX295" s="492">
        <v>0</v>
      </c>
      <c r="CY295" s="492">
        <v>0</v>
      </c>
      <c r="CZ295" s="492">
        <v>938148</v>
      </c>
      <c r="DA295" s="492">
        <v>211084</v>
      </c>
      <c r="DB295" s="492">
        <v>23454</v>
      </c>
      <c r="DC295" s="493">
        <v>1172686</v>
      </c>
      <c r="DD295" s="591" t="s">
        <v>448</v>
      </c>
      <c r="DE295" s="592" t="s">
        <v>1168</v>
      </c>
      <c r="DF295" s="593" t="s">
        <v>1169</v>
      </c>
    </row>
    <row r="296" spans="1:110" ht="12.75" x14ac:dyDescent="0.2">
      <c r="A296" s="468">
        <v>289</v>
      </c>
      <c r="B296" s="473" t="s">
        <v>451</v>
      </c>
      <c r="C296" s="403" t="s">
        <v>897</v>
      </c>
      <c r="D296" s="474" t="s">
        <v>901</v>
      </c>
      <c r="E296" s="480" t="s">
        <v>450</v>
      </c>
      <c r="F296" s="487">
        <v>43300149</v>
      </c>
      <c r="G296" s="488">
        <v>0</v>
      </c>
      <c r="H296" s="488">
        <v>1164784</v>
      </c>
      <c r="I296" s="488">
        <v>138766</v>
      </c>
      <c r="J296" s="488">
        <v>0</v>
      </c>
      <c r="K296" s="488">
        <v>138766</v>
      </c>
      <c r="L296" s="488">
        <v>0</v>
      </c>
      <c r="M296" s="488">
        <v>0</v>
      </c>
      <c r="N296" s="488">
        <v>136486</v>
      </c>
      <c r="O296" s="488">
        <v>136486</v>
      </c>
      <c r="P296" s="488">
        <v>0</v>
      </c>
      <c r="Q296" s="489">
        <v>41860113</v>
      </c>
      <c r="R296" s="490">
        <v>0.5</v>
      </c>
      <c r="S296" s="491">
        <v>0.4</v>
      </c>
      <c r="T296" s="491">
        <v>0.09</v>
      </c>
      <c r="U296" s="491">
        <v>0.01</v>
      </c>
      <c r="V296" s="491">
        <v>1</v>
      </c>
      <c r="W296" s="488">
        <v>20930057</v>
      </c>
      <c r="X296" s="488">
        <v>16744045</v>
      </c>
      <c r="Y296" s="488">
        <v>3767410</v>
      </c>
      <c r="Z296" s="488">
        <v>418601</v>
      </c>
      <c r="AA296" s="488">
        <v>41860113</v>
      </c>
      <c r="AB296" s="488">
        <v>0</v>
      </c>
      <c r="AC296" s="488">
        <v>0</v>
      </c>
      <c r="AD296" s="488">
        <v>0</v>
      </c>
      <c r="AE296" s="488">
        <v>0</v>
      </c>
      <c r="AF296" s="488">
        <v>0</v>
      </c>
      <c r="AG296" s="488">
        <v>20930057</v>
      </c>
      <c r="AH296" s="488">
        <v>16744045</v>
      </c>
      <c r="AI296" s="488">
        <v>3767410</v>
      </c>
      <c r="AJ296" s="488">
        <v>418601</v>
      </c>
      <c r="AK296" s="488">
        <v>41860113</v>
      </c>
      <c r="AL296" s="488">
        <v>138766</v>
      </c>
      <c r="AM296" s="488">
        <v>138766</v>
      </c>
      <c r="AN296" s="488">
        <v>0</v>
      </c>
      <c r="AO296" s="488">
        <v>0</v>
      </c>
      <c r="AP296" s="488">
        <v>136486</v>
      </c>
      <c r="AQ296" s="488">
        <v>0</v>
      </c>
      <c r="AR296" s="488">
        <v>136486</v>
      </c>
      <c r="AS296" s="488">
        <v>0</v>
      </c>
      <c r="AT296" s="488">
        <v>0</v>
      </c>
      <c r="AU296" s="488">
        <v>0</v>
      </c>
      <c r="AV296" s="488">
        <v>0</v>
      </c>
      <c r="AW296" s="488">
        <v>0</v>
      </c>
      <c r="AX296" s="488">
        <v>0</v>
      </c>
      <c r="AY296" s="488">
        <v>0</v>
      </c>
      <c r="AZ296" s="488">
        <v>0</v>
      </c>
      <c r="BA296" s="488">
        <v>0</v>
      </c>
      <c r="BB296" s="488">
        <v>0</v>
      </c>
      <c r="BC296" s="488">
        <v>0</v>
      </c>
      <c r="BD296" s="488">
        <v>0</v>
      </c>
      <c r="BE296" s="491">
        <v>0.5</v>
      </c>
      <c r="BF296" s="491">
        <v>0.4</v>
      </c>
      <c r="BG296" s="491">
        <v>0.09</v>
      </c>
      <c r="BH296" s="491">
        <v>0.01</v>
      </c>
      <c r="BI296" s="491">
        <v>1</v>
      </c>
      <c r="BJ296" s="492">
        <v>-1714669</v>
      </c>
      <c r="BK296" s="492">
        <v>-1371735</v>
      </c>
      <c r="BL296" s="492">
        <v>-308640</v>
      </c>
      <c r="BM296" s="492">
        <v>-34293</v>
      </c>
      <c r="BN296" s="492">
        <v>-3429337</v>
      </c>
      <c r="BO296" s="492">
        <v>19215388</v>
      </c>
      <c r="BP296" s="492">
        <v>15647562</v>
      </c>
      <c r="BQ296" s="492">
        <v>3458770</v>
      </c>
      <c r="BR296" s="492">
        <v>384308</v>
      </c>
      <c r="BS296" s="493">
        <v>38706028</v>
      </c>
      <c r="BT296" s="494">
        <v>253570</v>
      </c>
      <c r="BU296" s="492">
        <v>56592</v>
      </c>
      <c r="BV296" s="492">
        <v>6288</v>
      </c>
      <c r="BW296" s="492">
        <v>316450</v>
      </c>
      <c r="BX296" s="492">
        <v>558469</v>
      </c>
      <c r="BY296" s="492">
        <v>125656</v>
      </c>
      <c r="BZ296" s="492">
        <v>13962</v>
      </c>
      <c r="CA296" s="492">
        <v>698087</v>
      </c>
      <c r="CB296" s="492">
        <v>3993</v>
      </c>
      <c r="CC296" s="492">
        <v>898</v>
      </c>
      <c r="CD296" s="492">
        <v>100</v>
      </c>
      <c r="CE296" s="492">
        <v>4991</v>
      </c>
      <c r="CF296" s="492">
        <v>0</v>
      </c>
      <c r="CG296" s="492">
        <v>0</v>
      </c>
      <c r="CH296" s="492">
        <v>0</v>
      </c>
      <c r="CI296" s="492">
        <v>0</v>
      </c>
      <c r="CJ296" s="492">
        <v>0</v>
      </c>
      <c r="CK296" s="492">
        <v>0</v>
      </c>
      <c r="CL296" s="492">
        <v>0</v>
      </c>
      <c r="CM296" s="492">
        <v>0</v>
      </c>
      <c r="CN296" s="492">
        <v>13343</v>
      </c>
      <c r="CO296" s="492">
        <v>3002</v>
      </c>
      <c r="CP296" s="492">
        <v>334</v>
      </c>
      <c r="CQ296" s="492">
        <v>16679</v>
      </c>
      <c r="CR296" s="492">
        <v>1219</v>
      </c>
      <c r="CS296" s="492">
        <v>274</v>
      </c>
      <c r="CT296" s="492">
        <v>30</v>
      </c>
      <c r="CU296" s="492">
        <v>1523</v>
      </c>
      <c r="CV296" s="492">
        <v>0</v>
      </c>
      <c r="CW296" s="492">
        <v>0</v>
      </c>
      <c r="CX296" s="492">
        <v>0</v>
      </c>
      <c r="CY296" s="492">
        <v>0</v>
      </c>
      <c r="CZ296" s="492">
        <v>830594</v>
      </c>
      <c r="DA296" s="492">
        <v>186422</v>
      </c>
      <c r="DB296" s="492">
        <v>20714</v>
      </c>
      <c r="DC296" s="493">
        <v>1037730</v>
      </c>
      <c r="DD296" s="591" t="s">
        <v>450</v>
      </c>
      <c r="DE296" s="592" t="s">
        <v>1177</v>
      </c>
      <c r="DF296" s="593" t="s">
        <v>1178</v>
      </c>
    </row>
    <row r="297" spans="1:110" ht="12.75" x14ac:dyDescent="0.2">
      <c r="A297" s="468">
        <v>290</v>
      </c>
      <c r="B297" s="473" t="s">
        <v>453</v>
      </c>
      <c r="C297" s="403" t="s">
        <v>897</v>
      </c>
      <c r="D297" s="474" t="s">
        <v>898</v>
      </c>
      <c r="E297" s="480" t="s">
        <v>452</v>
      </c>
      <c r="F297" s="487">
        <v>57679440</v>
      </c>
      <c r="G297" s="488">
        <v>0</v>
      </c>
      <c r="H297" s="488">
        <v>3976963</v>
      </c>
      <c r="I297" s="488">
        <v>179515</v>
      </c>
      <c r="J297" s="488">
        <v>0</v>
      </c>
      <c r="K297" s="488">
        <v>179515</v>
      </c>
      <c r="L297" s="488">
        <v>0</v>
      </c>
      <c r="M297" s="488">
        <v>817931</v>
      </c>
      <c r="N297" s="488">
        <v>236429</v>
      </c>
      <c r="O297" s="488">
        <v>236429</v>
      </c>
      <c r="P297" s="488">
        <v>0</v>
      </c>
      <c r="Q297" s="489">
        <v>52468602</v>
      </c>
      <c r="R297" s="490">
        <v>0.5</v>
      </c>
      <c r="S297" s="491">
        <v>0.4</v>
      </c>
      <c r="T297" s="491">
        <v>0.1</v>
      </c>
      <c r="U297" s="491">
        <v>0</v>
      </c>
      <c r="V297" s="491">
        <v>1</v>
      </c>
      <c r="W297" s="488">
        <v>26234301</v>
      </c>
      <c r="X297" s="488">
        <v>20987441</v>
      </c>
      <c r="Y297" s="488">
        <v>5246860</v>
      </c>
      <c r="Z297" s="488">
        <v>0</v>
      </c>
      <c r="AA297" s="488">
        <v>52468602</v>
      </c>
      <c r="AB297" s="488">
        <v>659722</v>
      </c>
      <c r="AC297" s="488">
        <v>0</v>
      </c>
      <c r="AD297" s="488">
        <v>0</v>
      </c>
      <c r="AE297" s="488">
        <v>0</v>
      </c>
      <c r="AF297" s="488">
        <v>659722</v>
      </c>
      <c r="AG297" s="488">
        <v>25574579</v>
      </c>
      <c r="AH297" s="488">
        <v>20987441</v>
      </c>
      <c r="AI297" s="488">
        <v>5246860</v>
      </c>
      <c r="AJ297" s="488">
        <v>0</v>
      </c>
      <c r="AK297" s="488">
        <v>51808880</v>
      </c>
      <c r="AL297" s="488">
        <v>179515</v>
      </c>
      <c r="AM297" s="488">
        <v>179515</v>
      </c>
      <c r="AN297" s="488">
        <v>817931</v>
      </c>
      <c r="AO297" s="488">
        <v>817931</v>
      </c>
      <c r="AP297" s="488">
        <v>236429</v>
      </c>
      <c r="AQ297" s="488">
        <v>0</v>
      </c>
      <c r="AR297" s="488">
        <v>236429</v>
      </c>
      <c r="AS297" s="488">
        <v>659722</v>
      </c>
      <c r="AT297" s="488">
        <v>0</v>
      </c>
      <c r="AU297" s="488">
        <v>0</v>
      </c>
      <c r="AV297" s="488">
        <v>659722</v>
      </c>
      <c r="AW297" s="488">
        <v>0</v>
      </c>
      <c r="AX297" s="488">
        <v>0</v>
      </c>
      <c r="AY297" s="488">
        <v>0</v>
      </c>
      <c r="AZ297" s="488">
        <v>0</v>
      </c>
      <c r="BA297" s="488">
        <v>0</v>
      </c>
      <c r="BB297" s="488">
        <v>0</v>
      </c>
      <c r="BC297" s="488">
        <v>0</v>
      </c>
      <c r="BD297" s="488">
        <v>0</v>
      </c>
      <c r="BE297" s="491">
        <v>0.5</v>
      </c>
      <c r="BF297" s="491">
        <v>0.4</v>
      </c>
      <c r="BG297" s="491">
        <v>0.1</v>
      </c>
      <c r="BH297" s="491">
        <v>0</v>
      </c>
      <c r="BI297" s="491">
        <v>1</v>
      </c>
      <c r="BJ297" s="492">
        <v>-1299203</v>
      </c>
      <c r="BK297" s="492">
        <v>-1039363</v>
      </c>
      <c r="BL297" s="492">
        <v>-259841</v>
      </c>
      <c r="BM297" s="492">
        <v>0</v>
      </c>
      <c r="BN297" s="492">
        <v>-2598407</v>
      </c>
      <c r="BO297" s="492">
        <v>24275376</v>
      </c>
      <c r="BP297" s="492">
        <v>21841675</v>
      </c>
      <c r="BQ297" s="492">
        <v>4987019</v>
      </c>
      <c r="BR297" s="492">
        <v>0</v>
      </c>
      <c r="BS297" s="493">
        <v>51104070</v>
      </c>
      <c r="BT297" s="494">
        <v>341010</v>
      </c>
      <c r="BU297" s="492">
        <v>78815</v>
      </c>
      <c r="BV297" s="492">
        <v>0</v>
      </c>
      <c r="BW297" s="492">
        <v>419825</v>
      </c>
      <c r="BX297" s="492">
        <v>490751</v>
      </c>
      <c r="BY297" s="492">
        <v>117430</v>
      </c>
      <c r="BZ297" s="492">
        <v>0</v>
      </c>
      <c r="CA297" s="492">
        <v>608181</v>
      </c>
      <c r="CB297" s="492">
        <v>0</v>
      </c>
      <c r="CC297" s="492">
        <v>0</v>
      </c>
      <c r="CD297" s="492">
        <v>0</v>
      </c>
      <c r="CE297" s="492">
        <v>0</v>
      </c>
      <c r="CF297" s="492">
        <v>0</v>
      </c>
      <c r="CG297" s="492">
        <v>0</v>
      </c>
      <c r="CH297" s="492">
        <v>0</v>
      </c>
      <c r="CI297" s="492">
        <v>0</v>
      </c>
      <c r="CJ297" s="492">
        <v>0</v>
      </c>
      <c r="CK297" s="492">
        <v>0</v>
      </c>
      <c r="CL297" s="492">
        <v>0</v>
      </c>
      <c r="CM297" s="492">
        <v>0</v>
      </c>
      <c r="CN297" s="492">
        <v>9794</v>
      </c>
      <c r="CO297" s="492">
        <v>2448</v>
      </c>
      <c r="CP297" s="492">
        <v>0</v>
      </c>
      <c r="CQ297" s="492">
        <v>12242</v>
      </c>
      <c r="CR297" s="492">
        <v>0</v>
      </c>
      <c r="CS297" s="492">
        <v>0</v>
      </c>
      <c r="CT297" s="492">
        <v>0</v>
      </c>
      <c r="CU297" s="492">
        <v>0</v>
      </c>
      <c r="CV297" s="492">
        <v>0</v>
      </c>
      <c r="CW297" s="492">
        <v>0</v>
      </c>
      <c r="CX297" s="492">
        <v>0</v>
      </c>
      <c r="CY297" s="492">
        <v>0</v>
      </c>
      <c r="CZ297" s="492">
        <v>841555</v>
      </c>
      <c r="DA297" s="492">
        <v>198693</v>
      </c>
      <c r="DB297" s="492">
        <v>0</v>
      </c>
      <c r="DC297" s="493">
        <v>1040248</v>
      </c>
      <c r="DD297" s="591" t="s">
        <v>452</v>
      </c>
      <c r="DE297" s="592" t="s">
        <v>1203</v>
      </c>
      <c r="DF297" s="593" t="s">
        <v>1162</v>
      </c>
    </row>
    <row r="298" spans="1:110" ht="12.75" x14ac:dyDescent="0.2">
      <c r="A298" s="468">
        <v>291</v>
      </c>
      <c r="B298" s="473" t="s">
        <v>455</v>
      </c>
      <c r="C298" s="403" t="s">
        <v>904</v>
      </c>
      <c r="D298" s="474" t="s">
        <v>905</v>
      </c>
      <c r="E298" s="480" t="s">
        <v>454</v>
      </c>
      <c r="F298" s="487">
        <v>123054696</v>
      </c>
      <c r="G298" s="488">
        <v>0</v>
      </c>
      <c r="H298" s="488">
        <v>6216765</v>
      </c>
      <c r="I298" s="488">
        <v>451332</v>
      </c>
      <c r="J298" s="488">
        <v>0</v>
      </c>
      <c r="K298" s="488">
        <v>451332</v>
      </c>
      <c r="L298" s="488">
        <v>0</v>
      </c>
      <c r="M298" s="488">
        <v>0</v>
      </c>
      <c r="N298" s="488">
        <v>543161</v>
      </c>
      <c r="O298" s="488">
        <v>543161</v>
      </c>
      <c r="P298" s="488">
        <v>0</v>
      </c>
      <c r="Q298" s="489">
        <v>115843438</v>
      </c>
      <c r="R298" s="490">
        <v>0.5</v>
      </c>
      <c r="S298" s="491">
        <v>0.49</v>
      </c>
      <c r="T298" s="491">
        <v>0</v>
      </c>
      <c r="U298" s="491">
        <v>0.01</v>
      </c>
      <c r="V298" s="491">
        <v>1</v>
      </c>
      <c r="W298" s="488">
        <v>57921719</v>
      </c>
      <c r="X298" s="488">
        <v>56763285</v>
      </c>
      <c r="Y298" s="488">
        <v>0</v>
      </c>
      <c r="Z298" s="488">
        <v>1158434</v>
      </c>
      <c r="AA298" s="488">
        <v>115843438</v>
      </c>
      <c r="AB298" s="488">
        <v>0</v>
      </c>
      <c r="AC298" s="488">
        <v>0</v>
      </c>
      <c r="AD298" s="488">
        <v>0</v>
      </c>
      <c r="AE298" s="488">
        <v>0</v>
      </c>
      <c r="AF298" s="488">
        <v>0</v>
      </c>
      <c r="AG298" s="488">
        <v>57921719</v>
      </c>
      <c r="AH298" s="488">
        <v>56763285</v>
      </c>
      <c r="AI298" s="488">
        <v>0</v>
      </c>
      <c r="AJ298" s="488">
        <v>1158434</v>
      </c>
      <c r="AK298" s="488">
        <v>115843438</v>
      </c>
      <c r="AL298" s="488">
        <v>451332</v>
      </c>
      <c r="AM298" s="488">
        <v>451332</v>
      </c>
      <c r="AN298" s="488">
        <v>0</v>
      </c>
      <c r="AO298" s="488">
        <v>0</v>
      </c>
      <c r="AP298" s="488">
        <v>543161</v>
      </c>
      <c r="AQ298" s="488">
        <v>0</v>
      </c>
      <c r="AR298" s="488">
        <v>543161</v>
      </c>
      <c r="AS298" s="488">
        <v>0</v>
      </c>
      <c r="AT298" s="488">
        <v>0</v>
      </c>
      <c r="AU298" s="488">
        <v>0</v>
      </c>
      <c r="AV298" s="488">
        <v>0</v>
      </c>
      <c r="AW298" s="488">
        <v>0</v>
      </c>
      <c r="AX298" s="488">
        <v>0</v>
      </c>
      <c r="AY298" s="488">
        <v>0</v>
      </c>
      <c r="AZ298" s="488">
        <v>0</v>
      </c>
      <c r="BA298" s="488">
        <v>0</v>
      </c>
      <c r="BB298" s="488">
        <v>0</v>
      </c>
      <c r="BC298" s="488">
        <v>0</v>
      </c>
      <c r="BD298" s="488">
        <v>0</v>
      </c>
      <c r="BE298" s="491">
        <v>0.5</v>
      </c>
      <c r="BF298" s="491">
        <v>0.49</v>
      </c>
      <c r="BG298" s="491">
        <v>0</v>
      </c>
      <c r="BH298" s="491">
        <v>0.01</v>
      </c>
      <c r="BI298" s="491">
        <v>1</v>
      </c>
      <c r="BJ298" s="492">
        <v>-3332602</v>
      </c>
      <c r="BK298" s="492">
        <v>-3265949</v>
      </c>
      <c r="BL298" s="492">
        <v>0</v>
      </c>
      <c r="BM298" s="492">
        <v>-66652</v>
      </c>
      <c r="BN298" s="492">
        <v>-6665203</v>
      </c>
      <c r="BO298" s="492">
        <v>54589117</v>
      </c>
      <c r="BP298" s="492">
        <v>54491829</v>
      </c>
      <c r="BQ298" s="492">
        <v>0</v>
      </c>
      <c r="BR298" s="492">
        <v>1091782</v>
      </c>
      <c r="BS298" s="493">
        <v>110172728</v>
      </c>
      <c r="BT298" s="494">
        <v>860826</v>
      </c>
      <c r="BU298" s="492">
        <v>0</v>
      </c>
      <c r="BV298" s="492">
        <v>17401</v>
      </c>
      <c r="BW298" s="492">
        <v>878227</v>
      </c>
      <c r="BX298" s="492">
        <v>2504436</v>
      </c>
      <c r="BY298" s="492">
        <v>0</v>
      </c>
      <c r="BZ298" s="492">
        <v>51111</v>
      </c>
      <c r="CA298" s="492">
        <v>2555547</v>
      </c>
      <c r="CB298" s="492">
        <v>4973</v>
      </c>
      <c r="CC298" s="492">
        <v>0</v>
      </c>
      <c r="CD298" s="492">
        <v>102</v>
      </c>
      <c r="CE298" s="492">
        <v>5075</v>
      </c>
      <c r="CF298" s="492">
        <v>0</v>
      </c>
      <c r="CG298" s="492">
        <v>0</v>
      </c>
      <c r="CH298" s="492">
        <v>0</v>
      </c>
      <c r="CI298" s="492">
        <v>0</v>
      </c>
      <c r="CJ298" s="492">
        <v>1813</v>
      </c>
      <c r="CK298" s="492">
        <v>0</v>
      </c>
      <c r="CL298" s="492">
        <v>37</v>
      </c>
      <c r="CM298" s="492">
        <v>1850</v>
      </c>
      <c r="CN298" s="492">
        <v>3250</v>
      </c>
      <c r="CO298" s="492">
        <v>0</v>
      </c>
      <c r="CP298" s="492">
        <v>66</v>
      </c>
      <c r="CQ298" s="492">
        <v>3316</v>
      </c>
      <c r="CR298" s="492">
        <v>0</v>
      </c>
      <c r="CS298" s="492">
        <v>0</v>
      </c>
      <c r="CT298" s="492">
        <v>0</v>
      </c>
      <c r="CU298" s="492">
        <v>0</v>
      </c>
      <c r="CV298" s="492">
        <v>0</v>
      </c>
      <c r="CW298" s="492">
        <v>0</v>
      </c>
      <c r="CX298" s="492">
        <v>0</v>
      </c>
      <c r="CY298" s="492">
        <v>0</v>
      </c>
      <c r="CZ298" s="492">
        <v>3375298</v>
      </c>
      <c r="DA298" s="492">
        <v>0</v>
      </c>
      <c r="DB298" s="492">
        <v>68717</v>
      </c>
      <c r="DC298" s="493">
        <v>3444015</v>
      </c>
      <c r="DD298" s="591" t="s">
        <v>454</v>
      </c>
      <c r="DE298" s="592" t="s">
        <v>1175</v>
      </c>
      <c r="DF298" s="593" t="s">
        <v>1191</v>
      </c>
    </row>
    <row r="299" spans="1:110" ht="12.75" x14ac:dyDescent="0.2">
      <c r="A299" s="468">
        <v>292</v>
      </c>
      <c r="B299" s="473" t="s">
        <v>457</v>
      </c>
      <c r="C299" s="403" t="s">
        <v>904</v>
      </c>
      <c r="D299" s="474" t="s">
        <v>907</v>
      </c>
      <c r="E299" s="480" t="s">
        <v>456</v>
      </c>
      <c r="F299" s="487">
        <v>69924981</v>
      </c>
      <c r="G299" s="488">
        <v>3446639</v>
      </c>
      <c r="H299" s="488">
        <v>0</v>
      </c>
      <c r="I299" s="488">
        <v>337320</v>
      </c>
      <c r="J299" s="488">
        <v>0</v>
      </c>
      <c r="K299" s="488">
        <v>337320</v>
      </c>
      <c r="L299" s="488">
        <v>0</v>
      </c>
      <c r="M299" s="488">
        <v>13229</v>
      </c>
      <c r="N299" s="488">
        <v>0</v>
      </c>
      <c r="O299" s="488">
        <v>0</v>
      </c>
      <c r="P299" s="488">
        <v>0</v>
      </c>
      <c r="Q299" s="489">
        <v>73021071</v>
      </c>
      <c r="R299" s="490">
        <v>0</v>
      </c>
      <c r="S299" s="491">
        <v>0.99</v>
      </c>
      <c r="T299" s="491">
        <v>0</v>
      </c>
      <c r="U299" s="491">
        <v>0.01</v>
      </c>
      <c r="V299" s="491">
        <v>1</v>
      </c>
      <c r="W299" s="488">
        <v>0</v>
      </c>
      <c r="X299" s="488">
        <v>72290860</v>
      </c>
      <c r="Y299" s="488">
        <v>0</v>
      </c>
      <c r="Z299" s="488">
        <v>730211</v>
      </c>
      <c r="AA299" s="488">
        <v>73021071</v>
      </c>
      <c r="AB299" s="488">
        <v>0</v>
      </c>
      <c r="AC299" s="488">
        <v>0</v>
      </c>
      <c r="AD299" s="488">
        <v>0</v>
      </c>
      <c r="AE299" s="488">
        <v>0</v>
      </c>
      <c r="AF299" s="488">
        <v>0</v>
      </c>
      <c r="AG299" s="488">
        <v>0</v>
      </c>
      <c r="AH299" s="488">
        <v>72290860</v>
      </c>
      <c r="AI299" s="488">
        <v>0</v>
      </c>
      <c r="AJ299" s="488">
        <v>730211</v>
      </c>
      <c r="AK299" s="488">
        <v>73021071</v>
      </c>
      <c r="AL299" s="488">
        <v>337320</v>
      </c>
      <c r="AM299" s="488">
        <v>337320</v>
      </c>
      <c r="AN299" s="488">
        <v>13229</v>
      </c>
      <c r="AO299" s="488">
        <v>13229</v>
      </c>
      <c r="AP299" s="488">
        <v>0</v>
      </c>
      <c r="AQ299" s="488">
        <v>0</v>
      </c>
      <c r="AR299" s="488">
        <v>0</v>
      </c>
      <c r="AS299" s="488">
        <v>0</v>
      </c>
      <c r="AT299" s="488">
        <v>0</v>
      </c>
      <c r="AU299" s="488">
        <v>0</v>
      </c>
      <c r="AV299" s="488">
        <v>0</v>
      </c>
      <c r="AW299" s="488">
        <v>0</v>
      </c>
      <c r="AX299" s="488">
        <v>0</v>
      </c>
      <c r="AY299" s="488">
        <v>0</v>
      </c>
      <c r="AZ299" s="488">
        <v>0</v>
      </c>
      <c r="BA299" s="488">
        <v>0</v>
      </c>
      <c r="BB299" s="488">
        <v>0</v>
      </c>
      <c r="BC299" s="488">
        <v>0</v>
      </c>
      <c r="BD299" s="488">
        <v>0</v>
      </c>
      <c r="BE299" s="491">
        <v>0.5</v>
      </c>
      <c r="BF299" s="491">
        <v>0.49</v>
      </c>
      <c r="BG299" s="491">
        <v>0</v>
      </c>
      <c r="BH299" s="491">
        <v>0.01</v>
      </c>
      <c r="BI299" s="491">
        <v>1</v>
      </c>
      <c r="BJ299" s="492">
        <v>-684146</v>
      </c>
      <c r="BK299" s="492">
        <v>-670464</v>
      </c>
      <c r="BL299" s="492">
        <v>0</v>
      </c>
      <c r="BM299" s="492">
        <v>-13683</v>
      </c>
      <c r="BN299" s="492">
        <v>-1368293</v>
      </c>
      <c r="BO299" s="492">
        <v>-684146</v>
      </c>
      <c r="BP299" s="492">
        <v>71970945</v>
      </c>
      <c r="BQ299" s="492">
        <v>0</v>
      </c>
      <c r="BR299" s="492">
        <v>716528</v>
      </c>
      <c r="BS299" s="493">
        <v>72003327</v>
      </c>
      <c r="BT299" s="494">
        <v>1086113</v>
      </c>
      <c r="BU299" s="492">
        <v>0</v>
      </c>
      <c r="BV299" s="492">
        <v>10969</v>
      </c>
      <c r="BW299" s="492">
        <v>1097082</v>
      </c>
      <c r="BX299" s="492">
        <v>4007678</v>
      </c>
      <c r="BY299" s="492">
        <v>0</v>
      </c>
      <c r="BZ299" s="492">
        <v>40477</v>
      </c>
      <c r="CA299" s="492">
        <v>4048155</v>
      </c>
      <c r="CB299" s="492">
        <v>44106</v>
      </c>
      <c r="CC299" s="492">
        <v>0</v>
      </c>
      <c r="CD299" s="492">
        <v>446</v>
      </c>
      <c r="CE299" s="492">
        <v>44552</v>
      </c>
      <c r="CF299" s="492">
        <v>0</v>
      </c>
      <c r="CG299" s="492">
        <v>0</v>
      </c>
      <c r="CH299" s="492">
        <v>0</v>
      </c>
      <c r="CI299" s="492">
        <v>0</v>
      </c>
      <c r="CJ299" s="492">
        <v>4023</v>
      </c>
      <c r="CK299" s="492">
        <v>0</v>
      </c>
      <c r="CL299" s="492">
        <v>41</v>
      </c>
      <c r="CM299" s="492">
        <v>4064</v>
      </c>
      <c r="CN299" s="492">
        <v>0</v>
      </c>
      <c r="CO299" s="492">
        <v>0</v>
      </c>
      <c r="CP299" s="492">
        <v>0</v>
      </c>
      <c r="CQ299" s="492">
        <v>0</v>
      </c>
      <c r="CR299" s="492">
        <v>0</v>
      </c>
      <c r="CS299" s="492">
        <v>0</v>
      </c>
      <c r="CT299" s="492">
        <v>0</v>
      </c>
      <c r="CU299" s="492">
        <v>0</v>
      </c>
      <c r="CV299" s="492">
        <v>0</v>
      </c>
      <c r="CW299" s="492">
        <v>0</v>
      </c>
      <c r="CX299" s="492">
        <v>0</v>
      </c>
      <c r="CY299" s="492">
        <v>0</v>
      </c>
      <c r="CZ299" s="492">
        <v>5141920</v>
      </c>
      <c r="DA299" s="492">
        <v>0</v>
      </c>
      <c r="DB299" s="492">
        <v>51933</v>
      </c>
      <c r="DC299" s="493">
        <v>5193853</v>
      </c>
      <c r="DD299" s="591" t="s">
        <v>456</v>
      </c>
      <c r="DE299" s="592" t="s">
        <v>1175</v>
      </c>
      <c r="DF299" s="593" t="s">
        <v>1183</v>
      </c>
    </row>
    <row r="300" spans="1:110" ht="12.75" x14ac:dyDescent="0.2">
      <c r="A300" s="468">
        <v>293</v>
      </c>
      <c r="B300" s="473" t="s">
        <v>459</v>
      </c>
      <c r="C300" s="403" t="s">
        <v>902</v>
      </c>
      <c r="D300" s="474" t="s">
        <v>903</v>
      </c>
      <c r="E300" s="480" t="s">
        <v>458</v>
      </c>
      <c r="F300" s="487">
        <v>52651385</v>
      </c>
      <c r="G300" s="488">
        <v>10647989</v>
      </c>
      <c r="H300" s="488">
        <v>0</v>
      </c>
      <c r="I300" s="488">
        <v>294648</v>
      </c>
      <c r="J300" s="488">
        <v>0</v>
      </c>
      <c r="K300" s="488">
        <v>294648</v>
      </c>
      <c r="L300" s="488">
        <v>0</v>
      </c>
      <c r="M300" s="488">
        <v>0</v>
      </c>
      <c r="N300" s="488">
        <v>0</v>
      </c>
      <c r="O300" s="488">
        <v>0</v>
      </c>
      <c r="P300" s="488">
        <v>0</v>
      </c>
      <c r="Q300" s="489">
        <v>63004726</v>
      </c>
      <c r="R300" s="490">
        <v>0.33</v>
      </c>
      <c r="S300" s="491">
        <v>0.3</v>
      </c>
      <c r="T300" s="491">
        <v>0.37</v>
      </c>
      <c r="U300" s="491">
        <v>0</v>
      </c>
      <c r="V300" s="491">
        <v>1</v>
      </c>
      <c r="W300" s="488">
        <v>20791559</v>
      </c>
      <c r="X300" s="488">
        <v>18901418</v>
      </c>
      <c r="Y300" s="488">
        <v>23311749</v>
      </c>
      <c r="Z300" s="488">
        <v>0</v>
      </c>
      <c r="AA300" s="488">
        <v>63004726</v>
      </c>
      <c r="AB300" s="488">
        <v>0</v>
      </c>
      <c r="AC300" s="488">
        <v>0</v>
      </c>
      <c r="AD300" s="488">
        <v>0</v>
      </c>
      <c r="AE300" s="488">
        <v>0</v>
      </c>
      <c r="AF300" s="488">
        <v>0</v>
      </c>
      <c r="AG300" s="488">
        <v>20791559</v>
      </c>
      <c r="AH300" s="488">
        <v>18901418</v>
      </c>
      <c r="AI300" s="488">
        <v>23311749</v>
      </c>
      <c r="AJ300" s="488">
        <v>0</v>
      </c>
      <c r="AK300" s="488">
        <v>63004726</v>
      </c>
      <c r="AL300" s="488">
        <v>294648</v>
      </c>
      <c r="AM300" s="488">
        <v>294648</v>
      </c>
      <c r="AN300" s="488">
        <v>0</v>
      </c>
      <c r="AO300" s="488">
        <v>0</v>
      </c>
      <c r="AP300" s="488">
        <v>0</v>
      </c>
      <c r="AQ300" s="488">
        <v>0</v>
      </c>
      <c r="AR300" s="488">
        <v>0</v>
      </c>
      <c r="AS300" s="488">
        <v>0</v>
      </c>
      <c r="AT300" s="488">
        <v>0</v>
      </c>
      <c r="AU300" s="488">
        <v>0</v>
      </c>
      <c r="AV300" s="488">
        <v>0</v>
      </c>
      <c r="AW300" s="488">
        <v>0</v>
      </c>
      <c r="AX300" s="488">
        <v>0</v>
      </c>
      <c r="AY300" s="488">
        <v>0</v>
      </c>
      <c r="AZ300" s="488">
        <v>0</v>
      </c>
      <c r="BA300" s="488">
        <v>0</v>
      </c>
      <c r="BB300" s="488">
        <v>0</v>
      </c>
      <c r="BC300" s="488">
        <v>0</v>
      </c>
      <c r="BD300" s="488">
        <v>0</v>
      </c>
      <c r="BE300" s="491">
        <v>0.5</v>
      </c>
      <c r="BF300" s="491">
        <v>0.3</v>
      </c>
      <c r="BG300" s="491">
        <v>0.2</v>
      </c>
      <c r="BH300" s="491">
        <v>0</v>
      </c>
      <c r="BI300" s="491">
        <v>1</v>
      </c>
      <c r="BJ300" s="492">
        <v>-1766731</v>
      </c>
      <c r="BK300" s="492">
        <v>-1060039</v>
      </c>
      <c r="BL300" s="492">
        <v>-706693</v>
      </c>
      <c r="BM300" s="492">
        <v>0</v>
      </c>
      <c r="BN300" s="492">
        <v>-3533463</v>
      </c>
      <c r="BO300" s="492">
        <v>19024828</v>
      </c>
      <c r="BP300" s="492">
        <v>18136027</v>
      </c>
      <c r="BQ300" s="492">
        <v>22605056</v>
      </c>
      <c r="BR300" s="492">
        <v>0</v>
      </c>
      <c r="BS300" s="493">
        <v>59765911</v>
      </c>
      <c r="BT300" s="494">
        <v>283927</v>
      </c>
      <c r="BU300" s="492">
        <v>350176</v>
      </c>
      <c r="BV300" s="492">
        <v>0</v>
      </c>
      <c r="BW300" s="492">
        <v>634103</v>
      </c>
      <c r="BX300" s="492">
        <v>1051429</v>
      </c>
      <c r="BY300" s="492">
        <v>1296762</v>
      </c>
      <c r="BZ300" s="492">
        <v>0</v>
      </c>
      <c r="CA300" s="492">
        <v>2348191</v>
      </c>
      <c r="CB300" s="492">
        <v>442</v>
      </c>
      <c r="CC300" s="492">
        <v>545</v>
      </c>
      <c r="CD300" s="492">
        <v>0</v>
      </c>
      <c r="CE300" s="492">
        <v>987</v>
      </c>
      <c r="CF300" s="492">
        <v>8075</v>
      </c>
      <c r="CG300" s="492">
        <v>9959</v>
      </c>
      <c r="CH300" s="492">
        <v>0</v>
      </c>
      <c r="CI300" s="492">
        <v>18034</v>
      </c>
      <c r="CJ300" s="492">
        <v>364</v>
      </c>
      <c r="CK300" s="492">
        <v>449</v>
      </c>
      <c r="CL300" s="492">
        <v>0</v>
      </c>
      <c r="CM300" s="492">
        <v>813</v>
      </c>
      <c r="CN300" s="492">
        <v>0</v>
      </c>
      <c r="CO300" s="492">
        <v>0</v>
      </c>
      <c r="CP300" s="492">
        <v>0</v>
      </c>
      <c r="CQ300" s="492">
        <v>0</v>
      </c>
      <c r="CR300" s="492">
        <v>0</v>
      </c>
      <c r="CS300" s="492">
        <v>0</v>
      </c>
      <c r="CT300" s="492">
        <v>0</v>
      </c>
      <c r="CU300" s="492">
        <v>0</v>
      </c>
      <c r="CV300" s="492">
        <v>0</v>
      </c>
      <c r="CW300" s="492">
        <v>0</v>
      </c>
      <c r="CX300" s="492">
        <v>0</v>
      </c>
      <c r="CY300" s="492">
        <v>0</v>
      </c>
      <c r="CZ300" s="492">
        <v>1344237</v>
      </c>
      <c r="DA300" s="492">
        <v>1657891</v>
      </c>
      <c r="DB300" s="492">
        <v>0</v>
      </c>
      <c r="DC300" s="493">
        <v>3002128</v>
      </c>
      <c r="DD300" s="591" t="s">
        <v>458</v>
      </c>
      <c r="DE300" s="592" t="s">
        <v>1173</v>
      </c>
      <c r="DF300" s="592" t="s">
        <v>1174</v>
      </c>
    </row>
    <row r="301" spans="1:110" ht="12.75" x14ac:dyDescent="0.2">
      <c r="A301" s="468">
        <v>294</v>
      </c>
      <c r="B301" s="473" t="s">
        <v>461</v>
      </c>
      <c r="C301" s="403" t="s">
        <v>909</v>
      </c>
      <c r="D301" s="474" t="s">
        <v>903</v>
      </c>
      <c r="E301" s="480" t="s">
        <v>460</v>
      </c>
      <c r="F301" s="487">
        <v>107275892</v>
      </c>
      <c r="G301" s="488">
        <v>7244672</v>
      </c>
      <c r="H301" s="488">
        <v>0</v>
      </c>
      <c r="I301" s="488">
        <v>462945</v>
      </c>
      <c r="J301" s="488">
        <v>0</v>
      </c>
      <c r="K301" s="488">
        <v>462945</v>
      </c>
      <c r="L301" s="488">
        <v>0</v>
      </c>
      <c r="M301" s="488">
        <v>0</v>
      </c>
      <c r="N301" s="488">
        <v>0</v>
      </c>
      <c r="O301" s="488">
        <v>0</v>
      </c>
      <c r="P301" s="488">
        <v>0</v>
      </c>
      <c r="Q301" s="489">
        <v>114057619</v>
      </c>
      <c r="R301" s="490">
        <v>0.33</v>
      </c>
      <c r="S301" s="491">
        <v>0.3</v>
      </c>
      <c r="T301" s="491">
        <v>0.37</v>
      </c>
      <c r="U301" s="491">
        <v>0</v>
      </c>
      <c r="V301" s="491">
        <v>1</v>
      </c>
      <c r="W301" s="488">
        <v>37639014</v>
      </c>
      <c r="X301" s="488">
        <v>34217286</v>
      </c>
      <c r="Y301" s="488">
        <v>42201319</v>
      </c>
      <c r="Z301" s="488">
        <v>0</v>
      </c>
      <c r="AA301" s="488">
        <v>114057619</v>
      </c>
      <c r="AB301" s="488">
        <v>0</v>
      </c>
      <c r="AC301" s="488">
        <v>0</v>
      </c>
      <c r="AD301" s="488">
        <v>0</v>
      </c>
      <c r="AE301" s="488">
        <v>0</v>
      </c>
      <c r="AF301" s="488">
        <v>0</v>
      </c>
      <c r="AG301" s="488">
        <v>37639014</v>
      </c>
      <c r="AH301" s="488">
        <v>34217286</v>
      </c>
      <c r="AI301" s="488">
        <v>42201319</v>
      </c>
      <c r="AJ301" s="488">
        <v>0</v>
      </c>
      <c r="AK301" s="488">
        <v>114057619</v>
      </c>
      <c r="AL301" s="488">
        <v>462945</v>
      </c>
      <c r="AM301" s="488">
        <v>462945</v>
      </c>
      <c r="AN301" s="488">
        <v>0</v>
      </c>
      <c r="AO301" s="488">
        <v>0</v>
      </c>
      <c r="AP301" s="488">
        <v>0</v>
      </c>
      <c r="AQ301" s="488">
        <v>0</v>
      </c>
      <c r="AR301" s="488">
        <v>0</v>
      </c>
      <c r="AS301" s="488">
        <v>0</v>
      </c>
      <c r="AT301" s="488">
        <v>0</v>
      </c>
      <c r="AU301" s="488">
        <v>0</v>
      </c>
      <c r="AV301" s="488">
        <v>0</v>
      </c>
      <c r="AW301" s="488">
        <v>0</v>
      </c>
      <c r="AX301" s="488">
        <v>0</v>
      </c>
      <c r="AY301" s="488">
        <v>0</v>
      </c>
      <c r="AZ301" s="488">
        <v>0</v>
      </c>
      <c r="BA301" s="488">
        <v>0</v>
      </c>
      <c r="BB301" s="488">
        <v>0</v>
      </c>
      <c r="BC301" s="488">
        <v>0</v>
      </c>
      <c r="BD301" s="488">
        <v>0</v>
      </c>
      <c r="BE301" s="491">
        <v>0.5</v>
      </c>
      <c r="BF301" s="491">
        <v>0.3</v>
      </c>
      <c r="BG301" s="491">
        <v>0.2</v>
      </c>
      <c r="BH301" s="491">
        <v>0</v>
      </c>
      <c r="BI301" s="491">
        <v>1</v>
      </c>
      <c r="BJ301" s="492">
        <v>-3025307</v>
      </c>
      <c r="BK301" s="492">
        <v>-1815185</v>
      </c>
      <c r="BL301" s="492">
        <v>-1210123</v>
      </c>
      <c r="BM301" s="492">
        <v>0</v>
      </c>
      <c r="BN301" s="492">
        <v>-6050615</v>
      </c>
      <c r="BO301" s="492">
        <v>34613707</v>
      </c>
      <c r="BP301" s="492">
        <v>32865046</v>
      </c>
      <c r="BQ301" s="492">
        <v>40991196</v>
      </c>
      <c r="BR301" s="492">
        <v>0</v>
      </c>
      <c r="BS301" s="493">
        <v>108469949</v>
      </c>
      <c r="BT301" s="494">
        <v>513994</v>
      </c>
      <c r="BU301" s="492">
        <v>633925</v>
      </c>
      <c r="BV301" s="492">
        <v>0</v>
      </c>
      <c r="BW301" s="492">
        <v>1147919</v>
      </c>
      <c r="BX301" s="492">
        <v>972756</v>
      </c>
      <c r="BY301" s="492">
        <v>1080352</v>
      </c>
      <c r="BZ301" s="492">
        <v>0</v>
      </c>
      <c r="CA301" s="492">
        <v>2053108</v>
      </c>
      <c r="CB301" s="492">
        <v>9703</v>
      </c>
      <c r="CC301" s="492">
        <v>9631</v>
      </c>
      <c r="CD301" s="492">
        <v>0</v>
      </c>
      <c r="CE301" s="492">
        <v>19334</v>
      </c>
      <c r="CF301" s="492">
        <v>0</v>
      </c>
      <c r="CG301" s="492">
        <v>0</v>
      </c>
      <c r="CH301" s="492">
        <v>0</v>
      </c>
      <c r="CI301" s="492">
        <v>0</v>
      </c>
      <c r="CJ301" s="492">
        <v>15999</v>
      </c>
      <c r="CK301" s="492">
        <v>19732</v>
      </c>
      <c r="CL301" s="492">
        <v>0</v>
      </c>
      <c r="CM301" s="492">
        <v>35731</v>
      </c>
      <c r="CN301" s="492">
        <v>0</v>
      </c>
      <c r="CO301" s="492">
        <v>0</v>
      </c>
      <c r="CP301" s="492">
        <v>0</v>
      </c>
      <c r="CQ301" s="492">
        <v>0</v>
      </c>
      <c r="CR301" s="492">
        <v>0</v>
      </c>
      <c r="CS301" s="492">
        <v>0</v>
      </c>
      <c r="CT301" s="492">
        <v>0</v>
      </c>
      <c r="CU301" s="492">
        <v>0</v>
      </c>
      <c r="CV301" s="492">
        <v>0</v>
      </c>
      <c r="CW301" s="492">
        <v>0</v>
      </c>
      <c r="CX301" s="492">
        <v>0</v>
      </c>
      <c r="CY301" s="492">
        <v>0</v>
      </c>
      <c r="CZ301" s="492">
        <v>1512452</v>
      </c>
      <c r="DA301" s="492">
        <v>1743640</v>
      </c>
      <c r="DB301" s="492">
        <v>0</v>
      </c>
      <c r="DC301" s="493">
        <v>3256092</v>
      </c>
      <c r="DD301" s="591" t="s">
        <v>460</v>
      </c>
      <c r="DE301" s="592" t="s">
        <v>1173</v>
      </c>
      <c r="DF301" s="592" t="s">
        <v>1174</v>
      </c>
    </row>
    <row r="302" spans="1:110" ht="12.75" x14ac:dyDescent="0.2">
      <c r="A302" s="468">
        <v>295</v>
      </c>
      <c r="B302" s="473" t="s">
        <v>463</v>
      </c>
      <c r="C302" s="403" t="s">
        <v>529</v>
      </c>
      <c r="D302" s="474" t="s">
        <v>899</v>
      </c>
      <c r="E302" s="480" t="s">
        <v>542</v>
      </c>
      <c r="F302" s="487">
        <v>111943396</v>
      </c>
      <c r="G302" s="488">
        <v>0</v>
      </c>
      <c r="H302" s="488">
        <v>8850281</v>
      </c>
      <c r="I302" s="488">
        <v>294932</v>
      </c>
      <c r="J302" s="488">
        <v>0</v>
      </c>
      <c r="K302" s="488">
        <v>294932</v>
      </c>
      <c r="L302" s="488">
        <v>0</v>
      </c>
      <c r="M302" s="488">
        <v>0</v>
      </c>
      <c r="N302" s="488">
        <v>0</v>
      </c>
      <c r="O302" s="488">
        <v>0</v>
      </c>
      <c r="P302" s="488">
        <v>0</v>
      </c>
      <c r="Q302" s="489">
        <v>102798183</v>
      </c>
      <c r="R302" s="490">
        <v>0.5</v>
      </c>
      <c r="S302" s="491">
        <v>0.49</v>
      </c>
      <c r="T302" s="491">
        <v>0</v>
      </c>
      <c r="U302" s="491">
        <v>0.01</v>
      </c>
      <c r="V302" s="491">
        <v>1</v>
      </c>
      <c r="W302" s="488">
        <v>51399091</v>
      </c>
      <c r="X302" s="488">
        <v>50371110</v>
      </c>
      <c r="Y302" s="488">
        <v>0</v>
      </c>
      <c r="Z302" s="488">
        <v>1027982</v>
      </c>
      <c r="AA302" s="488">
        <v>102798183</v>
      </c>
      <c r="AB302" s="488">
        <v>1065427</v>
      </c>
      <c r="AC302" s="488">
        <v>0</v>
      </c>
      <c r="AD302" s="488">
        <v>0</v>
      </c>
      <c r="AE302" s="488">
        <v>0</v>
      </c>
      <c r="AF302" s="488">
        <v>1065427</v>
      </c>
      <c r="AG302" s="488">
        <v>50333664</v>
      </c>
      <c r="AH302" s="488">
        <v>50371110</v>
      </c>
      <c r="AI302" s="488">
        <v>0</v>
      </c>
      <c r="AJ302" s="488">
        <v>1027982</v>
      </c>
      <c r="AK302" s="488">
        <v>101732756</v>
      </c>
      <c r="AL302" s="488">
        <v>294932</v>
      </c>
      <c r="AM302" s="488">
        <v>294932</v>
      </c>
      <c r="AN302" s="488">
        <v>0</v>
      </c>
      <c r="AO302" s="488">
        <v>0</v>
      </c>
      <c r="AP302" s="488">
        <v>0</v>
      </c>
      <c r="AQ302" s="488">
        <v>0</v>
      </c>
      <c r="AR302" s="488">
        <v>0</v>
      </c>
      <c r="AS302" s="488">
        <v>1065427</v>
      </c>
      <c r="AT302" s="488">
        <v>0</v>
      </c>
      <c r="AU302" s="488">
        <v>0</v>
      </c>
      <c r="AV302" s="488">
        <v>1065427</v>
      </c>
      <c r="AW302" s="488">
        <v>0</v>
      </c>
      <c r="AX302" s="488">
        <v>0</v>
      </c>
      <c r="AY302" s="488">
        <v>0</v>
      </c>
      <c r="AZ302" s="488">
        <v>0</v>
      </c>
      <c r="BA302" s="488">
        <v>0</v>
      </c>
      <c r="BB302" s="488">
        <v>0</v>
      </c>
      <c r="BC302" s="488">
        <v>0</v>
      </c>
      <c r="BD302" s="488">
        <v>0</v>
      </c>
      <c r="BE302" s="491">
        <v>0.5</v>
      </c>
      <c r="BF302" s="491">
        <v>0.49</v>
      </c>
      <c r="BG302" s="491">
        <v>0</v>
      </c>
      <c r="BH302" s="491">
        <v>0.01</v>
      </c>
      <c r="BI302" s="491">
        <v>1</v>
      </c>
      <c r="BJ302" s="492">
        <v>-4084264</v>
      </c>
      <c r="BK302" s="492">
        <v>-4002579</v>
      </c>
      <c r="BL302" s="492">
        <v>0</v>
      </c>
      <c r="BM302" s="492">
        <v>-81685</v>
      </c>
      <c r="BN302" s="492">
        <v>-8168528</v>
      </c>
      <c r="BO302" s="492">
        <v>46249400</v>
      </c>
      <c r="BP302" s="492">
        <v>47728890</v>
      </c>
      <c r="BQ302" s="492">
        <v>0</v>
      </c>
      <c r="BR302" s="492">
        <v>946297</v>
      </c>
      <c r="BS302" s="493">
        <v>94924587</v>
      </c>
      <c r="BT302" s="494">
        <v>772652</v>
      </c>
      <c r="BU302" s="492">
        <v>0</v>
      </c>
      <c r="BV302" s="492">
        <v>15442</v>
      </c>
      <c r="BW302" s="492">
        <v>788094</v>
      </c>
      <c r="BX302" s="492">
        <v>1040201</v>
      </c>
      <c r="BY302" s="492">
        <v>0</v>
      </c>
      <c r="BZ302" s="492">
        <v>21172</v>
      </c>
      <c r="CA302" s="492">
        <v>1061373</v>
      </c>
      <c r="CB302" s="492">
        <v>0</v>
      </c>
      <c r="CC302" s="492">
        <v>0</v>
      </c>
      <c r="CD302" s="492">
        <v>0</v>
      </c>
      <c r="CE302" s="492">
        <v>0</v>
      </c>
      <c r="CF302" s="492">
        <v>0</v>
      </c>
      <c r="CG302" s="492">
        <v>0</v>
      </c>
      <c r="CH302" s="492">
        <v>0</v>
      </c>
      <c r="CI302" s="492">
        <v>0</v>
      </c>
      <c r="CJ302" s="492">
        <v>0</v>
      </c>
      <c r="CK302" s="492">
        <v>0</v>
      </c>
      <c r="CL302" s="492">
        <v>0</v>
      </c>
      <c r="CM302" s="492">
        <v>0</v>
      </c>
      <c r="CN302" s="492">
        <v>545</v>
      </c>
      <c r="CO302" s="492">
        <v>0</v>
      </c>
      <c r="CP302" s="492">
        <v>11</v>
      </c>
      <c r="CQ302" s="492">
        <v>556</v>
      </c>
      <c r="CR302" s="492">
        <v>0</v>
      </c>
      <c r="CS302" s="492">
        <v>0</v>
      </c>
      <c r="CT302" s="492">
        <v>0</v>
      </c>
      <c r="CU302" s="492">
        <v>0</v>
      </c>
      <c r="CV302" s="492">
        <v>0</v>
      </c>
      <c r="CW302" s="492">
        <v>0</v>
      </c>
      <c r="CX302" s="492">
        <v>0</v>
      </c>
      <c r="CY302" s="492">
        <v>0</v>
      </c>
      <c r="CZ302" s="492">
        <v>1813398</v>
      </c>
      <c r="DA302" s="492">
        <v>0</v>
      </c>
      <c r="DB302" s="492">
        <v>36625</v>
      </c>
      <c r="DC302" s="493">
        <v>1850023</v>
      </c>
      <c r="DD302" s="591" t="s">
        <v>542</v>
      </c>
      <c r="DE302" s="592" t="s">
        <v>529</v>
      </c>
      <c r="DF302" s="593" t="s">
        <v>1204</v>
      </c>
    </row>
    <row r="303" spans="1:110" ht="12.75" x14ac:dyDescent="0.2">
      <c r="A303" s="468">
        <v>296</v>
      </c>
      <c r="B303" s="473" t="s">
        <v>465</v>
      </c>
      <c r="C303" s="403" t="s">
        <v>897</v>
      </c>
      <c r="D303" s="474" t="s">
        <v>907</v>
      </c>
      <c r="E303" s="480" t="s">
        <v>464</v>
      </c>
      <c r="F303" s="487">
        <v>62044914.829999998</v>
      </c>
      <c r="G303" s="488">
        <v>0</v>
      </c>
      <c r="H303" s="488">
        <v>589545</v>
      </c>
      <c r="I303" s="488">
        <v>209611</v>
      </c>
      <c r="J303" s="488">
        <v>0</v>
      </c>
      <c r="K303" s="488">
        <v>209611</v>
      </c>
      <c r="L303" s="488">
        <v>0</v>
      </c>
      <c r="M303" s="488">
        <v>0</v>
      </c>
      <c r="N303" s="488">
        <v>8505</v>
      </c>
      <c r="O303" s="488">
        <v>8505</v>
      </c>
      <c r="P303" s="488">
        <v>0</v>
      </c>
      <c r="Q303" s="489">
        <v>61237254</v>
      </c>
      <c r="R303" s="490">
        <v>0.5</v>
      </c>
      <c r="S303" s="491">
        <v>0.4</v>
      </c>
      <c r="T303" s="491">
        <v>0.1</v>
      </c>
      <c r="U303" s="491">
        <v>0</v>
      </c>
      <c r="V303" s="491">
        <v>1</v>
      </c>
      <c r="W303" s="488">
        <v>30618627</v>
      </c>
      <c r="X303" s="488">
        <v>24494902</v>
      </c>
      <c r="Y303" s="488">
        <v>6123725</v>
      </c>
      <c r="Z303" s="488">
        <v>0</v>
      </c>
      <c r="AA303" s="488">
        <v>61237254</v>
      </c>
      <c r="AB303" s="488">
        <v>0</v>
      </c>
      <c r="AC303" s="488">
        <v>0</v>
      </c>
      <c r="AD303" s="488">
        <v>0</v>
      </c>
      <c r="AE303" s="488">
        <v>0</v>
      </c>
      <c r="AF303" s="488">
        <v>0</v>
      </c>
      <c r="AG303" s="488">
        <v>30618627</v>
      </c>
      <c r="AH303" s="488">
        <v>24494902</v>
      </c>
      <c r="AI303" s="488">
        <v>6123725</v>
      </c>
      <c r="AJ303" s="488">
        <v>0</v>
      </c>
      <c r="AK303" s="488">
        <v>61237254</v>
      </c>
      <c r="AL303" s="488">
        <v>209611</v>
      </c>
      <c r="AM303" s="488">
        <v>209611</v>
      </c>
      <c r="AN303" s="488">
        <v>0</v>
      </c>
      <c r="AO303" s="488">
        <v>0</v>
      </c>
      <c r="AP303" s="488">
        <v>8505</v>
      </c>
      <c r="AQ303" s="488">
        <v>0</v>
      </c>
      <c r="AR303" s="488">
        <v>8505</v>
      </c>
      <c r="AS303" s="488">
        <v>0</v>
      </c>
      <c r="AT303" s="488">
        <v>0</v>
      </c>
      <c r="AU303" s="488">
        <v>0</v>
      </c>
      <c r="AV303" s="488">
        <v>0</v>
      </c>
      <c r="AW303" s="488">
        <v>0</v>
      </c>
      <c r="AX303" s="488">
        <v>0</v>
      </c>
      <c r="AY303" s="488">
        <v>0</v>
      </c>
      <c r="AZ303" s="488">
        <v>0</v>
      </c>
      <c r="BA303" s="488">
        <v>0</v>
      </c>
      <c r="BB303" s="488">
        <v>0</v>
      </c>
      <c r="BC303" s="488">
        <v>0</v>
      </c>
      <c r="BD303" s="488">
        <v>0</v>
      </c>
      <c r="BE303" s="491">
        <v>0.5</v>
      </c>
      <c r="BF303" s="491">
        <v>0.4</v>
      </c>
      <c r="BG303" s="491">
        <v>0.1</v>
      </c>
      <c r="BH303" s="491">
        <v>0</v>
      </c>
      <c r="BI303" s="491">
        <v>1</v>
      </c>
      <c r="BJ303" s="492">
        <v>1384882</v>
      </c>
      <c r="BK303" s="492">
        <v>1107905</v>
      </c>
      <c r="BL303" s="492">
        <v>276976</v>
      </c>
      <c r="BM303" s="492">
        <v>0</v>
      </c>
      <c r="BN303" s="492">
        <v>2769763</v>
      </c>
      <c r="BO303" s="492">
        <v>32003509</v>
      </c>
      <c r="BP303" s="492">
        <v>25820923</v>
      </c>
      <c r="BQ303" s="492">
        <v>6400701</v>
      </c>
      <c r="BR303" s="492">
        <v>0</v>
      </c>
      <c r="BS303" s="493">
        <v>64225133</v>
      </c>
      <c r="BT303" s="494">
        <v>368077</v>
      </c>
      <c r="BU303" s="492">
        <v>91987</v>
      </c>
      <c r="BV303" s="492">
        <v>0</v>
      </c>
      <c r="BW303" s="492">
        <v>460064</v>
      </c>
      <c r="BX303" s="492">
        <v>1146535</v>
      </c>
      <c r="BY303" s="492">
        <v>286634</v>
      </c>
      <c r="BZ303" s="492">
        <v>0</v>
      </c>
      <c r="CA303" s="492">
        <v>1433169</v>
      </c>
      <c r="CB303" s="492">
        <v>0</v>
      </c>
      <c r="CC303" s="492">
        <v>0</v>
      </c>
      <c r="CD303" s="492">
        <v>0</v>
      </c>
      <c r="CE303" s="492">
        <v>0</v>
      </c>
      <c r="CF303" s="492">
        <v>0</v>
      </c>
      <c r="CG303" s="492">
        <v>0</v>
      </c>
      <c r="CH303" s="492">
        <v>0</v>
      </c>
      <c r="CI303" s="492">
        <v>0</v>
      </c>
      <c r="CJ303" s="492">
        <v>0</v>
      </c>
      <c r="CK303" s="492">
        <v>0</v>
      </c>
      <c r="CL303" s="492">
        <v>0</v>
      </c>
      <c r="CM303" s="492">
        <v>0</v>
      </c>
      <c r="CN303" s="492">
        <v>4616</v>
      </c>
      <c r="CO303" s="492">
        <v>1154</v>
      </c>
      <c r="CP303" s="492">
        <v>0</v>
      </c>
      <c r="CQ303" s="492">
        <v>5770</v>
      </c>
      <c r="CR303" s="492">
        <v>0</v>
      </c>
      <c r="CS303" s="492">
        <v>0</v>
      </c>
      <c r="CT303" s="492">
        <v>0</v>
      </c>
      <c r="CU303" s="492">
        <v>0</v>
      </c>
      <c r="CV303" s="492">
        <v>0</v>
      </c>
      <c r="CW303" s="492">
        <v>0</v>
      </c>
      <c r="CX303" s="492">
        <v>0</v>
      </c>
      <c r="CY303" s="492">
        <v>0</v>
      </c>
      <c r="CZ303" s="492">
        <v>1519228</v>
      </c>
      <c r="DA303" s="492">
        <v>379775</v>
      </c>
      <c r="DB303" s="492">
        <v>0</v>
      </c>
      <c r="DC303" s="493">
        <v>1899003</v>
      </c>
      <c r="DD303" s="591" t="s">
        <v>464</v>
      </c>
      <c r="DE303" s="592" t="s">
        <v>1220</v>
      </c>
      <c r="DF303" s="593" t="s">
        <v>1162</v>
      </c>
    </row>
    <row r="304" spans="1:110" ht="12.75" x14ac:dyDescent="0.2">
      <c r="A304" s="468">
        <v>297</v>
      </c>
      <c r="B304" s="473" t="s">
        <v>467</v>
      </c>
      <c r="C304" s="403" t="s">
        <v>897</v>
      </c>
      <c r="D304" s="474" t="s">
        <v>901</v>
      </c>
      <c r="E304" s="480" t="s">
        <v>466</v>
      </c>
      <c r="F304" s="487">
        <v>60025085</v>
      </c>
      <c r="G304" s="488">
        <v>0</v>
      </c>
      <c r="H304" s="488">
        <v>0</v>
      </c>
      <c r="I304" s="488">
        <v>166600</v>
      </c>
      <c r="J304" s="488">
        <v>0</v>
      </c>
      <c r="K304" s="488">
        <v>166600</v>
      </c>
      <c r="L304" s="488">
        <v>0</v>
      </c>
      <c r="M304" s="488">
        <v>0</v>
      </c>
      <c r="N304" s="488">
        <v>0</v>
      </c>
      <c r="O304" s="488">
        <v>0</v>
      </c>
      <c r="P304" s="488">
        <v>0</v>
      </c>
      <c r="Q304" s="489">
        <v>59858485</v>
      </c>
      <c r="R304" s="490">
        <v>0.5</v>
      </c>
      <c r="S304" s="491">
        <v>0.4</v>
      </c>
      <c r="T304" s="491">
        <v>0.1</v>
      </c>
      <c r="U304" s="491">
        <v>0</v>
      </c>
      <c r="V304" s="491">
        <v>1</v>
      </c>
      <c r="W304" s="488">
        <v>29929242</v>
      </c>
      <c r="X304" s="488">
        <v>23943394</v>
      </c>
      <c r="Y304" s="488">
        <v>5985849</v>
      </c>
      <c r="Z304" s="488">
        <v>0</v>
      </c>
      <c r="AA304" s="488">
        <v>59858485</v>
      </c>
      <c r="AB304" s="488">
        <v>0</v>
      </c>
      <c r="AC304" s="488">
        <v>0</v>
      </c>
      <c r="AD304" s="488">
        <v>0</v>
      </c>
      <c r="AE304" s="488">
        <v>0</v>
      </c>
      <c r="AF304" s="488">
        <v>0</v>
      </c>
      <c r="AG304" s="488">
        <v>29929242</v>
      </c>
      <c r="AH304" s="488">
        <v>23943394</v>
      </c>
      <c r="AI304" s="488">
        <v>5985849</v>
      </c>
      <c r="AJ304" s="488">
        <v>0</v>
      </c>
      <c r="AK304" s="488">
        <v>59858485</v>
      </c>
      <c r="AL304" s="488">
        <v>166600</v>
      </c>
      <c r="AM304" s="488">
        <v>166600</v>
      </c>
      <c r="AN304" s="488">
        <v>0</v>
      </c>
      <c r="AO304" s="488">
        <v>0</v>
      </c>
      <c r="AP304" s="488">
        <v>0</v>
      </c>
      <c r="AQ304" s="488">
        <v>0</v>
      </c>
      <c r="AR304" s="488">
        <v>0</v>
      </c>
      <c r="AS304" s="488">
        <v>0</v>
      </c>
      <c r="AT304" s="488">
        <v>0</v>
      </c>
      <c r="AU304" s="488">
        <v>0</v>
      </c>
      <c r="AV304" s="488">
        <v>0</v>
      </c>
      <c r="AW304" s="488">
        <v>0</v>
      </c>
      <c r="AX304" s="488">
        <v>0</v>
      </c>
      <c r="AY304" s="488">
        <v>0</v>
      </c>
      <c r="AZ304" s="488">
        <v>0</v>
      </c>
      <c r="BA304" s="488">
        <v>0</v>
      </c>
      <c r="BB304" s="488">
        <v>0</v>
      </c>
      <c r="BC304" s="488">
        <v>0</v>
      </c>
      <c r="BD304" s="488">
        <v>0</v>
      </c>
      <c r="BE304" s="491">
        <v>0.5</v>
      </c>
      <c r="BF304" s="491">
        <v>0.4</v>
      </c>
      <c r="BG304" s="491">
        <v>0.1</v>
      </c>
      <c r="BH304" s="491">
        <v>0</v>
      </c>
      <c r="BI304" s="491">
        <v>1</v>
      </c>
      <c r="BJ304" s="492">
        <v>-673784</v>
      </c>
      <c r="BK304" s="492">
        <v>-539027</v>
      </c>
      <c r="BL304" s="492">
        <v>-134757</v>
      </c>
      <c r="BM304" s="492">
        <v>0</v>
      </c>
      <c r="BN304" s="492">
        <v>-1347568</v>
      </c>
      <c r="BO304" s="492">
        <v>29255458</v>
      </c>
      <c r="BP304" s="492">
        <v>23570967</v>
      </c>
      <c r="BQ304" s="492">
        <v>5851092</v>
      </c>
      <c r="BR304" s="492">
        <v>0</v>
      </c>
      <c r="BS304" s="493">
        <v>58677517</v>
      </c>
      <c r="BT304" s="494">
        <v>359665</v>
      </c>
      <c r="BU304" s="492">
        <v>89916</v>
      </c>
      <c r="BV304" s="492">
        <v>0</v>
      </c>
      <c r="BW304" s="492">
        <v>449581</v>
      </c>
      <c r="BX304" s="492">
        <v>426163</v>
      </c>
      <c r="BY304" s="492">
        <v>106541</v>
      </c>
      <c r="BZ304" s="492">
        <v>0</v>
      </c>
      <c r="CA304" s="492">
        <v>532704</v>
      </c>
      <c r="CB304" s="492">
        <v>6595</v>
      </c>
      <c r="CC304" s="492">
        <v>1649</v>
      </c>
      <c r="CD304" s="492">
        <v>0</v>
      </c>
      <c r="CE304" s="492">
        <v>8244</v>
      </c>
      <c r="CF304" s="492">
        <v>0</v>
      </c>
      <c r="CG304" s="492">
        <v>0</v>
      </c>
      <c r="CH304" s="492">
        <v>0</v>
      </c>
      <c r="CI304" s="492">
        <v>0</v>
      </c>
      <c r="CJ304" s="492">
        <v>46166</v>
      </c>
      <c r="CK304" s="492">
        <v>11541</v>
      </c>
      <c r="CL304" s="492">
        <v>0</v>
      </c>
      <c r="CM304" s="492">
        <v>57707</v>
      </c>
      <c r="CN304" s="492">
        <v>0</v>
      </c>
      <c r="CO304" s="492">
        <v>0</v>
      </c>
      <c r="CP304" s="492">
        <v>0</v>
      </c>
      <c r="CQ304" s="492">
        <v>0</v>
      </c>
      <c r="CR304" s="492">
        <v>0</v>
      </c>
      <c r="CS304" s="492">
        <v>0</v>
      </c>
      <c r="CT304" s="492">
        <v>0</v>
      </c>
      <c r="CU304" s="492">
        <v>0</v>
      </c>
      <c r="CV304" s="492">
        <v>0</v>
      </c>
      <c r="CW304" s="492">
        <v>0</v>
      </c>
      <c r="CX304" s="492">
        <v>0</v>
      </c>
      <c r="CY304" s="492">
        <v>0</v>
      </c>
      <c r="CZ304" s="492">
        <v>838589</v>
      </c>
      <c r="DA304" s="492">
        <v>209647</v>
      </c>
      <c r="DB304" s="492">
        <v>0</v>
      </c>
      <c r="DC304" s="493">
        <v>1048236</v>
      </c>
      <c r="DD304" s="591" t="s">
        <v>466</v>
      </c>
      <c r="DE304" s="592" t="s">
        <v>1196</v>
      </c>
      <c r="DF304" s="593" t="s">
        <v>1162</v>
      </c>
    </row>
    <row r="305" spans="1:110" ht="12.75" x14ac:dyDescent="0.2">
      <c r="A305" s="468">
        <v>298</v>
      </c>
      <c r="B305" s="473" t="s">
        <v>469</v>
      </c>
      <c r="C305" s="403" t="s">
        <v>897</v>
      </c>
      <c r="D305" s="474" t="s">
        <v>901</v>
      </c>
      <c r="E305" s="480" t="s">
        <v>468</v>
      </c>
      <c r="F305" s="487">
        <v>26555064</v>
      </c>
      <c r="G305" s="488">
        <v>635108</v>
      </c>
      <c r="H305" s="488">
        <v>0</v>
      </c>
      <c r="I305" s="488">
        <v>202129</v>
      </c>
      <c r="J305" s="488">
        <v>0</v>
      </c>
      <c r="K305" s="488">
        <v>202129</v>
      </c>
      <c r="L305" s="488">
        <v>0</v>
      </c>
      <c r="M305" s="488">
        <v>238342</v>
      </c>
      <c r="N305" s="488">
        <v>201779</v>
      </c>
      <c r="O305" s="488">
        <v>201779</v>
      </c>
      <c r="P305" s="488">
        <v>0</v>
      </c>
      <c r="Q305" s="489">
        <v>26547922</v>
      </c>
      <c r="R305" s="490">
        <v>0.5</v>
      </c>
      <c r="S305" s="491">
        <v>0.4</v>
      </c>
      <c r="T305" s="491">
        <v>0.1</v>
      </c>
      <c r="U305" s="491">
        <v>0</v>
      </c>
      <c r="V305" s="491">
        <v>1</v>
      </c>
      <c r="W305" s="488">
        <v>13273961</v>
      </c>
      <c r="X305" s="488">
        <v>10619169</v>
      </c>
      <c r="Y305" s="488">
        <v>2654792</v>
      </c>
      <c r="Z305" s="488">
        <v>0</v>
      </c>
      <c r="AA305" s="488">
        <v>26547922</v>
      </c>
      <c r="AB305" s="488">
        <v>169145</v>
      </c>
      <c r="AC305" s="488">
        <v>0</v>
      </c>
      <c r="AD305" s="488">
        <v>0</v>
      </c>
      <c r="AE305" s="488">
        <v>0</v>
      </c>
      <c r="AF305" s="488">
        <v>169145</v>
      </c>
      <c r="AG305" s="488">
        <v>13104816</v>
      </c>
      <c r="AH305" s="488">
        <v>10619169</v>
      </c>
      <c r="AI305" s="488">
        <v>2654792</v>
      </c>
      <c r="AJ305" s="488">
        <v>0</v>
      </c>
      <c r="AK305" s="488">
        <v>26378777</v>
      </c>
      <c r="AL305" s="488">
        <v>202129</v>
      </c>
      <c r="AM305" s="488">
        <v>202129</v>
      </c>
      <c r="AN305" s="488">
        <v>238342</v>
      </c>
      <c r="AO305" s="488">
        <v>238342</v>
      </c>
      <c r="AP305" s="488">
        <v>201779</v>
      </c>
      <c r="AQ305" s="488">
        <v>0</v>
      </c>
      <c r="AR305" s="488">
        <v>201779</v>
      </c>
      <c r="AS305" s="488">
        <v>169145</v>
      </c>
      <c r="AT305" s="488">
        <v>0</v>
      </c>
      <c r="AU305" s="488">
        <v>0</v>
      </c>
      <c r="AV305" s="488">
        <v>169145</v>
      </c>
      <c r="AW305" s="488">
        <v>0</v>
      </c>
      <c r="AX305" s="488">
        <v>0</v>
      </c>
      <c r="AY305" s="488">
        <v>0</v>
      </c>
      <c r="AZ305" s="488">
        <v>0</v>
      </c>
      <c r="BA305" s="488">
        <v>0</v>
      </c>
      <c r="BB305" s="488">
        <v>0</v>
      </c>
      <c r="BC305" s="488">
        <v>0</v>
      </c>
      <c r="BD305" s="488">
        <v>0</v>
      </c>
      <c r="BE305" s="491">
        <v>0.5</v>
      </c>
      <c r="BF305" s="491">
        <v>0.4</v>
      </c>
      <c r="BG305" s="491">
        <v>0.1</v>
      </c>
      <c r="BH305" s="491">
        <v>0</v>
      </c>
      <c r="BI305" s="491">
        <v>1</v>
      </c>
      <c r="BJ305" s="492">
        <v>-1207577</v>
      </c>
      <c r="BK305" s="492">
        <v>-966062</v>
      </c>
      <c r="BL305" s="492">
        <v>-241516</v>
      </c>
      <c r="BM305" s="492">
        <v>0</v>
      </c>
      <c r="BN305" s="492">
        <v>-2415155</v>
      </c>
      <c r="BO305" s="492">
        <v>11897239</v>
      </c>
      <c r="BP305" s="492">
        <v>10464502</v>
      </c>
      <c r="BQ305" s="492">
        <v>2413276</v>
      </c>
      <c r="BR305" s="492">
        <v>0</v>
      </c>
      <c r="BS305" s="493">
        <v>24775017</v>
      </c>
      <c r="BT305" s="494">
        <v>168667</v>
      </c>
      <c r="BU305" s="492">
        <v>39879</v>
      </c>
      <c r="BV305" s="492">
        <v>0</v>
      </c>
      <c r="BW305" s="492">
        <v>208546</v>
      </c>
      <c r="BX305" s="492">
        <v>811060</v>
      </c>
      <c r="BY305" s="492">
        <v>202765</v>
      </c>
      <c r="BZ305" s="492">
        <v>0</v>
      </c>
      <c r="CA305" s="492">
        <v>1013825</v>
      </c>
      <c r="CB305" s="492">
        <v>0</v>
      </c>
      <c r="CC305" s="492">
        <v>0</v>
      </c>
      <c r="CD305" s="492">
        <v>0</v>
      </c>
      <c r="CE305" s="492">
        <v>0</v>
      </c>
      <c r="CF305" s="492">
        <v>0</v>
      </c>
      <c r="CG305" s="492">
        <v>0</v>
      </c>
      <c r="CH305" s="492">
        <v>0</v>
      </c>
      <c r="CI305" s="492">
        <v>0</v>
      </c>
      <c r="CJ305" s="492">
        <v>4206</v>
      </c>
      <c r="CK305" s="492">
        <v>1051</v>
      </c>
      <c r="CL305" s="492">
        <v>0</v>
      </c>
      <c r="CM305" s="492">
        <v>5257</v>
      </c>
      <c r="CN305" s="492">
        <v>5768</v>
      </c>
      <c r="CO305" s="492">
        <v>1442</v>
      </c>
      <c r="CP305" s="492">
        <v>0</v>
      </c>
      <c r="CQ305" s="492">
        <v>7210</v>
      </c>
      <c r="CR305" s="492">
        <v>0</v>
      </c>
      <c r="CS305" s="492">
        <v>0</v>
      </c>
      <c r="CT305" s="492">
        <v>0</v>
      </c>
      <c r="CU305" s="492">
        <v>0</v>
      </c>
      <c r="CV305" s="492">
        <v>0</v>
      </c>
      <c r="CW305" s="492">
        <v>0</v>
      </c>
      <c r="CX305" s="492">
        <v>0</v>
      </c>
      <c r="CY305" s="492">
        <v>0</v>
      </c>
      <c r="CZ305" s="492">
        <v>989701</v>
      </c>
      <c r="DA305" s="492">
        <v>245137</v>
      </c>
      <c r="DB305" s="492">
        <v>0</v>
      </c>
      <c r="DC305" s="493">
        <v>1234838</v>
      </c>
      <c r="DD305" s="591" t="s">
        <v>468</v>
      </c>
      <c r="DE305" s="592" t="s">
        <v>1172</v>
      </c>
      <c r="DF305" s="593" t="s">
        <v>1162</v>
      </c>
    </row>
    <row r="306" spans="1:110" ht="12.75" x14ac:dyDescent="0.2">
      <c r="A306" s="468">
        <v>299</v>
      </c>
      <c r="B306" s="473" t="s">
        <v>471</v>
      </c>
      <c r="C306" s="403" t="s">
        <v>897</v>
      </c>
      <c r="D306" s="474" t="s">
        <v>898</v>
      </c>
      <c r="E306" s="480" t="s">
        <v>470</v>
      </c>
      <c r="F306" s="487">
        <v>36111764</v>
      </c>
      <c r="G306" s="488">
        <v>1961408</v>
      </c>
      <c r="H306" s="488">
        <v>0</v>
      </c>
      <c r="I306" s="488">
        <v>177540</v>
      </c>
      <c r="J306" s="488">
        <v>0</v>
      </c>
      <c r="K306" s="488">
        <v>177540</v>
      </c>
      <c r="L306" s="488">
        <v>0</v>
      </c>
      <c r="M306" s="488">
        <v>0</v>
      </c>
      <c r="N306" s="488">
        <v>0</v>
      </c>
      <c r="O306" s="488">
        <v>0</v>
      </c>
      <c r="P306" s="488">
        <v>0</v>
      </c>
      <c r="Q306" s="489">
        <v>37895632</v>
      </c>
      <c r="R306" s="490">
        <v>0.5</v>
      </c>
      <c r="S306" s="491">
        <v>0.4</v>
      </c>
      <c r="T306" s="491">
        <v>0.1</v>
      </c>
      <c r="U306" s="491">
        <v>0</v>
      </c>
      <c r="V306" s="491">
        <v>1</v>
      </c>
      <c r="W306" s="488">
        <v>18947816</v>
      </c>
      <c r="X306" s="488">
        <v>15158253</v>
      </c>
      <c r="Y306" s="488">
        <v>3789563</v>
      </c>
      <c r="Z306" s="488">
        <v>0</v>
      </c>
      <c r="AA306" s="488">
        <v>37895632</v>
      </c>
      <c r="AB306" s="488">
        <v>0</v>
      </c>
      <c r="AC306" s="488">
        <v>0</v>
      </c>
      <c r="AD306" s="488">
        <v>0</v>
      </c>
      <c r="AE306" s="488">
        <v>0</v>
      </c>
      <c r="AF306" s="488">
        <v>0</v>
      </c>
      <c r="AG306" s="488">
        <v>18947816</v>
      </c>
      <c r="AH306" s="488">
        <v>15158253</v>
      </c>
      <c r="AI306" s="488">
        <v>3789563</v>
      </c>
      <c r="AJ306" s="488">
        <v>0</v>
      </c>
      <c r="AK306" s="488">
        <v>37895632</v>
      </c>
      <c r="AL306" s="488">
        <v>177540</v>
      </c>
      <c r="AM306" s="488">
        <v>177540</v>
      </c>
      <c r="AN306" s="488">
        <v>0</v>
      </c>
      <c r="AO306" s="488">
        <v>0</v>
      </c>
      <c r="AP306" s="488">
        <v>0</v>
      </c>
      <c r="AQ306" s="488">
        <v>0</v>
      </c>
      <c r="AR306" s="488">
        <v>0</v>
      </c>
      <c r="AS306" s="488">
        <v>0</v>
      </c>
      <c r="AT306" s="488">
        <v>0</v>
      </c>
      <c r="AU306" s="488">
        <v>0</v>
      </c>
      <c r="AV306" s="488">
        <v>0</v>
      </c>
      <c r="AW306" s="488">
        <v>0</v>
      </c>
      <c r="AX306" s="488">
        <v>0</v>
      </c>
      <c r="AY306" s="488">
        <v>0</v>
      </c>
      <c r="AZ306" s="488">
        <v>0</v>
      </c>
      <c r="BA306" s="488">
        <v>0</v>
      </c>
      <c r="BB306" s="488">
        <v>0</v>
      </c>
      <c r="BC306" s="488">
        <v>0</v>
      </c>
      <c r="BD306" s="488">
        <v>0</v>
      </c>
      <c r="BE306" s="491">
        <v>0.5</v>
      </c>
      <c r="BF306" s="491">
        <v>0.4</v>
      </c>
      <c r="BG306" s="491">
        <v>0.1</v>
      </c>
      <c r="BH306" s="491">
        <v>0</v>
      </c>
      <c r="BI306" s="491">
        <v>1</v>
      </c>
      <c r="BJ306" s="492">
        <v>-1179914</v>
      </c>
      <c r="BK306" s="492">
        <v>-943932</v>
      </c>
      <c r="BL306" s="492">
        <v>-235983</v>
      </c>
      <c r="BM306" s="492">
        <v>0</v>
      </c>
      <c r="BN306" s="492">
        <v>-2359829</v>
      </c>
      <c r="BO306" s="492">
        <v>17767902</v>
      </c>
      <c r="BP306" s="492">
        <v>14391861</v>
      </c>
      <c r="BQ306" s="492">
        <v>3553580</v>
      </c>
      <c r="BR306" s="492">
        <v>0</v>
      </c>
      <c r="BS306" s="493">
        <v>35713343</v>
      </c>
      <c r="BT306" s="494">
        <v>227699</v>
      </c>
      <c r="BU306" s="492">
        <v>56925</v>
      </c>
      <c r="BV306" s="492">
        <v>0</v>
      </c>
      <c r="BW306" s="492">
        <v>284624</v>
      </c>
      <c r="BX306" s="492">
        <v>661458</v>
      </c>
      <c r="BY306" s="492">
        <v>165364</v>
      </c>
      <c r="BZ306" s="492">
        <v>0</v>
      </c>
      <c r="CA306" s="492">
        <v>826822</v>
      </c>
      <c r="CB306" s="492">
        <v>0</v>
      </c>
      <c r="CC306" s="492">
        <v>0</v>
      </c>
      <c r="CD306" s="492">
        <v>0</v>
      </c>
      <c r="CE306" s="492">
        <v>0</v>
      </c>
      <c r="CF306" s="492">
        <v>0</v>
      </c>
      <c r="CG306" s="492">
        <v>0</v>
      </c>
      <c r="CH306" s="492">
        <v>0</v>
      </c>
      <c r="CI306" s="492">
        <v>0</v>
      </c>
      <c r="CJ306" s="492">
        <v>0</v>
      </c>
      <c r="CK306" s="492">
        <v>0</v>
      </c>
      <c r="CL306" s="492">
        <v>0</v>
      </c>
      <c r="CM306" s="492">
        <v>0</v>
      </c>
      <c r="CN306" s="492">
        <v>2171</v>
      </c>
      <c r="CO306" s="492">
        <v>543</v>
      </c>
      <c r="CP306" s="492">
        <v>0</v>
      </c>
      <c r="CQ306" s="492">
        <v>2714</v>
      </c>
      <c r="CR306" s="492">
        <v>609</v>
      </c>
      <c r="CS306" s="492">
        <v>152</v>
      </c>
      <c r="CT306" s="492">
        <v>0</v>
      </c>
      <c r="CU306" s="492">
        <v>761</v>
      </c>
      <c r="CV306" s="492">
        <v>0</v>
      </c>
      <c r="CW306" s="492">
        <v>0</v>
      </c>
      <c r="CX306" s="492">
        <v>0</v>
      </c>
      <c r="CY306" s="492">
        <v>0</v>
      </c>
      <c r="CZ306" s="492">
        <v>891937</v>
      </c>
      <c r="DA306" s="492">
        <v>222984</v>
      </c>
      <c r="DB306" s="492">
        <v>0</v>
      </c>
      <c r="DC306" s="493">
        <v>1114921</v>
      </c>
      <c r="DD306" s="591" t="s">
        <v>470</v>
      </c>
      <c r="DE306" s="592" t="s">
        <v>1215</v>
      </c>
      <c r="DF306" s="593" t="s">
        <v>1162</v>
      </c>
    </row>
    <row r="307" spans="1:110" ht="12.75" x14ac:dyDescent="0.2">
      <c r="A307" s="468">
        <v>300</v>
      </c>
      <c r="B307" s="473" t="s">
        <v>473</v>
      </c>
      <c r="C307" s="403" t="s">
        <v>897</v>
      </c>
      <c r="D307" s="474" t="s">
        <v>898</v>
      </c>
      <c r="E307" s="480" t="s">
        <v>472</v>
      </c>
      <c r="F307" s="487">
        <v>25926500</v>
      </c>
      <c r="G307" s="488">
        <v>1061787</v>
      </c>
      <c r="H307" s="488">
        <v>0</v>
      </c>
      <c r="I307" s="488">
        <v>214771</v>
      </c>
      <c r="J307" s="488">
        <v>0</v>
      </c>
      <c r="K307" s="488">
        <v>214771</v>
      </c>
      <c r="L307" s="488">
        <v>0</v>
      </c>
      <c r="M307" s="488">
        <v>0</v>
      </c>
      <c r="N307" s="488">
        <v>155165</v>
      </c>
      <c r="O307" s="488">
        <v>155165</v>
      </c>
      <c r="P307" s="488">
        <v>0</v>
      </c>
      <c r="Q307" s="489">
        <v>26618351</v>
      </c>
      <c r="R307" s="490">
        <v>0.5</v>
      </c>
      <c r="S307" s="491">
        <v>0.4</v>
      </c>
      <c r="T307" s="491">
        <v>0.09</v>
      </c>
      <c r="U307" s="491">
        <v>0.01</v>
      </c>
      <c r="V307" s="491">
        <v>1</v>
      </c>
      <c r="W307" s="488">
        <v>13309175</v>
      </c>
      <c r="X307" s="488">
        <v>10647340</v>
      </c>
      <c r="Y307" s="488">
        <v>2395652</v>
      </c>
      <c r="Z307" s="488">
        <v>266184</v>
      </c>
      <c r="AA307" s="488">
        <v>26618351</v>
      </c>
      <c r="AB307" s="488">
        <v>0</v>
      </c>
      <c r="AC307" s="488">
        <v>0</v>
      </c>
      <c r="AD307" s="488">
        <v>0</v>
      </c>
      <c r="AE307" s="488">
        <v>0</v>
      </c>
      <c r="AF307" s="488">
        <v>0</v>
      </c>
      <c r="AG307" s="488">
        <v>13309175</v>
      </c>
      <c r="AH307" s="488">
        <v>10647340</v>
      </c>
      <c r="AI307" s="488">
        <v>2395652</v>
      </c>
      <c r="AJ307" s="488">
        <v>266184</v>
      </c>
      <c r="AK307" s="488">
        <v>26618351</v>
      </c>
      <c r="AL307" s="488">
        <v>214771</v>
      </c>
      <c r="AM307" s="488">
        <v>214771</v>
      </c>
      <c r="AN307" s="488">
        <v>0</v>
      </c>
      <c r="AO307" s="488">
        <v>0</v>
      </c>
      <c r="AP307" s="488">
        <v>155165</v>
      </c>
      <c r="AQ307" s="488">
        <v>0</v>
      </c>
      <c r="AR307" s="488">
        <v>155165</v>
      </c>
      <c r="AS307" s="488">
        <v>0</v>
      </c>
      <c r="AT307" s="488">
        <v>0</v>
      </c>
      <c r="AU307" s="488">
        <v>0</v>
      </c>
      <c r="AV307" s="488">
        <v>0</v>
      </c>
      <c r="AW307" s="488">
        <v>0</v>
      </c>
      <c r="AX307" s="488">
        <v>0</v>
      </c>
      <c r="AY307" s="488">
        <v>0</v>
      </c>
      <c r="AZ307" s="488">
        <v>0</v>
      </c>
      <c r="BA307" s="488">
        <v>0</v>
      </c>
      <c r="BB307" s="488">
        <v>0</v>
      </c>
      <c r="BC307" s="488">
        <v>0</v>
      </c>
      <c r="BD307" s="488">
        <v>0</v>
      </c>
      <c r="BE307" s="491">
        <v>0.5</v>
      </c>
      <c r="BF307" s="491">
        <v>0.4</v>
      </c>
      <c r="BG307" s="491">
        <v>0.09</v>
      </c>
      <c r="BH307" s="491">
        <v>0.01</v>
      </c>
      <c r="BI307" s="491">
        <v>1</v>
      </c>
      <c r="BJ307" s="492">
        <v>-477703</v>
      </c>
      <c r="BK307" s="492">
        <v>-382162</v>
      </c>
      <c r="BL307" s="492">
        <v>-85986</v>
      </c>
      <c r="BM307" s="492">
        <v>-9554</v>
      </c>
      <c r="BN307" s="492">
        <v>-955405</v>
      </c>
      <c r="BO307" s="492">
        <v>12831472</v>
      </c>
      <c r="BP307" s="492">
        <v>10635114</v>
      </c>
      <c r="BQ307" s="492">
        <v>2309666</v>
      </c>
      <c r="BR307" s="492">
        <v>256630</v>
      </c>
      <c r="BS307" s="493">
        <v>26032882</v>
      </c>
      <c r="BT307" s="494">
        <v>162269</v>
      </c>
      <c r="BU307" s="492">
        <v>35986</v>
      </c>
      <c r="BV307" s="492">
        <v>3998</v>
      </c>
      <c r="BW307" s="492">
        <v>202253</v>
      </c>
      <c r="BX307" s="492">
        <v>1356599</v>
      </c>
      <c r="BY307" s="492">
        <v>305235</v>
      </c>
      <c r="BZ307" s="492">
        <v>33915</v>
      </c>
      <c r="CA307" s="492">
        <v>1695749</v>
      </c>
      <c r="CB307" s="492">
        <v>10781</v>
      </c>
      <c r="CC307" s="492">
        <v>2426</v>
      </c>
      <c r="CD307" s="492">
        <v>270</v>
      </c>
      <c r="CE307" s="492">
        <v>13477</v>
      </c>
      <c r="CF307" s="492">
        <v>0</v>
      </c>
      <c r="CG307" s="492">
        <v>0</v>
      </c>
      <c r="CH307" s="492">
        <v>0</v>
      </c>
      <c r="CI307" s="492">
        <v>0</v>
      </c>
      <c r="CJ307" s="492">
        <v>1545</v>
      </c>
      <c r="CK307" s="492">
        <v>348</v>
      </c>
      <c r="CL307" s="492">
        <v>39</v>
      </c>
      <c r="CM307" s="492">
        <v>1932</v>
      </c>
      <c r="CN307" s="492">
        <v>14341</v>
      </c>
      <c r="CO307" s="492">
        <v>3226</v>
      </c>
      <c r="CP307" s="492">
        <v>358</v>
      </c>
      <c r="CQ307" s="492">
        <v>17925</v>
      </c>
      <c r="CR307" s="492">
        <v>0</v>
      </c>
      <c r="CS307" s="492">
        <v>0</v>
      </c>
      <c r="CT307" s="492">
        <v>0</v>
      </c>
      <c r="CU307" s="492">
        <v>0</v>
      </c>
      <c r="CV307" s="492">
        <v>0</v>
      </c>
      <c r="CW307" s="492">
        <v>0</v>
      </c>
      <c r="CX307" s="492">
        <v>0</v>
      </c>
      <c r="CY307" s="492">
        <v>0</v>
      </c>
      <c r="CZ307" s="492">
        <v>1545535</v>
      </c>
      <c r="DA307" s="492">
        <v>347221</v>
      </c>
      <c r="DB307" s="492">
        <v>38580</v>
      </c>
      <c r="DC307" s="493">
        <v>1931336</v>
      </c>
      <c r="DD307" s="591" t="s">
        <v>472</v>
      </c>
      <c r="DE307" s="592" t="s">
        <v>1214</v>
      </c>
      <c r="DF307" s="593" t="s">
        <v>1193</v>
      </c>
    </row>
    <row r="308" spans="1:110" ht="12.75" x14ac:dyDescent="0.2">
      <c r="A308" s="468">
        <v>301</v>
      </c>
      <c r="B308" s="473" t="s">
        <v>475</v>
      </c>
      <c r="C308" s="403" t="s">
        <v>897</v>
      </c>
      <c r="D308" s="474" t="s">
        <v>900</v>
      </c>
      <c r="E308" s="480" t="s">
        <v>474</v>
      </c>
      <c r="F308" s="487">
        <v>29025321</v>
      </c>
      <c r="G308" s="488">
        <v>0</v>
      </c>
      <c r="H308" s="488">
        <v>975612</v>
      </c>
      <c r="I308" s="488">
        <v>109064</v>
      </c>
      <c r="J308" s="488">
        <v>0</v>
      </c>
      <c r="K308" s="488">
        <v>109064</v>
      </c>
      <c r="L308" s="488">
        <v>0</v>
      </c>
      <c r="M308" s="488">
        <v>0</v>
      </c>
      <c r="N308" s="488">
        <v>30277</v>
      </c>
      <c r="O308" s="488">
        <v>30277</v>
      </c>
      <c r="P308" s="488">
        <v>0</v>
      </c>
      <c r="Q308" s="489">
        <v>27910368</v>
      </c>
      <c r="R308" s="490">
        <v>0.5</v>
      </c>
      <c r="S308" s="491">
        <v>0.4</v>
      </c>
      <c r="T308" s="491">
        <v>0.1</v>
      </c>
      <c r="U308" s="491">
        <v>0</v>
      </c>
      <c r="V308" s="491">
        <v>1</v>
      </c>
      <c r="W308" s="488">
        <v>13955184</v>
      </c>
      <c r="X308" s="488">
        <v>11164147</v>
      </c>
      <c r="Y308" s="488">
        <v>2791037</v>
      </c>
      <c r="Z308" s="488">
        <v>0</v>
      </c>
      <c r="AA308" s="488">
        <v>27910368</v>
      </c>
      <c r="AB308" s="488">
        <v>0</v>
      </c>
      <c r="AC308" s="488">
        <v>0</v>
      </c>
      <c r="AD308" s="488">
        <v>0</v>
      </c>
      <c r="AE308" s="488">
        <v>0</v>
      </c>
      <c r="AF308" s="488">
        <v>0</v>
      </c>
      <c r="AG308" s="488">
        <v>13955184</v>
      </c>
      <c r="AH308" s="488">
        <v>11164147</v>
      </c>
      <c r="AI308" s="488">
        <v>2791037</v>
      </c>
      <c r="AJ308" s="488">
        <v>0</v>
      </c>
      <c r="AK308" s="488">
        <v>27910368</v>
      </c>
      <c r="AL308" s="488">
        <v>109064</v>
      </c>
      <c r="AM308" s="488">
        <v>109064</v>
      </c>
      <c r="AN308" s="488">
        <v>0</v>
      </c>
      <c r="AO308" s="488">
        <v>0</v>
      </c>
      <c r="AP308" s="488">
        <v>30277</v>
      </c>
      <c r="AQ308" s="488">
        <v>0</v>
      </c>
      <c r="AR308" s="488">
        <v>30277</v>
      </c>
      <c r="AS308" s="488">
        <v>0</v>
      </c>
      <c r="AT308" s="488">
        <v>0</v>
      </c>
      <c r="AU308" s="488">
        <v>0</v>
      </c>
      <c r="AV308" s="488">
        <v>0</v>
      </c>
      <c r="AW308" s="488">
        <v>0</v>
      </c>
      <c r="AX308" s="488">
        <v>0</v>
      </c>
      <c r="AY308" s="488">
        <v>0</v>
      </c>
      <c r="AZ308" s="488">
        <v>0</v>
      </c>
      <c r="BA308" s="488">
        <v>0</v>
      </c>
      <c r="BB308" s="488">
        <v>0</v>
      </c>
      <c r="BC308" s="488">
        <v>0</v>
      </c>
      <c r="BD308" s="488">
        <v>0</v>
      </c>
      <c r="BE308" s="491">
        <v>0.5</v>
      </c>
      <c r="BF308" s="491">
        <v>0.4</v>
      </c>
      <c r="BG308" s="491">
        <v>0.1</v>
      </c>
      <c r="BH308" s="491">
        <v>0</v>
      </c>
      <c r="BI308" s="491">
        <v>1</v>
      </c>
      <c r="BJ308" s="492">
        <v>-1312313</v>
      </c>
      <c r="BK308" s="492">
        <v>-1049851</v>
      </c>
      <c r="BL308" s="492">
        <v>-262463</v>
      </c>
      <c r="BM308" s="492">
        <v>0</v>
      </c>
      <c r="BN308" s="492">
        <v>-2624627</v>
      </c>
      <c r="BO308" s="492">
        <v>12642871</v>
      </c>
      <c r="BP308" s="492">
        <v>10253637</v>
      </c>
      <c r="BQ308" s="492">
        <v>2528574</v>
      </c>
      <c r="BR308" s="492">
        <v>0</v>
      </c>
      <c r="BS308" s="493">
        <v>25425082</v>
      </c>
      <c r="BT308" s="494">
        <v>168157</v>
      </c>
      <c r="BU308" s="492">
        <v>41925</v>
      </c>
      <c r="BV308" s="492">
        <v>0</v>
      </c>
      <c r="BW308" s="492">
        <v>210082</v>
      </c>
      <c r="BX308" s="492">
        <v>696000</v>
      </c>
      <c r="BY308" s="492">
        <v>174000</v>
      </c>
      <c r="BZ308" s="492">
        <v>0</v>
      </c>
      <c r="CA308" s="492">
        <v>870000</v>
      </c>
      <c r="CB308" s="492">
        <v>0</v>
      </c>
      <c r="CC308" s="492">
        <v>0</v>
      </c>
      <c r="CD308" s="492">
        <v>0</v>
      </c>
      <c r="CE308" s="492">
        <v>0</v>
      </c>
      <c r="CF308" s="492">
        <v>0</v>
      </c>
      <c r="CG308" s="492">
        <v>0</v>
      </c>
      <c r="CH308" s="492">
        <v>0</v>
      </c>
      <c r="CI308" s="492">
        <v>0</v>
      </c>
      <c r="CJ308" s="492">
        <v>0</v>
      </c>
      <c r="CK308" s="492">
        <v>0</v>
      </c>
      <c r="CL308" s="492">
        <v>0</v>
      </c>
      <c r="CM308" s="492">
        <v>0</v>
      </c>
      <c r="CN308" s="492">
        <v>0</v>
      </c>
      <c r="CO308" s="492">
        <v>0</v>
      </c>
      <c r="CP308" s="492">
        <v>0</v>
      </c>
      <c r="CQ308" s="492">
        <v>0</v>
      </c>
      <c r="CR308" s="492">
        <v>0</v>
      </c>
      <c r="CS308" s="492">
        <v>0</v>
      </c>
      <c r="CT308" s="492">
        <v>0</v>
      </c>
      <c r="CU308" s="492">
        <v>0</v>
      </c>
      <c r="CV308" s="492">
        <v>0</v>
      </c>
      <c r="CW308" s="492">
        <v>0</v>
      </c>
      <c r="CX308" s="492">
        <v>0</v>
      </c>
      <c r="CY308" s="492">
        <v>0</v>
      </c>
      <c r="CZ308" s="492">
        <v>864157</v>
      </c>
      <c r="DA308" s="492">
        <v>215925</v>
      </c>
      <c r="DB308" s="492">
        <v>0</v>
      </c>
      <c r="DC308" s="493">
        <v>1080082</v>
      </c>
      <c r="DD308" s="591" t="s">
        <v>474</v>
      </c>
      <c r="DE308" s="592" t="s">
        <v>1207</v>
      </c>
      <c r="DF308" s="593" t="s">
        <v>1162</v>
      </c>
    </row>
    <row r="309" spans="1:110" ht="12.75" x14ac:dyDescent="0.2">
      <c r="A309" s="468">
        <v>302</v>
      </c>
      <c r="B309" s="473" t="s">
        <v>477</v>
      </c>
      <c r="C309" s="403" t="s">
        <v>897</v>
      </c>
      <c r="D309" s="474" t="s">
        <v>901</v>
      </c>
      <c r="E309" s="480" t="s">
        <v>476</v>
      </c>
      <c r="F309" s="487">
        <v>59234094</v>
      </c>
      <c r="G309" s="488">
        <v>0</v>
      </c>
      <c r="H309" s="488">
        <v>513096</v>
      </c>
      <c r="I309" s="488">
        <v>152235</v>
      </c>
      <c r="J309" s="488">
        <v>0</v>
      </c>
      <c r="K309" s="488">
        <v>152235</v>
      </c>
      <c r="L309" s="488">
        <v>0</v>
      </c>
      <c r="M309" s="488">
        <v>0</v>
      </c>
      <c r="N309" s="488">
        <v>0</v>
      </c>
      <c r="O309" s="488">
        <v>0</v>
      </c>
      <c r="P309" s="488">
        <v>0</v>
      </c>
      <c r="Q309" s="489">
        <v>58568763</v>
      </c>
      <c r="R309" s="490">
        <v>0.5</v>
      </c>
      <c r="S309" s="491">
        <v>0.4</v>
      </c>
      <c r="T309" s="491">
        <v>0.1</v>
      </c>
      <c r="U309" s="491">
        <v>0</v>
      </c>
      <c r="V309" s="491">
        <v>1</v>
      </c>
      <c r="W309" s="488">
        <v>29284382</v>
      </c>
      <c r="X309" s="488">
        <v>23427505</v>
      </c>
      <c r="Y309" s="488">
        <v>5856876</v>
      </c>
      <c r="Z309" s="488">
        <v>0</v>
      </c>
      <c r="AA309" s="488">
        <v>58568763</v>
      </c>
      <c r="AB309" s="488">
        <v>0</v>
      </c>
      <c r="AC309" s="488">
        <v>0</v>
      </c>
      <c r="AD309" s="488">
        <v>0</v>
      </c>
      <c r="AE309" s="488">
        <v>0</v>
      </c>
      <c r="AF309" s="488">
        <v>0</v>
      </c>
      <c r="AG309" s="488">
        <v>29284382</v>
      </c>
      <c r="AH309" s="488">
        <v>23427505</v>
      </c>
      <c r="AI309" s="488">
        <v>5856876</v>
      </c>
      <c r="AJ309" s="488">
        <v>0</v>
      </c>
      <c r="AK309" s="488">
        <v>58568763</v>
      </c>
      <c r="AL309" s="488">
        <v>152235</v>
      </c>
      <c r="AM309" s="488">
        <v>152235</v>
      </c>
      <c r="AN309" s="488">
        <v>0</v>
      </c>
      <c r="AO309" s="488">
        <v>0</v>
      </c>
      <c r="AP309" s="488">
        <v>0</v>
      </c>
      <c r="AQ309" s="488">
        <v>0</v>
      </c>
      <c r="AR309" s="488">
        <v>0</v>
      </c>
      <c r="AS309" s="488">
        <v>0</v>
      </c>
      <c r="AT309" s="488">
        <v>0</v>
      </c>
      <c r="AU309" s="488">
        <v>0</v>
      </c>
      <c r="AV309" s="488">
        <v>0</v>
      </c>
      <c r="AW309" s="488">
        <v>0</v>
      </c>
      <c r="AX309" s="488">
        <v>0</v>
      </c>
      <c r="AY309" s="488">
        <v>0</v>
      </c>
      <c r="AZ309" s="488">
        <v>0</v>
      </c>
      <c r="BA309" s="488">
        <v>0</v>
      </c>
      <c r="BB309" s="488">
        <v>0</v>
      </c>
      <c r="BC309" s="488">
        <v>0</v>
      </c>
      <c r="BD309" s="488">
        <v>0</v>
      </c>
      <c r="BE309" s="491">
        <v>0.5</v>
      </c>
      <c r="BF309" s="491">
        <v>0.4</v>
      </c>
      <c r="BG309" s="491">
        <v>0.1</v>
      </c>
      <c r="BH309" s="491">
        <v>0</v>
      </c>
      <c r="BI309" s="491">
        <v>1</v>
      </c>
      <c r="BJ309" s="492">
        <v>-793086</v>
      </c>
      <c r="BK309" s="492">
        <v>-634468</v>
      </c>
      <c r="BL309" s="492">
        <v>-158617</v>
      </c>
      <c r="BM309" s="492">
        <v>0</v>
      </c>
      <c r="BN309" s="492">
        <v>-1586171</v>
      </c>
      <c r="BO309" s="492">
        <v>28491296</v>
      </c>
      <c r="BP309" s="492">
        <v>22945272</v>
      </c>
      <c r="BQ309" s="492">
        <v>5698259</v>
      </c>
      <c r="BR309" s="492">
        <v>0</v>
      </c>
      <c r="BS309" s="493">
        <v>57134827</v>
      </c>
      <c r="BT309" s="494">
        <v>351915</v>
      </c>
      <c r="BU309" s="492">
        <v>87979</v>
      </c>
      <c r="BV309" s="492">
        <v>0</v>
      </c>
      <c r="BW309" s="492">
        <v>439894</v>
      </c>
      <c r="BX309" s="492">
        <v>337529</v>
      </c>
      <c r="BY309" s="492">
        <v>84382</v>
      </c>
      <c r="BZ309" s="492">
        <v>0</v>
      </c>
      <c r="CA309" s="492">
        <v>421911</v>
      </c>
      <c r="CB309" s="492">
        <v>0</v>
      </c>
      <c r="CC309" s="492">
        <v>0</v>
      </c>
      <c r="CD309" s="492">
        <v>0</v>
      </c>
      <c r="CE309" s="492">
        <v>0</v>
      </c>
      <c r="CF309" s="492">
        <v>0</v>
      </c>
      <c r="CG309" s="492">
        <v>0</v>
      </c>
      <c r="CH309" s="492">
        <v>0</v>
      </c>
      <c r="CI309" s="492">
        <v>0</v>
      </c>
      <c r="CJ309" s="492">
        <v>7245</v>
      </c>
      <c r="CK309" s="492">
        <v>1811</v>
      </c>
      <c r="CL309" s="492">
        <v>0</v>
      </c>
      <c r="CM309" s="492">
        <v>9056</v>
      </c>
      <c r="CN309" s="492">
        <v>0</v>
      </c>
      <c r="CO309" s="492">
        <v>0</v>
      </c>
      <c r="CP309" s="492">
        <v>0</v>
      </c>
      <c r="CQ309" s="492">
        <v>0</v>
      </c>
      <c r="CR309" s="492">
        <v>609</v>
      </c>
      <c r="CS309" s="492">
        <v>152</v>
      </c>
      <c r="CT309" s="492">
        <v>0</v>
      </c>
      <c r="CU309" s="492">
        <v>761</v>
      </c>
      <c r="CV309" s="492">
        <v>0</v>
      </c>
      <c r="CW309" s="492">
        <v>0</v>
      </c>
      <c r="CX309" s="492">
        <v>0</v>
      </c>
      <c r="CY309" s="492">
        <v>0</v>
      </c>
      <c r="CZ309" s="492">
        <v>697298</v>
      </c>
      <c r="DA309" s="492">
        <v>174324</v>
      </c>
      <c r="DB309" s="492">
        <v>0</v>
      </c>
      <c r="DC309" s="493">
        <v>871622</v>
      </c>
      <c r="DD309" s="591" t="s">
        <v>476</v>
      </c>
      <c r="DE309" s="592" t="s">
        <v>1196</v>
      </c>
      <c r="DF309" s="593" t="s">
        <v>1162</v>
      </c>
    </row>
    <row r="310" spans="1:110" ht="12.75" x14ac:dyDescent="0.2">
      <c r="A310" s="468">
        <v>303</v>
      </c>
      <c r="B310" s="473" t="s">
        <v>478</v>
      </c>
      <c r="C310" s="403" t="s">
        <v>529</v>
      </c>
      <c r="D310" s="474" t="s">
        <v>898</v>
      </c>
      <c r="E310" s="480" t="s">
        <v>534</v>
      </c>
      <c r="F310" s="487">
        <v>86687645</v>
      </c>
      <c r="G310" s="488">
        <v>0</v>
      </c>
      <c r="H310" s="488">
        <v>1019381</v>
      </c>
      <c r="I310" s="488">
        <v>257198</v>
      </c>
      <c r="J310" s="488">
        <v>0</v>
      </c>
      <c r="K310" s="488">
        <v>257198</v>
      </c>
      <c r="L310" s="488">
        <v>0</v>
      </c>
      <c r="M310" s="488">
        <v>0</v>
      </c>
      <c r="N310" s="488">
        <v>0</v>
      </c>
      <c r="O310" s="488">
        <v>0</v>
      </c>
      <c r="P310" s="488">
        <v>0</v>
      </c>
      <c r="Q310" s="489">
        <v>85411066</v>
      </c>
      <c r="R310" s="490">
        <v>0.5</v>
      </c>
      <c r="S310" s="491">
        <v>0.49</v>
      </c>
      <c r="T310" s="491">
        <v>0</v>
      </c>
      <c r="U310" s="491">
        <v>0.01</v>
      </c>
      <c r="V310" s="491">
        <v>1</v>
      </c>
      <c r="W310" s="488">
        <v>42705533</v>
      </c>
      <c r="X310" s="488">
        <v>41851422</v>
      </c>
      <c r="Y310" s="488">
        <v>0</v>
      </c>
      <c r="Z310" s="488">
        <v>854111</v>
      </c>
      <c r="AA310" s="488">
        <v>85411066</v>
      </c>
      <c r="AB310" s="488">
        <v>0</v>
      </c>
      <c r="AC310" s="488">
        <v>0</v>
      </c>
      <c r="AD310" s="488">
        <v>0</v>
      </c>
      <c r="AE310" s="488">
        <v>0</v>
      </c>
      <c r="AF310" s="488">
        <v>0</v>
      </c>
      <c r="AG310" s="488">
        <v>42705533</v>
      </c>
      <c r="AH310" s="488">
        <v>41851422</v>
      </c>
      <c r="AI310" s="488">
        <v>0</v>
      </c>
      <c r="AJ310" s="488">
        <v>854111</v>
      </c>
      <c r="AK310" s="488">
        <v>85411066</v>
      </c>
      <c r="AL310" s="488">
        <v>257198</v>
      </c>
      <c r="AM310" s="488">
        <v>257198</v>
      </c>
      <c r="AN310" s="488">
        <v>0</v>
      </c>
      <c r="AO310" s="488">
        <v>0</v>
      </c>
      <c r="AP310" s="488">
        <v>0</v>
      </c>
      <c r="AQ310" s="488">
        <v>0</v>
      </c>
      <c r="AR310" s="488">
        <v>0</v>
      </c>
      <c r="AS310" s="488">
        <v>0</v>
      </c>
      <c r="AT310" s="488">
        <v>0</v>
      </c>
      <c r="AU310" s="488">
        <v>0</v>
      </c>
      <c r="AV310" s="488">
        <v>0</v>
      </c>
      <c r="AW310" s="488">
        <v>0</v>
      </c>
      <c r="AX310" s="488">
        <v>0</v>
      </c>
      <c r="AY310" s="488">
        <v>0</v>
      </c>
      <c r="AZ310" s="488">
        <v>0</v>
      </c>
      <c r="BA310" s="488">
        <v>0</v>
      </c>
      <c r="BB310" s="488">
        <v>0</v>
      </c>
      <c r="BC310" s="488">
        <v>0</v>
      </c>
      <c r="BD310" s="488">
        <v>0</v>
      </c>
      <c r="BE310" s="491">
        <v>0.5</v>
      </c>
      <c r="BF310" s="491">
        <v>0.49</v>
      </c>
      <c r="BG310" s="491">
        <v>0</v>
      </c>
      <c r="BH310" s="491">
        <v>0.01</v>
      </c>
      <c r="BI310" s="491">
        <v>1</v>
      </c>
      <c r="BJ310" s="492">
        <v>-617514</v>
      </c>
      <c r="BK310" s="492">
        <v>-605164</v>
      </c>
      <c r="BL310" s="492">
        <v>0</v>
      </c>
      <c r="BM310" s="492">
        <v>-12350</v>
      </c>
      <c r="BN310" s="492">
        <v>-1235028</v>
      </c>
      <c r="BO310" s="492">
        <v>42088019</v>
      </c>
      <c r="BP310" s="492">
        <v>41503456</v>
      </c>
      <c r="BQ310" s="492">
        <v>0</v>
      </c>
      <c r="BR310" s="492">
        <v>841761</v>
      </c>
      <c r="BS310" s="493">
        <v>84433236</v>
      </c>
      <c r="BT310" s="494">
        <v>628669</v>
      </c>
      <c r="BU310" s="492">
        <v>0</v>
      </c>
      <c r="BV310" s="492">
        <v>12830</v>
      </c>
      <c r="BW310" s="492">
        <v>641499</v>
      </c>
      <c r="BX310" s="492">
        <v>825632</v>
      </c>
      <c r="BY310" s="492">
        <v>0</v>
      </c>
      <c r="BZ310" s="492">
        <v>16850</v>
      </c>
      <c r="CA310" s="492">
        <v>842482</v>
      </c>
      <c r="CB310" s="492">
        <v>7815</v>
      </c>
      <c r="CC310" s="492">
        <v>0</v>
      </c>
      <c r="CD310" s="492">
        <v>160</v>
      </c>
      <c r="CE310" s="492">
        <v>7975</v>
      </c>
      <c r="CF310" s="492">
        <v>0</v>
      </c>
      <c r="CG310" s="492">
        <v>0</v>
      </c>
      <c r="CH310" s="492">
        <v>0</v>
      </c>
      <c r="CI310" s="492">
        <v>0</v>
      </c>
      <c r="CJ310" s="492">
        <v>0</v>
      </c>
      <c r="CK310" s="492">
        <v>0</v>
      </c>
      <c r="CL310" s="492">
        <v>0</v>
      </c>
      <c r="CM310" s="492">
        <v>0</v>
      </c>
      <c r="CN310" s="492">
        <v>0</v>
      </c>
      <c r="CO310" s="492">
        <v>0</v>
      </c>
      <c r="CP310" s="492">
        <v>0</v>
      </c>
      <c r="CQ310" s="492">
        <v>0</v>
      </c>
      <c r="CR310" s="492">
        <v>0</v>
      </c>
      <c r="CS310" s="492">
        <v>0</v>
      </c>
      <c r="CT310" s="492">
        <v>0</v>
      </c>
      <c r="CU310" s="492">
        <v>0</v>
      </c>
      <c r="CV310" s="492">
        <v>0</v>
      </c>
      <c r="CW310" s="492">
        <v>0</v>
      </c>
      <c r="CX310" s="492">
        <v>0</v>
      </c>
      <c r="CY310" s="492">
        <v>0</v>
      </c>
      <c r="CZ310" s="492">
        <v>1462116</v>
      </c>
      <c r="DA310" s="492">
        <v>0</v>
      </c>
      <c r="DB310" s="492">
        <v>29840</v>
      </c>
      <c r="DC310" s="493">
        <v>1491956</v>
      </c>
      <c r="DD310" s="591" t="s">
        <v>534</v>
      </c>
      <c r="DE310" s="592" t="s">
        <v>529</v>
      </c>
      <c r="DF310" s="593" t="s">
        <v>1190</v>
      </c>
    </row>
    <row r="311" spans="1:110" ht="12.75" x14ac:dyDescent="0.2">
      <c r="A311" s="468">
        <v>304</v>
      </c>
      <c r="B311" s="473" t="s">
        <v>480</v>
      </c>
      <c r="C311" s="403" t="s">
        <v>897</v>
      </c>
      <c r="D311" s="474" t="s">
        <v>906</v>
      </c>
      <c r="E311" s="480" t="s">
        <v>479</v>
      </c>
      <c r="F311" s="487">
        <v>9992205</v>
      </c>
      <c r="G311" s="488">
        <v>339571</v>
      </c>
      <c r="H311" s="488">
        <v>0</v>
      </c>
      <c r="I311" s="488">
        <v>83792</v>
      </c>
      <c r="J311" s="488">
        <v>0</v>
      </c>
      <c r="K311" s="488">
        <v>83792</v>
      </c>
      <c r="L311" s="488">
        <v>0</v>
      </c>
      <c r="M311" s="488">
        <v>0</v>
      </c>
      <c r="N311" s="488">
        <v>0</v>
      </c>
      <c r="O311" s="488">
        <v>0</v>
      </c>
      <c r="P311" s="488">
        <v>0</v>
      </c>
      <c r="Q311" s="489">
        <v>10247984</v>
      </c>
      <c r="R311" s="490">
        <v>0.5</v>
      </c>
      <c r="S311" s="491">
        <v>0.4</v>
      </c>
      <c r="T311" s="491">
        <v>0.09</v>
      </c>
      <c r="U311" s="491">
        <v>0.01</v>
      </c>
      <c r="V311" s="491">
        <v>1</v>
      </c>
      <c r="W311" s="488">
        <v>5123991</v>
      </c>
      <c r="X311" s="488">
        <v>4099194</v>
      </c>
      <c r="Y311" s="488">
        <v>922319</v>
      </c>
      <c r="Z311" s="488">
        <v>102480</v>
      </c>
      <c r="AA311" s="488">
        <v>10247984</v>
      </c>
      <c r="AB311" s="488">
        <v>0</v>
      </c>
      <c r="AC311" s="488">
        <v>0</v>
      </c>
      <c r="AD311" s="488">
        <v>0</v>
      </c>
      <c r="AE311" s="488">
        <v>0</v>
      </c>
      <c r="AF311" s="488">
        <v>0</v>
      </c>
      <c r="AG311" s="488">
        <v>5123991</v>
      </c>
      <c r="AH311" s="488">
        <v>4099194</v>
      </c>
      <c r="AI311" s="488">
        <v>922319</v>
      </c>
      <c r="AJ311" s="488">
        <v>102480</v>
      </c>
      <c r="AK311" s="488">
        <v>10247984</v>
      </c>
      <c r="AL311" s="488">
        <v>83792</v>
      </c>
      <c r="AM311" s="488">
        <v>83792</v>
      </c>
      <c r="AN311" s="488">
        <v>0</v>
      </c>
      <c r="AO311" s="488">
        <v>0</v>
      </c>
      <c r="AP311" s="488">
        <v>0</v>
      </c>
      <c r="AQ311" s="488">
        <v>0</v>
      </c>
      <c r="AR311" s="488">
        <v>0</v>
      </c>
      <c r="AS311" s="488">
        <v>0</v>
      </c>
      <c r="AT311" s="488">
        <v>0</v>
      </c>
      <c r="AU311" s="488">
        <v>0</v>
      </c>
      <c r="AV311" s="488">
        <v>0</v>
      </c>
      <c r="AW311" s="488">
        <v>0</v>
      </c>
      <c r="AX311" s="488">
        <v>0</v>
      </c>
      <c r="AY311" s="488">
        <v>0</v>
      </c>
      <c r="AZ311" s="488">
        <v>0</v>
      </c>
      <c r="BA311" s="488">
        <v>0</v>
      </c>
      <c r="BB311" s="488">
        <v>0</v>
      </c>
      <c r="BC311" s="488">
        <v>0</v>
      </c>
      <c r="BD311" s="488">
        <v>0</v>
      </c>
      <c r="BE311" s="491">
        <v>0.5</v>
      </c>
      <c r="BF311" s="491">
        <v>0.4</v>
      </c>
      <c r="BG311" s="491">
        <v>0.09</v>
      </c>
      <c r="BH311" s="491">
        <v>0.01</v>
      </c>
      <c r="BI311" s="491">
        <v>1</v>
      </c>
      <c r="BJ311" s="492">
        <v>17326</v>
      </c>
      <c r="BK311" s="492">
        <v>13862</v>
      </c>
      <c r="BL311" s="492">
        <v>3119</v>
      </c>
      <c r="BM311" s="492">
        <v>347</v>
      </c>
      <c r="BN311" s="492">
        <v>34654</v>
      </c>
      <c r="BO311" s="492">
        <v>5141317</v>
      </c>
      <c r="BP311" s="492">
        <v>4196848</v>
      </c>
      <c r="BQ311" s="492">
        <v>925438</v>
      </c>
      <c r="BR311" s="492">
        <v>102827</v>
      </c>
      <c r="BS311" s="493">
        <v>10366430</v>
      </c>
      <c r="BT311" s="494">
        <v>61576</v>
      </c>
      <c r="BU311" s="492">
        <v>13855</v>
      </c>
      <c r="BV311" s="492">
        <v>1539</v>
      </c>
      <c r="BW311" s="492">
        <v>76970</v>
      </c>
      <c r="BX311" s="492">
        <v>450134</v>
      </c>
      <c r="BY311" s="492">
        <v>101280</v>
      </c>
      <c r="BZ311" s="492">
        <v>11253</v>
      </c>
      <c r="CA311" s="492">
        <v>562667</v>
      </c>
      <c r="CB311" s="492">
        <v>0</v>
      </c>
      <c r="CC311" s="492">
        <v>0</v>
      </c>
      <c r="CD311" s="492">
        <v>0</v>
      </c>
      <c r="CE311" s="492">
        <v>0</v>
      </c>
      <c r="CF311" s="492">
        <v>812</v>
      </c>
      <c r="CG311" s="492">
        <v>183</v>
      </c>
      <c r="CH311" s="492">
        <v>20</v>
      </c>
      <c r="CI311" s="492">
        <v>1015</v>
      </c>
      <c r="CJ311" s="492">
        <v>0</v>
      </c>
      <c r="CK311" s="492">
        <v>0</v>
      </c>
      <c r="CL311" s="492">
        <v>0</v>
      </c>
      <c r="CM311" s="492">
        <v>0</v>
      </c>
      <c r="CN311" s="492">
        <v>18163</v>
      </c>
      <c r="CO311" s="492">
        <v>4087</v>
      </c>
      <c r="CP311" s="492">
        <v>454</v>
      </c>
      <c r="CQ311" s="492">
        <v>22704</v>
      </c>
      <c r="CR311" s="492">
        <v>0</v>
      </c>
      <c r="CS311" s="492">
        <v>0</v>
      </c>
      <c r="CT311" s="492">
        <v>0</v>
      </c>
      <c r="CU311" s="492">
        <v>0</v>
      </c>
      <c r="CV311" s="492">
        <v>0</v>
      </c>
      <c r="CW311" s="492">
        <v>0</v>
      </c>
      <c r="CX311" s="492">
        <v>0</v>
      </c>
      <c r="CY311" s="492">
        <v>0</v>
      </c>
      <c r="CZ311" s="492">
        <v>530685</v>
      </c>
      <c r="DA311" s="492">
        <v>119405</v>
      </c>
      <c r="DB311" s="492">
        <v>13266</v>
      </c>
      <c r="DC311" s="493">
        <v>663356</v>
      </c>
      <c r="DD311" s="591" t="s">
        <v>479</v>
      </c>
      <c r="DE311" s="592" t="s">
        <v>1211</v>
      </c>
      <c r="DF311" s="593" t="s">
        <v>1212</v>
      </c>
    </row>
    <row r="312" spans="1:110" ht="12.75" x14ac:dyDescent="0.2">
      <c r="A312" s="468">
        <v>305</v>
      </c>
      <c r="B312" s="473" t="s">
        <v>482</v>
      </c>
      <c r="C312" s="403" t="s">
        <v>897</v>
      </c>
      <c r="D312" s="474" t="s">
        <v>906</v>
      </c>
      <c r="E312" s="480" t="s">
        <v>481</v>
      </c>
      <c r="F312" s="487">
        <v>26409367</v>
      </c>
      <c r="G312" s="488">
        <v>1704916</v>
      </c>
      <c r="H312" s="488">
        <v>0</v>
      </c>
      <c r="I312" s="488">
        <v>211340</v>
      </c>
      <c r="J312" s="488">
        <v>0</v>
      </c>
      <c r="K312" s="488">
        <v>211340</v>
      </c>
      <c r="L312" s="488">
        <v>0</v>
      </c>
      <c r="M312" s="488">
        <v>0</v>
      </c>
      <c r="N312" s="488">
        <v>96399</v>
      </c>
      <c r="O312" s="488">
        <v>96399</v>
      </c>
      <c r="P312" s="488">
        <v>0</v>
      </c>
      <c r="Q312" s="489">
        <v>27806544</v>
      </c>
      <c r="R312" s="490">
        <v>0.5</v>
      </c>
      <c r="S312" s="491">
        <v>0.4</v>
      </c>
      <c r="T312" s="491">
        <v>0.09</v>
      </c>
      <c r="U312" s="491">
        <v>0.01</v>
      </c>
      <c r="V312" s="491">
        <v>1</v>
      </c>
      <c r="W312" s="488">
        <v>13903272</v>
      </c>
      <c r="X312" s="488">
        <v>11122618</v>
      </c>
      <c r="Y312" s="488">
        <v>2502589</v>
      </c>
      <c r="Z312" s="488">
        <v>278065</v>
      </c>
      <c r="AA312" s="488">
        <v>27806544</v>
      </c>
      <c r="AB312" s="488">
        <v>0</v>
      </c>
      <c r="AC312" s="488">
        <v>0</v>
      </c>
      <c r="AD312" s="488">
        <v>0</v>
      </c>
      <c r="AE312" s="488">
        <v>0</v>
      </c>
      <c r="AF312" s="488">
        <v>0</v>
      </c>
      <c r="AG312" s="488">
        <v>13903272</v>
      </c>
      <c r="AH312" s="488">
        <v>11122618</v>
      </c>
      <c r="AI312" s="488">
        <v>2502589</v>
      </c>
      <c r="AJ312" s="488">
        <v>278065</v>
      </c>
      <c r="AK312" s="488">
        <v>27806544</v>
      </c>
      <c r="AL312" s="488">
        <v>211340</v>
      </c>
      <c r="AM312" s="488">
        <v>211340</v>
      </c>
      <c r="AN312" s="488">
        <v>0</v>
      </c>
      <c r="AO312" s="488">
        <v>0</v>
      </c>
      <c r="AP312" s="488">
        <v>96399</v>
      </c>
      <c r="AQ312" s="488">
        <v>0</v>
      </c>
      <c r="AR312" s="488">
        <v>96399</v>
      </c>
      <c r="AS312" s="488">
        <v>0</v>
      </c>
      <c r="AT312" s="488">
        <v>0</v>
      </c>
      <c r="AU312" s="488">
        <v>0</v>
      </c>
      <c r="AV312" s="488">
        <v>0</v>
      </c>
      <c r="AW312" s="488">
        <v>0</v>
      </c>
      <c r="AX312" s="488">
        <v>0</v>
      </c>
      <c r="AY312" s="488">
        <v>0</v>
      </c>
      <c r="AZ312" s="488">
        <v>0</v>
      </c>
      <c r="BA312" s="488">
        <v>0</v>
      </c>
      <c r="BB312" s="488">
        <v>0</v>
      </c>
      <c r="BC312" s="488">
        <v>0</v>
      </c>
      <c r="BD312" s="488">
        <v>0</v>
      </c>
      <c r="BE312" s="491">
        <v>0.5</v>
      </c>
      <c r="BF312" s="491">
        <v>0.4</v>
      </c>
      <c r="BG312" s="491">
        <v>0.09</v>
      </c>
      <c r="BH312" s="491">
        <v>0.01</v>
      </c>
      <c r="BI312" s="491">
        <v>1</v>
      </c>
      <c r="BJ312" s="492">
        <v>0</v>
      </c>
      <c r="BK312" s="492">
        <v>0</v>
      </c>
      <c r="BL312" s="492">
        <v>0</v>
      </c>
      <c r="BM312" s="492">
        <v>0</v>
      </c>
      <c r="BN312" s="492">
        <v>0</v>
      </c>
      <c r="BO312" s="492">
        <v>13903272</v>
      </c>
      <c r="BP312" s="492">
        <v>11430357</v>
      </c>
      <c r="BQ312" s="492">
        <v>2502589</v>
      </c>
      <c r="BR312" s="492">
        <v>278065</v>
      </c>
      <c r="BS312" s="493">
        <v>28114283</v>
      </c>
      <c r="BT312" s="494">
        <v>168526</v>
      </c>
      <c r="BU312" s="492">
        <v>37593</v>
      </c>
      <c r="BV312" s="492">
        <v>4177</v>
      </c>
      <c r="BW312" s="492">
        <v>210296</v>
      </c>
      <c r="BX312" s="492">
        <v>1049864</v>
      </c>
      <c r="BY312" s="492">
        <v>236220</v>
      </c>
      <c r="BZ312" s="492">
        <v>26247</v>
      </c>
      <c r="CA312" s="492">
        <v>1312331</v>
      </c>
      <c r="CB312" s="492">
        <v>4339</v>
      </c>
      <c r="CC312" s="492">
        <v>976</v>
      </c>
      <c r="CD312" s="492">
        <v>108</v>
      </c>
      <c r="CE312" s="492">
        <v>5423</v>
      </c>
      <c r="CF312" s="492">
        <v>100964</v>
      </c>
      <c r="CG312" s="492">
        <v>22717</v>
      </c>
      <c r="CH312" s="492">
        <v>2524</v>
      </c>
      <c r="CI312" s="492">
        <v>126205</v>
      </c>
      <c r="CJ312" s="492">
        <v>3141</v>
      </c>
      <c r="CK312" s="492">
        <v>707</v>
      </c>
      <c r="CL312" s="492">
        <v>79</v>
      </c>
      <c r="CM312" s="492">
        <v>3927</v>
      </c>
      <c r="CN312" s="492">
        <v>14436</v>
      </c>
      <c r="CO312" s="492">
        <v>3248</v>
      </c>
      <c r="CP312" s="492">
        <v>361</v>
      </c>
      <c r="CQ312" s="492">
        <v>18045</v>
      </c>
      <c r="CR312" s="492">
        <v>0</v>
      </c>
      <c r="CS312" s="492">
        <v>0</v>
      </c>
      <c r="CT312" s="492">
        <v>0</v>
      </c>
      <c r="CU312" s="492">
        <v>0</v>
      </c>
      <c r="CV312" s="492">
        <v>0</v>
      </c>
      <c r="CW312" s="492">
        <v>0</v>
      </c>
      <c r="CX312" s="492">
        <v>0</v>
      </c>
      <c r="CY312" s="492">
        <v>0</v>
      </c>
      <c r="CZ312" s="492">
        <v>1341270</v>
      </c>
      <c r="DA312" s="492">
        <v>301461</v>
      </c>
      <c r="DB312" s="492">
        <v>33496</v>
      </c>
      <c r="DC312" s="493">
        <v>1676227</v>
      </c>
      <c r="DD312" s="591" t="s">
        <v>481</v>
      </c>
      <c r="DE312" s="592" t="s">
        <v>1205</v>
      </c>
      <c r="DF312" s="593" t="s">
        <v>1189</v>
      </c>
    </row>
    <row r="313" spans="1:110" ht="12.75" x14ac:dyDescent="0.2">
      <c r="A313" s="468">
        <v>306</v>
      </c>
      <c r="B313" s="473" t="s">
        <v>484</v>
      </c>
      <c r="C313" s="403" t="s">
        <v>897</v>
      </c>
      <c r="D313" s="474" t="s">
        <v>899</v>
      </c>
      <c r="E313" s="480" t="s">
        <v>483</v>
      </c>
      <c r="F313" s="487">
        <v>31348320</v>
      </c>
      <c r="G313" s="488">
        <v>0</v>
      </c>
      <c r="H313" s="488">
        <v>1920400</v>
      </c>
      <c r="I313" s="488">
        <v>128797</v>
      </c>
      <c r="J313" s="488">
        <v>0</v>
      </c>
      <c r="K313" s="488">
        <v>128797</v>
      </c>
      <c r="L313" s="488">
        <v>0</v>
      </c>
      <c r="M313" s="488">
        <v>0</v>
      </c>
      <c r="N313" s="488">
        <v>0</v>
      </c>
      <c r="O313" s="488">
        <v>0</v>
      </c>
      <c r="P313" s="488">
        <v>0</v>
      </c>
      <c r="Q313" s="489">
        <v>29299123</v>
      </c>
      <c r="R313" s="490">
        <v>0.5</v>
      </c>
      <c r="S313" s="491">
        <v>0.4</v>
      </c>
      <c r="T313" s="491">
        <v>0.09</v>
      </c>
      <c r="U313" s="491">
        <v>0.01</v>
      </c>
      <c r="V313" s="491">
        <v>1</v>
      </c>
      <c r="W313" s="488">
        <v>14649562</v>
      </c>
      <c r="X313" s="488">
        <v>11719649</v>
      </c>
      <c r="Y313" s="488">
        <v>2636921</v>
      </c>
      <c r="Z313" s="488">
        <v>292991</v>
      </c>
      <c r="AA313" s="488">
        <v>29299123</v>
      </c>
      <c r="AB313" s="488">
        <v>0</v>
      </c>
      <c r="AC313" s="488">
        <v>0</v>
      </c>
      <c r="AD313" s="488">
        <v>0</v>
      </c>
      <c r="AE313" s="488">
        <v>0</v>
      </c>
      <c r="AF313" s="488">
        <v>0</v>
      </c>
      <c r="AG313" s="488">
        <v>14649562</v>
      </c>
      <c r="AH313" s="488">
        <v>11719649</v>
      </c>
      <c r="AI313" s="488">
        <v>2636921</v>
      </c>
      <c r="AJ313" s="488">
        <v>292991</v>
      </c>
      <c r="AK313" s="488">
        <v>29299123</v>
      </c>
      <c r="AL313" s="488">
        <v>128797</v>
      </c>
      <c r="AM313" s="488">
        <v>128797</v>
      </c>
      <c r="AN313" s="488">
        <v>0</v>
      </c>
      <c r="AO313" s="488">
        <v>0</v>
      </c>
      <c r="AP313" s="488">
        <v>0</v>
      </c>
      <c r="AQ313" s="488">
        <v>0</v>
      </c>
      <c r="AR313" s="488">
        <v>0</v>
      </c>
      <c r="AS313" s="488">
        <v>0</v>
      </c>
      <c r="AT313" s="488">
        <v>0</v>
      </c>
      <c r="AU313" s="488">
        <v>0</v>
      </c>
      <c r="AV313" s="488">
        <v>0</v>
      </c>
      <c r="AW313" s="488">
        <v>0</v>
      </c>
      <c r="AX313" s="488">
        <v>0</v>
      </c>
      <c r="AY313" s="488">
        <v>0</v>
      </c>
      <c r="AZ313" s="488">
        <v>0</v>
      </c>
      <c r="BA313" s="488">
        <v>0</v>
      </c>
      <c r="BB313" s="488">
        <v>0</v>
      </c>
      <c r="BC313" s="488">
        <v>0</v>
      </c>
      <c r="BD313" s="488">
        <v>0</v>
      </c>
      <c r="BE313" s="491">
        <v>0.5</v>
      </c>
      <c r="BF313" s="491">
        <v>0.4</v>
      </c>
      <c r="BG313" s="491">
        <v>0.09</v>
      </c>
      <c r="BH313" s="491">
        <v>0.01</v>
      </c>
      <c r="BI313" s="491">
        <v>1</v>
      </c>
      <c r="BJ313" s="492">
        <v>-1333334</v>
      </c>
      <c r="BK313" s="492">
        <v>-1066667</v>
      </c>
      <c r="BL313" s="492">
        <v>-240000</v>
      </c>
      <c r="BM313" s="492">
        <v>-26667</v>
      </c>
      <c r="BN313" s="492">
        <v>-2666668</v>
      </c>
      <c r="BO313" s="492">
        <v>13316228</v>
      </c>
      <c r="BP313" s="492">
        <v>10781779</v>
      </c>
      <c r="BQ313" s="492">
        <v>2396921</v>
      </c>
      <c r="BR313" s="492">
        <v>266324</v>
      </c>
      <c r="BS313" s="493">
        <v>26761252</v>
      </c>
      <c r="BT313" s="494">
        <v>176046</v>
      </c>
      <c r="BU313" s="492">
        <v>39610</v>
      </c>
      <c r="BV313" s="492">
        <v>4401</v>
      </c>
      <c r="BW313" s="492">
        <v>220057</v>
      </c>
      <c r="BX313" s="492">
        <v>562225</v>
      </c>
      <c r="BY313" s="492">
        <v>126501</v>
      </c>
      <c r="BZ313" s="492">
        <v>14056</v>
      </c>
      <c r="CA313" s="492">
        <v>702782</v>
      </c>
      <c r="CB313" s="492">
        <v>4429</v>
      </c>
      <c r="CC313" s="492">
        <v>997</v>
      </c>
      <c r="CD313" s="492">
        <v>111</v>
      </c>
      <c r="CE313" s="492">
        <v>5537</v>
      </c>
      <c r="CF313" s="492">
        <v>0</v>
      </c>
      <c r="CG313" s="492">
        <v>0</v>
      </c>
      <c r="CH313" s="492">
        <v>0</v>
      </c>
      <c r="CI313" s="492">
        <v>0</v>
      </c>
      <c r="CJ313" s="492">
        <v>0</v>
      </c>
      <c r="CK313" s="492">
        <v>0</v>
      </c>
      <c r="CL313" s="492">
        <v>0</v>
      </c>
      <c r="CM313" s="492">
        <v>0</v>
      </c>
      <c r="CN313" s="492">
        <v>0</v>
      </c>
      <c r="CO313" s="492">
        <v>0</v>
      </c>
      <c r="CP313" s="492">
        <v>0</v>
      </c>
      <c r="CQ313" s="492">
        <v>0</v>
      </c>
      <c r="CR313" s="492">
        <v>0</v>
      </c>
      <c r="CS313" s="492">
        <v>0</v>
      </c>
      <c r="CT313" s="492">
        <v>0</v>
      </c>
      <c r="CU313" s="492">
        <v>0</v>
      </c>
      <c r="CV313" s="492">
        <v>0</v>
      </c>
      <c r="CW313" s="492">
        <v>0</v>
      </c>
      <c r="CX313" s="492">
        <v>0</v>
      </c>
      <c r="CY313" s="492">
        <v>0</v>
      </c>
      <c r="CZ313" s="492">
        <v>742700</v>
      </c>
      <c r="DA313" s="492">
        <v>167108</v>
      </c>
      <c r="DB313" s="492">
        <v>18568</v>
      </c>
      <c r="DC313" s="493">
        <v>928376</v>
      </c>
      <c r="DD313" s="591" t="s">
        <v>483</v>
      </c>
      <c r="DE313" s="592" t="s">
        <v>1197</v>
      </c>
      <c r="DF313" s="593" t="s">
        <v>1186</v>
      </c>
    </row>
    <row r="314" spans="1:110" ht="12.75" x14ac:dyDescent="0.2">
      <c r="A314" s="468">
        <v>307</v>
      </c>
      <c r="B314" s="473" t="s">
        <v>486</v>
      </c>
      <c r="C314" s="403" t="s">
        <v>897</v>
      </c>
      <c r="D314" s="474" t="s">
        <v>900</v>
      </c>
      <c r="E314" s="480" t="s">
        <v>485</v>
      </c>
      <c r="F314" s="487">
        <v>15903507</v>
      </c>
      <c r="G314" s="488">
        <v>595030</v>
      </c>
      <c r="H314" s="488">
        <v>0</v>
      </c>
      <c r="I314" s="488">
        <v>104972</v>
      </c>
      <c r="J314" s="488">
        <v>0</v>
      </c>
      <c r="K314" s="488">
        <v>104972</v>
      </c>
      <c r="L314" s="488">
        <v>0</v>
      </c>
      <c r="M314" s="488">
        <v>0</v>
      </c>
      <c r="N314" s="488">
        <v>24558</v>
      </c>
      <c r="O314" s="488">
        <v>24558</v>
      </c>
      <c r="P314" s="488">
        <v>0</v>
      </c>
      <c r="Q314" s="489">
        <v>16369007</v>
      </c>
      <c r="R314" s="490">
        <v>0.5</v>
      </c>
      <c r="S314" s="491">
        <v>0.4</v>
      </c>
      <c r="T314" s="491">
        <v>0.1</v>
      </c>
      <c r="U314" s="491">
        <v>0</v>
      </c>
      <c r="V314" s="491">
        <v>1</v>
      </c>
      <c r="W314" s="488">
        <v>8184503</v>
      </c>
      <c r="X314" s="488">
        <v>6547603</v>
      </c>
      <c r="Y314" s="488">
        <v>1636901</v>
      </c>
      <c r="Z314" s="488">
        <v>0</v>
      </c>
      <c r="AA314" s="488">
        <v>16369007</v>
      </c>
      <c r="AB314" s="488">
        <v>0</v>
      </c>
      <c r="AC314" s="488">
        <v>0</v>
      </c>
      <c r="AD314" s="488">
        <v>0</v>
      </c>
      <c r="AE314" s="488">
        <v>0</v>
      </c>
      <c r="AF314" s="488">
        <v>0</v>
      </c>
      <c r="AG314" s="488">
        <v>8184503</v>
      </c>
      <c r="AH314" s="488">
        <v>6547603</v>
      </c>
      <c r="AI314" s="488">
        <v>1636901</v>
      </c>
      <c r="AJ314" s="488">
        <v>0</v>
      </c>
      <c r="AK314" s="488">
        <v>16369007</v>
      </c>
      <c r="AL314" s="488">
        <v>104972</v>
      </c>
      <c r="AM314" s="488">
        <v>104972</v>
      </c>
      <c r="AN314" s="488">
        <v>0</v>
      </c>
      <c r="AO314" s="488">
        <v>0</v>
      </c>
      <c r="AP314" s="488">
        <v>24558</v>
      </c>
      <c r="AQ314" s="488">
        <v>0</v>
      </c>
      <c r="AR314" s="488">
        <v>24558</v>
      </c>
      <c r="AS314" s="488">
        <v>0</v>
      </c>
      <c r="AT314" s="488">
        <v>0</v>
      </c>
      <c r="AU314" s="488">
        <v>0</v>
      </c>
      <c r="AV314" s="488">
        <v>0</v>
      </c>
      <c r="AW314" s="488">
        <v>0</v>
      </c>
      <c r="AX314" s="488">
        <v>0</v>
      </c>
      <c r="AY314" s="488">
        <v>0</v>
      </c>
      <c r="AZ314" s="488">
        <v>0</v>
      </c>
      <c r="BA314" s="488">
        <v>0</v>
      </c>
      <c r="BB314" s="488">
        <v>0</v>
      </c>
      <c r="BC314" s="488">
        <v>0</v>
      </c>
      <c r="BD314" s="488">
        <v>0</v>
      </c>
      <c r="BE314" s="491">
        <v>0.5</v>
      </c>
      <c r="BF314" s="491">
        <v>0.4</v>
      </c>
      <c r="BG314" s="491">
        <v>0.1</v>
      </c>
      <c r="BH314" s="491">
        <v>0</v>
      </c>
      <c r="BI314" s="491">
        <v>1</v>
      </c>
      <c r="BJ314" s="492">
        <f>'[6]Part 1'!$K$122</f>
        <v>-1736800</v>
      </c>
      <c r="BK314" s="492">
        <f>'[6]Part 1'!$N$122</f>
        <v>-1389440</v>
      </c>
      <c r="BL314" s="492">
        <f>'[6]Part 1'!$Q$122</f>
        <v>-347360</v>
      </c>
      <c r="BM314" s="492">
        <f>'[6]Part 1'!$T$122</f>
        <v>0</v>
      </c>
      <c r="BN314" s="492">
        <f>'[6]Part 1'!$W$122</f>
        <v>-3473600</v>
      </c>
      <c r="BO314" s="492">
        <f>'[6]Part 1'!$K$126</f>
        <v>6447703</v>
      </c>
      <c r="BP314" s="492">
        <f>'[6]Part 1'!$N$126</f>
        <v>5287693</v>
      </c>
      <c r="BQ314" s="492">
        <f>'[6]Part 1'!$Q$126</f>
        <v>1289541</v>
      </c>
      <c r="BR314" s="492">
        <f>'[6]Part 1'!$T$126</f>
        <v>0</v>
      </c>
      <c r="BS314" s="493">
        <f>'[6]Part 1'!$W$126</f>
        <v>13024937</v>
      </c>
      <c r="BT314" s="494">
        <v>98723</v>
      </c>
      <c r="BU314" s="492">
        <v>24589</v>
      </c>
      <c r="BV314" s="492">
        <v>0</v>
      </c>
      <c r="BW314" s="492">
        <v>123312</v>
      </c>
      <c r="BX314" s="492">
        <v>460135</v>
      </c>
      <c r="BY314" s="492">
        <v>115034</v>
      </c>
      <c r="BZ314" s="492">
        <v>0</v>
      </c>
      <c r="CA314" s="492">
        <v>575169</v>
      </c>
      <c r="CB314" s="492">
        <v>3672</v>
      </c>
      <c r="CC314" s="492">
        <v>918</v>
      </c>
      <c r="CD314" s="492">
        <v>0</v>
      </c>
      <c r="CE314" s="492">
        <v>4590</v>
      </c>
      <c r="CF314" s="492">
        <v>5121</v>
      </c>
      <c r="CG314" s="492">
        <v>1280</v>
      </c>
      <c r="CH314" s="492">
        <v>0</v>
      </c>
      <c r="CI314" s="492">
        <v>6401</v>
      </c>
      <c r="CJ314" s="492">
        <v>1662</v>
      </c>
      <c r="CK314" s="492">
        <v>415</v>
      </c>
      <c r="CL314" s="492">
        <v>0</v>
      </c>
      <c r="CM314" s="492">
        <v>2077</v>
      </c>
      <c r="CN314" s="492">
        <v>13313</v>
      </c>
      <c r="CO314" s="492">
        <v>3328</v>
      </c>
      <c r="CP314" s="492">
        <v>0</v>
      </c>
      <c r="CQ314" s="492">
        <v>16641</v>
      </c>
      <c r="CR314" s="492">
        <v>1218</v>
      </c>
      <c r="CS314" s="492">
        <v>305</v>
      </c>
      <c r="CT314" s="492">
        <v>0</v>
      </c>
      <c r="CU314" s="492">
        <v>1523</v>
      </c>
      <c r="CV314" s="492">
        <v>0</v>
      </c>
      <c r="CW314" s="492">
        <v>0</v>
      </c>
      <c r="CX314" s="492">
        <v>0</v>
      </c>
      <c r="CY314" s="492">
        <v>0</v>
      </c>
      <c r="CZ314" s="492">
        <v>583844</v>
      </c>
      <c r="DA314" s="492">
        <v>145869</v>
      </c>
      <c r="DB314" s="492">
        <v>0</v>
      </c>
      <c r="DC314" s="493">
        <v>729713</v>
      </c>
      <c r="DD314" s="591" t="s">
        <v>485</v>
      </c>
      <c r="DE314" s="592" t="s">
        <v>1188</v>
      </c>
      <c r="DF314" s="593" t="s">
        <v>1162</v>
      </c>
    </row>
    <row r="315" spans="1:110" ht="12.75" x14ac:dyDescent="0.2">
      <c r="A315" s="468">
        <v>308</v>
      </c>
      <c r="B315" s="473" t="s">
        <v>488</v>
      </c>
      <c r="C315" s="403" t="s">
        <v>897</v>
      </c>
      <c r="D315" s="474" t="s">
        <v>898</v>
      </c>
      <c r="E315" s="480" t="s">
        <v>487</v>
      </c>
      <c r="F315" s="487">
        <v>35563973</v>
      </c>
      <c r="G315" s="488">
        <v>2333653</v>
      </c>
      <c r="H315" s="488">
        <v>0</v>
      </c>
      <c r="I315" s="488">
        <v>163845</v>
      </c>
      <c r="J315" s="488">
        <v>0</v>
      </c>
      <c r="K315" s="488">
        <v>163845</v>
      </c>
      <c r="L315" s="488">
        <v>0</v>
      </c>
      <c r="M315" s="488">
        <v>0</v>
      </c>
      <c r="N315" s="488">
        <v>174866</v>
      </c>
      <c r="O315" s="488">
        <v>174866</v>
      </c>
      <c r="P315" s="488">
        <v>0</v>
      </c>
      <c r="Q315" s="489">
        <v>37558915</v>
      </c>
      <c r="R315" s="490">
        <v>0.5</v>
      </c>
      <c r="S315" s="491">
        <v>0.4</v>
      </c>
      <c r="T315" s="491">
        <v>0.1</v>
      </c>
      <c r="U315" s="491">
        <v>0</v>
      </c>
      <c r="V315" s="491">
        <v>1</v>
      </c>
      <c r="W315" s="488">
        <v>18779457</v>
      </c>
      <c r="X315" s="488">
        <v>15023566</v>
      </c>
      <c r="Y315" s="488">
        <v>3755892</v>
      </c>
      <c r="Z315" s="488">
        <v>0</v>
      </c>
      <c r="AA315" s="488">
        <v>37558915</v>
      </c>
      <c r="AB315" s="488">
        <v>0</v>
      </c>
      <c r="AC315" s="488">
        <v>0</v>
      </c>
      <c r="AD315" s="488">
        <v>0</v>
      </c>
      <c r="AE315" s="488">
        <v>0</v>
      </c>
      <c r="AF315" s="488">
        <v>0</v>
      </c>
      <c r="AG315" s="488">
        <v>18779457</v>
      </c>
      <c r="AH315" s="488">
        <v>15023566</v>
      </c>
      <c r="AI315" s="488">
        <v>3755892</v>
      </c>
      <c r="AJ315" s="488">
        <v>0</v>
      </c>
      <c r="AK315" s="488">
        <v>37558915</v>
      </c>
      <c r="AL315" s="488">
        <v>163845</v>
      </c>
      <c r="AM315" s="488">
        <v>163845</v>
      </c>
      <c r="AN315" s="488">
        <v>0</v>
      </c>
      <c r="AO315" s="488">
        <v>0</v>
      </c>
      <c r="AP315" s="488">
        <v>174866</v>
      </c>
      <c r="AQ315" s="488">
        <v>0</v>
      </c>
      <c r="AR315" s="488">
        <v>174866</v>
      </c>
      <c r="AS315" s="488">
        <v>0</v>
      </c>
      <c r="AT315" s="488">
        <v>0</v>
      </c>
      <c r="AU315" s="488">
        <v>0</v>
      </c>
      <c r="AV315" s="488">
        <v>0</v>
      </c>
      <c r="AW315" s="488">
        <v>0</v>
      </c>
      <c r="AX315" s="488">
        <v>0</v>
      </c>
      <c r="AY315" s="488">
        <v>0</v>
      </c>
      <c r="AZ315" s="488">
        <v>0</v>
      </c>
      <c r="BA315" s="488">
        <v>0</v>
      </c>
      <c r="BB315" s="488">
        <v>0</v>
      </c>
      <c r="BC315" s="488">
        <v>0</v>
      </c>
      <c r="BD315" s="488">
        <v>0</v>
      </c>
      <c r="BE315" s="491">
        <v>0.5</v>
      </c>
      <c r="BF315" s="491">
        <v>0.4</v>
      </c>
      <c r="BG315" s="491">
        <v>0.1</v>
      </c>
      <c r="BH315" s="491">
        <v>0</v>
      </c>
      <c r="BI315" s="491">
        <v>1</v>
      </c>
      <c r="BJ315" s="492">
        <v>-100438</v>
      </c>
      <c r="BK315" s="492">
        <v>-80350</v>
      </c>
      <c r="BL315" s="492">
        <v>-20088</v>
      </c>
      <c r="BM315" s="492">
        <v>0</v>
      </c>
      <c r="BN315" s="492">
        <v>-200876</v>
      </c>
      <c r="BO315" s="492">
        <v>18679019</v>
      </c>
      <c r="BP315" s="492">
        <v>15281927</v>
      </c>
      <c r="BQ315" s="492">
        <v>3735804</v>
      </c>
      <c r="BR315" s="492">
        <v>0</v>
      </c>
      <c r="BS315" s="493">
        <v>37696750</v>
      </c>
      <c r="BT315" s="494">
        <v>228303</v>
      </c>
      <c r="BU315" s="492">
        <v>56419</v>
      </c>
      <c r="BV315" s="492">
        <v>0</v>
      </c>
      <c r="BW315" s="492">
        <v>284722</v>
      </c>
      <c r="BX315" s="492">
        <v>547729</v>
      </c>
      <c r="BY315" s="492">
        <v>136932</v>
      </c>
      <c r="BZ315" s="492">
        <v>0</v>
      </c>
      <c r="CA315" s="492">
        <v>684661</v>
      </c>
      <c r="CB315" s="492">
        <v>7162</v>
      </c>
      <c r="CC315" s="492">
        <v>1790</v>
      </c>
      <c r="CD315" s="492">
        <v>0</v>
      </c>
      <c r="CE315" s="492">
        <v>8952</v>
      </c>
      <c r="CF315" s="492">
        <v>0</v>
      </c>
      <c r="CG315" s="492">
        <v>0</v>
      </c>
      <c r="CH315" s="492">
        <v>0</v>
      </c>
      <c r="CI315" s="492">
        <v>0</v>
      </c>
      <c r="CJ315" s="492">
        <v>0</v>
      </c>
      <c r="CK315" s="492">
        <v>0</v>
      </c>
      <c r="CL315" s="492">
        <v>0</v>
      </c>
      <c r="CM315" s="492">
        <v>0</v>
      </c>
      <c r="CN315" s="492">
        <v>12918</v>
      </c>
      <c r="CO315" s="492">
        <v>3229</v>
      </c>
      <c r="CP315" s="492">
        <v>0</v>
      </c>
      <c r="CQ315" s="492">
        <v>16147</v>
      </c>
      <c r="CR315" s="492">
        <v>0</v>
      </c>
      <c r="CS315" s="492">
        <v>0</v>
      </c>
      <c r="CT315" s="492">
        <v>0</v>
      </c>
      <c r="CU315" s="492">
        <v>0</v>
      </c>
      <c r="CV315" s="492">
        <v>0</v>
      </c>
      <c r="CW315" s="492">
        <v>0</v>
      </c>
      <c r="CX315" s="492">
        <v>0</v>
      </c>
      <c r="CY315" s="492">
        <v>0</v>
      </c>
      <c r="CZ315" s="492">
        <v>796112</v>
      </c>
      <c r="DA315" s="492">
        <v>198370</v>
      </c>
      <c r="DB315" s="492">
        <v>0</v>
      </c>
      <c r="DC315" s="493">
        <v>994482</v>
      </c>
      <c r="DD315" s="591" t="s">
        <v>487</v>
      </c>
      <c r="DE315" s="592" t="s">
        <v>1203</v>
      </c>
      <c r="DF315" s="593" t="s">
        <v>1162</v>
      </c>
    </row>
    <row r="316" spans="1:110" ht="12.75" x14ac:dyDescent="0.2">
      <c r="A316" s="468">
        <v>309</v>
      </c>
      <c r="B316" s="473" t="s">
        <v>490</v>
      </c>
      <c r="C316" s="403" t="s">
        <v>897</v>
      </c>
      <c r="D316" s="474" t="s">
        <v>906</v>
      </c>
      <c r="E316" s="480" t="s">
        <v>489</v>
      </c>
      <c r="F316" s="487">
        <v>13168757</v>
      </c>
      <c r="G316" s="488">
        <v>3509571</v>
      </c>
      <c r="H316" s="488">
        <v>0</v>
      </c>
      <c r="I316" s="488">
        <v>78132</v>
      </c>
      <c r="J316" s="488">
        <v>0</v>
      </c>
      <c r="K316" s="488">
        <v>78132</v>
      </c>
      <c r="L316" s="488">
        <v>0</v>
      </c>
      <c r="M316" s="488">
        <v>0</v>
      </c>
      <c r="N316" s="488">
        <v>50000</v>
      </c>
      <c r="O316" s="488">
        <v>50000</v>
      </c>
      <c r="P316" s="488">
        <v>0</v>
      </c>
      <c r="Q316" s="489">
        <v>16550196</v>
      </c>
      <c r="R316" s="490">
        <v>0.5</v>
      </c>
      <c r="S316" s="491">
        <v>0.4</v>
      </c>
      <c r="T316" s="491">
        <v>0.09</v>
      </c>
      <c r="U316" s="491">
        <v>0.01</v>
      </c>
      <c r="V316" s="491">
        <v>1</v>
      </c>
      <c r="W316" s="488">
        <v>8275098</v>
      </c>
      <c r="X316" s="488">
        <v>6620078</v>
      </c>
      <c r="Y316" s="488">
        <v>1489518</v>
      </c>
      <c r="Z316" s="488">
        <v>165502</v>
      </c>
      <c r="AA316" s="488">
        <v>16550196</v>
      </c>
      <c r="AB316" s="488">
        <v>0</v>
      </c>
      <c r="AC316" s="488">
        <v>0</v>
      </c>
      <c r="AD316" s="488">
        <v>0</v>
      </c>
      <c r="AE316" s="488">
        <v>0</v>
      </c>
      <c r="AF316" s="488">
        <v>0</v>
      </c>
      <c r="AG316" s="488">
        <v>8275098</v>
      </c>
      <c r="AH316" s="488">
        <v>6620078</v>
      </c>
      <c r="AI316" s="488">
        <v>1489518</v>
      </c>
      <c r="AJ316" s="488">
        <v>165502</v>
      </c>
      <c r="AK316" s="488">
        <v>16550196</v>
      </c>
      <c r="AL316" s="488">
        <v>78132</v>
      </c>
      <c r="AM316" s="488">
        <v>78132</v>
      </c>
      <c r="AN316" s="488">
        <v>0</v>
      </c>
      <c r="AO316" s="488">
        <v>0</v>
      </c>
      <c r="AP316" s="488">
        <v>50000</v>
      </c>
      <c r="AQ316" s="488">
        <v>0</v>
      </c>
      <c r="AR316" s="488">
        <v>50000</v>
      </c>
      <c r="AS316" s="488">
        <v>0</v>
      </c>
      <c r="AT316" s="488">
        <v>0</v>
      </c>
      <c r="AU316" s="488">
        <v>0</v>
      </c>
      <c r="AV316" s="488">
        <v>0</v>
      </c>
      <c r="AW316" s="488">
        <v>0</v>
      </c>
      <c r="AX316" s="488">
        <v>0</v>
      </c>
      <c r="AY316" s="488">
        <v>0</v>
      </c>
      <c r="AZ316" s="488">
        <v>0</v>
      </c>
      <c r="BA316" s="488">
        <v>0</v>
      </c>
      <c r="BB316" s="488">
        <v>0</v>
      </c>
      <c r="BC316" s="488">
        <v>0</v>
      </c>
      <c r="BD316" s="488">
        <v>0</v>
      </c>
      <c r="BE316" s="491">
        <v>0.5</v>
      </c>
      <c r="BF316" s="491">
        <v>0.4</v>
      </c>
      <c r="BG316" s="491">
        <v>0.09</v>
      </c>
      <c r="BH316" s="491">
        <v>0.01</v>
      </c>
      <c r="BI316" s="491">
        <v>1</v>
      </c>
      <c r="BJ316" s="492">
        <v>600794</v>
      </c>
      <c r="BK316" s="492">
        <v>480635</v>
      </c>
      <c r="BL316" s="492">
        <v>108143</v>
      </c>
      <c r="BM316" s="492">
        <v>12016</v>
      </c>
      <c r="BN316" s="492">
        <v>1201588</v>
      </c>
      <c r="BO316" s="492">
        <v>8875892</v>
      </c>
      <c r="BP316" s="492">
        <v>7228845</v>
      </c>
      <c r="BQ316" s="492">
        <v>1597661</v>
      </c>
      <c r="BR316" s="492">
        <v>177518</v>
      </c>
      <c r="BS316" s="493">
        <v>17879916</v>
      </c>
      <c r="BT316" s="494">
        <v>100194</v>
      </c>
      <c r="BU316" s="492">
        <v>22375</v>
      </c>
      <c r="BV316" s="492">
        <v>2486</v>
      </c>
      <c r="BW316" s="492">
        <v>125055</v>
      </c>
      <c r="BX316" s="492">
        <v>340345</v>
      </c>
      <c r="BY316" s="492">
        <v>76578</v>
      </c>
      <c r="BZ316" s="492">
        <v>8509</v>
      </c>
      <c r="CA316" s="492">
        <v>425432</v>
      </c>
      <c r="CB316" s="492">
        <v>0</v>
      </c>
      <c r="CC316" s="492">
        <v>0</v>
      </c>
      <c r="CD316" s="492">
        <v>0</v>
      </c>
      <c r="CE316" s="492">
        <v>0</v>
      </c>
      <c r="CF316" s="492">
        <v>0</v>
      </c>
      <c r="CG316" s="492">
        <v>0</v>
      </c>
      <c r="CH316" s="492">
        <v>0</v>
      </c>
      <c r="CI316" s="492">
        <v>0</v>
      </c>
      <c r="CJ316" s="492">
        <v>0</v>
      </c>
      <c r="CK316" s="492">
        <v>0</v>
      </c>
      <c r="CL316" s="492">
        <v>0</v>
      </c>
      <c r="CM316" s="492">
        <v>0</v>
      </c>
      <c r="CN316" s="492">
        <v>22955</v>
      </c>
      <c r="CO316" s="492">
        <v>5165</v>
      </c>
      <c r="CP316" s="492">
        <v>574</v>
      </c>
      <c r="CQ316" s="492">
        <v>28694</v>
      </c>
      <c r="CR316" s="492">
        <v>628</v>
      </c>
      <c r="CS316" s="492">
        <v>142</v>
      </c>
      <c r="CT316" s="492">
        <v>16</v>
      </c>
      <c r="CU316" s="492">
        <v>786</v>
      </c>
      <c r="CV316" s="492">
        <v>0</v>
      </c>
      <c r="CW316" s="492">
        <v>0</v>
      </c>
      <c r="CX316" s="492">
        <v>0</v>
      </c>
      <c r="CY316" s="492">
        <v>0</v>
      </c>
      <c r="CZ316" s="492">
        <v>464122</v>
      </c>
      <c r="DA316" s="492">
        <v>104260</v>
      </c>
      <c r="DB316" s="492">
        <v>11585</v>
      </c>
      <c r="DC316" s="493">
        <v>579967</v>
      </c>
      <c r="DD316" s="591" t="s">
        <v>489</v>
      </c>
      <c r="DE316" s="592" t="s">
        <v>1219</v>
      </c>
      <c r="DF316" s="593" t="s">
        <v>1212</v>
      </c>
    </row>
    <row r="317" spans="1:110" ht="12.75" x14ac:dyDescent="0.2">
      <c r="A317" s="468">
        <v>310</v>
      </c>
      <c r="B317" s="473" t="s">
        <v>492</v>
      </c>
      <c r="C317" s="403" t="s">
        <v>909</v>
      </c>
      <c r="D317" s="474" t="s">
        <v>903</v>
      </c>
      <c r="E317" s="480" t="s">
        <v>491</v>
      </c>
      <c r="F317" s="487">
        <v>1945229396</v>
      </c>
      <c r="G317" s="488">
        <v>111000928</v>
      </c>
      <c r="H317" s="488">
        <v>0</v>
      </c>
      <c r="I317" s="488">
        <v>3306395</v>
      </c>
      <c r="J317" s="488">
        <v>0</v>
      </c>
      <c r="K317" s="488">
        <v>3306395</v>
      </c>
      <c r="L317" s="488">
        <v>0</v>
      </c>
      <c r="M317" s="488">
        <v>0</v>
      </c>
      <c r="N317" s="488">
        <v>0</v>
      </c>
      <c r="O317" s="488">
        <v>0</v>
      </c>
      <c r="P317" s="488">
        <v>0</v>
      </c>
      <c r="Q317" s="489">
        <v>2052923929</v>
      </c>
      <c r="R317" s="490">
        <v>0.33</v>
      </c>
      <c r="S317" s="491">
        <v>0.3</v>
      </c>
      <c r="T317" s="491">
        <v>0.37</v>
      </c>
      <c r="U317" s="491">
        <v>0</v>
      </c>
      <c r="V317" s="491">
        <v>1</v>
      </c>
      <c r="W317" s="488">
        <v>677464896</v>
      </c>
      <c r="X317" s="488">
        <v>615877179</v>
      </c>
      <c r="Y317" s="488">
        <v>759581854</v>
      </c>
      <c r="Z317" s="488">
        <v>0</v>
      </c>
      <c r="AA317" s="488">
        <v>2052923929</v>
      </c>
      <c r="AB317" s="488">
        <v>0</v>
      </c>
      <c r="AC317" s="488">
        <v>0</v>
      </c>
      <c r="AD317" s="488">
        <v>0</v>
      </c>
      <c r="AE317" s="488">
        <v>0</v>
      </c>
      <c r="AF317" s="488">
        <v>0</v>
      </c>
      <c r="AG317" s="488">
        <v>677464896</v>
      </c>
      <c r="AH317" s="488">
        <v>615877179</v>
      </c>
      <c r="AI317" s="488">
        <v>759581854</v>
      </c>
      <c r="AJ317" s="488">
        <v>0</v>
      </c>
      <c r="AK317" s="488">
        <v>2052923929</v>
      </c>
      <c r="AL317" s="488">
        <v>3306395</v>
      </c>
      <c r="AM317" s="488">
        <v>3306395</v>
      </c>
      <c r="AN317" s="488">
        <v>0</v>
      </c>
      <c r="AO317" s="488">
        <v>0</v>
      </c>
      <c r="AP317" s="488">
        <v>0</v>
      </c>
      <c r="AQ317" s="488">
        <v>0</v>
      </c>
      <c r="AR317" s="488">
        <v>0</v>
      </c>
      <c r="AS317" s="488">
        <v>0</v>
      </c>
      <c r="AT317" s="488">
        <v>0</v>
      </c>
      <c r="AU317" s="488">
        <v>0</v>
      </c>
      <c r="AV317" s="488">
        <v>0</v>
      </c>
      <c r="AW317" s="488">
        <v>0</v>
      </c>
      <c r="AX317" s="488">
        <v>0</v>
      </c>
      <c r="AY317" s="488">
        <v>0</v>
      </c>
      <c r="AZ317" s="488">
        <v>0</v>
      </c>
      <c r="BA317" s="488">
        <v>0</v>
      </c>
      <c r="BB317" s="488">
        <v>0</v>
      </c>
      <c r="BC317" s="488">
        <v>0</v>
      </c>
      <c r="BD317" s="488">
        <v>0</v>
      </c>
      <c r="BE317" s="491">
        <v>0.5</v>
      </c>
      <c r="BF317" s="491">
        <v>0.3</v>
      </c>
      <c r="BG317" s="491">
        <v>0.2</v>
      </c>
      <c r="BH317" s="491">
        <v>0</v>
      </c>
      <c r="BI317" s="491">
        <v>1</v>
      </c>
      <c r="BJ317" s="492">
        <v>-75510271</v>
      </c>
      <c r="BK317" s="492">
        <v>-45306163</v>
      </c>
      <c r="BL317" s="492">
        <v>-30204109</v>
      </c>
      <c r="BM317" s="492">
        <v>0</v>
      </c>
      <c r="BN317" s="492">
        <v>-151020543</v>
      </c>
      <c r="BO317" s="492">
        <v>601954625</v>
      </c>
      <c r="BP317" s="492">
        <v>573877411</v>
      </c>
      <c r="BQ317" s="492">
        <v>729377745</v>
      </c>
      <c r="BR317" s="492">
        <v>0</v>
      </c>
      <c r="BS317" s="493">
        <v>1905209781</v>
      </c>
      <c r="BT317" s="494">
        <v>9251374</v>
      </c>
      <c r="BU317" s="492">
        <v>11410028</v>
      </c>
      <c r="BV317" s="492">
        <v>0</v>
      </c>
      <c r="BW317" s="492">
        <v>20661402</v>
      </c>
      <c r="BX317" s="492">
        <v>510853</v>
      </c>
      <c r="BY317" s="492">
        <v>630051</v>
      </c>
      <c r="BZ317" s="492">
        <v>0</v>
      </c>
      <c r="CA317" s="492">
        <v>1140904</v>
      </c>
      <c r="CB317" s="492">
        <v>0</v>
      </c>
      <c r="CC317" s="492">
        <v>0</v>
      </c>
      <c r="CD317" s="492">
        <v>0</v>
      </c>
      <c r="CE317" s="492">
        <v>0</v>
      </c>
      <c r="CF317" s="492">
        <v>71544</v>
      </c>
      <c r="CG317" s="492">
        <v>88237</v>
      </c>
      <c r="CH317" s="492">
        <v>0</v>
      </c>
      <c r="CI317" s="492">
        <v>159781</v>
      </c>
      <c r="CJ317" s="492">
        <v>8946</v>
      </c>
      <c r="CK317" s="492">
        <v>11034</v>
      </c>
      <c r="CL317" s="492">
        <v>0</v>
      </c>
      <c r="CM317" s="492">
        <v>19980</v>
      </c>
      <c r="CN317" s="492">
        <v>0</v>
      </c>
      <c r="CO317" s="492">
        <v>0</v>
      </c>
      <c r="CP317" s="492">
        <v>0</v>
      </c>
      <c r="CQ317" s="492">
        <v>0</v>
      </c>
      <c r="CR317" s="492">
        <v>0</v>
      </c>
      <c r="CS317" s="492">
        <v>0</v>
      </c>
      <c r="CT317" s="492">
        <v>0</v>
      </c>
      <c r="CU317" s="492">
        <v>0</v>
      </c>
      <c r="CV317" s="492">
        <v>0</v>
      </c>
      <c r="CW317" s="492">
        <v>0</v>
      </c>
      <c r="CX317" s="492">
        <v>0</v>
      </c>
      <c r="CY317" s="492">
        <v>0</v>
      </c>
      <c r="CZ317" s="492">
        <v>9842717</v>
      </c>
      <c r="DA317" s="492">
        <v>12139350</v>
      </c>
      <c r="DB317" s="492">
        <v>0</v>
      </c>
      <c r="DC317" s="493">
        <v>21982067</v>
      </c>
      <c r="DD317" s="591" t="s">
        <v>491</v>
      </c>
      <c r="DE317" s="592" t="s">
        <v>1173</v>
      </c>
      <c r="DF317" s="592" t="s">
        <v>1174</v>
      </c>
    </row>
    <row r="318" spans="1:110" ht="12.75" x14ac:dyDescent="0.2">
      <c r="A318" s="468">
        <v>311</v>
      </c>
      <c r="B318" s="473" t="s">
        <v>493</v>
      </c>
      <c r="C318" s="403" t="s">
        <v>897</v>
      </c>
      <c r="D318" s="474" t="s">
        <v>906</v>
      </c>
      <c r="E318" s="480" t="s">
        <v>554</v>
      </c>
      <c r="F318" s="487">
        <v>15244229</v>
      </c>
      <c r="G318" s="488">
        <v>0</v>
      </c>
      <c r="H318" s="488">
        <v>475114</v>
      </c>
      <c r="I318" s="488">
        <v>106013</v>
      </c>
      <c r="J318" s="488">
        <v>0</v>
      </c>
      <c r="K318" s="488">
        <v>106013</v>
      </c>
      <c r="L318" s="488">
        <v>0</v>
      </c>
      <c r="M318" s="488">
        <v>0</v>
      </c>
      <c r="N318" s="488">
        <v>0</v>
      </c>
      <c r="O318" s="488">
        <v>0</v>
      </c>
      <c r="P318" s="488">
        <v>0</v>
      </c>
      <c r="Q318" s="489">
        <v>14663102</v>
      </c>
      <c r="R318" s="490">
        <v>0.5</v>
      </c>
      <c r="S318" s="491">
        <v>0.4</v>
      </c>
      <c r="T318" s="491">
        <v>0.09</v>
      </c>
      <c r="U318" s="491">
        <v>0.01</v>
      </c>
      <c r="V318" s="491">
        <v>1</v>
      </c>
      <c r="W318" s="488">
        <v>7331551</v>
      </c>
      <c r="X318" s="488">
        <v>5865241</v>
      </c>
      <c r="Y318" s="488">
        <v>1319679</v>
      </c>
      <c r="Z318" s="488">
        <v>146631</v>
      </c>
      <c r="AA318" s="488">
        <v>14663102</v>
      </c>
      <c r="AB318" s="488">
        <v>0</v>
      </c>
      <c r="AC318" s="488">
        <v>0</v>
      </c>
      <c r="AD318" s="488">
        <v>0</v>
      </c>
      <c r="AE318" s="488">
        <v>0</v>
      </c>
      <c r="AF318" s="488">
        <v>0</v>
      </c>
      <c r="AG318" s="488">
        <v>7331551</v>
      </c>
      <c r="AH318" s="488">
        <v>5865241</v>
      </c>
      <c r="AI318" s="488">
        <v>1319679</v>
      </c>
      <c r="AJ318" s="488">
        <v>146631</v>
      </c>
      <c r="AK318" s="488">
        <v>14663102</v>
      </c>
      <c r="AL318" s="488">
        <v>106013</v>
      </c>
      <c r="AM318" s="488">
        <v>106013</v>
      </c>
      <c r="AN318" s="488">
        <v>0</v>
      </c>
      <c r="AO318" s="488">
        <v>0</v>
      </c>
      <c r="AP318" s="488">
        <v>0</v>
      </c>
      <c r="AQ318" s="488">
        <v>0</v>
      </c>
      <c r="AR318" s="488">
        <v>0</v>
      </c>
      <c r="AS318" s="488">
        <v>0</v>
      </c>
      <c r="AT318" s="488">
        <v>0</v>
      </c>
      <c r="AU318" s="488">
        <v>0</v>
      </c>
      <c r="AV318" s="488">
        <v>0</v>
      </c>
      <c r="AW318" s="488">
        <v>0</v>
      </c>
      <c r="AX318" s="488">
        <v>0</v>
      </c>
      <c r="AY318" s="488">
        <v>0</v>
      </c>
      <c r="AZ318" s="488">
        <v>0</v>
      </c>
      <c r="BA318" s="488">
        <v>0</v>
      </c>
      <c r="BB318" s="488">
        <v>0</v>
      </c>
      <c r="BC318" s="488">
        <v>0</v>
      </c>
      <c r="BD318" s="488">
        <v>0</v>
      </c>
      <c r="BE318" s="491">
        <v>0.5</v>
      </c>
      <c r="BF318" s="491">
        <v>0.4</v>
      </c>
      <c r="BG318" s="491">
        <v>0.09</v>
      </c>
      <c r="BH318" s="491">
        <v>0.01</v>
      </c>
      <c r="BI318" s="491">
        <v>1</v>
      </c>
      <c r="BJ318" s="492">
        <v>90766</v>
      </c>
      <c r="BK318" s="492">
        <v>72612</v>
      </c>
      <c r="BL318" s="492">
        <v>16338</v>
      </c>
      <c r="BM318" s="492">
        <v>1815</v>
      </c>
      <c r="BN318" s="492">
        <v>181531</v>
      </c>
      <c r="BO318" s="492">
        <v>7422317</v>
      </c>
      <c r="BP318" s="492">
        <v>6043866</v>
      </c>
      <c r="BQ318" s="492">
        <v>1336017</v>
      </c>
      <c r="BR318" s="492">
        <v>148446</v>
      </c>
      <c r="BS318" s="493">
        <v>14950646</v>
      </c>
      <c r="BT318" s="494">
        <v>88104</v>
      </c>
      <c r="BU318" s="492">
        <v>19824</v>
      </c>
      <c r="BV318" s="492">
        <v>2203</v>
      </c>
      <c r="BW318" s="492">
        <v>110131</v>
      </c>
      <c r="BX318" s="492">
        <v>420316</v>
      </c>
      <c r="BY318" s="492">
        <v>94571</v>
      </c>
      <c r="BZ318" s="492">
        <v>10508</v>
      </c>
      <c r="CA318" s="492">
        <v>525395</v>
      </c>
      <c r="CB318" s="492">
        <v>1098</v>
      </c>
      <c r="CC318" s="492">
        <v>247</v>
      </c>
      <c r="CD318" s="492">
        <v>27</v>
      </c>
      <c r="CE318" s="492">
        <v>1372</v>
      </c>
      <c r="CF318" s="492">
        <v>0</v>
      </c>
      <c r="CG318" s="492">
        <v>0</v>
      </c>
      <c r="CH318" s="492">
        <v>0</v>
      </c>
      <c r="CI318" s="492">
        <v>0</v>
      </c>
      <c r="CJ318" s="492">
        <v>0</v>
      </c>
      <c r="CK318" s="492">
        <v>0</v>
      </c>
      <c r="CL318" s="492">
        <v>0</v>
      </c>
      <c r="CM318" s="492">
        <v>0</v>
      </c>
      <c r="CN318" s="492">
        <v>0</v>
      </c>
      <c r="CO318" s="492">
        <v>0</v>
      </c>
      <c r="CP318" s="492">
        <v>0</v>
      </c>
      <c r="CQ318" s="492">
        <v>0</v>
      </c>
      <c r="CR318" s="492">
        <v>0</v>
      </c>
      <c r="CS318" s="492">
        <v>0</v>
      </c>
      <c r="CT318" s="492">
        <v>0</v>
      </c>
      <c r="CU318" s="492">
        <v>0</v>
      </c>
      <c r="CV318" s="492">
        <v>0</v>
      </c>
      <c r="CW318" s="492">
        <v>0</v>
      </c>
      <c r="CX318" s="492">
        <v>0</v>
      </c>
      <c r="CY318" s="492">
        <v>0</v>
      </c>
      <c r="CZ318" s="492">
        <v>509518</v>
      </c>
      <c r="DA318" s="492">
        <v>114642</v>
      </c>
      <c r="DB318" s="492">
        <v>12738</v>
      </c>
      <c r="DC318" s="493">
        <v>636898</v>
      </c>
      <c r="DD318" s="591" t="s">
        <v>554</v>
      </c>
      <c r="DE318" s="592" t="s">
        <v>1205</v>
      </c>
      <c r="DF318" s="593" t="s">
        <v>1189</v>
      </c>
    </row>
    <row r="319" spans="1:110" ht="12.75" x14ac:dyDescent="0.2">
      <c r="A319" s="468">
        <v>312</v>
      </c>
      <c r="B319" s="475" t="s">
        <v>495</v>
      </c>
      <c r="C319" s="404" t="s">
        <v>904</v>
      </c>
      <c r="D319" s="476" t="s">
        <v>899</v>
      </c>
      <c r="E319" s="481" t="s">
        <v>494</v>
      </c>
      <c r="F319" s="487">
        <v>76458545</v>
      </c>
      <c r="G319" s="488">
        <v>0</v>
      </c>
      <c r="H319" s="488">
        <v>3151753</v>
      </c>
      <c r="I319" s="488">
        <v>379246</v>
      </c>
      <c r="J319" s="488">
        <v>0</v>
      </c>
      <c r="K319" s="488">
        <v>379246</v>
      </c>
      <c r="L319" s="488">
        <v>0</v>
      </c>
      <c r="M319" s="488">
        <v>0</v>
      </c>
      <c r="N319" s="488">
        <v>0</v>
      </c>
      <c r="O319" s="488">
        <v>0</v>
      </c>
      <c r="P319" s="488">
        <v>0</v>
      </c>
      <c r="Q319" s="489">
        <v>72927546</v>
      </c>
      <c r="R319" s="490">
        <v>0</v>
      </c>
      <c r="S319" s="491">
        <v>0.99</v>
      </c>
      <c r="T319" s="491">
        <v>0</v>
      </c>
      <c r="U319" s="491">
        <v>0.01</v>
      </c>
      <c r="V319" s="491">
        <v>1</v>
      </c>
      <c r="W319" s="488">
        <v>0</v>
      </c>
      <c r="X319" s="488">
        <v>72198271</v>
      </c>
      <c r="Y319" s="488">
        <v>0</v>
      </c>
      <c r="Z319" s="488">
        <v>729275</v>
      </c>
      <c r="AA319" s="488">
        <v>72927546</v>
      </c>
      <c r="AB319" s="488">
        <v>0</v>
      </c>
      <c r="AC319" s="488">
        <v>0</v>
      </c>
      <c r="AD319" s="488">
        <v>0</v>
      </c>
      <c r="AE319" s="488">
        <v>0</v>
      </c>
      <c r="AF319" s="488">
        <v>0</v>
      </c>
      <c r="AG319" s="488">
        <v>0</v>
      </c>
      <c r="AH319" s="488">
        <v>72198271</v>
      </c>
      <c r="AI319" s="488">
        <v>0</v>
      </c>
      <c r="AJ319" s="488">
        <v>729275</v>
      </c>
      <c r="AK319" s="488">
        <v>72927546</v>
      </c>
      <c r="AL319" s="488">
        <v>379246</v>
      </c>
      <c r="AM319" s="488">
        <v>379246</v>
      </c>
      <c r="AN319" s="488">
        <v>0</v>
      </c>
      <c r="AO319" s="488">
        <v>0</v>
      </c>
      <c r="AP319" s="488">
        <v>0</v>
      </c>
      <c r="AQ319" s="488">
        <v>0</v>
      </c>
      <c r="AR319" s="488">
        <v>0</v>
      </c>
      <c r="AS319" s="488">
        <v>0</v>
      </c>
      <c r="AT319" s="488">
        <v>0</v>
      </c>
      <c r="AU319" s="488">
        <v>0</v>
      </c>
      <c r="AV319" s="488">
        <v>0</v>
      </c>
      <c r="AW319" s="488">
        <v>0</v>
      </c>
      <c r="AX319" s="488">
        <v>0</v>
      </c>
      <c r="AY319" s="488">
        <v>0</v>
      </c>
      <c r="AZ319" s="488">
        <v>0</v>
      </c>
      <c r="BA319" s="488">
        <v>0</v>
      </c>
      <c r="BB319" s="488">
        <v>0</v>
      </c>
      <c r="BC319" s="488">
        <v>0</v>
      </c>
      <c r="BD319" s="488">
        <v>0</v>
      </c>
      <c r="BE319" s="491">
        <v>0.5</v>
      </c>
      <c r="BF319" s="491">
        <v>0.49</v>
      </c>
      <c r="BG319" s="491">
        <v>0</v>
      </c>
      <c r="BH319" s="491">
        <v>0.01</v>
      </c>
      <c r="BI319" s="491">
        <v>1</v>
      </c>
      <c r="BJ319" s="492">
        <v>-3436007</v>
      </c>
      <c r="BK319" s="492">
        <v>-3367286</v>
      </c>
      <c r="BL319" s="492">
        <v>0</v>
      </c>
      <c r="BM319" s="492">
        <v>-68720</v>
      </c>
      <c r="BN319" s="492">
        <v>-6872013</v>
      </c>
      <c r="BO319" s="492">
        <v>-3436007</v>
      </c>
      <c r="BP319" s="492">
        <v>69210231</v>
      </c>
      <c r="BQ319" s="492">
        <v>0</v>
      </c>
      <c r="BR319" s="492">
        <v>660555</v>
      </c>
      <c r="BS319" s="493">
        <v>66434779</v>
      </c>
      <c r="BT319" s="494">
        <v>1084523</v>
      </c>
      <c r="BU319" s="492">
        <v>0</v>
      </c>
      <c r="BV319" s="492">
        <v>10955</v>
      </c>
      <c r="BW319" s="492">
        <v>1095478</v>
      </c>
      <c r="BX319" s="492">
        <v>4758992</v>
      </c>
      <c r="BY319" s="492">
        <v>0</v>
      </c>
      <c r="BZ319" s="492">
        <v>48071</v>
      </c>
      <c r="CA319" s="492">
        <v>4807063</v>
      </c>
      <c r="CB319" s="492">
        <v>9733</v>
      </c>
      <c r="CC319" s="492">
        <v>0</v>
      </c>
      <c r="CD319" s="492">
        <v>98</v>
      </c>
      <c r="CE319" s="492">
        <v>9831</v>
      </c>
      <c r="CF319" s="492">
        <v>237557</v>
      </c>
      <c r="CG319" s="492">
        <v>0</v>
      </c>
      <c r="CH319" s="492">
        <v>2400</v>
      </c>
      <c r="CI319" s="492">
        <v>239957</v>
      </c>
      <c r="CJ319" s="492">
        <v>14855</v>
      </c>
      <c r="CK319" s="492">
        <v>0</v>
      </c>
      <c r="CL319" s="492">
        <v>150</v>
      </c>
      <c r="CM319" s="492">
        <v>15005</v>
      </c>
      <c r="CN319" s="492">
        <v>0</v>
      </c>
      <c r="CO319" s="492">
        <v>0</v>
      </c>
      <c r="CP319" s="492">
        <v>0</v>
      </c>
      <c r="CQ319" s="492">
        <v>0</v>
      </c>
      <c r="CR319" s="492">
        <v>0</v>
      </c>
      <c r="CS319" s="492">
        <v>0</v>
      </c>
      <c r="CT319" s="492">
        <v>0</v>
      </c>
      <c r="CU319" s="492">
        <v>0</v>
      </c>
      <c r="CV319" s="492">
        <v>0</v>
      </c>
      <c r="CW319" s="492">
        <v>0</v>
      </c>
      <c r="CX319" s="492">
        <v>0</v>
      </c>
      <c r="CY319" s="492">
        <v>0</v>
      </c>
      <c r="CZ319" s="492">
        <v>6105660</v>
      </c>
      <c r="DA319" s="492">
        <v>0</v>
      </c>
      <c r="DB319" s="492">
        <v>61674</v>
      </c>
      <c r="DC319" s="493">
        <v>6167334</v>
      </c>
      <c r="DD319" s="591" t="s">
        <v>494</v>
      </c>
      <c r="DE319" s="592" t="s">
        <v>1175</v>
      </c>
      <c r="DF319" s="593" t="s">
        <v>1187</v>
      </c>
    </row>
    <row r="320" spans="1:110" ht="12.75" x14ac:dyDescent="0.2">
      <c r="A320" s="468">
        <v>313</v>
      </c>
      <c r="B320" s="473" t="s">
        <v>497</v>
      </c>
      <c r="C320" s="403" t="s">
        <v>529</v>
      </c>
      <c r="D320" s="474" t="s">
        <v>906</v>
      </c>
      <c r="E320" s="480" t="s">
        <v>496</v>
      </c>
      <c r="F320" s="487">
        <v>151265690</v>
      </c>
      <c r="G320" s="488">
        <v>0</v>
      </c>
      <c r="H320" s="488">
        <v>2920722</v>
      </c>
      <c r="I320" s="488">
        <v>621868</v>
      </c>
      <c r="J320" s="488">
        <v>0</v>
      </c>
      <c r="K320" s="488">
        <v>621868</v>
      </c>
      <c r="L320" s="488">
        <v>0</v>
      </c>
      <c r="M320" s="488">
        <v>0</v>
      </c>
      <c r="N320" s="488">
        <v>797648</v>
      </c>
      <c r="O320" s="488">
        <v>797648</v>
      </c>
      <c r="P320" s="488">
        <v>0</v>
      </c>
      <c r="Q320" s="489">
        <v>146925452</v>
      </c>
      <c r="R320" s="490">
        <v>0.5</v>
      </c>
      <c r="S320" s="491">
        <v>0.49</v>
      </c>
      <c r="T320" s="491">
        <v>0</v>
      </c>
      <c r="U320" s="491">
        <v>0.01</v>
      </c>
      <c r="V320" s="491">
        <v>1</v>
      </c>
      <c r="W320" s="488">
        <v>73462726</v>
      </c>
      <c r="X320" s="488">
        <v>71993471</v>
      </c>
      <c r="Y320" s="488">
        <v>0</v>
      </c>
      <c r="Z320" s="488">
        <v>1469255</v>
      </c>
      <c r="AA320" s="488">
        <v>146925452</v>
      </c>
      <c r="AB320" s="488">
        <v>0</v>
      </c>
      <c r="AC320" s="488">
        <v>0</v>
      </c>
      <c r="AD320" s="488">
        <v>0</v>
      </c>
      <c r="AE320" s="488">
        <v>0</v>
      </c>
      <c r="AF320" s="488">
        <v>0</v>
      </c>
      <c r="AG320" s="488">
        <v>73462726</v>
      </c>
      <c r="AH320" s="488">
        <v>71993471</v>
      </c>
      <c r="AI320" s="488">
        <v>0</v>
      </c>
      <c r="AJ320" s="488">
        <v>1469255</v>
      </c>
      <c r="AK320" s="488">
        <v>146925452</v>
      </c>
      <c r="AL320" s="488">
        <v>621868</v>
      </c>
      <c r="AM320" s="488">
        <v>621868</v>
      </c>
      <c r="AN320" s="488">
        <v>0</v>
      </c>
      <c r="AO320" s="488">
        <v>0</v>
      </c>
      <c r="AP320" s="488">
        <v>797648</v>
      </c>
      <c r="AQ320" s="488">
        <v>0</v>
      </c>
      <c r="AR320" s="488">
        <v>797648</v>
      </c>
      <c r="AS320" s="488">
        <v>0</v>
      </c>
      <c r="AT320" s="488">
        <v>0</v>
      </c>
      <c r="AU320" s="488">
        <v>0</v>
      </c>
      <c r="AV320" s="488">
        <v>0</v>
      </c>
      <c r="AW320" s="488">
        <v>0</v>
      </c>
      <c r="AX320" s="488">
        <v>0</v>
      </c>
      <c r="AY320" s="488">
        <v>0</v>
      </c>
      <c r="AZ320" s="488">
        <v>0</v>
      </c>
      <c r="BA320" s="488">
        <v>0</v>
      </c>
      <c r="BB320" s="488">
        <v>0</v>
      </c>
      <c r="BC320" s="488">
        <v>0</v>
      </c>
      <c r="BD320" s="488">
        <v>0</v>
      </c>
      <c r="BE320" s="491">
        <v>0.5</v>
      </c>
      <c r="BF320" s="491">
        <v>0.49</v>
      </c>
      <c r="BG320" s="491">
        <v>0</v>
      </c>
      <c r="BH320" s="491">
        <v>0.01</v>
      </c>
      <c r="BI320" s="491">
        <v>1</v>
      </c>
      <c r="BJ320" s="492">
        <v>3130472</v>
      </c>
      <c r="BK320" s="492">
        <v>3067863</v>
      </c>
      <c r="BL320" s="492">
        <v>0</v>
      </c>
      <c r="BM320" s="492">
        <v>62609</v>
      </c>
      <c r="BN320" s="492">
        <v>6260944</v>
      </c>
      <c r="BO320" s="492">
        <v>76593198</v>
      </c>
      <c r="BP320" s="492">
        <v>76480850</v>
      </c>
      <c r="BQ320" s="492">
        <v>0</v>
      </c>
      <c r="BR320" s="492">
        <v>1531864</v>
      </c>
      <c r="BS320" s="493">
        <v>154605912</v>
      </c>
      <c r="BT320" s="494">
        <v>1093429</v>
      </c>
      <c r="BU320" s="492">
        <v>0</v>
      </c>
      <c r="BV320" s="492">
        <v>22070</v>
      </c>
      <c r="BW320" s="492">
        <v>1115499</v>
      </c>
      <c r="BX320" s="492">
        <v>3368850</v>
      </c>
      <c r="BY320" s="492">
        <v>0</v>
      </c>
      <c r="BZ320" s="492">
        <v>68752</v>
      </c>
      <c r="CA320" s="492">
        <v>3437602</v>
      </c>
      <c r="CB320" s="492">
        <v>37840</v>
      </c>
      <c r="CC320" s="492">
        <v>0</v>
      </c>
      <c r="CD320" s="492">
        <v>772</v>
      </c>
      <c r="CE320" s="492">
        <v>38612</v>
      </c>
      <c r="CF320" s="492">
        <v>46441</v>
      </c>
      <c r="CG320" s="492">
        <v>0</v>
      </c>
      <c r="CH320" s="492">
        <v>948</v>
      </c>
      <c r="CI320" s="492">
        <v>47389</v>
      </c>
      <c r="CJ320" s="492">
        <v>10936</v>
      </c>
      <c r="CK320" s="492">
        <v>0</v>
      </c>
      <c r="CL320" s="492">
        <v>223</v>
      </c>
      <c r="CM320" s="492">
        <v>11159</v>
      </c>
      <c r="CN320" s="492">
        <v>124984</v>
      </c>
      <c r="CO320" s="492">
        <v>0</v>
      </c>
      <c r="CP320" s="492">
        <v>2551</v>
      </c>
      <c r="CQ320" s="492">
        <v>127535</v>
      </c>
      <c r="CR320" s="492">
        <v>7461</v>
      </c>
      <c r="CS320" s="492">
        <v>0</v>
      </c>
      <c r="CT320" s="492">
        <v>152</v>
      </c>
      <c r="CU320" s="492">
        <v>7613</v>
      </c>
      <c r="CV320" s="492">
        <v>0</v>
      </c>
      <c r="CW320" s="492">
        <v>0</v>
      </c>
      <c r="CX320" s="492">
        <v>0</v>
      </c>
      <c r="CY320" s="492">
        <v>0</v>
      </c>
      <c r="CZ320" s="492">
        <v>4689941</v>
      </c>
      <c r="DA320" s="492">
        <v>0</v>
      </c>
      <c r="DB320" s="492">
        <v>95468</v>
      </c>
      <c r="DC320" s="493">
        <v>4785409</v>
      </c>
      <c r="DD320" s="591" t="s">
        <v>496</v>
      </c>
      <c r="DE320" s="592" t="s">
        <v>529</v>
      </c>
      <c r="DF320" s="593" t="s">
        <v>1222</v>
      </c>
    </row>
    <row r="321" spans="1:110" ht="12.75" x14ac:dyDescent="0.2">
      <c r="A321" s="468">
        <v>314</v>
      </c>
      <c r="B321" s="473" t="s">
        <v>499</v>
      </c>
      <c r="C321" s="403" t="s">
        <v>897</v>
      </c>
      <c r="D321" s="474" t="s">
        <v>898</v>
      </c>
      <c r="E321" s="480" t="s">
        <v>498</v>
      </c>
      <c r="F321" s="487">
        <v>57231230</v>
      </c>
      <c r="G321" s="488">
        <v>1527982</v>
      </c>
      <c r="H321" s="488">
        <v>0</v>
      </c>
      <c r="I321" s="488">
        <v>198201</v>
      </c>
      <c r="J321" s="488">
        <v>0</v>
      </c>
      <c r="K321" s="488">
        <v>198201</v>
      </c>
      <c r="L321" s="488">
        <v>0</v>
      </c>
      <c r="M321" s="488">
        <v>0</v>
      </c>
      <c r="N321" s="488">
        <v>285000</v>
      </c>
      <c r="O321" s="488">
        <v>285000</v>
      </c>
      <c r="P321" s="488">
        <v>0</v>
      </c>
      <c r="Q321" s="489">
        <v>58276011</v>
      </c>
      <c r="R321" s="490">
        <v>0.5</v>
      </c>
      <c r="S321" s="491">
        <v>0.4</v>
      </c>
      <c r="T321" s="491">
        <v>0.09</v>
      </c>
      <c r="U321" s="491">
        <v>0.01</v>
      </c>
      <c r="V321" s="491">
        <v>1</v>
      </c>
      <c r="W321" s="488">
        <v>29138006</v>
      </c>
      <c r="X321" s="488">
        <v>23310404</v>
      </c>
      <c r="Y321" s="488">
        <v>5244841</v>
      </c>
      <c r="Z321" s="488">
        <v>582760</v>
      </c>
      <c r="AA321" s="488">
        <v>58276011</v>
      </c>
      <c r="AB321" s="488">
        <v>0</v>
      </c>
      <c r="AC321" s="488">
        <v>0</v>
      </c>
      <c r="AD321" s="488">
        <v>0</v>
      </c>
      <c r="AE321" s="488">
        <v>0</v>
      </c>
      <c r="AF321" s="488">
        <v>0</v>
      </c>
      <c r="AG321" s="488">
        <v>29138006</v>
      </c>
      <c r="AH321" s="488">
        <v>23310404</v>
      </c>
      <c r="AI321" s="488">
        <v>5244841</v>
      </c>
      <c r="AJ321" s="488">
        <v>582760</v>
      </c>
      <c r="AK321" s="488">
        <v>58276011</v>
      </c>
      <c r="AL321" s="488">
        <v>198201</v>
      </c>
      <c r="AM321" s="488">
        <v>198201</v>
      </c>
      <c r="AN321" s="488">
        <v>0</v>
      </c>
      <c r="AO321" s="488">
        <v>0</v>
      </c>
      <c r="AP321" s="488">
        <v>285000</v>
      </c>
      <c r="AQ321" s="488">
        <v>0</v>
      </c>
      <c r="AR321" s="488">
        <v>285000</v>
      </c>
      <c r="AS321" s="488">
        <v>0</v>
      </c>
      <c r="AT321" s="488">
        <v>0</v>
      </c>
      <c r="AU321" s="488">
        <v>0</v>
      </c>
      <c r="AV321" s="488">
        <v>0</v>
      </c>
      <c r="AW321" s="488">
        <v>0</v>
      </c>
      <c r="AX321" s="488">
        <v>0</v>
      </c>
      <c r="AY321" s="488">
        <v>0</v>
      </c>
      <c r="AZ321" s="488">
        <v>0</v>
      </c>
      <c r="BA321" s="488">
        <v>0</v>
      </c>
      <c r="BB321" s="488">
        <v>0</v>
      </c>
      <c r="BC321" s="488">
        <v>0</v>
      </c>
      <c r="BD321" s="488">
        <v>0</v>
      </c>
      <c r="BE321" s="491">
        <v>0.5</v>
      </c>
      <c r="BF321" s="491">
        <v>0.4</v>
      </c>
      <c r="BG321" s="491">
        <v>0.09</v>
      </c>
      <c r="BH321" s="491">
        <v>0.01</v>
      </c>
      <c r="BI321" s="491">
        <v>1</v>
      </c>
      <c r="BJ321" s="492">
        <v>744503</v>
      </c>
      <c r="BK321" s="492">
        <v>595602</v>
      </c>
      <c r="BL321" s="492">
        <v>134011</v>
      </c>
      <c r="BM321" s="492">
        <v>14890</v>
      </c>
      <c r="BN321" s="492">
        <v>1489006</v>
      </c>
      <c r="BO321" s="492">
        <v>29882509</v>
      </c>
      <c r="BP321" s="492">
        <v>24389207</v>
      </c>
      <c r="BQ321" s="492">
        <v>5378852</v>
      </c>
      <c r="BR321" s="492">
        <v>597650</v>
      </c>
      <c r="BS321" s="493">
        <v>60248218</v>
      </c>
      <c r="BT321" s="494">
        <v>354437</v>
      </c>
      <c r="BU321" s="492">
        <v>78785</v>
      </c>
      <c r="BV321" s="492">
        <v>8754</v>
      </c>
      <c r="BW321" s="492">
        <v>441976</v>
      </c>
      <c r="BX321" s="492">
        <v>696171</v>
      </c>
      <c r="BY321" s="492">
        <v>156639</v>
      </c>
      <c r="BZ321" s="492">
        <v>17404</v>
      </c>
      <c r="CA321" s="492">
        <v>870214</v>
      </c>
      <c r="CB321" s="492">
        <v>8120</v>
      </c>
      <c r="CC321" s="492">
        <v>1827</v>
      </c>
      <c r="CD321" s="492">
        <v>203</v>
      </c>
      <c r="CE321" s="492">
        <v>10150</v>
      </c>
      <c r="CF321" s="492">
        <v>0</v>
      </c>
      <c r="CG321" s="492">
        <v>0</v>
      </c>
      <c r="CH321" s="492">
        <v>0</v>
      </c>
      <c r="CI321" s="492">
        <v>0</v>
      </c>
      <c r="CJ321" s="492">
        <v>0</v>
      </c>
      <c r="CK321" s="492">
        <v>0</v>
      </c>
      <c r="CL321" s="492">
        <v>0</v>
      </c>
      <c r="CM321" s="492">
        <v>0</v>
      </c>
      <c r="CN321" s="492">
        <v>3248</v>
      </c>
      <c r="CO321" s="492">
        <v>731</v>
      </c>
      <c r="CP321" s="492">
        <v>81</v>
      </c>
      <c r="CQ321" s="492">
        <v>4060</v>
      </c>
      <c r="CR321" s="492">
        <v>1219</v>
      </c>
      <c r="CS321" s="492">
        <v>274</v>
      </c>
      <c r="CT321" s="492">
        <v>30</v>
      </c>
      <c r="CU321" s="492">
        <v>1523</v>
      </c>
      <c r="CV321" s="492">
        <v>0</v>
      </c>
      <c r="CW321" s="492">
        <v>0</v>
      </c>
      <c r="CX321" s="492">
        <v>0</v>
      </c>
      <c r="CY321" s="492">
        <v>0</v>
      </c>
      <c r="CZ321" s="492">
        <v>1063195</v>
      </c>
      <c r="DA321" s="492">
        <v>238256</v>
      </c>
      <c r="DB321" s="492">
        <v>26472</v>
      </c>
      <c r="DC321" s="493">
        <v>1327923</v>
      </c>
      <c r="DD321" s="591" t="s">
        <v>498</v>
      </c>
      <c r="DE321" s="592" t="s">
        <v>1179</v>
      </c>
      <c r="DF321" s="593" t="s">
        <v>1180</v>
      </c>
    </row>
    <row r="322" spans="1:110" ht="12.75" x14ac:dyDescent="0.2">
      <c r="A322" s="468">
        <v>315</v>
      </c>
      <c r="B322" s="473" t="s">
        <v>500</v>
      </c>
      <c r="C322" s="403" t="s">
        <v>529</v>
      </c>
      <c r="D322" s="474" t="s">
        <v>898</v>
      </c>
      <c r="E322" s="480" t="s">
        <v>537</v>
      </c>
      <c r="F322" s="487">
        <v>87998502</v>
      </c>
      <c r="G322" s="488">
        <v>4761580</v>
      </c>
      <c r="H322" s="488">
        <v>0</v>
      </c>
      <c r="I322" s="488">
        <v>249199</v>
      </c>
      <c r="J322" s="488">
        <v>0</v>
      </c>
      <c r="K322" s="488">
        <v>249199</v>
      </c>
      <c r="L322" s="488">
        <v>0</v>
      </c>
      <c r="M322" s="488">
        <v>0</v>
      </c>
      <c r="N322" s="488">
        <v>9261</v>
      </c>
      <c r="O322" s="488">
        <v>9261</v>
      </c>
      <c r="P322" s="488">
        <v>0</v>
      </c>
      <c r="Q322" s="489">
        <v>92501622</v>
      </c>
      <c r="R322" s="490">
        <v>0.5</v>
      </c>
      <c r="S322" s="491">
        <v>0.49</v>
      </c>
      <c r="T322" s="491">
        <v>0</v>
      </c>
      <c r="U322" s="491">
        <v>0.01</v>
      </c>
      <c r="V322" s="491">
        <v>1</v>
      </c>
      <c r="W322" s="488">
        <v>46250811</v>
      </c>
      <c r="X322" s="488">
        <v>45325795</v>
      </c>
      <c r="Y322" s="488">
        <v>0</v>
      </c>
      <c r="Z322" s="488">
        <v>925016</v>
      </c>
      <c r="AA322" s="488">
        <v>92501622</v>
      </c>
      <c r="AB322" s="488">
        <v>0</v>
      </c>
      <c r="AC322" s="488">
        <v>0</v>
      </c>
      <c r="AD322" s="488">
        <v>0</v>
      </c>
      <c r="AE322" s="488">
        <v>0</v>
      </c>
      <c r="AF322" s="488">
        <v>0</v>
      </c>
      <c r="AG322" s="488">
        <v>46250811</v>
      </c>
      <c r="AH322" s="488">
        <v>45325795</v>
      </c>
      <c r="AI322" s="488">
        <v>0</v>
      </c>
      <c r="AJ322" s="488">
        <v>925016</v>
      </c>
      <c r="AK322" s="488">
        <v>92501622</v>
      </c>
      <c r="AL322" s="488">
        <v>249199</v>
      </c>
      <c r="AM322" s="488">
        <v>249199</v>
      </c>
      <c r="AN322" s="488">
        <v>0</v>
      </c>
      <c r="AO322" s="488">
        <v>0</v>
      </c>
      <c r="AP322" s="488">
        <v>9261</v>
      </c>
      <c r="AQ322" s="488">
        <v>0</v>
      </c>
      <c r="AR322" s="488">
        <v>9261</v>
      </c>
      <c r="AS322" s="488">
        <v>0</v>
      </c>
      <c r="AT322" s="488">
        <v>0</v>
      </c>
      <c r="AU322" s="488">
        <v>0</v>
      </c>
      <c r="AV322" s="488">
        <v>0</v>
      </c>
      <c r="AW322" s="488">
        <v>0</v>
      </c>
      <c r="AX322" s="488">
        <v>0</v>
      </c>
      <c r="AY322" s="488">
        <v>0</v>
      </c>
      <c r="AZ322" s="488">
        <v>0</v>
      </c>
      <c r="BA322" s="488">
        <v>0</v>
      </c>
      <c r="BB322" s="488">
        <v>0</v>
      </c>
      <c r="BC322" s="488">
        <v>0</v>
      </c>
      <c r="BD322" s="488">
        <v>0</v>
      </c>
      <c r="BE322" s="491">
        <v>0.5</v>
      </c>
      <c r="BF322" s="491">
        <v>0.49</v>
      </c>
      <c r="BG322" s="491">
        <v>0</v>
      </c>
      <c r="BH322" s="491">
        <v>0.01</v>
      </c>
      <c r="BI322" s="491">
        <v>1</v>
      </c>
      <c r="BJ322" s="492">
        <v>-1021777</v>
      </c>
      <c r="BK322" s="492">
        <v>-1001341</v>
      </c>
      <c r="BL322" s="492">
        <v>0</v>
      </c>
      <c r="BM322" s="492">
        <v>-20436</v>
      </c>
      <c r="BN322" s="492">
        <v>-2043554</v>
      </c>
      <c r="BO322" s="492">
        <v>45229034</v>
      </c>
      <c r="BP322" s="492">
        <v>44582914</v>
      </c>
      <c r="BQ322" s="492">
        <v>0</v>
      </c>
      <c r="BR322" s="492">
        <v>904580</v>
      </c>
      <c r="BS322" s="493">
        <v>90716528</v>
      </c>
      <c r="BT322" s="494">
        <v>680999</v>
      </c>
      <c r="BU322" s="492">
        <v>0</v>
      </c>
      <c r="BV322" s="492">
        <v>13895</v>
      </c>
      <c r="BW322" s="492">
        <v>694894</v>
      </c>
      <c r="BX322" s="492">
        <v>684248</v>
      </c>
      <c r="BY322" s="492">
        <v>0</v>
      </c>
      <c r="BZ322" s="492">
        <v>13964</v>
      </c>
      <c r="CA322" s="492">
        <v>698212</v>
      </c>
      <c r="CB322" s="492">
        <v>0</v>
      </c>
      <c r="CC322" s="492">
        <v>0</v>
      </c>
      <c r="CD322" s="492">
        <v>0</v>
      </c>
      <c r="CE322" s="492">
        <v>0</v>
      </c>
      <c r="CF322" s="492">
        <v>0</v>
      </c>
      <c r="CG322" s="492">
        <v>0</v>
      </c>
      <c r="CH322" s="492">
        <v>0</v>
      </c>
      <c r="CI322" s="492">
        <v>0</v>
      </c>
      <c r="CJ322" s="492">
        <v>9017</v>
      </c>
      <c r="CK322" s="492">
        <v>0</v>
      </c>
      <c r="CL322" s="492">
        <v>184</v>
      </c>
      <c r="CM322" s="492">
        <v>9201</v>
      </c>
      <c r="CN322" s="492">
        <v>3187</v>
      </c>
      <c r="CO322" s="492">
        <v>0</v>
      </c>
      <c r="CP322" s="492">
        <v>65</v>
      </c>
      <c r="CQ322" s="492">
        <v>3252</v>
      </c>
      <c r="CR322" s="492">
        <v>746</v>
      </c>
      <c r="CS322" s="492">
        <v>0</v>
      </c>
      <c r="CT322" s="492">
        <v>15</v>
      </c>
      <c r="CU322" s="492">
        <v>761</v>
      </c>
      <c r="CV322" s="492">
        <v>0</v>
      </c>
      <c r="CW322" s="492">
        <v>0</v>
      </c>
      <c r="CX322" s="492">
        <v>0</v>
      </c>
      <c r="CY322" s="492">
        <v>0</v>
      </c>
      <c r="CZ322" s="492">
        <v>1378197</v>
      </c>
      <c r="DA322" s="492">
        <v>0</v>
      </c>
      <c r="DB322" s="492">
        <v>28123</v>
      </c>
      <c r="DC322" s="493">
        <v>1406320</v>
      </c>
      <c r="DD322" s="591" t="s">
        <v>537</v>
      </c>
      <c r="DE322" s="592" t="s">
        <v>529</v>
      </c>
      <c r="DF322" s="593" t="s">
        <v>1190</v>
      </c>
    </row>
    <row r="323" spans="1:110" ht="12.75" x14ac:dyDescent="0.2">
      <c r="A323" s="468">
        <v>316</v>
      </c>
      <c r="B323" s="473" t="s">
        <v>502</v>
      </c>
      <c r="C323" s="403" t="s">
        <v>904</v>
      </c>
      <c r="D323" s="474" t="s">
        <v>899</v>
      </c>
      <c r="E323" s="480" t="s">
        <v>501</v>
      </c>
      <c r="F323" s="487">
        <v>70583855</v>
      </c>
      <c r="G323" s="488">
        <v>0</v>
      </c>
      <c r="H323" s="488">
        <v>1443392</v>
      </c>
      <c r="I323" s="488">
        <v>334347</v>
      </c>
      <c r="J323" s="488">
        <v>0</v>
      </c>
      <c r="K323" s="488">
        <v>334347</v>
      </c>
      <c r="L323" s="488">
        <v>0</v>
      </c>
      <c r="M323" s="488">
        <v>228652</v>
      </c>
      <c r="N323" s="488">
        <v>0</v>
      </c>
      <c r="O323" s="488">
        <v>0</v>
      </c>
      <c r="P323" s="488">
        <v>0</v>
      </c>
      <c r="Q323" s="489">
        <v>68577464</v>
      </c>
      <c r="R323" s="490">
        <v>0</v>
      </c>
      <c r="S323" s="491">
        <v>0.99</v>
      </c>
      <c r="T323" s="491">
        <v>0</v>
      </c>
      <c r="U323" s="491">
        <v>0.01</v>
      </c>
      <c r="V323" s="491">
        <v>1</v>
      </c>
      <c r="W323" s="488">
        <v>0</v>
      </c>
      <c r="X323" s="488">
        <v>67891689</v>
      </c>
      <c r="Y323" s="488">
        <v>0</v>
      </c>
      <c r="Z323" s="488">
        <v>685775</v>
      </c>
      <c r="AA323" s="488">
        <v>68577464</v>
      </c>
      <c r="AB323" s="488">
        <v>0</v>
      </c>
      <c r="AC323" s="488">
        <v>0</v>
      </c>
      <c r="AD323" s="488">
        <v>0</v>
      </c>
      <c r="AE323" s="488">
        <v>0</v>
      </c>
      <c r="AF323" s="488">
        <v>0</v>
      </c>
      <c r="AG323" s="488">
        <v>0</v>
      </c>
      <c r="AH323" s="488">
        <v>67891689</v>
      </c>
      <c r="AI323" s="488">
        <v>0</v>
      </c>
      <c r="AJ323" s="488">
        <v>685775</v>
      </c>
      <c r="AK323" s="488">
        <v>68577464</v>
      </c>
      <c r="AL323" s="488">
        <v>334347</v>
      </c>
      <c r="AM323" s="488">
        <v>334347</v>
      </c>
      <c r="AN323" s="488">
        <v>228652</v>
      </c>
      <c r="AO323" s="488">
        <v>228652</v>
      </c>
      <c r="AP323" s="488">
        <v>0</v>
      </c>
      <c r="AQ323" s="488">
        <v>0</v>
      </c>
      <c r="AR323" s="488">
        <v>0</v>
      </c>
      <c r="AS323" s="488">
        <v>0</v>
      </c>
      <c r="AT323" s="488">
        <v>0</v>
      </c>
      <c r="AU323" s="488">
        <v>0</v>
      </c>
      <c r="AV323" s="488">
        <v>0</v>
      </c>
      <c r="AW323" s="488">
        <v>0</v>
      </c>
      <c r="AX323" s="488">
        <v>0</v>
      </c>
      <c r="AY323" s="488">
        <v>0</v>
      </c>
      <c r="AZ323" s="488">
        <v>0</v>
      </c>
      <c r="BA323" s="488">
        <v>0</v>
      </c>
      <c r="BB323" s="488">
        <v>0</v>
      </c>
      <c r="BC323" s="488">
        <v>0</v>
      </c>
      <c r="BD323" s="488">
        <v>0</v>
      </c>
      <c r="BE323" s="491">
        <v>0.5</v>
      </c>
      <c r="BF323" s="491">
        <v>0.49</v>
      </c>
      <c r="BG323" s="491">
        <v>0</v>
      </c>
      <c r="BH323" s="491">
        <v>0.01</v>
      </c>
      <c r="BI323" s="491">
        <v>1</v>
      </c>
      <c r="BJ323" s="492">
        <v>736932</v>
      </c>
      <c r="BK323" s="492">
        <v>722193</v>
      </c>
      <c r="BL323" s="492">
        <v>0</v>
      </c>
      <c r="BM323" s="492">
        <v>14739</v>
      </c>
      <c r="BN323" s="492">
        <v>1473864</v>
      </c>
      <c r="BO323" s="492">
        <v>736932</v>
      </c>
      <c r="BP323" s="492">
        <v>69176881</v>
      </c>
      <c r="BQ323" s="492">
        <v>0</v>
      </c>
      <c r="BR323" s="492">
        <v>700514</v>
      </c>
      <c r="BS323" s="493">
        <v>70614327</v>
      </c>
      <c r="BT323" s="494">
        <v>1023267</v>
      </c>
      <c r="BU323" s="492">
        <v>0</v>
      </c>
      <c r="BV323" s="492">
        <v>10301</v>
      </c>
      <c r="BW323" s="492">
        <v>1033568</v>
      </c>
      <c r="BX323" s="492">
        <v>4598117</v>
      </c>
      <c r="BY323" s="492">
        <v>0</v>
      </c>
      <c r="BZ323" s="492">
        <v>46324</v>
      </c>
      <c r="CA323" s="492">
        <v>4644441</v>
      </c>
      <c r="CB323" s="492">
        <v>17978</v>
      </c>
      <c r="CC323" s="492">
        <v>0</v>
      </c>
      <c r="CD323" s="492">
        <v>182</v>
      </c>
      <c r="CE323" s="492">
        <v>18160</v>
      </c>
      <c r="CF323" s="492">
        <v>0</v>
      </c>
      <c r="CG323" s="492">
        <v>0</v>
      </c>
      <c r="CH323" s="492">
        <v>0</v>
      </c>
      <c r="CI323" s="492">
        <v>0</v>
      </c>
      <c r="CJ323" s="492">
        <v>9224</v>
      </c>
      <c r="CK323" s="492">
        <v>0</v>
      </c>
      <c r="CL323" s="492">
        <v>93</v>
      </c>
      <c r="CM323" s="492">
        <v>9317</v>
      </c>
      <c r="CN323" s="492">
        <v>0</v>
      </c>
      <c r="CO323" s="492">
        <v>0</v>
      </c>
      <c r="CP323" s="492">
        <v>0</v>
      </c>
      <c r="CQ323" s="492">
        <v>0</v>
      </c>
      <c r="CR323" s="492">
        <v>6029</v>
      </c>
      <c r="CS323" s="492">
        <v>0</v>
      </c>
      <c r="CT323" s="492">
        <v>61</v>
      </c>
      <c r="CU323" s="492">
        <v>6090</v>
      </c>
      <c r="CV323" s="492">
        <v>77522</v>
      </c>
      <c r="CW323" s="492">
        <v>0</v>
      </c>
      <c r="CX323" s="492">
        <v>0</v>
      </c>
      <c r="CY323" s="492">
        <v>77522</v>
      </c>
      <c r="CZ323" s="492">
        <v>5732137</v>
      </c>
      <c r="DA323" s="492">
        <v>0</v>
      </c>
      <c r="DB323" s="492">
        <v>56961</v>
      </c>
      <c r="DC323" s="493">
        <v>5789098</v>
      </c>
      <c r="DD323" s="591" t="s">
        <v>501</v>
      </c>
      <c r="DE323" s="592" t="s">
        <v>1175</v>
      </c>
      <c r="DF323" s="593" t="s">
        <v>1218</v>
      </c>
    </row>
    <row r="324" spans="1:110" ht="12.75" x14ac:dyDescent="0.2">
      <c r="A324" s="468">
        <v>317</v>
      </c>
      <c r="B324" s="473" t="s">
        <v>504</v>
      </c>
      <c r="C324" s="403" t="s">
        <v>897</v>
      </c>
      <c r="D324" s="474" t="s">
        <v>898</v>
      </c>
      <c r="E324" s="480" t="s">
        <v>503</v>
      </c>
      <c r="F324" s="487">
        <v>47859480</v>
      </c>
      <c r="G324" s="488">
        <v>0</v>
      </c>
      <c r="H324" s="488">
        <v>700535</v>
      </c>
      <c r="I324" s="488">
        <v>134878</v>
      </c>
      <c r="J324" s="488">
        <v>0</v>
      </c>
      <c r="K324" s="488">
        <v>134878</v>
      </c>
      <c r="L324" s="488">
        <v>0</v>
      </c>
      <c r="M324" s="488">
        <v>0</v>
      </c>
      <c r="N324" s="488">
        <v>0</v>
      </c>
      <c r="O324" s="488">
        <v>0</v>
      </c>
      <c r="P324" s="488">
        <v>0</v>
      </c>
      <c r="Q324" s="489">
        <v>47024067</v>
      </c>
      <c r="R324" s="490">
        <v>0.5</v>
      </c>
      <c r="S324" s="491">
        <v>0.4</v>
      </c>
      <c r="T324" s="491">
        <v>0.1</v>
      </c>
      <c r="U324" s="491">
        <v>0</v>
      </c>
      <c r="V324" s="491">
        <v>1</v>
      </c>
      <c r="W324" s="488">
        <v>23512033</v>
      </c>
      <c r="X324" s="488">
        <v>18809627</v>
      </c>
      <c r="Y324" s="488">
        <v>4702407</v>
      </c>
      <c r="Z324" s="488">
        <v>0</v>
      </c>
      <c r="AA324" s="488">
        <v>47024067</v>
      </c>
      <c r="AB324" s="488">
        <v>0</v>
      </c>
      <c r="AC324" s="488">
        <v>0</v>
      </c>
      <c r="AD324" s="488">
        <v>0</v>
      </c>
      <c r="AE324" s="488">
        <v>0</v>
      </c>
      <c r="AF324" s="488">
        <v>0</v>
      </c>
      <c r="AG324" s="488">
        <v>23512033</v>
      </c>
      <c r="AH324" s="488">
        <v>18809627</v>
      </c>
      <c r="AI324" s="488">
        <v>4702407</v>
      </c>
      <c r="AJ324" s="488">
        <v>0</v>
      </c>
      <c r="AK324" s="488">
        <v>47024067</v>
      </c>
      <c r="AL324" s="488">
        <v>134878</v>
      </c>
      <c r="AM324" s="488">
        <v>134878</v>
      </c>
      <c r="AN324" s="488">
        <v>0</v>
      </c>
      <c r="AO324" s="488">
        <v>0</v>
      </c>
      <c r="AP324" s="488">
        <v>0</v>
      </c>
      <c r="AQ324" s="488">
        <v>0</v>
      </c>
      <c r="AR324" s="488">
        <v>0</v>
      </c>
      <c r="AS324" s="488">
        <v>0</v>
      </c>
      <c r="AT324" s="488">
        <v>0</v>
      </c>
      <c r="AU324" s="488">
        <v>0</v>
      </c>
      <c r="AV324" s="488">
        <v>0</v>
      </c>
      <c r="AW324" s="488">
        <v>0</v>
      </c>
      <c r="AX324" s="488">
        <v>0</v>
      </c>
      <c r="AY324" s="488">
        <v>0</v>
      </c>
      <c r="AZ324" s="488">
        <v>0</v>
      </c>
      <c r="BA324" s="488">
        <v>0</v>
      </c>
      <c r="BB324" s="488">
        <v>0</v>
      </c>
      <c r="BC324" s="488">
        <v>0</v>
      </c>
      <c r="BD324" s="488">
        <v>0</v>
      </c>
      <c r="BE324" s="491">
        <v>0.5</v>
      </c>
      <c r="BF324" s="491">
        <v>0.4</v>
      </c>
      <c r="BG324" s="491">
        <v>0.1</v>
      </c>
      <c r="BH324" s="491">
        <v>0</v>
      </c>
      <c r="BI324" s="491">
        <v>1</v>
      </c>
      <c r="BJ324" s="492">
        <v>2295390</v>
      </c>
      <c r="BK324" s="492">
        <v>1836312</v>
      </c>
      <c r="BL324" s="492">
        <v>459078</v>
      </c>
      <c r="BM324" s="492">
        <v>0</v>
      </c>
      <c r="BN324" s="492">
        <v>4590780</v>
      </c>
      <c r="BO324" s="492">
        <v>25807423</v>
      </c>
      <c r="BP324" s="492">
        <v>20780817</v>
      </c>
      <c r="BQ324" s="492">
        <v>5161485</v>
      </c>
      <c r="BR324" s="492">
        <v>0</v>
      </c>
      <c r="BS324" s="493">
        <v>51749725</v>
      </c>
      <c r="BT324" s="494">
        <v>282548</v>
      </c>
      <c r="BU324" s="492">
        <v>70637</v>
      </c>
      <c r="BV324" s="492">
        <v>0</v>
      </c>
      <c r="BW324" s="492">
        <v>353185</v>
      </c>
      <c r="BX324" s="492">
        <v>339755</v>
      </c>
      <c r="BY324" s="492">
        <v>84939</v>
      </c>
      <c r="BZ324" s="492">
        <v>0</v>
      </c>
      <c r="CA324" s="492">
        <v>424694</v>
      </c>
      <c r="CB324" s="492">
        <v>0</v>
      </c>
      <c r="CC324" s="492">
        <v>0</v>
      </c>
      <c r="CD324" s="492">
        <v>0</v>
      </c>
      <c r="CE324" s="492">
        <v>0</v>
      </c>
      <c r="CF324" s="492">
        <v>0</v>
      </c>
      <c r="CG324" s="492">
        <v>0</v>
      </c>
      <c r="CH324" s="492">
        <v>0</v>
      </c>
      <c r="CI324" s="492">
        <v>0</v>
      </c>
      <c r="CJ324" s="492">
        <v>0</v>
      </c>
      <c r="CK324" s="492">
        <v>0</v>
      </c>
      <c r="CL324" s="492">
        <v>0</v>
      </c>
      <c r="CM324" s="492">
        <v>0</v>
      </c>
      <c r="CN324" s="492">
        <v>0</v>
      </c>
      <c r="CO324" s="492">
        <v>0</v>
      </c>
      <c r="CP324" s="492">
        <v>0</v>
      </c>
      <c r="CQ324" s="492">
        <v>0</v>
      </c>
      <c r="CR324" s="492">
        <v>0</v>
      </c>
      <c r="CS324" s="492">
        <v>0</v>
      </c>
      <c r="CT324" s="492">
        <v>0</v>
      </c>
      <c r="CU324" s="492">
        <v>0</v>
      </c>
      <c r="CV324" s="492">
        <v>0</v>
      </c>
      <c r="CW324" s="492">
        <v>0</v>
      </c>
      <c r="CX324" s="492">
        <v>0</v>
      </c>
      <c r="CY324" s="492">
        <v>0</v>
      </c>
      <c r="CZ324" s="492">
        <v>622303</v>
      </c>
      <c r="DA324" s="492">
        <v>155576</v>
      </c>
      <c r="DB324" s="492">
        <v>0</v>
      </c>
      <c r="DC324" s="493">
        <v>777879</v>
      </c>
      <c r="DD324" s="591" t="s">
        <v>503</v>
      </c>
      <c r="DE324" s="592" t="s">
        <v>1215</v>
      </c>
      <c r="DF324" s="593" t="s">
        <v>1162</v>
      </c>
    </row>
    <row r="325" spans="1:110" ht="12.75" x14ac:dyDescent="0.2">
      <c r="A325" s="468">
        <v>318</v>
      </c>
      <c r="B325" s="473" t="s">
        <v>505</v>
      </c>
      <c r="C325" s="403" t="s">
        <v>529</v>
      </c>
      <c r="D325" s="474" t="s">
        <v>898</v>
      </c>
      <c r="E325" s="480" t="s">
        <v>538</v>
      </c>
      <c r="F325" s="487">
        <v>56268021</v>
      </c>
      <c r="G325" s="488">
        <v>5244154</v>
      </c>
      <c r="H325" s="488">
        <v>0</v>
      </c>
      <c r="I325" s="488">
        <v>190537</v>
      </c>
      <c r="J325" s="488">
        <v>0</v>
      </c>
      <c r="K325" s="488">
        <v>190537</v>
      </c>
      <c r="L325" s="488">
        <v>0</v>
      </c>
      <c r="M325" s="488">
        <v>0</v>
      </c>
      <c r="N325" s="488">
        <v>17772</v>
      </c>
      <c r="O325" s="488">
        <v>17772</v>
      </c>
      <c r="P325" s="488">
        <v>0</v>
      </c>
      <c r="Q325" s="489">
        <v>61303866</v>
      </c>
      <c r="R325" s="490">
        <v>0.5</v>
      </c>
      <c r="S325" s="491">
        <v>0.49</v>
      </c>
      <c r="T325" s="491">
        <v>0</v>
      </c>
      <c r="U325" s="491">
        <v>0.01</v>
      </c>
      <c r="V325" s="491">
        <v>1</v>
      </c>
      <c r="W325" s="488">
        <v>30651933</v>
      </c>
      <c r="X325" s="488">
        <v>30038894</v>
      </c>
      <c r="Y325" s="488">
        <v>0</v>
      </c>
      <c r="Z325" s="488">
        <v>613039</v>
      </c>
      <c r="AA325" s="488">
        <v>61303866</v>
      </c>
      <c r="AB325" s="488">
        <v>0</v>
      </c>
      <c r="AC325" s="488">
        <v>0</v>
      </c>
      <c r="AD325" s="488">
        <v>0</v>
      </c>
      <c r="AE325" s="488">
        <v>0</v>
      </c>
      <c r="AF325" s="488">
        <v>0</v>
      </c>
      <c r="AG325" s="488">
        <v>30651933</v>
      </c>
      <c r="AH325" s="488">
        <v>30038894</v>
      </c>
      <c r="AI325" s="488">
        <v>0</v>
      </c>
      <c r="AJ325" s="488">
        <v>613039</v>
      </c>
      <c r="AK325" s="488">
        <v>61303866</v>
      </c>
      <c r="AL325" s="488">
        <v>190537</v>
      </c>
      <c r="AM325" s="488">
        <v>190537</v>
      </c>
      <c r="AN325" s="488">
        <v>0</v>
      </c>
      <c r="AO325" s="488">
        <v>0</v>
      </c>
      <c r="AP325" s="488">
        <v>17772</v>
      </c>
      <c r="AQ325" s="488">
        <v>0</v>
      </c>
      <c r="AR325" s="488">
        <v>17772</v>
      </c>
      <c r="AS325" s="488">
        <v>0</v>
      </c>
      <c r="AT325" s="488">
        <v>0</v>
      </c>
      <c r="AU325" s="488">
        <v>0</v>
      </c>
      <c r="AV325" s="488">
        <v>0</v>
      </c>
      <c r="AW325" s="488">
        <v>0</v>
      </c>
      <c r="AX325" s="488">
        <v>0</v>
      </c>
      <c r="AY325" s="488">
        <v>0</v>
      </c>
      <c r="AZ325" s="488">
        <v>0</v>
      </c>
      <c r="BA325" s="488">
        <v>0</v>
      </c>
      <c r="BB325" s="488">
        <v>0</v>
      </c>
      <c r="BC325" s="488">
        <v>0</v>
      </c>
      <c r="BD325" s="488">
        <v>0</v>
      </c>
      <c r="BE325" s="491">
        <v>0.5</v>
      </c>
      <c r="BF325" s="491">
        <v>0.49</v>
      </c>
      <c r="BG325" s="491">
        <v>0</v>
      </c>
      <c r="BH325" s="491">
        <v>0.01</v>
      </c>
      <c r="BI325" s="491">
        <v>1</v>
      </c>
      <c r="BJ325" s="492">
        <v>562771</v>
      </c>
      <c r="BK325" s="492">
        <v>551516</v>
      </c>
      <c r="BL325" s="492">
        <v>0</v>
      </c>
      <c r="BM325" s="492">
        <v>11255</v>
      </c>
      <c r="BN325" s="492">
        <v>1125542</v>
      </c>
      <c r="BO325" s="492">
        <v>31214704</v>
      </c>
      <c r="BP325" s="492">
        <v>30798719</v>
      </c>
      <c r="BQ325" s="492">
        <v>0</v>
      </c>
      <c r="BR325" s="492">
        <v>624294</v>
      </c>
      <c r="BS325" s="493">
        <v>62637717</v>
      </c>
      <c r="BT325" s="494">
        <v>451495</v>
      </c>
      <c r="BU325" s="492">
        <v>0</v>
      </c>
      <c r="BV325" s="492">
        <v>9209</v>
      </c>
      <c r="BW325" s="492">
        <v>460704</v>
      </c>
      <c r="BX325" s="492">
        <v>642841</v>
      </c>
      <c r="BY325" s="492">
        <v>0</v>
      </c>
      <c r="BZ325" s="492">
        <v>13119</v>
      </c>
      <c r="CA325" s="492">
        <v>655960</v>
      </c>
      <c r="CB325" s="492">
        <v>249</v>
      </c>
      <c r="CC325" s="492">
        <v>0</v>
      </c>
      <c r="CD325" s="492">
        <v>5</v>
      </c>
      <c r="CE325" s="492">
        <v>254</v>
      </c>
      <c r="CF325" s="492">
        <v>56199</v>
      </c>
      <c r="CG325" s="492">
        <v>0</v>
      </c>
      <c r="CH325" s="492">
        <v>1147</v>
      </c>
      <c r="CI325" s="492">
        <v>57346</v>
      </c>
      <c r="CJ325" s="492">
        <v>1785</v>
      </c>
      <c r="CK325" s="492">
        <v>0</v>
      </c>
      <c r="CL325" s="492">
        <v>36</v>
      </c>
      <c r="CM325" s="492">
        <v>1821</v>
      </c>
      <c r="CN325" s="492">
        <v>2912</v>
      </c>
      <c r="CO325" s="492">
        <v>0</v>
      </c>
      <c r="CP325" s="492">
        <v>59</v>
      </c>
      <c r="CQ325" s="492">
        <v>2971</v>
      </c>
      <c r="CR325" s="492">
        <v>0</v>
      </c>
      <c r="CS325" s="492">
        <v>0</v>
      </c>
      <c r="CT325" s="492">
        <v>0</v>
      </c>
      <c r="CU325" s="492">
        <v>0</v>
      </c>
      <c r="CV325" s="492">
        <v>0</v>
      </c>
      <c r="CW325" s="492">
        <v>0</v>
      </c>
      <c r="CX325" s="492">
        <v>0</v>
      </c>
      <c r="CY325" s="492">
        <v>0</v>
      </c>
      <c r="CZ325" s="492">
        <v>1155481</v>
      </c>
      <c r="DA325" s="492">
        <v>0</v>
      </c>
      <c r="DB325" s="492">
        <v>23575</v>
      </c>
      <c r="DC325" s="493">
        <v>1179056</v>
      </c>
      <c r="DD325" s="591" t="s">
        <v>538</v>
      </c>
      <c r="DE325" s="592" t="s">
        <v>529</v>
      </c>
      <c r="DF325" s="593" t="s">
        <v>1190</v>
      </c>
    </row>
    <row r="326" spans="1:110" ht="12.75" x14ac:dyDescent="0.2">
      <c r="A326" s="468">
        <v>319</v>
      </c>
      <c r="B326" s="473" t="s">
        <v>507</v>
      </c>
      <c r="C326" s="403" t="s">
        <v>904</v>
      </c>
      <c r="D326" s="474" t="s">
        <v>907</v>
      </c>
      <c r="E326" s="480" t="s">
        <v>506</v>
      </c>
      <c r="F326" s="487">
        <v>72744511</v>
      </c>
      <c r="G326" s="488">
        <v>0</v>
      </c>
      <c r="H326" s="488">
        <v>1176463</v>
      </c>
      <c r="I326" s="488">
        <v>337306</v>
      </c>
      <c r="J326" s="488">
        <v>0</v>
      </c>
      <c r="K326" s="488">
        <v>337306</v>
      </c>
      <c r="L326" s="488">
        <v>0</v>
      </c>
      <c r="M326" s="488">
        <v>59532</v>
      </c>
      <c r="N326" s="488">
        <v>0</v>
      </c>
      <c r="O326" s="488">
        <v>0</v>
      </c>
      <c r="P326" s="488">
        <v>0</v>
      </c>
      <c r="Q326" s="489">
        <v>71171210</v>
      </c>
      <c r="R326" s="490">
        <v>0</v>
      </c>
      <c r="S326" s="491">
        <v>0.99</v>
      </c>
      <c r="T326" s="491">
        <v>0</v>
      </c>
      <c r="U326" s="491">
        <v>0.01</v>
      </c>
      <c r="V326" s="491">
        <v>1</v>
      </c>
      <c r="W326" s="488">
        <v>0</v>
      </c>
      <c r="X326" s="488">
        <v>70459498</v>
      </c>
      <c r="Y326" s="488">
        <v>0</v>
      </c>
      <c r="Z326" s="488">
        <v>711712</v>
      </c>
      <c r="AA326" s="488">
        <v>71171210</v>
      </c>
      <c r="AB326" s="488">
        <v>0</v>
      </c>
      <c r="AC326" s="488">
        <v>0</v>
      </c>
      <c r="AD326" s="488">
        <v>0</v>
      </c>
      <c r="AE326" s="488">
        <v>0</v>
      </c>
      <c r="AF326" s="488">
        <v>0</v>
      </c>
      <c r="AG326" s="488">
        <v>0</v>
      </c>
      <c r="AH326" s="488">
        <v>70459498</v>
      </c>
      <c r="AI326" s="488">
        <v>0</v>
      </c>
      <c r="AJ326" s="488">
        <v>711712</v>
      </c>
      <c r="AK326" s="488">
        <v>71171210</v>
      </c>
      <c r="AL326" s="488">
        <v>337306</v>
      </c>
      <c r="AM326" s="488">
        <v>337306</v>
      </c>
      <c r="AN326" s="488">
        <v>59532</v>
      </c>
      <c r="AO326" s="488">
        <v>59532</v>
      </c>
      <c r="AP326" s="488">
        <v>0</v>
      </c>
      <c r="AQ326" s="488">
        <v>0</v>
      </c>
      <c r="AR326" s="488">
        <v>0</v>
      </c>
      <c r="AS326" s="488">
        <v>0</v>
      </c>
      <c r="AT326" s="488">
        <v>0</v>
      </c>
      <c r="AU326" s="488">
        <v>0</v>
      </c>
      <c r="AV326" s="488">
        <v>0</v>
      </c>
      <c r="AW326" s="488">
        <v>0</v>
      </c>
      <c r="AX326" s="488">
        <v>0</v>
      </c>
      <c r="AY326" s="488">
        <v>0</v>
      </c>
      <c r="AZ326" s="488">
        <v>0</v>
      </c>
      <c r="BA326" s="488">
        <v>0</v>
      </c>
      <c r="BB326" s="488">
        <v>0</v>
      </c>
      <c r="BC326" s="488">
        <v>0</v>
      </c>
      <c r="BD326" s="488">
        <v>0</v>
      </c>
      <c r="BE326" s="491">
        <v>0.5</v>
      </c>
      <c r="BF326" s="491">
        <v>0.49</v>
      </c>
      <c r="BG326" s="491">
        <v>0</v>
      </c>
      <c r="BH326" s="491">
        <v>0.01</v>
      </c>
      <c r="BI326" s="491">
        <v>1</v>
      </c>
      <c r="BJ326" s="492">
        <v>-4321948</v>
      </c>
      <c r="BK326" s="492">
        <v>-4235510</v>
      </c>
      <c r="BL326" s="492">
        <v>0</v>
      </c>
      <c r="BM326" s="492">
        <v>-86439</v>
      </c>
      <c r="BN326" s="492">
        <v>-8643897</v>
      </c>
      <c r="BO326" s="492">
        <v>-4321948</v>
      </c>
      <c r="BP326" s="492">
        <v>66620826</v>
      </c>
      <c r="BQ326" s="492">
        <v>0</v>
      </c>
      <c r="BR326" s="492">
        <v>625273</v>
      </c>
      <c r="BS326" s="493">
        <v>62924151</v>
      </c>
      <c r="BT326" s="494">
        <v>1059299</v>
      </c>
      <c r="BU326" s="492">
        <v>0</v>
      </c>
      <c r="BV326" s="492">
        <v>10691</v>
      </c>
      <c r="BW326" s="492">
        <v>1069990</v>
      </c>
      <c r="BX326" s="492">
        <v>3694422</v>
      </c>
      <c r="BY326" s="492">
        <v>0</v>
      </c>
      <c r="BZ326" s="492">
        <v>37317</v>
      </c>
      <c r="CA326" s="492">
        <v>3731739</v>
      </c>
      <c r="CB326" s="492">
        <v>13683</v>
      </c>
      <c r="CC326" s="492">
        <v>0</v>
      </c>
      <c r="CD326" s="492">
        <v>138</v>
      </c>
      <c r="CE326" s="492">
        <v>13821</v>
      </c>
      <c r="CF326" s="492">
        <v>0</v>
      </c>
      <c r="CG326" s="492">
        <v>0</v>
      </c>
      <c r="CH326" s="492">
        <v>0</v>
      </c>
      <c r="CI326" s="492">
        <v>0</v>
      </c>
      <c r="CJ326" s="492">
        <v>42424</v>
      </c>
      <c r="CK326" s="492">
        <v>0</v>
      </c>
      <c r="CL326" s="492">
        <v>429</v>
      </c>
      <c r="CM326" s="492">
        <v>42853</v>
      </c>
      <c r="CN326" s="492">
        <v>0</v>
      </c>
      <c r="CO326" s="492">
        <v>0</v>
      </c>
      <c r="CP326" s="492">
        <v>0</v>
      </c>
      <c r="CQ326" s="492">
        <v>0</v>
      </c>
      <c r="CR326" s="492">
        <v>0</v>
      </c>
      <c r="CS326" s="492">
        <v>0</v>
      </c>
      <c r="CT326" s="492">
        <v>0</v>
      </c>
      <c r="CU326" s="492">
        <v>0</v>
      </c>
      <c r="CV326" s="492">
        <v>0</v>
      </c>
      <c r="CW326" s="492">
        <v>0</v>
      </c>
      <c r="CX326" s="492">
        <v>0</v>
      </c>
      <c r="CY326" s="492">
        <v>0</v>
      </c>
      <c r="CZ326" s="492">
        <v>4809828</v>
      </c>
      <c r="DA326" s="492">
        <v>0</v>
      </c>
      <c r="DB326" s="492">
        <v>48575</v>
      </c>
      <c r="DC326" s="493">
        <v>4858403</v>
      </c>
      <c r="DD326" s="591" t="s">
        <v>506</v>
      </c>
      <c r="DE326" s="592" t="s">
        <v>1175</v>
      </c>
      <c r="DF326" s="593" t="s">
        <v>1183</v>
      </c>
    </row>
    <row r="327" spans="1:110" ht="12.75" x14ac:dyDescent="0.2">
      <c r="A327" s="468">
        <v>320</v>
      </c>
      <c r="B327" s="473" t="s">
        <v>509</v>
      </c>
      <c r="C327" s="403" t="s">
        <v>897</v>
      </c>
      <c r="D327" s="474" t="s">
        <v>907</v>
      </c>
      <c r="E327" s="480" t="s">
        <v>508</v>
      </c>
      <c r="F327" s="487">
        <v>40025445</v>
      </c>
      <c r="G327" s="488">
        <v>0</v>
      </c>
      <c r="H327" s="488">
        <v>1606560</v>
      </c>
      <c r="I327" s="488">
        <v>133156</v>
      </c>
      <c r="J327" s="488">
        <v>0</v>
      </c>
      <c r="K327" s="488">
        <v>133156</v>
      </c>
      <c r="L327" s="488">
        <v>0</v>
      </c>
      <c r="M327" s="488">
        <v>0</v>
      </c>
      <c r="N327" s="488">
        <v>0</v>
      </c>
      <c r="O327" s="488">
        <v>0</v>
      </c>
      <c r="P327" s="488">
        <v>0</v>
      </c>
      <c r="Q327" s="489">
        <v>38285729</v>
      </c>
      <c r="R327" s="490">
        <v>0.5</v>
      </c>
      <c r="S327" s="491">
        <v>0.4</v>
      </c>
      <c r="T327" s="491">
        <v>0.09</v>
      </c>
      <c r="U327" s="491">
        <v>0.01</v>
      </c>
      <c r="V327" s="491">
        <v>1</v>
      </c>
      <c r="W327" s="488">
        <v>19142864</v>
      </c>
      <c r="X327" s="488">
        <v>15314292</v>
      </c>
      <c r="Y327" s="488">
        <v>3445716</v>
      </c>
      <c r="Z327" s="488">
        <v>382857</v>
      </c>
      <c r="AA327" s="488">
        <v>38285729</v>
      </c>
      <c r="AB327" s="488">
        <v>0</v>
      </c>
      <c r="AC327" s="488">
        <v>0</v>
      </c>
      <c r="AD327" s="488">
        <v>0</v>
      </c>
      <c r="AE327" s="488">
        <v>0</v>
      </c>
      <c r="AF327" s="488">
        <v>0</v>
      </c>
      <c r="AG327" s="488">
        <v>19142864</v>
      </c>
      <c r="AH327" s="488">
        <v>15314292</v>
      </c>
      <c r="AI327" s="488">
        <v>3445716</v>
      </c>
      <c r="AJ327" s="488">
        <v>382857</v>
      </c>
      <c r="AK327" s="488">
        <v>38285729</v>
      </c>
      <c r="AL327" s="488">
        <v>133156</v>
      </c>
      <c r="AM327" s="488">
        <v>133156</v>
      </c>
      <c r="AN327" s="488">
        <v>0</v>
      </c>
      <c r="AO327" s="488">
        <v>0</v>
      </c>
      <c r="AP327" s="488">
        <v>0</v>
      </c>
      <c r="AQ327" s="488">
        <v>0</v>
      </c>
      <c r="AR327" s="488">
        <v>0</v>
      </c>
      <c r="AS327" s="488">
        <v>0</v>
      </c>
      <c r="AT327" s="488">
        <v>0</v>
      </c>
      <c r="AU327" s="488">
        <v>0</v>
      </c>
      <c r="AV327" s="488">
        <v>0</v>
      </c>
      <c r="AW327" s="488">
        <v>0</v>
      </c>
      <c r="AX327" s="488">
        <v>0</v>
      </c>
      <c r="AY327" s="488">
        <v>0</v>
      </c>
      <c r="AZ327" s="488">
        <v>0</v>
      </c>
      <c r="BA327" s="488">
        <v>0</v>
      </c>
      <c r="BB327" s="488">
        <v>0</v>
      </c>
      <c r="BC327" s="488">
        <v>0</v>
      </c>
      <c r="BD327" s="488">
        <v>0</v>
      </c>
      <c r="BE327" s="491">
        <v>0.5</v>
      </c>
      <c r="BF327" s="491">
        <v>0.4</v>
      </c>
      <c r="BG327" s="491">
        <v>0.09</v>
      </c>
      <c r="BH327" s="491">
        <v>0.01</v>
      </c>
      <c r="BI327" s="491">
        <v>1</v>
      </c>
      <c r="BJ327" s="492">
        <v>419867</v>
      </c>
      <c r="BK327" s="492">
        <v>335894</v>
      </c>
      <c r="BL327" s="492">
        <v>75576</v>
      </c>
      <c r="BM327" s="492">
        <v>8397</v>
      </c>
      <c r="BN327" s="492">
        <v>839734</v>
      </c>
      <c r="BO327" s="492">
        <v>19562731</v>
      </c>
      <c r="BP327" s="492">
        <v>15783342</v>
      </c>
      <c r="BQ327" s="492">
        <v>3521292</v>
      </c>
      <c r="BR327" s="492">
        <v>391254</v>
      </c>
      <c r="BS327" s="493">
        <v>39258619</v>
      </c>
      <c r="BT327" s="494">
        <v>230043</v>
      </c>
      <c r="BU327" s="492">
        <v>51760</v>
      </c>
      <c r="BV327" s="492">
        <v>5751</v>
      </c>
      <c r="BW327" s="492">
        <v>287554</v>
      </c>
      <c r="BX327" s="492">
        <v>511407</v>
      </c>
      <c r="BY327" s="492">
        <v>115066</v>
      </c>
      <c r="BZ327" s="492">
        <v>12785</v>
      </c>
      <c r="CA327" s="492">
        <v>639258</v>
      </c>
      <c r="CB327" s="492">
        <v>2480</v>
      </c>
      <c r="CC327" s="492">
        <v>558</v>
      </c>
      <c r="CD327" s="492">
        <v>62</v>
      </c>
      <c r="CE327" s="492">
        <v>3100</v>
      </c>
      <c r="CF327" s="492">
        <v>0</v>
      </c>
      <c r="CG327" s="492">
        <v>0</v>
      </c>
      <c r="CH327" s="492">
        <v>0</v>
      </c>
      <c r="CI327" s="492">
        <v>0</v>
      </c>
      <c r="CJ327" s="492">
        <v>4779</v>
      </c>
      <c r="CK327" s="492">
        <v>1075</v>
      </c>
      <c r="CL327" s="492">
        <v>119</v>
      </c>
      <c r="CM327" s="492">
        <v>5973</v>
      </c>
      <c r="CN327" s="492">
        <v>0</v>
      </c>
      <c r="CO327" s="492">
        <v>0</v>
      </c>
      <c r="CP327" s="492">
        <v>0</v>
      </c>
      <c r="CQ327" s="492">
        <v>0</v>
      </c>
      <c r="CR327" s="492">
        <v>609</v>
      </c>
      <c r="CS327" s="492">
        <v>137</v>
      </c>
      <c r="CT327" s="492">
        <v>15</v>
      </c>
      <c r="CU327" s="492">
        <v>761</v>
      </c>
      <c r="CV327" s="492">
        <v>0</v>
      </c>
      <c r="CW327" s="492">
        <v>0</v>
      </c>
      <c r="CX327" s="492">
        <v>0</v>
      </c>
      <c r="CY327" s="492">
        <v>0</v>
      </c>
      <c r="CZ327" s="492">
        <v>749318</v>
      </c>
      <c r="DA327" s="492">
        <v>168596</v>
      </c>
      <c r="DB327" s="492">
        <v>18732</v>
      </c>
      <c r="DC327" s="493">
        <v>936646</v>
      </c>
      <c r="DD327" s="591" t="s">
        <v>508</v>
      </c>
      <c r="DE327" s="592" t="s">
        <v>1194</v>
      </c>
      <c r="DF327" s="593" t="s">
        <v>1195</v>
      </c>
    </row>
    <row r="328" spans="1:110" ht="12.75" x14ac:dyDescent="0.2">
      <c r="A328" s="468">
        <v>321</v>
      </c>
      <c r="B328" s="473" t="s">
        <v>511</v>
      </c>
      <c r="C328" s="403" t="s">
        <v>897</v>
      </c>
      <c r="D328" s="474" t="s">
        <v>898</v>
      </c>
      <c r="E328" s="480" t="s">
        <v>510</v>
      </c>
      <c r="F328" s="487">
        <v>31771209</v>
      </c>
      <c r="G328" s="488">
        <v>0</v>
      </c>
      <c r="H328" s="488">
        <v>439244</v>
      </c>
      <c r="I328" s="488">
        <v>128590</v>
      </c>
      <c r="J328" s="488">
        <v>0</v>
      </c>
      <c r="K328" s="488">
        <v>128590</v>
      </c>
      <c r="L328" s="488">
        <v>0</v>
      </c>
      <c r="M328" s="488">
        <v>0</v>
      </c>
      <c r="N328" s="488">
        <v>0</v>
      </c>
      <c r="O328" s="488">
        <v>0</v>
      </c>
      <c r="P328" s="488">
        <v>0</v>
      </c>
      <c r="Q328" s="489">
        <v>31203375</v>
      </c>
      <c r="R328" s="490">
        <v>0.5</v>
      </c>
      <c r="S328" s="491">
        <v>0.4</v>
      </c>
      <c r="T328" s="491">
        <v>0.1</v>
      </c>
      <c r="U328" s="491">
        <v>0</v>
      </c>
      <c r="V328" s="491">
        <v>1</v>
      </c>
      <c r="W328" s="488">
        <v>15601687</v>
      </c>
      <c r="X328" s="488">
        <v>12481350</v>
      </c>
      <c r="Y328" s="488">
        <v>3120338</v>
      </c>
      <c r="Z328" s="488">
        <v>0</v>
      </c>
      <c r="AA328" s="488">
        <v>31203375</v>
      </c>
      <c r="AB328" s="488">
        <v>0</v>
      </c>
      <c r="AC328" s="488">
        <v>0</v>
      </c>
      <c r="AD328" s="488">
        <v>0</v>
      </c>
      <c r="AE328" s="488">
        <v>0</v>
      </c>
      <c r="AF328" s="488">
        <v>0</v>
      </c>
      <c r="AG328" s="488">
        <v>15601687</v>
      </c>
      <c r="AH328" s="488">
        <v>12481350</v>
      </c>
      <c r="AI328" s="488">
        <v>3120338</v>
      </c>
      <c r="AJ328" s="488">
        <v>0</v>
      </c>
      <c r="AK328" s="488">
        <v>31203375</v>
      </c>
      <c r="AL328" s="488">
        <v>128590</v>
      </c>
      <c r="AM328" s="488">
        <v>128590</v>
      </c>
      <c r="AN328" s="488">
        <v>0</v>
      </c>
      <c r="AO328" s="488">
        <v>0</v>
      </c>
      <c r="AP328" s="488">
        <v>0</v>
      </c>
      <c r="AQ328" s="488">
        <v>0</v>
      </c>
      <c r="AR328" s="488">
        <v>0</v>
      </c>
      <c r="AS328" s="488">
        <v>0</v>
      </c>
      <c r="AT328" s="488">
        <v>0</v>
      </c>
      <c r="AU328" s="488">
        <v>0</v>
      </c>
      <c r="AV328" s="488">
        <v>0</v>
      </c>
      <c r="AW328" s="488">
        <v>0</v>
      </c>
      <c r="AX328" s="488">
        <v>0</v>
      </c>
      <c r="AY328" s="488">
        <v>0</v>
      </c>
      <c r="AZ328" s="488">
        <v>0</v>
      </c>
      <c r="BA328" s="488">
        <v>0</v>
      </c>
      <c r="BB328" s="488">
        <v>0</v>
      </c>
      <c r="BC328" s="488">
        <v>0</v>
      </c>
      <c r="BD328" s="488">
        <v>0</v>
      </c>
      <c r="BE328" s="491">
        <v>0.5</v>
      </c>
      <c r="BF328" s="491">
        <v>0.4</v>
      </c>
      <c r="BG328" s="491">
        <v>0.1</v>
      </c>
      <c r="BH328" s="491">
        <v>0</v>
      </c>
      <c r="BI328" s="491">
        <v>1</v>
      </c>
      <c r="BJ328" s="492">
        <v>32513</v>
      </c>
      <c r="BK328" s="492">
        <v>26010</v>
      </c>
      <c r="BL328" s="492">
        <v>6503</v>
      </c>
      <c r="BM328" s="492">
        <v>0</v>
      </c>
      <c r="BN328" s="492">
        <v>65026</v>
      </c>
      <c r="BO328" s="492">
        <v>15634200</v>
      </c>
      <c r="BP328" s="492">
        <v>12635950</v>
      </c>
      <c r="BQ328" s="492">
        <v>3126841</v>
      </c>
      <c r="BR328" s="492">
        <v>0</v>
      </c>
      <c r="BS328" s="493">
        <v>31396991</v>
      </c>
      <c r="BT328" s="494">
        <v>187488</v>
      </c>
      <c r="BU328" s="492">
        <v>46872</v>
      </c>
      <c r="BV328" s="492">
        <v>0</v>
      </c>
      <c r="BW328" s="492">
        <v>234360</v>
      </c>
      <c r="BX328" s="492">
        <v>592840</v>
      </c>
      <c r="BY328" s="492">
        <v>148210</v>
      </c>
      <c r="BZ328" s="492">
        <v>0</v>
      </c>
      <c r="CA328" s="492">
        <v>741050</v>
      </c>
      <c r="CB328" s="492">
        <v>0</v>
      </c>
      <c r="CC328" s="492">
        <v>0</v>
      </c>
      <c r="CD328" s="492">
        <v>0</v>
      </c>
      <c r="CE328" s="492">
        <v>0</v>
      </c>
      <c r="CF328" s="492">
        <v>0</v>
      </c>
      <c r="CG328" s="492">
        <v>0</v>
      </c>
      <c r="CH328" s="492">
        <v>0</v>
      </c>
      <c r="CI328" s="492">
        <v>0</v>
      </c>
      <c r="CJ328" s="492">
        <v>0</v>
      </c>
      <c r="CK328" s="492">
        <v>0</v>
      </c>
      <c r="CL328" s="492">
        <v>0</v>
      </c>
      <c r="CM328" s="492">
        <v>0</v>
      </c>
      <c r="CN328" s="492">
        <v>0</v>
      </c>
      <c r="CO328" s="492">
        <v>0</v>
      </c>
      <c r="CP328" s="492">
        <v>0</v>
      </c>
      <c r="CQ328" s="492">
        <v>0</v>
      </c>
      <c r="CR328" s="492">
        <v>0</v>
      </c>
      <c r="CS328" s="492">
        <v>0</v>
      </c>
      <c r="CT328" s="492">
        <v>0</v>
      </c>
      <c r="CU328" s="492">
        <v>0</v>
      </c>
      <c r="CV328" s="492">
        <v>0</v>
      </c>
      <c r="CW328" s="492">
        <v>0</v>
      </c>
      <c r="CX328" s="492">
        <v>0</v>
      </c>
      <c r="CY328" s="492">
        <v>0</v>
      </c>
      <c r="CZ328" s="492">
        <v>780328</v>
      </c>
      <c r="DA328" s="492">
        <v>195082</v>
      </c>
      <c r="DB328" s="492">
        <v>0</v>
      </c>
      <c r="DC328" s="493">
        <v>975410</v>
      </c>
      <c r="DD328" s="591" t="s">
        <v>510</v>
      </c>
      <c r="DE328" s="592" t="s">
        <v>1161</v>
      </c>
      <c r="DF328" s="593" t="s">
        <v>1162</v>
      </c>
    </row>
    <row r="329" spans="1:110" ht="12.75" x14ac:dyDescent="0.2">
      <c r="A329" s="468">
        <v>322</v>
      </c>
      <c r="B329" s="473" t="s">
        <v>513</v>
      </c>
      <c r="C329" s="403" t="s">
        <v>897</v>
      </c>
      <c r="D329" s="474" t="s">
        <v>907</v>
      </c>
      <c r="E329" s="480" t="s">
        <v>512</v>
      </c>
      <c r="F329" s="487">
        <v>39461573</v>
      </c>
      <c r="G329" s="488">
        <v>0</v>
      </c>
      <c r="H329" s="488">
        <v>378048</v>
      </c>
      <c r="I329" s="488">
        <v>185069</v>
      </c>
      <c r="J329" s="488">
        <v>0</v>
      </c>
      <c r="K329" s="488">
        <v>185069</v>
      </c>
      <c r="L329" s="488">
        <v>0</v>
      </c>
      <c r="M329" s="488">
        <v>0</v>
      </c>
      <c r="N329" s="488">
        <v>204803</v>
      </c>
      <c r="O329" s="488">
        <v>204803</v>
      </c>
      <c r="P329" s="488">
        <v>0</v>
      </c>
      <c r="Q329" s="489">
        <v>38693653</v>
      </c>
      <c r="R329" s="490">
        <v>0.5</v>
      </c>
      <c r="S329" s="491">
        <v>0.4</v>
      </c>
      <c r="T329" s="491">
        <v>0.09</v>
      </c>
      <c r="U329" s="491">
        <v>0.01</v>
      </c>
      <c r="V329" s="491">
        <v>1</v>
      </c>
      <c r="W329" s="488">
        <v>19346826</v>
      </c>
      <c r="X329" s="488">
        <v>15477461</v>
      </c>
      <c r="Y329" s="488">
        <v>3482429</v>
      </c>
      <c r="Z329" s="488">
        <v>386937</v>
      </c>
      <c r="AA329" s="488">
        <v>38693653</v>
      </c>
      <c r="AB329" s="488">
        <v>0</v>
      </c>
      <c r="AC329" s="488">
        <v>0</v>
      </c>
      <c r="AD329" s="488">
        <v>0</v>
      </c>
      <c r="AE329" s="488">
        <v>0</v>
      </c>
      <c r="AF329" s="488">
        <v>0</v>
      </c>
      <c r="AG329" s="488">
        <v>19346826</v>
      </c>
      <c r="AH329" s="488">
        <v>15477461</v>
      </c>
      <c r="AI329" s="488">
        <v>3482429</v>
      </c>
      <c r="AJ329" s="488">
        <v>386937</v>
      </c>
      <c r="AK329" s="488">
        <v>38693653</v>
      </c>
      <c r="AL329" s="488">
        <v>185069</v>
      </c>
      <c r="AM329" s="488">
        <v>185069</v>
      </c>
      <c r="AN329" s="488">
        <v>0</v>
      </c>
      <c r="AO329" s="488">
        <v>0</v>
      </c>
      <c r="AP329" s="488">
        <v>204803</v>
      </c>
      <c r="AQ329" s="488">
        <v>0</v>
      </c>
      <c r="AR329" s="488">
        <v>204803</v>
      </c>
      <c r="AS329" s="488">
        <v>0</v>
      </c>
      <c r="AT329" s="488">
        <v>0</v>
      </c>
      <c r="AU329" s="488">
        <v>0</v>
      </c>
      <c r="AV329" s="488">
        <v>0</v>
      </c>
      <c r="AW329" s="488">
        <v>0</v>
      </c>
      <c r="AX329" s="488">
        <v>0</v>
      </c>
      <c r="AY329" s="488">
        <v>0</v>
      </c>
      <c r="AZ329" s="488">
        <v>0</v>
      </c>
      <c r="BA329" s="488">
        <v>0</v>
      </c>
      <c r="BB329" s="488">
        <v>0</v>
      </c>
      <c r="BC329" s="488">
        <v>0</v>
      </c>
      <c r="BD329" s="488">
        <v>0</v>
      </c>
      <c r="BE329" s="491">
        <v>0.5</v>
      </c>
      <c r="BF329" s="491">
        <v>0.4</v>
      </c>
      <c r="BG329" s="491">
        <v>0.09</v>
      </c>
      <c r="BH329" s="491">
        <v>0.01</v>
      </c>
      <c r="BI329" s="491">
        <v>1</v>
      </c>
      <c r="BJ329" s="492">
        <v>375078</v>
      </c>
      <c r="BK329" s="492">
        <v>300063</v>
      </c>
      <c r="BL329" s="492">
        <v>67514</v>
      </c>
      <c r="BM329" s="492">
        <v>7502</v>
      </c>
      <c r="BN329" s="492">
        <v>750157</v>
      </c>
      <c r="BO329" s="492">
        <v>19721904</v>
      </c>
      <c r="BP329" s="492">
        <v>16167396</v>
      </c>
      <c r="BQ329" s="492">
        <v>3549943</v>
      </c>
      <c r="BR329" s="492">
        <v>394439</v>
      </c>
      <c r="BS329" s="493">
        <v>39833682</v>
      </c>
      <c r="BT329" s="494">
        <v>235570</v>
      </c>
      <c r="BU329" s="492">
        <v>52311</v>
      </c>
      <c r="BV329" s="492">
        <v>5812</v>
      </c>
      <c r="BW329" s="492">
        <v>293693</v>
      </c>
      <c r="BX329" s="492">
        <v>839569</v>
      </c>
      <c r="BY329" s="492">
        <v>188903</v>
      </c>
      <c r="BZ329" s="492">
        <v>20989</v>
      </c>
      <c r="CA329" s="492">
        <v>1049461</v>
      </c>
      <c r="CB329" s="492">
        <v>0</v>
      </c>
      <c r="CC329" s="492">
        <v>0</v>
      </c>
      <c r="CD329" s="492">
        <v>0</v>
      </c>
      <c r="CE329" s="492">
        <v>0</v>
      </c>
      <c r="CF329" s="492">
        <v>0</v>
      </c>
      <c r="CG329" s="492">
        <v>0</v>
      </c>
      <c r="CH329" s="492">
        <v>0</v>
      </c>
      <c r="CI329" s="492">
        <v>0</v>
      </c>
      <c r="CJ329" s="492">
        <v>4303</v>
      </c>
      <c r="CK329" s="492">
        <v>968</v>
      </c>
      <c r="CL329" s="492">
        <v>108</v>
      </c>
      <c r="CM329" s="492">
        <v>5379</v>
      </c>
      <c r="CN329" s="492">
        <v>20597</v>
      </c>
      <c r="CO329" s="492">
        <v>4634</v>
      </c>
      <c r="CP329" s="492">
        <v>515</v>
      </c>
      <c r="CQ329" s="492">
        <v>25746</v>
      </c>
      <c r="CR329" s="492">
        <v>0</v>
      </c>
      <c r="CS329" s="492">
        <v>0</v>
      </c>
      <c r="CT329" s="492">
        <v>0</v>
      </c>
      <c r="CU329" s="492">
        <v>0</v>
      </c>
      <c r="CV329" s="492">
        <v>0</v>
      </c>
      <c r="CW329" s="492">
        <v>0</v>
      </c>
      <c r="CX329" s="492">
        <v>0</v>
      </c>
      <c r="CY329" s="492">
        <v>0</v>
      </c>
      <c r="CZ329" s="492">
        <v>1100039</v>
      </c>
      <c r="DA329" s="492">
        <v>246816</v>
      </c>
      <c r="DB329" s="492">
        <v>27424</v>
      </c>
      <c r="DC329" s="493">
        <v>1374279</v>
      </c>
      <c r="DD329" s="591" t="s">
        <v>512</v>
      </c>
      <c r="DE329" s="592" t="s">
        <v>1194</v>
      </c>
      <c r="DF329" s="593" t="s">
        <v>1195</v>
      </c>
    </row>
    <row r="330" spans="1:110" ht="12.75" x14ac:dyDescent="0.2">
      <c r="A330" s="468">
        <v>323</v>
      </c>
      <c r="B330" s="473" t="s">
        <v>515</v>
      </c>
      <c r="C330" s="403" t="s">
        <v>897</v>
      </c>
      <c r="D330" s="474" t="s">
        <v>898</v>
      </c>
      <c r="E330" s="480" t="s">
        <v>514</v>
      </c>
      <c r="F330" s="487">
        <v>69030388</v>
      </c>
      <c r="G330" s="488">
        <v>580119</v>
      </c>
      <c r="H330" s="488">
        <v>0</v>
      </c>
      <c r="I330" s="488">
        <v>234376</v>
      </c>
      <c r="J330" s="488">
        <v>0</v>
      </c>
      <c r="K330" s="488">
        <v>234376</v>
      </c>
      <c r="L330" s="488">
        <v>0</v>
      </c>
      <c r="M330" s="488">
        <v>0</v>
      </c>
      <c r="N330" s="488">
        <v>0</v>
      </c>
      <c r="O330" s="488">
        <v>0</v>
      </c>
      <c r="P330" s="488">
        <v>0</v>
      </c>
      <c r="Q330" s="489">
        <v>69376131</v>
      </c>
      <c r="R330" s="490">
        <v>0.5</v>
      </c>
      <c r="S330" s="491">
        <v>0.4</v>
      </c>
      <c r="T330" s="491">
        <v>0.09</v>
      </c>
      <c r="U330" s="491">
        <v>0.01</v>
      </c>
      <c r="V330" s="491">
        <v>1</v>
      </c>
      <c r="W330" s="488">
        <v>34688066</v>
      </c>
      <c r="X330" s="488">
        <v>27750452</v>
      </c>
      <c r="Y330" s="488">
        <v>6243852</v>
      </c>
      <c r="Z330" s="488">
        <v>693761</v>
      </c>
      <c r="AA330" s="488">
        <v>69376131</v>
      </c>
      <c r="AB330" s="488">
        <v>0</v>
      </c>
      <c r="AC330" s="488">
        <v>0</v>
      </c>
      <c r="AD330" s="488">
        <v>0</v>
      </c>
      <c r="AE330" s="488">
        <v>0</v>
      </c>
      <c r="AF330" s="488">
        <v>0</v>
      </c>
      <c r="AG330" s="488">
        <v>34688066</v>
      </c>
      <c r="AH330" s="488">
        <v>27750452</v>
      </c>
      <c r="AI330" s="488">
        <v>6243852</v>
      </c>
      <c r="AJ330" s="488">
        <v>693761</v>
      </c>
      <c r="AK330" s="488">
        <v>69376131</v>
      </c>
      <c r="AL330" s="488">
        <v>234376</v>
      </c>
      <c r="AM330" s="488">
        <v>234376</v>
      </c>
      <c r="AN330" s="488">
        <v>0</v>
      </c>
      <c r="AO330" s="488">
        <v>0</v>
      </c>
      <c r="AP330" s="488">
        <v>0</v>
      </c>
      <c r="AQ330" s="488">
        <v>0</v>
      </c>
      <c r="AR330" s="488">
        <v>0</v>
      </c>
      <c r="AS330" s="488">
        <v>0</v>
      </c>
      <c r="AT330" s="488">
        <v>0</v>
      </c>
      <c r="AU330" s="488">
        <v>0</v>
      </c>
      <c r="AV330" s="488">
        <v>0</v>
      </c>
      <c r="AW330" s="488">
        <v>0</v>
      </c>
      <c r="AX330" s="488">
        <v>0</v>
      </c>
      <c r="AY330" s="488">
        <v>0</v>
      </c>
      <c r="AZ330" s="488">
        <v>0</v>
      </c>
      <c r="BA330" s="488">
        <v>0</v>
      </c>
      <c r="BB330" s="488">
        <v>0</v>
      </c>
      <c r="BC330" s="488">
        <v>0</v>
      </c>
      <c r="BD330" s="488">
        <v>0</v>
      </c>
      <c r="BE330" s="491">
        <v>0.5</v>
      </c>
      <c r="BF330" s="491">
        <v>0.4</v>
      </c>
      <c r="BG330" s="491">
        <v>0.09</v>
      </c>
      <c r="BH330" s="491">
        <v>0.01</v>
      </c>
      <c r="BI330" s="491">
        <v>1</v>
      </c>
      <c r="BJ330" s="492">
        <v>-1908043</v>
      </c>
      <c r="BK330" s="492">
        <v>-1526435</v>
      </c>
      <c r="BL330" s="492">
        <v>-343448</v>
      </c>
      <c r="BM330" s="492">
        <v>-38161</v>
      </c>
      <c r="BN330" s="492">
        <v>-3816087</v>
      </c>
      <c r="BO330" s="492">
        <v>32780023</v>
      </c>
      <c r="BP330" s="492">
        <v>26458393</v>
      </c>
      <c r="BQ330" s="492">
        <v>5900404</v>
      </c>
      <c r="BR330" s="492">
        <v>655600</v>
      </c>
      <c r="BS330" s="493">
        <v>65794420</v>
      </c>
      <c r="BT330" s="494">
        <v>416852</v>
      </c>
      <c r="BU330" s="492">
        <v>93792</v>
      </c>
      <c r="BV330" s="492">
        <v>10421</v>
      </c>
      <c r="BW330" s="492">
        <v>521065</v>
      </c>
      <c r="BX330" s="492">
        <v>698336</v>
      </c>
      <c r="BY330" s="492">
        <v>157125</v>
      </c>
      <c r="BZ330" s="492">
        <v>17458</v>
      </c>
      <c r="CA330" s="492">
        <v>872919</v>
      </c>
      <c r="CB330" s="492">
        <v>5148</v>
      </c>
      <c r="CC330" s="492">
        <v>1158</v>
      </c>
      <c r="CD330" s="492">
        <v>129</v>
      </c>
      <c r="CE330" s="492">
        <v>6435</v>
      </c>
      <c r="CF330" s="492">
        <v>0</v>
      </c>
      <c r="CG330" s="492">
        <v>0</v>
      </c>
      <c r="CH330" s="492">
        <v>0</v>
      </c>
      <c r="CI330" s="492">
        <v>0</v>
      </c>
      <c r="CJ330" s="492">
        <v>14969</v>
      </c>
      <c r="CK330" s="492">
        <v>3368</v>
      </c>
      <c r="CL330" s="492">
        <v>374</v>
      </c>
      <c r="CM330" s="492">
        <v>18711</v>
      </c>
      <c r="CN330" s="492">
        <v>5691</v>
      </c>
      <c r="CO330" s="492">
        <v>1281</v>
      </c>
      <c r="CP330" s="492">
        <v>142</v>
      </c>
      <c r="CQ330" s="492">
        <v>7114</v>
      </c>
      <c r="CR330" s="492">
        <v>609</v>
      </c>
      <c r="CS330" s="492">
        <v>137</v>
      </c>
      <c r="CT330" s="492">
        <v>15</v>
      </c>
      <c r="CU330" s="492">
        <v>761</v>
      </c>
      <c r="CV330" s="492">
        <v>0</v>
      </c>
      <c r="CW330" s="492">
        <v>0</v>
      </c>
      <c r="CX330" s="492">
        <v>0</v>
      </c>
      <c r="CY330" s="492">
        <v>0</v>
      </c>
      <c r="CZ330" s="492">
        <v>1141605</v>
      </c>
      <c r="DA330" s="492">
        <v>256861</v>
      </c>
      <c r="DB330" s="492">
        <v>28539</v>
      </c>
      <c r="DC330" s="493">
        <v>1427005</v>
      </c>
      <c r="DD330" s="591" t="s">
        <v>514</v>
      </c>
      <c r="DE330" s="592" t="s">
        <v>1170</v>
      </c>
      <c r="DF330" s="593" t="s">
        <v>1171</v>
      </c>
    </row>
    <row r="331" spans="1:110" ht="12.75" x14ac:dyDescent="0.2">
      <c r="A331" s="468">
        <v>324</v>
      </c>
      <c r="B331" s="473" t="s">
        <v>517</v>
      </c>
      <c r="C331" s="403" t="s">
        <v>897</v>
      </c>
      <c r="D331" s="474" t="s">
        <v>899</v>
      </c>
      <c r="E331" s="480" t="s">
        <v>516</v>
      </c>
      <c r="F331" s="487">
        <v>26044153</v>
      </c>
      <c r="G331" s="488">
        <v>0</v>
      </c>
      <c r="H331" s="488">
        <v>1474484</v>
      </c>
      <c r="I331" s="488">
        <v>149805</v>
      </c>
      <c r="J331" s="488">
        <v>0</v>
      </c>
      <c r="K331" s="488">
        <v>149805</v>
      </c>
      <c r="L331" s="488">
        <v>0</v>
      </c>
      <c r="M331" s="488">
        <v>0</v>
      </c>
      <c r="N331" s="488">
        <v>0</v>
      </c>
      <c r="O331" s="488">
        <v>0</v>
      </c>
      <c r="P331" s="488">
        <v>0</v>
      </c>
      <c r="Q331" s="489">
        <v>24419864</v>
      </c>
      <c r="R331" s="490">
        <v>0.5</v>
      </c>
      <c r="S331" s="491">
        <v>0.4</v>
      </c>
      <c r="T331" s="491">
        <v>0.09</v>
      </c>
      <c r="U331" s="491">
        <v>0.01</v>
      </c>
      <c r="V331" s="491">
        <v>1</v>
      </c>
      <c r="W331" s="488">
        <v>12209931</v>
      </c>
      <c r="X331" s="488">
        <v>9767946</v>
      </c>
      <c r="Y331" s="488">
        <v>2197788</v>
      </c>
      <c r="Z331" s="488">
        <v>244199</v>
      </c>
      <c r="AA331" s="488">
        <v>24419864</v>
      </c>
      <c r="AB331" s="488">
        <v>0</v>
      </c>
      <c r="AC331" s="488">
        <v>0</v>
      </c>
      <c r="AD331" s="488">
        <v>0</v>
      </c>
      <c r="AE331" s="488">
        <v>0</v>
      </c>
      <c r="AF331" s="488">
        <v>0</v>
      </c>
      <c r="AG331" s="488">
        <v>12209931</v>
      </c>
      <c r="AH331" s="488">
        <v>9767946</v>
      </c>
      <c r="AI331" s="488">
        <v>2197788</v>
      </c>
      <c r="AJ331" s="488">
        <v>244199</v>
      </c>
      <c r="AK331" s="488">
        <v>24419864</v>
      </c>
      <c r="AL331" s="488">
        <v>149805</v>
      </c>
      <c r="AM331" s="488">
        <v>149805</v>
      </c>
      <c r="AN331" s="488">
        <v>0</v>
      </c>
      <c r="AO331" s="488">
        <v>0</v>
      </c>
      <c r="AP331" s="488">
        <v>0</v>
      </c>
      <c r="AQ331" s="488">
        <v>0</v>
      </c>
      <c r="AR331" s="488">
        <v>0</v>
      </c>
      <c r="AS331" s="488">
        <v>0</v>
      </c>
      <c r="AT331" s="488">
        <v>0</v>
      </c>
      <c r="AU331" s="488">
        <v>0</v>
      </c>
      <c r="AV331" s="488">
        <v>0</v>
      </c>
      <c r="AW331" s="488">
        <v>0</v>
      </c>
      <c r="AX331" s="488">
        <v>0</v>
      </c>
      <c r="AY331" s="488">
        <v>0</v>
      </c>
      <c r="AZ331" s="488">
        <v>0</v>
      </c>
      <c r="BA331" s="488">
        <v>0</v>
      </c>
      <c r="BB331" s="488">
        <v>0</v>
      </c>
      <c r="BC331" s="488">
        <v>0</v>
      </c>
      <c r="BD331" s="488">
        <v>0</v>
      </c>
      <c r="BE331" s="491">
        <v>0.5</v>
      </c>
      <c r="BF331" s="491">
        <v>0.4</v>
      </c>
      <c r="BG331" s="491">
        <v>0.09</v>
      </c>
      <c r="BH331" s="491">
        <v>0.01</v>
      </c>
      <c r="BI331" s="491">
        <v>1</v>
      </c>
      <c r="BJ331" s="492">
        <v>-1850262</v>
      </c>
      <c r="BK331" s="492">
        <v>-1480210</v>
      </c>
      <c r="BL331" s="492">
        <v>-333047</v>
      </c>
      <c r="BM331" s="492">
        <v>-37005</v>
      </c>
      <c r="BN331" s="492">
        <v>-3700524</v>
      </c>
      <c r="BO331" s="492">
        <v>10359669</v>
      </c>
      <c r="BP331" s="492">
        <v>8437541</v>
      </c>
      <c r="BQ331" s="492">
        <v>1864741</v>
      </c>
      <c r="BR331" s="492">
        <v>207194</v>
      </c>
      <c r="BS331" s="493">
        <v>20869145</v>
      </c>
      <c r="BT331" s="494">
        <v>146729</v>
      </c>
      <c r="BU331" s="492">
        <v>33014</v>
      </c>
      <c r="BV331" s="492">
        <v>3668</v>
      </c>
      <c r="BW331" s="492">
        <v>183411</v>
      </c>
      <c r="BX331" s="492">
        <v>802425</v>
      </c>
      <c r="BY331" s="492">
        <v>177468</v>
      </c>
      <c r="BZ331" s="492">
        <v>19719</v>
      </c>
      <c r="CA331" s="492">
        <v>999612</v>
      </c>
      <c r="CB331" s="492">
        <v>13888</v>
      </c>
      <c r="CC331" s="492">
        <v>2092</v>
      </c>
      <c r="CD331" s="492">
        <v>232</v>
      </c>
      <c r="CE331" s="492">
        <v>16212</v>
      </c>
      <c r="CF331" s="492">
        <v>0</v>
      </c>
      <c r="CG331" s="492">
        <v>0</v>
      </c>
      <c r="CH331" s="492">
        <v>0</v>
      </c>
      <c r="CI331" s="492">
        <v>0</v>
      </c>
      <c r="CJ331" s="492">
        <v>0</v>
      </c>
      <c r="CK331" s="492">
        <v>0</v>
      </c>
      <c r="CL331" s="492">
        <v>0</v>
      </c>
      <c r="CM331" s="492">
        <v>0</v>
      </c>
      <c r="CN331" s="492">
        <v>0</v>
      </c>
      <c r="CO331" s="492">
        <v>0</v>
      </c>
      <c r="CP331" s="492">
        <v>0</v>
      </c>
      <c r="CQ331" s="492">
        <v>0</v>
      </c>
      <c r="CR331" s="492">
        <v>0</v>
      </c>
      <c r="CS331" s="492">
        <v>0</v>
      </c>
      <c r="CT331" s="492">
        <v>0</v>
      </c>
      <c r="CU331" s="492">
        <v>0</v>
      </c>
      <c r="CV331" s="492">
        <v>0</v>
      </c>
      <c r="CW331" s="492">
        <v>0</v>
      </c>
      <c r="CX331" s="492">
        <v>0</v>
      </c>
      <c r="CY331" s="492">
        <v>0</v>
      </c>
      <c r="CZ331" s="492">
        <v>963042</v>
      </c>
      <c r="DA331" s="492">
        <v>212574</v>
      </c>
      <c r="DB331" s="492">
        <v>23619</v>
      </c>
      <c r="DC331" s="493">
        <v>1199235</v>
      </c>
      <c r="DD331" s="591" t="s">
        <v>516</v>
      </c>
      <c r="DE331" s="592" t="s">
        <v>1197</v>
      </c>
      <c r="DF331" s="593" t="s">
        <v>1186</v>
      </c>
    </row>
    <row r="332" spans="1:110" ht="12.75" x14ac:dyDescent="0.2">
      <c r="A332" s="468">
        <v>325</v>
      </c>
      <c r="B332" s="473" t="s">
        <v>519</v>
      </c>
      <c r="C332" s="403" t="s">
        <v>897</v>
      </c>
      <c r="D332" s="474" t="s">
        <v>907</v>
      </c>
      <c r="E332" s="480" t="s">
        <v>518</v>
      </c>
      <c r="F332" s="487">
        <v>27523810</v>
      </c>
      <c r="G332" s="488">
        <v>0</v>
      </c>
      <c r="H332" s="488">
        <v>1111031</v>
      </c>
      <c r="I332" s="488">
        <v>130713</v>
      </c>
      <c r="J332" s="488">
        <v>0</v>
      </c>
      <c r="K332" s="488">
        <v>130713</v>
      </c>
      <c r="L332" s="488">
        <v>0</v>
      </c>
      <c r="M332" s="488">
        <v>0</v>
      </c>
      <c r="N332" s="488">
        <v>0</v>
      </c>
      <c r="O332" s="488">
        <v>0</v>
      </c>
      <c r="P332" s="488">
        <v>0</v>
      </c>
      <c r="Q332" s="489">
        <v>26282066</v>
      </c>
      <c r="R332" s="490">
        <v>0.5</v>
      </c>
      <c r="S332" s="491">
        <v>0.4</v>
      </c>
      <c r="T332" s="491">
        <v>0.09</v>
      </c>
      <c r="U332" s="491">
        <v>0.01</v>
      </c>
      <c r="V332" s="491">
        <v>1</v>
      </c>
      <c r="W332" s="488">
        <v>13141033</v>
      </c>
      <c r="X332" s="488">
        <v>10512826</v>
      </c>
      <c r="Y332" s="488">
        <v>2365386</v>
      </c>
      <c r="Z332" s="488">
        <v>262821</v>
      </c>
      <c r="AA332" s="488">
        <v>26282066</v>
      </c>
      <c r="AB332" s="488">
        <v>0</v>
      </c>
      <c r="AC332" s="488">
        <v>0</v>
      </c>
      <c r="AD332" s="488">
        <v>0</v>
      </c>
      <c r="AE332" s="488">
        <v>0</v>
      </c>
      <c r="AF332" s="488">
        <v>0</v>
      </c>
      <c r="AG332" s="488">
        <v>13141033</v>
      </c>
      <c r="AH332" s="488">
        <v>10512826</v>
      </c>
      <c r="AI332" s="488">
        <v>2365386</v>
      </c>
      <c r="AJ332" s="488">
        <v>262821</v>
      </c>
      <c r="AK332" s="488">
        <v>26282066</v>
      </c>
      <c r="AL332" s="488">
        <v>130713</v>
      </c>
      <c r="AM332" s="488">
        <v>130713</v>
      </c>
      <c r="AN332" s="488">
        <v>0</v>
      </c>
      <c r="AO332" s="488">
        <v>0</v>
      </c>
      <c r="AP332" s="488">
        <v>0</v>
      </c>
      <c r="AQ332" s="488">
        <v>0</v>
      </c>
      <c r="AR332" s="488">
        <v>0</v>
      </c>
      <c r="AS332" s="488">
        <v>0</v>
      </c>
      <c r="AT332" s="488">
        <v>0</v>
      </c>
      <c r="AU332" s="488">
        <v>0</v>
      </c>
      <c r="AV332" s="488">
        <v>0</v>
      </c>
      <c r="AW332" s="488">
        <v>0</v>
      </c>
      <c r="AX332" s="488">
        <v>0</v>
      </c>
      <c r="AY332" s="488">
        <v>0</v>
      </c>
      <c r="AZ332" s="488">
        <v>0</v>
      </c>
      <c r="BA332" s="488">
        <v>0</v>
      </c>
      <c r="BB332" s="488">
        <v>0</v>
      </c>
      <c r="BC332" s="488">
        <v>0</v>
      </c>
      <c r="BD332" s="488">
        <v>0</v>
      </c>
      <c r="BE332" s="491">
        <v>0.5</v>
      </c>
      <c r="BF332" s="491">
        <v>0.4</v>
      </c>
      <c r="BG332" s="491">
        <v>0.09</v>
      </c>
      <c r="BH332" s="491">
        <v>0.01</v>
      </c>
      <c r="BI332" s="491">
        <v>1</v>
      </c>
      <c r="BJ332" s="492">
        <v>931747</v>
      </c>
      <c r="BK332" s="492">
        <v>745397</v>
      </c>
      <c r="BL332" s="492">
        <v>167714</v>
      </c>
      <c r="BM332" s="492">
        <v>18635</v>
      </c>
      <c r="BN332" s="492">
        <v>1863493</v>
      </c>
      <c r="BO332" s="492">
        <v>14072780</v>
      </c>
      <c r="BP332" s="492">
        <v>11388936</v>
      </c>
      <c r="BQ332" s="492">
        <v>2533100</v>
      </c>
      <c r="BR332" s="492">
        <v>281456</v>
      </c>
      <c r="BS332" s="493">
        <v>28276272</v>
      </c>
      <c r="BT332" s="494">
        <v>157918</v>
      </c>
      <c r="BU332" s="492">
        <v>35532</v>
      </c>
      <c r="BV332" s="492">
        <v>3948</v>
      </c>
      <c r="BW332" s="492">
        <v>197398</v>
      </c>
      <c r="BX332" s="492">
        <v>591860</v>
      </c>
      <c r="BY332" s="492">
        <v>133168</v>
      </c>
      <c r="BZ332" s="492">
        <v>14796</v>
      </c>
      <c r="CA332" s="492">
        <v>739824</v>
      </c>
      <c r="CB332" s="492">
        <v>0</v>
      </c>
      <c r="CC332" s="492">
        <v>0</v>
      </c>
      <c r="CD332" s="492">
        <v>0</v>
      </c>
      <c r="CE332" s="492">
        <v>0</v>
      </c>
      <c r="CF332" s="492">
        <v>0</v>
      </c>
      <c r="CG332" s="492">
        <v>0</v>
      </c>
      <c r="CH332" s="492">
        <v>0</v>
      </c>
      <c r="CI332" s="492">
        <v>0</v>
      </c>
      <c r="CJ332" s="492">
        <v>3856</v>
      </c>
      <c r="CK332" s="492">
        <v>867</v>
      </c>
      <c r="CL332" s="492">
        <v>96</v>
      </c>
      <c r="CM332" s="492">
        <v>4819</v>
      </c>
      <c r="CN332" s="492">
        <v>3949</v>
      </c>
      <c r="CO332" s="492">
        <v>889</v>
      </c>
      <c r="CP332" s="492">
        <v>99</v>
      </c>
      <c r="CQ332" s="492">
        <v>4937</v>
      </c>
      <c r="CR332" s="492">
        <v>0</v>
      </c>
      <c r="CS332" s="492">
        <v>0</v>
      </c>
      <c r="CT332" s="492">
        <v>0</v>
      </c>
      <c r="CU332" s="492">
        <v>0</v>
      </c>
      <c r="CV332" s="492">
        <v>0</v>
      </c>
      <c r="CW332" s="492">
        <v>0</v>
      </c>
      <c r="CX332" s="492">
        <v>0</v>
      </c>
      <c r="CY332" s="492">
        <v>0</v>
      </c>
      <c r="CZ332" s="492">
        <v>757583</v>
      </c>
      <c r="DA332" s="492">
        <v>170456</v>
      </c>
      <c r="DB332" s="492">
        <v>18939</v>
      </c>
      <c r="DC332" s="493">
        <v>946978</v>
      </c>
      <c r="DD332" s="591" t="s">
        <v>518</v>
      </c>
      <c r="DE332" s="592" t="s">
        <v>1194</v>
      </c>
      <c r="DF332" s="593" t="s">
        <v>1195</v>
      </c>
    </row>
    <row r="333" spans="1:110" ht="13.5" thickBot="1" x14ac:dyDescent="0.25">
      <c r="A333" s="468">
        <v>326</v>
      </c>
      <c r="B333" s="473" t="s">
        <v>521</v>
      </c>
      <c r="C333" s="403" t="s">
        <v>529</v>
      </c>
      <c r="D333" s="474" t="s">
        <v>905</v>
      </c>
      <c r="E333" s="480" t="s">
        <v>572</v>
      </c>
      <c r="F333" s="487">
        <v>103430220</v>
      </c>
      <c r="G333" s="488">
        <v>0</v>
      </c>
      <c r="H333" s="488">
        <v>2265465</v>
      </c>
      <c r="I333" s="488">
        <v>291989</v>
      </c>
      <c r="J333" s="488">
        <v>0</v>
      </c>
      <c r="K333" s="488">
        <v>291989</v>
      </c>
      <c r="L333" s="488">
        <v>0</v>
      </c>
      <c r="M333" s="488">
        <v>515803</v>
      </c>
      <c r="N333" s="488">
        <v>0</v>
      </c>
      <c r="O333" s="488">
        <v>0</v>
      </c>
      <c r="P333" s="488">
        <v>0</v>
      </c>
      <c r="Q333" s="489">
        <v>100356963</v>
      </c>
      <c r="R333" s="490">
        <v>0.5</v>
      </c>
      <c r="S333" s="491">
        <v>0.49</v>
      </c>
      <c r="T333" s="491">
        <v>0</v>
      </c>
      <c r="U333" s="491">
        <v>0.01</v>
      </c>
      <c r="V333" s="491">
        <v>1</v>
      </c>
      <c r="W333" s="488">
        <v>50178481</v>
      </c>
      <c r="X333" s="488">
        <v>49174912</v>
      </c>
      <c r="Y333" s="488">
        <v>0</v>
      </c>
      <c r="Z333" s="488">
        <v>1003570</v>
      </c>
      <c r="AA333" s="488">
        <v>100356963</v>
      </c>
      <c r="AB333" s="488">
        <v>0</v>
      </c>
      <c r="AC333" s="488">
        <v>0</v>
      </c>
      <c r="AD333" s="488">
        <v>0</v>
      </c>
      <c r="AE333" s="488">
        <v>0</v>
      </c>
      <c r="AF333" s="488">
        <v>0</v>
      </c>
      <c r="AG333" s="488">
        <v>50178481</v>
      </c>
      <c r="AH333" s="488">
        <v>49174912</v>
      </c>
      <c r="AI333" s="488">
        <v>0</v>
      </c>
      <c r="AJ333" s="488">
        <v>1003570</v>
      </c>
      <c r="AK333" s="488">
        <v>100356963</v>
      </c>
      <c r="AL333" s="488">
        <v>291989</v>
      </c>
      <c r="AM333" s="488">
        <v>291989</v>
      </c>
      <c r="AN333" s="488">
        <v>515803</v>
      </c>
      <c r="AO333" s="488">
        <v>515803</v>
      </c>
      <c r="AP333" s="488">
        <v>0</v>
      </c>
      <c r="AQ333" s="488">
        <v>0</v>
      </c>
      <c r="AR333" s="488">
        <v>0</v>
      </c>
      <c r="AS333" s="488">
        <v>0</v>
      </c>
      <c r="AT333" s="488">
        <v>0</v>
      </c>
      <c r="AU333" s="488">
        <v>0</v>
      </c>
      <c r="AV333" s="488">
        <v>0</v>
      </c>
      <c r="AW333" s="488">
        <v>0</v>
      </c>
      <c r="AX333" s="488">
        <v>0</v>
      </c>
      <c r="AY333" s="488">
        <v>0</v>
      </c>
      <c r="AZ333" s="488">
        <v>0</v>
      </c>
      <c r="BA333" s="488">
        <v>0</v>
      </c>
      <c r="BB333" s="488">
        <v>0</v>
      </c>
      <c r="BC333" s="488">
        <v>0</v>
      </c>
      <c r="BD333" s="488">
        <v>0</v>
      </c>
      <c r="BE333" s="491">
        <v>0.5</v>
      </c>
      <c r="BF333" s="491">
        <v>0.49</v>
      </c>
      <c r="BG333" s="491">
        <v>0</v>
      </c>
      <c r="BH333" s="491">
        <v>0.01</v>
      </c>
      <c r="BI333" s="491">
        <v>1</v>
      </c>
      <c r="BJ333" s="492">
        <v>-1473484</v>
      </c>
      <c r="BK333" s="492">
        <v>-1444015</v>
      </c>
      <c r="BL333" s="492">
        <v>0</v>
      </c>
      <c r="BM333" s="492">
        <v>-29470</v>
      </c>
      <c r="BN333" s="492">
        <v>-2946969</v>
      </c>
      <c r="BO333" s="492">
        <v>48704997</v>
      </c>
      <c r="BP333" s="492">
        <v>48538689</v>
      </c>
      <c r="BQ333" s="492">
        <v>0</v>
      </c>
      <c r="BR333" s="492">
        <v>974100</v>
      </c>
      <c r="BS333" s="493">
        <v>98217786</v>
      </c>
      <c r="BT333" s="494">
        <v>746427</v>
      </c>
      <c r="BU333" s="492">
        <v>0</v>
      </c>
      <c r="BV333" s="492">
        <v>15075</v>
      </c>
      <c r="BW333" s="492">
        <v>761502</v>
      </c>
      <c r="BX333" s="492">
        <v>1140857</v>
      </c>
      <c r="BY333" s="492">
        <v>0</v>
      </c>
      <c r="BZ333" s="492">
        <v>23230</v>
      </c>
      <c r="CA333" s="492">
        <v>1164087</v>
      </c>
      <c r="CB333" s="492">
        <v>0</v>
      </c>
      <c r="CC333" s="492">
        <v>0</v>
      </c>
      <c r="CD333" s="492">
        <v>0</v>
      </c>
      <c r="CE333" s="492">
        <v>0</v>
      </c>
      <c r="CF333" s="492">
        <v>24868</v>
      </c>
      <c r="CG333" s="492">
        <v>0</v>
      </c>
      <c r="CH333" s="492">
        <v>508</v>
      </c>
      <c r="CI333" s="492">
        <v>25376</v>
      </c>
      <c r="CJ333" s="492">
        <v>52223</v>
      </c>
      <c r="CK333" s="492">
        <v>0</v>
      </c>
      <c r="CL333" s="492">
        <v>1066</v>
      </c>
      <c r="CM333" s="492">
        <v>53289</v>
      </c>
      <c r="CN333" s="492">
        <v>4337</v>
      </c>
      <c r="CO333" s="492">
        <v>0</v>
      </c>
      <c r="CP333" s="492">
        <v>88</v>
      </c>
      <c r="CQ333" s="492">
        <v>4425</v>
      </c>
      <c r="CR333" s="492">
        <v>746</v>
      </c>
      <c r="CS333" s="492">
        <v>0</v>
      </c>
      <c r="CT333" s="492">
        <v>15</v>
      </c>
      <c r="CU333" s="492">
        <v>761</v>
      </c>
      <c r="CV333" s="492">
        <v>0</v>
      </c>
      <c r="CW333" s="492">
        <v>0</v>
      </c>
      <c r="CX333" s="492">
        <v>0</v>
      </c>
      <c r="CY333" s="492">
        <v>0</v>
      </c>
      <c r="CZ333" s="492">
        <v>1969458</v>
      </c>
      <c r="DA333" s="492">
        <v>0</v>
      </c>
      <c r="DB333" s="492">
        <v>39982</v>
      </c>
      <c r="DC333" s="493">
        <v>2009440</v>
      </c>
      <c r="DD333" s="591" t="s">
        <v>572</v>
      </c>
      <c r="DE333" s="592" t="s">
        <v>529</v>
      </c>
      <c r="DF333" s="593" t="s">
        <v>1209</v>
      </c>
    </row>
    <row r="334" spans="1:110" s="220" customFormat="1" ht="13.5" thickBot="1" x14ac:dyDescent="0.25">
      <c r="A334" s="469">
        <v>327</v>
      </c>
      <c r="B334" s="477"/>
      <c r="C334" s="478"/>
      <c r="D334" s="416" t="s">
        <v>901</v>
      </c>
      <c r="E334" s="416" t="s">
        <v>912</v>
      </c>
      <c r="F334" s="482">
        <v>23967488885.479996</v>
      </c>
      <c r="G334" s="483">
        <v>618774606.88999999</v>
      </c>
      <c r="H334" s="483">
        <v>499429549.96999997</v>
      </c>
      <c r="I334" s="483">
        <v>84000003</v>
      </c>
      <c r="J334" s="483">
        <v>58000</v>
      </c>
      <c r="K334" s="483">
        <v>84058003</v>
      </c>
      <c r="L334" s="483">
        <v>11267000</v>
      </c>
      <c r="M334" s="483">
        <v>27136781</v>
      </c>
      <c r="N334" s="483">
        <v>49607568.140000001</v>
      </c>
      <c r="O334" s="483">
        <v>47665004</v>
      </c>
      <c r="P334" s="483">
        <v>1942564.14</v>
      </c>
      <c r="Q334" s="484">
        <v>23914764592</v>
      </c>
      <c r="R334" s="485" t="s">
        <v>926</v>
      </c>
      <c r="S334" s="486" t="s">
        <v>926</v>
      </c>
      <c r="T334" s="486" t="s">
        <v>926</v>
      </c>
      <c r="U334" s="486" t="s">
        <v>926</v>
      </c>
      <c r="V334" s="486" t="s">
        <v>926</v>
      </c>
      <c r="W334" s="483">
        <v>9121869176</v>
      </c>
      <c r="X334" s="483">
        <v>10990898056</v>
      </c>
      <c r="Y334" s="483">
        <v>3677709391</v>
      </c>
      <c r="Z334" s="483">
        <v>124287970</v>
      </c>
      <c r="AA334" s="483">
        <v>23914764592</v>
      </c>
      <c r="AB334" s="483">
        <v>10395167.847121682</v>
      </c>
      <c r="AC334" s="483">
        <v>0</v>
      </c>
      <c r="AD334" s="483">
        <v>0</v>
      </c>
      <c r="AE334" s="483">
        <v>0</v>
      </c>
      <c r="AF334" s="483">
        <v>10395167.847121682</v>
      </c>
      <c r="AG334" s="483">
        <v>9111474010</v>
      </c>
      <c r="AH334" s="483">
        <v>10990898056</v>
      </c>
      <c r="AI334" s="483">
        <v>3677709391</v>
      </c>
      <c r="AJ334" s="483">
        <v>124287970</v>
      </c>
      <c r="AK334" s="483">
        <v>23904369426</v>
      </c>
      <c r="AL334" s="483">
        <v>84058003</v>
      </c>
      <c r="AM334" s="483">
        <v>84058003</v>
      </c>
      <c r="AN334" s="483">
        <v>27136781</v>
      </c>
      <c r="AO334" s="483">
        <v>27136781</v>
      </c>
      <c r="AP334" s="483">
        <v>47665004</v>
      </c>
      <c r="AQ334" s="483">
        <v>1942564.14</v>
      </c>
      <c r="AR334" s="483">
        <v>49607568.140000001</v>
      </c>
      <c r="AS334" s="483">
        <v>8856111</v>
      </c>
      <c r="AT334" s="483">
        <v>238860</v>
      </c>
      <c r="AU334" s="483">
        <v>28675</v>
      </c>
      <c r="AV334" s="483">
        <v>9123646</v>
      </c>
      <c r="AW334" s="483">
        <v>11267000</v>
      </c>
      <c r="AX334" s="483">
        <v>11267000</v>
      </c>
      <c r="AY334" s="483">
        <v>363888</v>
      </c>
      <c r="AZ334" s="483">
        <v>81875</v>
      </c>
      <c r="BA334" s="483">
        <v>9097</v>
      </c>
      <c r="BB334" s="483">
        <v>454860.37712168135</v>
      </c>
      <c r="BC334" s="483">
        <v>816661.47</v>
      </c>
      <c r="BD334" s="483">
        <v>816661.47</v>
      </c>
      <c r="BE334" s="486" t="s">
        <v>926</v>
      </c>
      <c r="BF334" s="486" t="s">
        <v>926</v>
      </c>
      <c r="BG334" s="486" t="s">
        <v>926</v>
      </c>
      <c r="BH334" s="486" t="s">
        <v>926</v>
      </c>
      <c r="BI334" s="486" t="s">
        <v>926</v>
      </c>
      <c r="BJ334" s="495">
        <v>-251434861</v>
      </c>
      <c r="BK334" s="495">
        <v>-206622847</v>
      </c>
      <c r="BL334" s="495">
        <v>-41842388</v>
      </c>
      <c r="BM334" s="495">
        <v>-2969631</v>
      </c>
      <c r="BN334" s="495">
        <v>-502869727</v>
      </c>
      <c r="BO334" s="495">
        <v>8860039149</v>
      </c>
      <c r="BP334" s="495">
        <v>10964438658</v>
      </c>
      <c r="BQ334" s="495">
        <v>3638130302</v>
      </c>
      <c r="BR334" s="495">
        <v>121356111</v>
      </c>
      <c r="BS334" s="495">
        <v>23583964219</v>
      </c>
      <c r="BT334" s="497">
        <v>166542978</v>
      </c>
      <c r="BU334" s="495">
        <v>55278561</v>
      </c>
      <c r="BV334" s="495">
        <v>1867552</v>
      </c>
      <c r="BW334" s="495">
        <v>223689091</v>
      </c>
      <c r="BX334" s="495">
        <v>400959113</v>
      </c>
      <c r="BY334" s="495">
        <v>64733590</v>
      </c>
      <c r="BZ334" s="495">
        <v>5386645</v>
      </c>
      <c r="CA334" s="495">
        <v>471079348</v>
      </c>
      <c r="CB334" s="495">
        <v>1484174</v>
      </c>
      <c r="CC334" s="495">
        <v>159338</v>
      </c>
      <c r="CD334" s="495">
        <v>20392</v>
      </c>
      <c r="CE334" s="495">
        <v>1663904</v>
      </c>
      <c r="CF334" s="495">
        <v>2878720</v>
      </c>
      <c r="CG334" s="495">
        <v>856645</v>
      </c>
      <c r="CH334" s="495">
        <v>33317</v>
      </c>
      <c r="CI334" s="495">
        <v>3768682</v>
      </c>
      <c r="CJ334" s="495">
        <v>2045541</v>
      </c>
      <c r="CK334" s="495">
        <v>386922</v>
      </c>
      <c r="CL334" s="495">
        <v>28027</v>
      </c>
      <c r="CM334" s="495">
        <v>2460490</v>
      </c>
      <c r="CN334" s="495">
        <v>2106861</v>
      </c>
      <c r="CO334" s="495">
        <v>332255</v>
      </c>
      <c r="CP334" s="495">
        <v>28415</v>
      </c>
      <c r="CQ334" s="495">
        <v>2467531</v>
      </c>
      <c r="CR334" s="495">
        <v>170596</v>
      </c>
      <c r="CS334" s="495">
        <v>28675</v>
      </c>
      <c r="CT334" s="495">
        <v>1941</v>
      </c>
      <c r="CU334" s="495">
        <v>201212</v>
      </c>
      <c r="CV334" s="495">
        <v>4268763.1100000003</v>
      </c>
      <c r="CW334" s="495">
        <v>0</v>
      </c>
      <c r="CX334" s="495">
        <v>2566.8900000000003</v>
      </c>
      <c r="CY334" s="495">
        <v>4271330</v>
      </c>
      <c r="CZ334" s="495">
        <v>580456746.11000001</v>
      </c>
      <c r="DA334" s="495">
        <v>121775986</v>
      </c>
      <c r="DB334" s="495">
        <v>7368855.8900000006</v>
      </c>
      <c r="DC334" s="496">
        <v>709601588</v>
      </c>
      <c r="DD334" s="595" t="s">
        <v>912</v>
      </c>
      <c r="DE334" s="596" t="s">
        <v>771</v>
      </c>
      <c r="DF334" s="596" t="s">
        <v>1223</v>
      </c>
    </row>
    <row r="335" spans="1:110" x14ac:dyDescent="0.2">
      <c r="D335" s="405"/>
      <c r="E335" s="406"/>
      <c r="DD335" s="597"/>
      <c r="DE335" s="598"/>
      <c r="DF335" s="596"/>
    </row>
    <row r="336" spans="1:110" x14ac:dyDescent="0.2">
      <c r="D336" s="405"/>
      <c r="E336" s="406"/>
      <c r="DD336" s="597"/>
      <c r="DE336" s="598"/>
      <c r="DF336" s="596"/>
    </row>
    <row r="337" spans="4:110" x14ac:dyDescent="0.2">
      <c r="D337" s="405"/>
      <c r="E337" s="406"/>
      <c r="DD337" s="597"/>
      <c r="DE337" s="598"/>
      <c r="DF337" s="596"/>
    </row>
    <row r="338" spans="4:110" x14ac:dyDescent="0.2">
      <c r="D338" s="405"/>
      <c r="E338" s="406"/>
      <c r="DD338" s="597"/>
      <c r="DE338" s="598"/>
      <c r="DF338" s="596"/>
    </row>
    <row r="339" spans="4:110" x14ac:dyDescent="0.2">
      <c r="D339" s="405"/>
      <c r="E339" s="406"/>
      <c r="DD339" s="597"/>
      <c r="DE339" s="598"/>
      <c r="DF339" s="596"/>
    </row>
    <row r="340" spans="4:110" x14ac:dyDescent="0.2">
      <c r="DD340" s="52"/>
      <c r="DE340" s="52"/>
    </row>
  </sheetData>
  <mergeCells count="26">
    <mergeCell ref="BT2:BW2"/>
    <mergeCell ref="BX2:CA2"/>
    <mergeCell ref="BT1:DC1"/>
    <mergeCell ref="CF2:CI2"/>
    <mergeCell ref="CJ2:CM2"/>
    <mergeCell ref="CN2:CQ2"/>
    <mergeCell ref="CR2:CU2"/>
    <mergeCell ref="CV2:CY2"/>
    <mergeCell ref="CZ2:DC2"/>
    <mergeCell ref="CB2:CE2"/>
    <mergeCell ref="BC2:BD2"/>
    <mergeCell ref="F1:Q1"/>
    <mergeCell ref="R2:V2"/>
    <mergeCell ref="W2:AA2"/>
    <mergeCell ref="AB2:AF2"/>
    <mergeCell ref="AG2:AK2"/>
    <mergeCell ref="AL2:AM2"/>
    <mergeCell ref="R1:BS1"/>
    <mergeCell ref="AN2:AO2"/>
    <mergeCell ref="AP2:AR2"/>
    <mergeCell ref="AS2:AV2"/>
    <mergeCell ref="AW2:AX2"/>
    <mergeCell ref="AY2:BB2"/>
    <mergeCell ref="BE2:BI2"/>
    <mergeCell ref="BJ2:BN2"/>
    <mergeCell ref="BO2:BS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339"/>
  <sheetViews>
    <sheetView workbookViewId="0">
      <pane xSplit="5" ySplit="7" topLeftCell="F8" activePane="bottomRight" state="frozen"/>
      <selection pane="topRight"/>
      <selection pane="bottomLeft"/>
      <selection pane="bottomRight"/>
    </sheetView>
  </sheetViews>
  <sheetFormatPr defaultRowHeight="15" x14ac:dyDescent="0.2"/>
  <cols>
    <col min="1" max="1" width="7.85546875" style="402" customWidth="1"/>
    <col min="2" max="2" width="8.42578125" style="9" customWidth="1"/>
    <col min="3" max="3" width="6.7109375" style="9" customWidth="1"/>
    <col min="4" max="4" width="8.140625" style="9" customWidth="1"/>
    <col min="5" max="5" width="27" style="9" bestFit="1" customWidth="1"/>
    <col min="7" max="7" width="12" bestFit="1" customWidth="1"/>
  </cols>
  <sheetData>
    <row r="1" spans="1:123" ht="13.5" customHeight="1" x14ac:dyDescent="0.2">
      <c r="A1" s="388"/>
      <c r="B1" s="389"/>
      <c r="C1" s="44"/>
      <c r="D1" s="101"/>
      <c r="E1" s="609"/>
      <c r="F1" s="600"/>
      <c r="G1" s="774"/>
      <c r="H1" s="774"/>
      <c r="I1" s="774"/>
      <c r="J1" s="602"/>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c r="AJ1" s="774"/>
      <c r="AK1" s="774"/>
      <c r="AL1" s="774"/>
      <c r="AM1" s="774"/>
      <c r="AN1" s="774"/>
      <c r="AO1" s="774"/>
      <c r="AP1" s="774"/>
      <c r="AQ1" s="774"/>
      <c r="AR1" s="774"/>
      <c r="AS1" s="774"/>
      <c r="AT1" s="774"/>
      <c r="AU1" s="774"/>
      <c r="AV1" s="774"/>
      <c r="AW1" s="774"/>
      <c r="AX1" s="774"/>
      <c r="AY1" s="774"/>
      <c r="AZ1" s="774"/>
      <c r="BA1" s="774"/>
      <c r="BB1" s="774"/>
      <c r="BC1" s="774"/>
      <c r="BD1" s="774"/>
      <c r="BE1" s="774"/>
      <c r="BF1" s="774"/>
      <c r="BG1" s="774"/>
      <c r="BH1" s="774"/>
      <c r="BI1" s="774"/>
      <c r="BJ1" s="774"/>
      <c r="BK1" s="774"/>
      <c r="BL1" s="774"/>
      <c r="BM1" s="774"/>
      <c r="BN1" s="774"/>
      <c r="BO1" s="774"/>
      <c r="BP1" s="774"/>
      <c r="BQ1" s="774"/>
      <c r="BR1" s="774"/>
      <c r="BS1" s="774"/>
      <c r="BT1" s="774"/>
      <c r="BU1" s="774"/>
      <c r="BV1" s="774"/>
      <c r="BW1" s="774"/>
      <c r="BX1" s="774"/>
      <c r="BY1" s="774"/>
      <c r="BZ1" s="774"/>
      <c r="CA1" s="774"/>
      <c r="CB1" s="774"/>
      <c r="CC1" s="774"/>
      <c r="CD1" s="774"/>
      <c r="CE1" s="774"/>
      <c r="CF1" s="774"/>
      <c r="CG1" s="774"/>
      <c r="CH1" s="774"/>
      <c r="CI1" s="774"/>
      <c r="CJ1" s="774"/>
      <c r="CK1" s="774"/>
      <c r="CL1" s="774"/>
      <c r="CM1" s="774"/>
      <c r="CN1" s="774"/>
      <c r="CO1" s="601"/>
      <c r="CP1" s="601"/>
      <c r="CQ1" s="774"/>
      <c r="CR1" s="774"/>
      <c r="CS1" s="774"/>
      <c r="CT1" s="774"/>
      <c r="CU1" s="774"/>
      <c r="CV1" s="774"/>
      <c r="CW1" s="774"/>
      <c r="CX1" s="774"/>
      <c r="CY1" s="774"/>
      <c r="CZ1" s="774"/>
      <c r="DA1" s="774"/>
      <c r="DB1" s="774"/>
      <c r="DC1" s="774"/>
      <c r="DD1" s="774"/>
      <c r="DE1" s="774"/>
      <c r="DF1" s="774"/>
      <c r="DG1" s="774"/>
      <c r="DH1" s="774"/>
      <c r="DI1" s="774"/>
      <c r="DJ1" s="774"/>
      <c r="DK1" s="774"/>
      <c r="DL1" s="774"/>
      <c r="DM1" s="774"/>
      <c r="DN1" s="774"/>
      <c r="DO1" s="774"/>
      <c r="DP1" s="774"/>
      <c r="DQ1" s="774"/>
      <c r="DR1" s="774"/>
      <c r="DS1" s="774"/>
    </row>
    <row r="2" spans="1:123" ht="51" customHeight="1" x14ac:dyDescent="0.2">
      <c r="A2" s="391"/>
      <c r="B2" s="392"/>
      <c r="C2" s="393"/>
      <c r="D2" s="394"/>
      <c r="E2" s="610"/>
      <c r="F2" s="600" t="s">
        <v>1224</v>
      </c>
      <c r="G2" s="774" t="s">
        <v>1225</v>
      </c>
      <c r="H2" s="774"/>
      <c r="I2" s="774"/>
      <c r="J2" s="606" t="s">
        <v>1226</v>
      </c>
      <c r="K2" s="774" t="s">
        <v>1227</v>
      </c>
      <c r="L2" s="774"/>
      <c r="M2" s="774" t="s">
        <v>1228</v>
      </c>
      <c r="N2" s="774"/>
      <c r="O2" s="774" t="s">
        <v>1229</v>
      </c>
      <c r="P2" s="774"/>
      <c r="Q2" s="774"/>
      <c r="R2" s="774" t="s">
        <v>1230</v>
      </c>
      <c r="S2" s="774"/>
      <c r="T2" s="774"/>
      <c r="U2" s="774" t="s">
        <v>1231</v>
      </c>
      <c r="V2" s="774"/>
      <c r="W2" s="774"/>
      <c r="X2" s="774" t="s">
        <v>1232</v>
      </c>
      <c r="Y2" s="774"/>
      <c r="Z2" s="774" t="s">
        <v>1233</v>
      </c>
      <c r="AA2" s="774"/>
      <c r="AB2" s="774" t="s">
        <v>623</v>
      </c>
      <c r="AC2" s="774"/>
      <c r="AD2" s="774"/>
      <c r="AE2" s="774" t="s">
        <v>1234</v>
      </c>
      <c r="AF2" s="774"/>
      <c r="AG2" s="774"/>
      <c r="AH2" s="774" t="s">
        <v>1258</v>
      </c>
      <c r="AI2" s="774"/>
      <c r="AJ2" s="774"/>
      <c r="AK2" s="774" t="s">
        <v>1235</v>
      </c>
      <c r="AL2" s="774"/>
      <c r="AM2" s="774"/>
      <c r="AN2" s="774" t="s">
        <v>1236</v>
      </c>
      <c r="AO2" s="774"/>
      <c r="AP2" s="774"/>
      <c r="AQ2" s="774" t="s">
        <v>1237</v>
      </c>
      <c r="AR2" s="774"/>
      <c r="AS2" s="774"/>
      <c r="AT2" s="774" t="s">
        <v>1238</v>
      </c>
      <c r="AU2" s="774"/>
      <c r="AV2" s="774"/>
      <c r="AW2" s="774" t="s">
        <v>1239</v>
      </c>
      <c r="AX2" s="774"/>
      <c r="AY2" s="774"/>
      <c r="AZ2" s="774" t="s">
        <v>1240</v>
      </c>
      <c r="BA2" s="774"/>
      <c r="BB2" s="774"/>
      <c r="BC2" s="774" t="s">
        <v>1259</v>
      </c>
      <c r="BD2" s="774"/>
      <c r="BE2" s="774" t="s">
        <v>1241</v>
      </c>
      <c r="BF2" s="774"/>
      <c r="BG2" s="774" t="s">
        <v>1260</v>
      </c>
      <c r="BH2" s="774"/>
      <c r="BI2" s="774"/>
      <c r="BJ2" s="774" t="s">
        <v>1242</v>
      </c>
      <c r="BK2" s="774"/>
      <c r="BL2" s="774"/>
      <c r="BM2" s="774" t="s">
        <v>1243</v>
      </c>
      <c r="BN2" s="774"/>
      <c r="BO2" s="774"/>
      <c r="BP2" s="774" t="s">
        <v>1261</v>
      </c>
      <c r="BQ2" s="774"/>
      <c r="BR2" s="774" t="s">
        <v>1244</v>
      </c>
      <c r="BS2" s="774"/>
      <c r="BT2" s="774" t="s">
        <v>1245</v>
      </c>
      <c r="BU2" s="774"/>
      <c r="BV2" s="774"/>
      <c r="BW2" s="774" t="s">
        <v>1262</v>
      </c>
      <c r="BX2" s="774"/>
      <c r="BY2" s="774"/>
      <c r="BZ2" s="774" t="s">
        <v>1263</v>
      </c>
      <c r="CA2" s="774"/>
      <c r="CB2" s="774"/>
      <c r="CC2" s="774" t="s">
        <v>1264</v>
      </c>
      <c r="CD2" s="774"/>
      <c r="CE2" s="774"/>
      <c r="CF2" s="774" t="s">
        <v>1265</v>
      </c>
      <c r="CG2" s="774"/>
      <c r="CH2" s="774"/>
      <c r="CI2" s="774" t="s">
        <v>1246</v>
      </c>
      <c r="CJ2" s="774"/>
      <c r="CK2" s="774"/>
      <c r="CL2" s="774" t="s">
        <v>1266</v>
      </c>
      <c r="CM2" s="774"/>
      <c r="CN2" s="774"/>
      <c r="CO2" s="606" t="s">
        <v>1247</v>
      </c>
      <c r="CP2" s="606" t="s">
        <v>1248</v>
      </c>
      <c r="CQ2" s="774" t="s">
        <v>1267</v>
      </c>
      <c r="CR2" s="774"/>
      <c r="CS2" s="774" t="s">
        <v>1249</v>
      </c>
      <c r="CT2" s="774"/>
      <c r="CU2" s="774" t="s">
        <v>1250</v>
      </c>
      <c r="CV2" s="774"/>
      <c r="CW2" s="774"/>
      <c r="CX2" s="774" t="s">
        <v>1251</v>
      </c>
      <c r="CY2" s="774"/>
      <c r="CZ2" s="774"/>
      <c r="DA2" s="774" t="s">
        <v>1252</v>
      </c>
      <c r="DB2" s="774"/>
      <c r="DC2" s="774"/>
      <c r="DD2" s="774" t="s">
        <v>1253</v>
      </c>
      <c r="DE2" s="774"/>
      <c r="DF2" s="774"/>
      <c r="DG2" s="774" t="s">
        <v>1254</v>
      </c>
      <c r="DH2" s="774"/>
      <c r="DI2" s="774"/>
      <c r="DJ2" s="774" t="s">
        <v>1255</v>
      </c>
      <c r="DK2" s="774"/>
      <c r="DL2" s="774" t="s">
        <v>1256</v>
      </c>
      <c r="DM2" s="774"/>
      <c r="DN2" s="774" t="s">
        <v>1268</v>
      </c>
      <c r="DO2" s="774"/>
      <c r="DP2" s="774"/>
      <c r="DQ2" s="774" t="s">
        <v>1257</v>
      </c>
      <c r="DR2" s="774"/>
      <c r="DS2" s="774"/>
    </row>
    <row r="3" spans="1:123" ht="12.75" x14ac:dyDescent="0.2">
      <c r="A3" s="117">
        <v>1</v>
      </c>
      <c r="B3" s="45">
        <v>2</v>
      </c>
      <c r="C3" s="45">
        <v>3</v>
      </c>
      <c r="D3" s="100">
        <v>4</v>
      </c>
      <c r="E3" s="117">
        <v>5</v>
      </c>
      <c r="F3" s="45">
        <v>6</v>
      </c>
      <c r="G3" s="45">
        <v>7</v>
      </c>
      <c r="H3" s="45">
        <v>8</v>
      </c>
      <c r="I3" s="45">
        <v>9</v>
      </c>
      <c r="J3" s="45">
        <v>10</v>
      </c>
      <c r="K3" s="45">
        <v>11</v>
      </c>
      <c r="L3" s="45">
        <v>12</v>
      </c>
      <c r="M3" s="45">
        <v>13</v>
      </c>
      <c r="N3" s="45">
        <v>14</v>
      </c>
      <c r="O3" s="45">
        <v>15</v>
      </c>
      <c r="P3" s="45">
        <v>16</v>
      </c>
      <c r="Q3" s="45">
        <v>17</v>
      </c>
      <c r="R3" s="45">
        <v>18</v>
      </c>
      <c r="S3" s="45">
        <v>19</v>
      </c>
      <c r="T3" s="45">
        <v>20</v>
      </c>
      <c r="U3" s="45">
        <v>21</v>
      </c>
      <c r="V3" s="45">
        <v>22</v>
      </c>
      <c r="W3" s="45">
        <v>23</v>
      </c>
      <c r="X3" s="45">
        <v>24</v>
      </c>
      <c r="Y3" s="45">
        <v>25</v>
      </c>
      <c r="Z3" s="45">
        <v>26</v>
      </c>
      <c r="AA3" s="45">
        <v>27</v>
      </c>
      <c r="AB3" s="45">
        <v>28</v>
      </c>
      <c r="AC3" s="45">
        <v>29</v>
      </c>
      <c r="AD3" s="45">
        <v>30</v>
      </c>
      <c r="AE3" s="45">
        <v>31</v>
      </c>
      <c r="AF3" s="45">
        <v>32</v>
      </c>
      <c r="AG3" s="45">
        <v>33</v>
      </c>
      <c r="AH3" s="45">
        <v>34</v>
      </c>
      <c r="AI3" s="45">
        <v>35</v>
      </c>
      <c r="AJ3" s="45">
        <v>36</v>
      </c>
      <c r="AK3" s="45">
        <v>37</v>
      </c>
      <c r="AL3" s="45">
        <v>38</v>
      </c>
      <c r="AM3" s="45">
        <v>39</v>
      </c>
      <c r="AN3" s="45">
        <v>40</v>
      </c>
      <c r="AO3" s="45">
        <v>41</v>
      </c>
      <c r="AP3" s="45">
        <v>42</v>
      </c>
      <c r="AQ3" s="45">
        <v>43</v>
      </c>
      <c r="AR3" s="45">
        <v>44</v>
      </c>
      <c r="AS3" s="45">
        <v>45</v>
      </c>
      <c r="AT3" s="45">
        <v>46</v>
      </c>
      <c r="AU3" s="45">
        <v>47</v>
      </c>
      <c r="AV3" s="45">
        <v>48</v>
      </c>
      <c r="AW3" s="45">
        <v>49</v>
      </c>
      <c r="AX3" s="45">
        <v>50</v>
      </c>
      <c r="AY3" s="45">
        <v>51</v>
      </c>
      <c r="AZ3" s="45">
        <v>52</v>
      </c>
      <c r="BA3" s="45">
        <v>53</v>
      </c>
      <c r="BB3" s="45">
        <v>54</v>
      </c>
      <c r="BC3" s="45">
        <v>55</v>
      </c>
      <c r="BD3" s="45">
        <v>56</v>
      </c>
      <c r="BE3" s="45">
        <v>57</v>
      </c>
      <c r="BF3" s="45">
        <v>58</v>
      </c>
      <c r="BG3" s="45">
        <v>59</v>
      </c>
      <c r="BH3" s="45">
        <v>60</v>
      </c>
      <c r="BI3" s="45">
        <v>61</v>
      </c>
      <c r="BJ3" s="45">
        <v>62</v>
      </c>
      <c r="BK3" s="45">
        <v>63</v>
      </c>
      <c r="BL3" s="45">
        <v>64</v>
      </c>
      <c r="BM3" s="45">
        <v>65</v>
      </c>
      <c r="BN3" s="45">
        <v>66</v>
      </c>
      <c r="BO3" s="45">
        <v>67</v>
      </c>
      <c r="BP3" s="45">
        <v>68</v>
      </c>
      <c r="BQ3" s="45">
        <v>69</v>
      </c>
      <c r="BR3" s="45">
        <v>70</v>
      </c>
      <c r="BS3" s="45">
        <v>71</v>
      </c>
      <c r="BT3" s="45">
        <v>72</v>
      </c>
      <c r="BU3" s="45">
        <v>73</v>
      </c>
      <c r="BV3" s="45">
        <v>74</v>
      </c>
      <c r="BW3" s="45">
        <v>75</v>
      </c>
      <c r="BX3" s="45">
        <v>76</v>
      </c>
      <c r="BY3" s="45">
        <v>77</v>
      </c>
      <c r="BZ3" s="45">
        <v>78</v>
      </c>
      <c r="CA3" s="45">
        <v>79</v>
      </c>
      <c r="CB3" s="45">
        <v>80</v>
      </c>
      <c r="CC3" s="45">
        <v>81</v>
      </c>
      <c r="CD3" s="45">
        <v>82</v>
      </c>
      <c r="CE3" s="45">
        <v>83</v>
      </c>
      <c r="CF3" s="45">
        <v>84</v>
      </c>
      <c r="CG3" s="45">
        <v>85</v>
      </c>
      <c r="CH3" s="45">
        <v>86</v>
      </c>
      <c r="CI3" s="45">
        <v>87</v>
      </c>
      <c r="CJ3" s="45">
        <v>88</v>
      </c>
      <c r="CK3" s="45">
        <v>89</v>
      </c>
      <c r="CL3" s="45">
        <v>90</v>
      </c>
      <c r="CM3" s="45">
        <v>91</v>
      </c>
      <c r="CN3" s="45">
        <v>92</v>
      </c>
      <c r="CO3" s="45">
        <v>93</v>
      </c>
      <c r="CP3" s="45">
        <v>94</v>
      </c>
      <c r="CQ3" s="45">
        <v>95</v>
      </c>
      <c r="CR3" s="45">
        <v>96</v>
      </c>
      <c r="CS3" s="45">
        <v>97</v>
      </c>
      <c r="CT3" s="45">
        <v>98</v>
      </c>
      <c r="CU3" s="45">
        <v>99</v>
      </c>
      <c r="CV3" s="45">
        <v>100</v>
      </c>
      <c r="CW3" s="45">
        <v>101</v>
      </c>
      <c r="CX3" s="45">
        <v>102</v>
      </c>
      <c r="CY3" s="45">
        <v>103</v>
      </c>
      <c r="CZ3" s="45">
        <v>104</v>
      </c>
      <c r="DA3" s="45">
        <v>105</v>
      </c>
      <c r="DB3" s="45">
        <v>106</v>
      </c>
      <c r="DC3" s="45">
        <v>107</v>
      </c>
      <c r="DD3" s="45">
        <v>108</v>
      </c>
      <c r="DE3" s="45">
        <v>109</v>
      </c>
      <c r="DF3" s="45">
        <v>110</v>
      </c>
      <c r="DG3" s="45">
        <v>111</v>
      </c>
      <c r="DH3" s="45">
        <v>112</v>
      </c>
      <c r="DI3" s="45">
        <v>113</v>
      </c>
      <c r="DJ3" s="45">
        <v>114</v>
      </c>
      <c r="DK3" s="45">
        <v>115</v>
      </c>
      <c r="DL3" s="45">
        <v>116</v>
      </c>
      <c r="DM3" s="45">
        <v>117</v>
      </c>
      <c r="DN3" s="45">
        <v>118</v>
      </c>
      <c r="DO3" s="45">
        <v>119</v>
      </c>
      <c r="DP3" s="45">
        <v>120</v>
      </c>
      <c r="DQ3" s="45">
        <v>121</v>
      </c>
      <c r="DR3" s="45">
        <v>122</v>
      </c>
      <c r="DS3" s="45">
        <v>123</v>
      </c>
    </row>
    <row r="4" spans="1:123" ht="12.75" x14ac:dyDescent="0.2">
      <c r="A4" s="117"/>
      <c r="B4" s="395"/>
      <c r="C4" s="46"/>
      <c r="D4" s="102"/>
      <c r="E4" s="611"/>
      <c r="F4" s="608"/>
      <c r="G4" s="608"/>
      <c r="H4" s="608"/>
      <c r="I4" s="608"/>
      <c r="J4" s="608"/>
      <c r="K4" s="608"/>
      <c r="L4" s="608"/>
      <c r="M4" s="608"/>
      <c r="N4" s="608"/>
      <c r="O4" s="608"/>
      <c r="P4" s="608"/>
      <c r="Q4" s="608"/>
      <c r="R4" s="608"/>
      <c r="S4" s="608"/>
      <c r="T4" s="608"/>
      <c r="U4" s="608"/>
      <c r="V4" s="608"/>
      <c r="W4" s="608"/>
      <c r="X4" s="608"/>
      <c r="Y4" s="608"/>
      <c r="Z4" s="608"/>
      <c r="AA4" s="608"/>
      <c r="AB4" s="608"/>
      <c r="AC4" s="608"/>
      <c r="AD4" s="608"/>
      <c r="AE4" s="608"/>
      <c r="AF4" s="608"/>
      <c r="AG4" s="608"/>
      <c r="AH4" s="608"/>
      <c r="AI4" s="608"/>
      <c r="AJ4" s="608"/>
      <c r="AK4" s="608"/>
      <c r="AL4" s="608"/>
      <c r="AM4" s="608"/>
      <c r="AN4" s="608"/>
      <c r="AO4" s="608"/>
      <c r="AP4" s="608"/>
      <c r="AQ4" s="608"/>
      <c r="AR4" s="608"/>
      <c r="AS4" s="608"/>
      <c r="AT4" s="608"/>
      <c r="AU4" s="608"/>
      <c r="AV4" s="608"/>
      <c r="AW4" s="608"/>
      <c r="AX4" s="608"/>
      <c r="AY4" s="608"/>
      <c r="AZ4" s="608"/>
      <c r="BA4" s="608"/>
      <c r="BB4" s="608"/>
      <c r="BC4" s="608"/>
      <c r="BD4" s="608"/>
      <c r="BE4" s="608"/>
      <c r="BF4" s="608"/>
      <c r="BG4" s="608"/>
      <c r="BH4" s="608"/>
      <c r="BI4" s="608"/>
      <c r="BJ4" s="608"/>
      <c r="BK4" s="608"/>
      <c r="BL4" s="608"/>
      <c r="BM4" s="608"/>
      <c r="BN4" s="608"/>
      <c r="BO4" s="608"/>
      <c r="BP4" s="608"/>
      <c r="BQ4" s="608"/>
      <c r="BR4" s="608"/>
      <c r="BS4" s="608"/>
      <c r="BT4" s="608"/>
      <c r="BU4" s="608"/>
      <c r="BV4" s="608"/>
      <c r="BW4" s="608"/>
      <c r="BX4" s="608"/>
      <c r="BY4" s="608"/>
      <c r="BZ4" s="608"/>
      <c r="CA4" s="608"/>
      <c r="CB4" s="608"/>
      <c r="CC4" s="608"/>
      <c r="CD4" s="608"/>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row>
    <row r="5" spans="1:123" ht="13.5" thickBot="1" x14ac:dyDescent="0.25">
      <c r="A5" s="117"/>
      <c r="B5" s="396" t="s">
        <v>629</v>
      </c>
      <c r="C5" s="396" t="s">
        <v>895</v>
      </c>
      <c r="D5" s="397" t="s">
        <v>896</v>
      </c>
      <c r="E5" s="612" t="s">
        <v>628</v>
      </c>
      <c r="F5" s="608"/>
      <c r="G5" s="608"/>
      <c r="H5" s="608"/>
      <c r="I5" s="608"/>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608"/>
      <c r="AI5" s="608"/>
      <c r="AJ5" s="608"/>
      <c r="AK5" s="608"/>
      <c r="AL5" s="608"/>
      <c r="AM5" s="608"/>
      <c r="AN5" s="608"/>
      <c r="AO5" s="608"/>
      <c r="AP5" s="608"/>
      <c r="AQ5" s="608"/>
      <c r="AR5" s="608"/>
      <c r="AS5" s="608"/>
      <c r="AT5" s="608"/>
      <c r="AU5" s="608"/>
      <c r="AV5" s="608"/>
      <c r="AW5" s="608"/>
      <c r="AX5" s="608"/>
      <c r="AY5" s="608"/>
      <c r="AZ5" s="608"/>
      <c r="BA5" s="608"/>
      <c r="BB5" s="608"/>
      <c r="BC5" s="608"/>
      <c r="BD5" s="608"/>
      <c r="BE5" s="608"/>
      <c r="BF5" s="608"/>
      <c r="BG5" s="608"/>
      <c r="BH5" s="608"/>
      <c r="BI5" s="608"/>
      <c r="BJ5" s="608"/>
      <c r="BK5" s="608"/>
      <c r="BL5" s="608"/>
      <c r="BM5" s="608"/>
      <c r="BN5" s="608"/>
      <c r="BO5" s="608"/>
      <c r="BP5" s="608"/>
      <c r="BQ5" s="608"/>
      <c r="BR5" s="608"/>
      <c r="BS5" s="608"/>
      <c r="BT5" s="608"/>
      <c r="BU5" s="608"/>
      <c r="BV5" s="608"/>
      <c r="BW5" s="608"/>
      <c r="BX5" s="608"/>
      <c r="BY5" s="608"/>
      <c r="BZ5" s="608"/>
      <c r="CA5" s="608"/>
      <c r="CB5" s="608"/>
      <c r="CC5" s="608"/>
      <c r="CD5" s="608"/>
      <c r="CE5" s="608"/>
      <c r="CF5" s="608"/>
      <c r="CG5" s="608"/>
      <c r="CH5" s="608"/>
      <c r="CI5" s="608"/>
      <c r="CJ5" s="608"/>
      <c r="CK5" s="608"/>
      <c r="CL5" s="608"/>
      <c r="CM5" s="608"/>
      <c r="CN5" s="608"/>
      <c r="CO5" s="608"/>
      <c r="CP5" s="608"/>
      <c r="CQ5" s="608"/>
      <c r="CR5" s="608"/>
      <c r="CS5" s="608"/>
      <c r="CT5" s="608"/>
      <c r="CU5" s="608"/>
      <c r="CV5" s="608"/>
      <c r="CW5" s="608"/>
      <c r="CX5" s="608"/>
      <c r="CY5" s="608"/>
      <c r="CZ5" s="608"/>
      <c r="DA5" s="608"/>
      <c r="DB5" s="608"/>
      <c r="DC5" s="608"/>
      <c r="DD5" s="608"/>
      <c r="DE5" s="608"/>
      <c r="DF5" s="608"/>
      <c r="DG5" s="608"/>
      <c r="DH5" s="608"/>
      <c r="DI5" s="608"/>
      <c r="DJ5" s="608"/>
      <c r="DK5" s="608"/>
      <c r="DL5" s="608"/>
      <c r="DM5" s="608"/>
      <c r="DN5" s="608"/>
      <c r="DO5" s="608"/>
      <c r="DP5" s="608"/>
      <c r="DQ5" s="608"/>
      <c r="DR5" s="608"/>
      <c r="DS5" s="608"/>
    </row>
    <row r="6" spans="1:123" ht="13.5" thickBot="1" x14ac:dyDescent="0.25">
      <c r="A6" s="398"/>
      <c r="B6" s="399"/>
      <c r="C6" s="400"/>
      <c r="D6" s="401"/>
      <c r="E6" s="613"/>
      <c r="F6" s="608"/>
      <c r="G6" s="608"/>
      <c r="H6" s="608"/>
      <c r="I6" s="608"/>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08"/>
      <c r="AL6" s="608"/>
      <c r="AM6" s="608"/>
      <c r="AN6" s="608"/>
      <c r="AO6" s="608"/>
      <c r="AP6" s="608"/>
      <c r="AQ6" s="608"/>
      <c r="AR6" s="608"/>
      <c r="AS6" s="608"/>
      <c r="AT6" s="608"/>
      <c r="AU6" s="608"/>
      <c r="AV6" s="608"/>
      <c r="AW6" s="608"/>
      <c r="AX6" s="608"/>
      <c r="AY6" s="608"/>
      <c r="AZ6" s="608"/>
      <c r="BA6" s="608"/>
      <c r="BB6" s="608"/>
      <c r="BC6" s="608"/>
      <c r="BD6" s="608"/>
      <c r="BE6" s="608"/>
      <c r="BF6" s="608"/>
      <c r="BG6" s="608"/>
      <c r="BH6" s="608"/>
      <c r="BI6" s="608"/>
      <c r="BJ6" s="608"/>
      <c r="BK6" s="608"/>
      <c r="BL6" s="608"/>
      <c r="BM6" s="608"/>
      <c r="BN6" s="608"/>
      <c r="BO6" s="608"/>
      <c r="BP6" s="608"/>
      <c r="BQ6" s="608"/>
      <c r="BR6" s="608"/>
      <c r="BS6" s="608"/>
      <c r="BT6" s="608"/>
      <c r="BU6" s="608"/>
      <c r="BV6" s="608"/>
      <c r="BW6" s="608"/>
      <c r="BX6" s="608"/>
      <c r="BY6" s="608"/>
      <c r="BZ6" s="608"/>
      <c r="CA6" s="608"/>
      <c r="CB6" s="608"/>
      <c r="CC6" s="608"/>
      <c r="CD6" s="608"/>
      <c r="CE6" s="608"/>
      <c r="CF6" s="608"/>
      <c r="CG6" s="608"/>
      <c r="CH6" s="608"/>
      <c r="CI6" s="608"/>
      <c r="CJ6" s="608"/>
      <c r="CK6" s="608"/>
      <c r="CL6" s="608"/>
      <c r="CM6" s="608"/>
      <c r="CN6" s="608"/>
      <c r="CO6" s="608"/>
      <c r="CP6" s="608"/>
      <c r="CQ6" s="608"/>
      <c r="CR6" s="608"/>
      <c r="CS6" s="608"/>
      <c r="CT6" s="608"/>
      <c r="CU6" s="608"/>
      <c r="CV6" s="608"/>
      <c r="CW6" s="608"/>
      <c r="CX6" s="608"/>
      <c r="CY6" s="608"/>
      <c r="CZ6" s="608"/>
      <c r="DA6" s="608"/>
      <c r="DB6" s="608"/>
      <c r="DC6" s="608"/>
      <c r="DD6" s="608"/>
      <c r="DE6" s="608"/>
      <c r="DF6" s="608"/>
      <c r="DG6" s="608"/>
      <c r="DH6" s="608"/>
      <c r="DI6" s="608"/>
      <c r="DJ6" s="608"/>
      <c r="DK6" s="608"/>
      <c r="DL6" s="608"/>
      <c r="DM6" s="608"/>
      <c r="DN6" s="608"/>
      <c r="DO6" s="608"/>
      <c r="DP6" s="608"/>
      <c r="DQ6" s="608"/>
      <c r="DR6" s="608"/>
      <c r="DS6" s="608"/>
    </row>
    <row r="7" spans="1:123" ht="13.5" thickBot="1" x14ac:dyDescent="0.25">
      <c r="A7" s="417"/>
      <c r="B7" s="418"/>
      <c r="C7" s="419"/>
      <c r="D7" s="420"/>
      <c r="E7" s="460"/>
      <c r="F7" s="457"/>
      <c r="G7" s="458"/>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458"/>
      <c r="AK7" s="458"/>
      <c r="AL7" s="458"/>
      <c r="AM7" s="458"/>
      <c r="AN7" s="458"/>
      <c r="AO7" s="458"/>
      <c r="AP7" s="458"/>
      <c r="AQ7" s="458"/>
      <c r="AR7" s="458"/>
      <c r="AS7" s="458"/>
      <c r="AT7" s="458"/>
      <c r="AU7" s="458"/>
      <c r="AV7" s="458"/>
      <c r="AW7" s="458"/>
      <c r="AX7" s="458"/>
      <c r="AY7" s="458"/>
      <c r="AZ7" s="458"/>
      <c r="BA7" s="458"/>
      <c r="BB7" s="458"/>
      <c r="BC7" s="458"/>
      <c r="BD7" s="458"/>
      <c r="BE7" s="458"/>
      <c r="BF7" s="458"/>
      <c r="BG7" s="458"/>
      <c r="BH7" s="458"/>
      <c r="BI7" s="458"/>
      <c r="BJ7" s="458"/>
      <c r="BK7" s="458"/>
      <c r="BL7" s="458"/>
      <c r="BM7" s="458"/>
      <c r="BN7" s="458"/>
      <c r="BO7" s="458"/>
      <c r="BP7" s="458"/>
      <c r="BQ7" s="458"/>
      <c r="BR7" s="458"/>
      <c r="BS7" s="458"/>
      <c r="BT7" s="458"/>
      <c r="BU7" s="458"/>
      <c r="BV7" s="458"/>
      <c r="BW7" s="458"/>
      <c r="BX7" s="458"/>
      <c r="BY7" s="458"/>
      <c r="BZ7" s="458"/>
      <c r="CA7" s="458"/>
      <c r="CB7" s="458"/>
      <c r="CC7" s="458"/>
      <c r="CD7" s="458"/>
      <c r="CE7" s="458"/>
      <c r="CF7" s="458"/>
      <c r="CG7" s="458"/>
      <c r="CH7" s="458"/>
      <c r="CI7" s="458"/>
      <c r="CJ7" s="458"/>
      <c r="CK7" s="458"/>
      <c r="CL7" s="458"/>
      <c r="CM7" s="458"/>
      <c r="CN7" s="458"/>
      <c r="CO7" s="458"/>
      <c r="CP7" s="458"/>
      <c r="CQ7" s="458"/>
      <c r="CR7" s="458"/>
      <c r="CS7" s="458"/>
      <c r="CT7" s="458"/>
      <c r="CU7" s="458"/>
      <c r="CV7" s="458"/>
      <c r="CW7" s="458"/>
      <c r="CX7" s="458"/>
      <c r="CY7" s="458"/>
      <c r="CZ7" s="458"/>
      <c r="DA7" s="458"/>
      <c r="DB7" s="458"/>
      <c r="DC7" s="458"/>
      <c r="DD7" s="458"/>
      <c r="DE7" s="458"/>
      <c r="DF7" s="458"/>
      <c r="DG7" s="458"/>
      <c r="DH7" s="458"/>
      <c r="DI7" s="458"/>
      <c r="DJ7" s="458"/>
      <c r="DK7" s="458"/>
      <c r="DL7" s="458"/>
      <c r="DM7" s="458"/>
      <c r="DN7" s="458"/>
      <c r="DO7" s="458"/>
      <c r="DP7" s="458"/>
      <c r="DQ7" s="458"/>
      <c r="DR7" s="458"/>
      <c r="DS7" s="459"/>
    </row>
    <row r="8" spans="1:123" ht="12.75" x14ac:dyDescent="0.2">
      <c r="A8" s="467">
        <v>1</v>
      </c>
      <c r="B8" s="470" t="s">
        <v>631</v>
      </c>
      <c r="C8" s="471" t="s">
        <v>897</v>
      </c>
      <c r="D8" s="472" t="s">
        <v>898</v>
      </c>
      <c r="E8" s="479" t="s">
        <v>630</v>
      </c>
      <c r="F8" t="s">
        <v>926</v>
      </c>
      <c r="G8">
        <v>46660908</v>
      </c>
      <c r="H8">
        <v>0</v>
      </c>
      <c r="I8">
        <v>46660908</v>
      </c>
      <c r="J8">
        <v>46.6</v>
      </c>
      <c r="K8">
        <v>21743983</v>
      </c>
      <c r="L8">
        <v>0</v>
      </c>
      <c r="M8">
        <v>383398</v>
      </c>
      <c r="N8">
        <v>0</v>
      </c>
      <c r="O8">
        <v>22127381</v>
      </c>
      <c r="P8">
        <v>0</v>
      </c>
      <c r="Q8">
        <v>22127381</v>
      </c>
      <c r="R8">
        <v>-585910</v>
      </c>
      <c r="S8">
        <v>0</v>
      </c>
      <c r="T8">
        <v>-585910</v>
      </c>
      <c r="U8">
        <v>1854310</v>
      </c>
      <c r="V8">
        <v>0</v>
      </c>
      <c r="W8">
        <v>1854310</v>
      </c>
      <c r="X8">
        <v>1268400</v>
      </c>
      <c r="Y8">
        <v>0</v>
      </c>
      <c r="Z8">
        <v>0</v>
      </c>
      <c r="AA8">
        <v>0</v>
      </c>
      <c r="AB8">
        <v>1268400</v>
      </c>
      <c r="AC8">
        <v>0</v>
      </c>
      <c r="AD8">
        <v>1268400</v>
      </c>
      <c r="AE8">
        <v>-1268400</v>
      </c>
      <c r="AF8">
        <v>0</v>
      </c>
      <c r="AG8">
        <v>-1268400</v>
      </c>
      <c r="AH8">
        <v>-1800695</v>
      </c>
      <c r="AI8">
        <v>0</v>
      </c>
      <c r="AJ8">
        <v>-1800695</v>
      </c>
      <c r="AK8">
        <v>0</v>
      </c>
      <c r="AL8">
        <v>0</v>
      </c>
      <c r="AM8">
        <v>0</v>
      </c>
      <c r="AN8">
        <v>401231</v>
      </c>
      <c r="AO8">
        <v>0</v>
      </c>
      <c r="AP8">
        <v>401231</v>
      </c>
      <c r="AQ8">
        <v>-1399464</v>
      </c>
      <c r="AR8">
        <v>0</v>
      </c>
      <c r="AS8">
        <v>-1399464</v>
      </c>
      <c r="AT8">
        <v>-1589886</v>
      </c>
      <c r="AU8">
        <v>0</v>
      </c>
      <c r="AV8">
        <v>-1589886</v>
      </c>
      <c r="AW8">
        <v>-82019</v>
      </c>
      <c r="AX8">
        <v>0</v>
      </c>
      <c r="AY8">
        <v>-82019</v>
      </c>
      <c r="AZ8">
        <v>0</v>
      </c>
      <c r="BA8">
        <v>0</v>
      </c>
      <c r="BB8">
        <v>0</v>
      </c>
      <c r="BC8">
        <v>-3071369</v>
      </c>
      <c r="BD8">
        <v>0</v>
      </c>
      <c r="BE8">
        <v>0</v>
      </c>
      <c r="BF8">
        <v>0</v>
      </c>
      <c r="BG8">
        <v>-3071369</v>
      </c>
      <c r="BH8">
        <v>0</v>
      </c>
      <c r="BI8">
        <v>-3071369</v>
      </c>
      <c r="BJ8">
        <v>0</v>
      </c>
      <c r="BK8">
        <v>0</v>
      </c>
      <c r="BL8">
        <v>0</v>
      </c>
      <c r="BM8">
        <v>-172962</v>
      </c>
      <c r="BN8">
        <v>0</v>
      </c>
      <c r="BO8">
        <v>-172962</v>
      </c>
      <c r="BP8">
        <v>-172962</v>
      </c>
      <c r="BQ8">
        <v>0</v>
      </c>
      <c r="BR8">
        <v>0</v>
      </c>
      <c r="BS8">
        <v>0</v>
      </c>
      <c r="BT8">
        <v>-172962</v>
      </c>
      <c r="BU8">
        <v>0</v>
      </c>
      <c r="BV8">
        <v>-172962</v>
      </c>
      <c r="BW8">
        <v>-4536</v>
      </c>
      <c r="BX8">
        <v>0</v>
      </c>
      <c r="BY8">
        <v>-4536</v>
      </c>
      <c r="BZ8">
        <v>-10951</v>
      </c>
      <c r="CA8">
        <v>0</v>
      </c>
      <c r="CB8">
        <v>-10951</v>
      </c>
      <c r="CC8">
        <v>-2640</v>
      </c>
      <c r="CD8">
        <v>0</v>
      </c>
      <c r="CE8">
        <v>-2640</v>
      </c>
      <c r="CF8">
        <v>0</v>
      </c>
      <c r="CG8">
        <v>0</v>
      </c>
      <c r="CH8">
        <v>0</v>
      </c>
      <c r="CI8">
        <v>0</v>
      </c>
      <c r="CJ8">
        <v>0</v>
      </c>
      <c r="CK8">
        <v>0</v>
      </c>
      <c r="CL8">
        <v>0</v>
      </c>
      <c r="CM8">
        <v>0</v>
      </c>
      <c r="CN8">
        <v>0</v>
      </c>
      <c r="CO8">
        <v>0</v>
      </c>
      <c r="CP8">
        <v>0</v>
      </c>
      <c r="CQ8">
        <v>-18127</v>
      </c>
      <c r="CR8">
        <v>0</v>
      </c>
      <c r="CS8">
        <v>0</v>
      </c>
      <c r="CT8">
        <v>0</v>
      </c>
      <c r="CU8">
        <v>-18127</v>
      </c>
      <c r="CV8">
        <v>0</v>
      </c>
      <c r="CW8">
        <v>-18127</v>
      </c>
      <c r="CX8">
        <v>-6263</v>
      </c>
      <c r="CY8">
        <v>0</v>
      </c>
      <c r="CZ8">
        <v>-6263</v>
      </c>
      <c r="DA8">
        <v>0</v>
      </c>
      <c r="DB8">
        <v>0</v>
      </c>
      <c r="DC8">
        <v>0</v>
      </c>
      <c r="DD8">
        <v>0</v>
      </c>
      <c r="DE8">
        <v>0</v>
      </c>
      <c r="DF8">
        <v>0</v>
      </c>
      <c r="DG8">
        <v>0</v>
      </c>
      <c r="DH8">
        <v>0</v>
      </c>
      <c r="DI8">
        <v>0</v>
      </c>
      <c r="DJ8">
        <v>-6263</v>
      </c>
      <c r="DK8">
        <v>0</v>
      </c>
      <c r="DL8">
        <v>0</v>
      </c>
      <c r="DM8">
        <v>0</v>
      </c>
      <c r="DN8">
        <v>-6263</v>
      </c>
      <c r="DO8">
        <v>0</v>
      </c>
      <c r="DP8">
        <v>-6263</v>
      </c>
      <c r="DQ8">
        <v>20127060</v>
      </c>
      <c r="DR8">
        <v>0</v>
      </c>
      <c r="DS8">
        <v>20127060</v>
      </c>
    </row>
    <row r="9" spans="1:123" ht="12.75" x14ac:dyDescent="0.2">
      <c r="A9" s="468">
        <v>2</v>
      </c>
      <c r="B9" s="473" t="s">
        <v>633</v>
      </c>
      <c r="C9" s="403" t="s">
        <v>897</v>
      </c>
      <c r="D9" s="474" t="s">
        <v>899</v>
      </c>
      <c r="E9" s="480" t="s">
        <v>632</v>
      </c>
      <c r="F9" t="s">
        <v>926</v>
      </c>
      <c r="G9">
        <v>77547394</v>
      </c>
      <c r="H9">
        <v>0</v>
      </c>
      <c r="I9">
        <v>77547394</v>
      </c>
      <c r="J9">
        <v>46.6</v>
      </c>
      <c r="K9">
        <v>36137086</v>
      </c>
      <c r="L9">
        <v>0</v>
      </c>
      <c r="M9">
        <v>472264</v>
      </c>
      <c r="N9">
        <v>0</v>
      </c>
      <c r="O9">
        <v>36609350</v>
      </c>
      <c r="P9">
        <v>0</v>
      </c>
      <c r="Q9">
        <v>36609350</v>
      </c>
      <c r="R9">
        <v>-2082135</v>
      </c>
      <c r="S9">
        <v>0</v>
      </c>
      <c r="T9">
        <v>-2082135</v>
      </c>
      <c r="U9">
        <v>1392898</v>
      </c>
      <c r="V9">
        <v>0</v>
      </c>
      <c r="W9">
        <v>1392898</v>
      </c>
      <c r="X9">
        <v>-689237</v>
      </c>
      <c r="Y9">
        <v>0</v>
      </c>
      <c r="Z9">
        <v>0</v>
      </c>
      <c r="AA9">
        <v>0</v>
      </c>
      <c r="AB9">
        <v>-689237</v>
      </c>
      <c r="AC9">
        <v>0</v>
      </c>
      <c r="AD9">
        <v>-689237</v>
      </c>
      <c r="AE9">
        <v>689237</v>
      </c>
      <c r="AF9">
        <v>0</v>
      </c>
      <c r="AG9">
        <v>689237</v>
      </c>
      <c r="AH9">
        <v>-4228989</v>
      </c>
      <c r="AI9">
        <v>0</v>
      </c>
      <c r="AJ9">
        <v>-4228989</v>
      </c>
      <c r="AK9">
        <v>-14883</v>
      </c>
      <c r="AL9">
        <v>0</v>
      </c>
      <c r="AM9">
        <v>-14883</v>
      </c>
      <c r="AN9">
        <v>580652</v>
      </c>
      <c r="AO9">
        <v>0</v>
      </c>
      <c r="AP9">
        <v>580652</v>
      </c>
      <c r="AQ9">
        <v>-3648337</v>
      </c>
      <c r="AR9">
        <v>0</v>
      </c>
      <c r="AS9">
        <v>-3648337</v>
      </c>
      <c r="AT9">
        <v>-2176452</v>
      </c>
      <c r="AU9">
        <v>0</v>
      </c>
      <c r="AV9">
        <v>-2176452</v>
      </c>
      <c r="AW9">
        <v>-62553</v>
      </c>
      <c r="AX9">
        <v>0</v>
      </c>
      <c r="AY9">
        <v>-62553</v>
      </c>
      <c r="AZ9">
        <v>-66538</v>
      </c>
      <c r="BA9">
        <v>0</v>
      </c>
      <c r="BB9">
        <v>-66538</v>
      </c>
      <c r="BC9">
        <v>-5953880</v>
      </c>
      <c r="BD9">
        <v>0</v>
      </c>
      <c r="BE9">
        <v>0</v>
      </c>
      <c r="BF9">
        <v>0</v>
      </c>
      <c r="BG9">
        <v>-5953880</v>
      </c>
      <c r="BH9">
        <v>0</v>
      </c>
      <c r="BI9">
        <v>-5953880</v>
      </c>
      <c r="BJ9">
        <v>0</v>
      </c>
      <c r="BK9">
        <v>0</v>
      </c>
      <c r="BL9">
        <v>0</v>
      </c>
      <c r="BM9">
        <v>-798271</v>
      </c>
      <c r="BN9">
        <v>0</v>
      </c>
      <c r="BO9">
        <v>-798271</v>
      </c>
      <c r="BP9">
        <v>-798271</v>
      </c>
      <c r="BQ9">
        <v>0</v>
      </c>
      <c r="BR9">
        <v>0</v>
      </c>
      <c r="BS9">
        <v>0</v>
      </c>
      <c r="BT9">
        <v>-798271</v>
      </c>
      <c r="BU9">
        <v>0</v>
      </c>
      <c r="BV9">
        <v>-798271</v>
      </c>
      <c r="BW9">
        <v>-166584</v>
      </c>
      <c r="BX9">
        <v>0</v>
      </c>
      <c r="BY9">
        <v>-166584</v>
      </c>
      <c r="BZ9">
        <v>-80982</v>
      </c>
      <c r="CA9">
        <v>0</v>
      </c>
      <c r="CB9">
        <v>-80982</v>
      </c>
      <c r="CC9">
        <v>-2689</v>
      </c>
      <c r="CD9">
        <v>0</v>
      </c>
      <c r="CE9">
        <v>-2689</v>
      </c>
      <c r="CF9">
        <v>0</v>
      </c>
      <c r="CG9">
        <v>0</v>
      </c>
      <c r="CH9">
        <v>0</v>
      </c>
      <c r="CI9">
        <v>0</v>
      </c>
      <c r="CJ9">
        <v>0</v>
      </c>
      <c r="CK9">
        <v>0</v>
      </c>
      <c r="CL9">
        <v>0</v>
      </c>
      <c r="CM9">
        <v>0</v>
      </c>
      <c r="CN9">
        <v>0</v>
      </c>
      <c r="CO9">
        <v>0</v>
      </c>
      <c r="CP9">
        <v>0</v>
      </c>
      <c r="CQ9">
        <v>-250255</v>
      </c>
      <c r="CR9">
        <v>0</v>
      </c>
      <c r="CS9">
        <v>0</v>
      </c>
      <c r="CT9">
        <v>0</v>
      </c>
      <c r="CU9">
        <v>-250255</v>
      </c>
      <c r="CV9">
        <v>0</v>
      </c>
      <c r="CW9">
        <v>-250255</v>
      </c>
      <c r="CX9">
        <v>0</v>
      </c>
      <c r="CY9">
        <v>0</v>
      </c>
      <c r="CZ9">
        <v>0</v>
      </c>
      <c r="DA9">
        <v>0</v>
      </c>
      <c r="DB9">
        <v>0</v>
      </c>
      <c r="DC9">
        <v>0</v>
      </c>
      <c r="DD9">
        <v>0</v>
      </c>
      <c r="DE9">
        <v>0</v>
      </c>
      <c r="DF9">
        <v>0</v>
      </c>
      <c r="DG9">
        <v>-3000</v>
      </c>
      <c r="DH9">
        <v>0</v>
      </c>
      <c r="DI9">
        <v>-3000</v>
      </c>
      <c r="DJ9">
        <v>-3000</v>
      </c>
      <c r="DK9">
        <v>0</v>
      </c>
      <c r="DL9">
        <v>-11500</v>
      </c>
      <c r="DM9">
        <v>0</v>
      </c>
      <c r="DN9">
        <v>-14500</v>
      </c>
      <c r="DO9">
        <v>0</v>
      </c>
      <c r="DP9">
        <v>-14500</v>
      </c>
      <c r="DQ9">
        <v>28903207</v>
      </c>
      <c r="DR9">
        <v>0</v>
      </c>
      <c r="DS9">
        <v>28903207</v>
      </c>
    </row>
    <row r="10" spans="1:123" ht="12.75" x14ac:dyDescent="0.2">
      <c r="A10" s="468">
        <v>3</v>
      </c>
      <c r="B10" s="473" t="s">
        <v>635</v>
      </c>
      <c r="C10" s="403" t="s">
        <v>897</v>
      </c>
      <c r="D10" s="474" t="s">
        <v>900</v>
      </c>
      <c r="E10" s="480" t="s">
        <v>634</v>
      </c>
      <c r="F10" t="s">
        <v>926</v>
      </c>
      <c r="G10">
        <v>81881016</v>
      </c>
      <c r="H10">
        <v>0</v>
      </c>
      <c r="I10">
        <v>81881016</v>
      </c>
      <c r="J10">
        <v>46.6</v>
      </c>
      <c r="K10">
        <v>38156553</v>
      </c>
      <c r="L10">
        <v>0</v>
      </c>
      <c r="M10">
        <v>0</v>
      </c>
      <c r="N10">
        <v>0</v>
      </c>
      <c r="O10">
        <v>38156553</v>
      </c>
      <c r="P10">
        <v>0</v>
      </c>
      <c r="Q10">
        <v>38156553</v>
      </c>
      <c r="R10">
        <v>-1405605</v>
      </c>
      <c r="S10">
        <v>0</v>
      </c>
      <c r="T10">
        <v>-1405605</v>
      </c>
      <c r="U10">
        <v>1022774</v>
      </c>
      <c r="V10">
        <v>0</v>
      </c>
      <c r="W10">
        <v>1022774</v>
      </c>
      <c r="X10">
        <v>-382831</v>
      </c>
      <c r="Y10">
        <v>0</v>
      </c>
      <c r="Z10">
        <v>0</v>
      </c>
      <c r="AA10">
        <v>0</v>
      </c>
      <c r="AB10">
        <v>-382831</v>
      </c>
      <c r="AC10">
        <v>0</v>
      </c>
      <c r="AD10">
        <v>-382831</v>
      </c>
      <c r="AE10">
        <v>382831</v>
      </c>
      <c r="AF10">
        <v>0</v>
      </c>
      <c r="AG10">
        <v>382831</v>
      </c>
      <c r="AH10">
        <v>-3690215</v>
      </c>
      <c r="AI10">
        <v>0</v>
      </c>
      <c r="AJ10">
        <v>-3690215</v>
      </c>
      <c r="AK10">
        <v>0</v>
      </c>
      <c r="AL10">
        <v>0</v>
      </c>
      <c r="AM10">
        <v>0</v>
      </c>
      <c r="AN10">
        <v>685656</v>
      </c>
      <c r="AO10">
        <v>0</v>
      </c>
      <c r="AP10">
        <v>685656</v>
      </c>
      <c r="AQ10">
        <v>-3004559</v>
      </c>
      <c r="AR10">
        <v>0</v>
      </c>
      <c r="AS10">
        <v>-3004559</v>
      </c>
      <c r="AT10">
        <v>-1654591</v>
      </c>
      <c r="AU10">
        <v>0</v>
      </c>
      <c r="AV10">
        <v>-1654591</v>
      </c>
      <c r="AW10">
        <v>-38622</v>
      </c>
      <c r="AX10">
        <v>0</v>
      </c>
      <c r="AY10">
        <v>-38622</v>
      </c>
      <c r="AZ10">
        <v>-14718</v>
      </c>
      <c r="BA10">
        <v>0</v>
      </c>
      <c r="BB10">
        <v>-14718</v>
      </c>
      <c r="BC10">
        <v>-4712490</v>
      </c>
      <c r="BD10">
        <v>0</v>
      </c>
      <c r="BE10">
        <v>0</v>
      </c>
      <c r="BF10">
        <v>0</v>
      </c>
      <c r="BG10">
        <v>-4712490</v>
      </c>
      <c r="BH10">
        <v>0</v>
      </c>
      <c r="BI10">
        <v>-4712490</v>
      </c>
      <c r="BJ10">
        <v>-45000</v>
      </c>
      <c r="BK10">
        <v>0</v>
      </c>
      <c r="BL10">
        <v>-45000</v>
      </c>
      <c r="BM10">
        <v>-1375945</v>
      </c>
      <c r="BN10">
        <v>0</v>
      </c>
      <c r="BO10">
        <v>-1375945</v>
      </c>
      <c r="BP10">
        <v>-1420945</v>
      </c>
      <c r="BQ10">
        <v>0</v>
      </c>
      <c r="BR10">
        <v>0</v>
      </c>
      <c r="BS10">
        <v>0</v>
      </c>
      <c r="BT10">
        <v>-1420945</v>
      </c>
      <c r="BU10">
        <v>0</v>
      </c>
      <c r="BV10">
        <v>-1420945</v>
      </c>
      <c r="BW10">
        <v>-48196</v>
      </c>
      <c r="BX10">
        <v>0</v>
      </c>
      <c r="BY10">
        <v>-48196</v>
      </c>
      <c r="BZ10">
        <v>-404858</v>
      </c>
      <c r="CA10">
        <v>0</v>
      </c>
      <c r="CB10">
        <v>-404858</v>
      </c>
      <c r="CC10">
        <v>0</v>
      </c>
      <c r="CD10">
        <v>0</v>
      </c>
      <c r="CE10">
        <v>0</v>
      </c>
      <c r="CF10">
        <v>0</v>
      </c>
      <c r="CG10">
        <v>0</v>
      </c>
      <c r="CH10">
        <v>0</v>
      </c>
      <c r="CI10">
        <v>-804</v>
      </c>
      <c r="CJ10">
        <v>0</v>
      </c>
      <c r="CK10">
        <v>-804</v>
      </c>
      <c r="CL10">
        <v>0</v>
      </c>
      <c r="CM10">
        <v>0</v>
      </c>
      <c r="CN10">
        <v>0</v>
      </c>
      <c r="CO10">
        <v>0</v>
      </c>
      <c r="CP10">
        <v>0</v>
      </c>
      <c r="CQ10">
        <v>-453858</v>
      </c>
      <c r="CR10">
        <v>0</v>
      </c>
      <c r="CS10">
        <v>0</v>
      </c>
      <c r="CT10">
        <v>0</v>
      </c>
      <c r="CU10">
        <v>-453858</v>
      </c>
      <c r="CV10">
        <v>0</v>
      </c>
      <c r="CW10">
        <v>-453858</v>
      </c>
      <c r="CX10">
        <v>0</v>
      </c>
      <c r="CY10">
        <v>0</v>
      </c>
      <c r="CZ10">
        <v>0</v>
      </c>
      <c r="DA10">
        <v>-6699</v>
      </c>
      <c r="DB10">
        <v>0</v>
      </c>
      <c r="DC10">
        <v>-6699</v>
      </c>
      <c r="DD10">
        <v>-14718</v>
      </c>
      <c r="DE10">
        <v>0</v>
      </c>
      <c r="DF10">
        <v>-14718</v>
      </c>
      <c r="DG10">
        <v>0</v>
      </c>
      <c r="DH10">
        <v>0</v>
      </c>
      <c r="DI10">
        <v>0</v>
      </c>
      <c r="DJ10">
        <v>-21417</v>
      </c>
      <c r="DK10">
        <v>0</v>
      </c>
      <c r="DL10">
        <v>0</v>
      </c>
      <c r="DM10">
        <v>0</v>
      </c>
      <c r="DN10">
        <v>-21417</v>
      </c>
      <c r="DO10">
        <v>0</v>
      </c>
      <c r="DP10">
        <v>-21417</v>
      </c>
      <c r="DQ10">
        <v>31165012</v>
      </c>
      <c r="DR10">
        <v>0</v>
      </c>
      <c r="DS10">
        <v>31165012</v>
      </c>
    </row>
    <row r="11" spans="1:123" ht="12.75" x14ac:dyDescent="0.2">
      <c r="A11" s="468">
        <v>4</v>
      </c>
      <c r="B11" s="473" t="s">
        <v>637</v>
      </c>
      <c r="C11" s="403" t="s">
        <v>897</v>
      </c>
      <c r="D11" s="474" t="s">
        <v>898</v>
      </c>
      <c r="E11" s="480" t="s">
        <v>636</v>
      </c>
      <c r="F11" t="s">
        <v>926</v>
      </c>
      <c r="G11">
        <v>97417313</v>
      </c>
      <c r="H11">
        <v>0</v>
      </c>
      <c r="I11">
        <v>97417313</v>
      </c>
      <c r="J11">
        <v>46.6</v>
      </c>
      <c r="K11">
        <v>45396468</v>
      </c>
      <c r="L11">
        <v>0</v>
      </c>
      <c r="M11">
        <v>0</v>
      </c>
      <c r="N11">
        <v>0</v>
      </c>
      <c r="O11">
        <v>45396468</v>
      </c>
      <c r="P11">
        <v>0</v>
      </c>
      <c r="Q11">
        <v>45396468</v>
      </c>
      <c r="R11">
        <v>-1489379</v>
      </c>
      <c r="S11">
        <v>0</v>
      </c>
      <c r="T11">
        <v>-1489379</v>
      </c>
      <c r="U11">
        <v>1946812</v>
      </c>
      <c r="V11">
        <v>0</v>
      </c>
      <c r="W11">
        <v>1946812</v>
      </c>
      <c r="X11">
        <v>457433</v>
      </c>
      <c r="Y11">
        <v>0</v>
      </c>
      <c r="Z11">
        <v>0</v>
      </c>
      <c r="AA11">
        <v>0</v>
      </c>
      <c r="AB11">
        <v>457433</v>
      </c>
      <c r="AC11">
        <v>0</v>
      </c>
      <c r="AD11">
        <v>457433</v>
      </c>
      <c r="AE11">
        <v>-457433</v>
      </c>
      <c r="AF11">
        <v>0</v>
      </c>
      <c r="AG11">
        <v>-457433</v>
      </c>
      <c r="AH11">
        <v>-4600662</v>
      </c>
      <c r="AI11">
        <v>0</v>
      </c>
      <c r="AJ11">
        <v>-4600662</v>
      </c>
      <c r="AK11">
        <v>-9797</v>
      </c>
      <c r="AL11">
        <v>0</v>
      </c>
      <c r="AM11">
        <v>-9797</v>
      </c>
      <c r="AN11">
        <v>792593</v>
      </c>
      <c r="AO11">
        <v>0</v>
      </c>
      <c r="AP11">
        <v>792593</v>
      </c>
      <c r="AQ11">
        <v>-3808069</v>
      </c>
      <c r="AR11">
        <v>0</v>
      </c>
      <c r="AS11">
        <v>-3808069</v>
      </c>
      <c r="AT11">
        <v>-2998413</v>
      </c>
      <c r="AU11">
        <v>0</v>
      </c>
      <c r="AV11">
        <v>-2998413</v>
      </c>
      <c r="AW11">
        <v>-86911</v>
      </c>
      <c r="AX11">
        <v>0</v>
      </c>
      <c r="AY11">
        <v>-86911</v>
      </c>
      <c r="AZ11">
        <v>-2383</v>
      </c>
      <c r="BA11">
        <v>0</v>
      </c>
      <c r="BB11">
        <v>-2383</v>
      </c>
      <c r="BC11">
        <v>-6895776</v>
      </c>
      <c r="BD11">
        <v>0</v>
      </c>
      <c r="BE11">
        <v>0</v>
      </c>
      <c r="BF11">
        <v>0</v>
      </c>
      <c r="BG11">
        <v>-6895776</v>
      </c>
      <c r="BH11">
        <v>0</v>
      </c>
      <c r="BI11">
        <v>-6895776</v>
      </c>
      <c r="BJ11">
        <v>0</v>
      </c>
      <c r="BK11">
        <v>0</v>
      </c>
      <c r="BL11">
        <v>0</v>
      </c>
      <c r="BM11">
        <v>-280939</v>
      </c>
      <c r="BN11">
        <v>0</v>
      </c>
      <c r="BO11">
        <v>-280939</v>
      </c>
      <c r="BP11">
        <v>-280939</v>
      </c>
      <c r="BQ11">
        <v>0</v>
      </c>
      <c r="BR11">
        <v>0</v>
      </c>
      <c r="BS11">
        <v>0</v>
      </c>
      <c r="BT11">
        <v>-280939</v>
      </c>
      <c r="BU11">
        <v>0</v>
      </c>
      <c r="BV11">
        <v>-280939</v>
      </c>
      <c r="BW11">
        <v>-115523</v>
      </c>
      <c r="BX11">
        <v>0</v>
      </c>
      <c r="BY11">
        <v>-115523</v>
      </c>
      <c r="BZ11">
        <v>-13345</v>
      </c>
      <c r="CA11">
        <v>0</v>
      </c>
      <c r="CB11">
        <v>-13345</v>
      </c>
      <c r="CC11">
        <v>-1053</v>
      </c>
      <c r="CD11">
        <v>0</v>
      </c>
      <c r="CE11">
        <v>-1053</v>
      </c>
      <c r="CF11">
        <v>0</v>
      </c>
      <c r="CG11">
        <v>0</v>
      </c>
      <c r="CH11">
        <v>0</v>
      </c>
      <c r="CI11">
        <v>0</v>
      </c>
      <c r="CJ11">
        <v>0</v>
      </c>
      <c r="CK11">
        <v>0</v>
      </c>
      <c r="CL11">
        <v>0</v>
      </c>
      <c r="CM11">
        <v>0</v>
      </c>
      <c r="CN11">
        <v>0</v>
      </c>
      <c r="CO11">
        <v>0</v>
      </c>
      <c r="CP11">
        <v>0</v>
      </c>
      <c r="CQ11">
        <v>-129921</v>
      </c>
      <c r="CR11">
        <v>0</v>
      </c>
      <c r="CS11">
        <v>0</v>
      </c>
      <c r="CT11">
        <v>0</v>
      </c>
      <c r="CU11">
        <v>-129921</v>
      </c>
      <c r="CV11">
        <v>0</v>
      </c>
      <c r="CW11">
        <v>-129921</v>
      </c>
      <c r="CX11">
        <v>0</v>
      </c>
      <c r="CY11">
        <v>0</v>
      </c>
      <c r="CZ11">
        <v>0</v>
      </c>
      <c r="DA11">
        <v>-27361</v>
      </c>
      <c r="DB11">
        <v>0</v>
      </c>
      <c r="DC11">
        <v>-27361</v>
      </c>
      <c r="DD11">
        <v>-2383</v>
      </c>
      <c r="DE11">
        <v>0</v>
      </c>
      <c r="DF11">
        <v>-2383</v>
      </c>
      <c r="DG11">
        <v>0</v>
      </c>
      <c r="DH11">
        <v>0</v>
      </c>
      <c r="DI11">
        <v>0</v>
      </c>
      <c r="DJ11">
        <v>-29744</v>
      </c>
      <c r="DK11">
        <v>0</v>
      </c>
      <c r="DL11">
        <v>0</v>
      </c>
      <c r="DM11">
        <v>0</v>
      </c>
      <c r="DN11">
        <v>-29744</v>
      </c>
      <c r="DO11">
        <v>0</v>
      </c>
      <c r="DP11">
        <v>-29744</v>
      </c>
      <c r="DQ11">
        <v>38517521</v>
      </c>
      <c r="DR11">
        <v>0</v>
      </c>
      <c r="DS11">
        <v>38517521</v>
      </c>
    </row>
    <row r="12" spans="1:123" ht="12.75" x14ac:dyDescent="0.2">
      <c r="A12" s="468">
        <v>5</v>
      </c>
      <c r="B12" s="473" t="s">
        <v>639</v>
      </c>
      <c r="C12" s="403" t="s">
        <v>897</v>
      </c>
      <c r="D12" s="474" t="s">
        <v>900</v>
      </c>
      <c r="E12" s="480" t="s">
        <v>638</v>
      </c>
      <c r="F12" t="s">
        <v>926</v>
      </c>
      <c r="G12">
        <v>89632747</v>
      </c>
      <c r="H12">
        <v>0</v>
      </c>
      <c r="I12">
        <v>89632747</v>
      </c>
      <c r="J12">
        <v>46.6</v>
      </c>
      <c r="K12">
        <v>41768860</v>
      </c>
      <c r="L12">
        <v>0</v>
      </c>
      <c r="M12">
        <v>0</v>
      </c>
      <c r="N12">
        <v>0</v>
      </c>
      <c r="O12">
        <v>41768860</v>
      </c>
      <c r="P12">
        <v>0</v>
      </c>
      <c r="Q12">
        <v>41768860</v>
      </c>
      <c r="R12">
        <v>-1037343</v>
      </c>
      <c r="S12">
        <v>0</v>
      </c>
      <c r="T12">
        <v>-1037343</v>
      </c>
      <c r="U12">
        <v>735154</v>
      </c>
      <c r="V12">
        <v>0</v>
      </c>
      <c r="W12">
        <v>735154</v>
      </c>
      <c r="X12">
        <v>-302189</v>
      </c>
      <c r="Y12">
        <v>0</v>
      </c>
      <c r="Z12">
        <v>0</v>
      </c>
      <c r="AA12">
        <v>0</v>
      </c>
      <c r="AB12">
        <v>-302189</v>
      </c>
      <c r="AC12">
        <v>0</v>
      </c>
      <c r="AD12">
        <v>-302189</v>
      </c>
      <c r="AE12">
        <v>302189</v>
      </c>
      <c r="AF12">
        <v>0</v>
      </c>
      <c r="AG12">
        <v>302189</v>
      </c>
      <c r="AH12">
        <v>-2743460</v>
      </c>
      <c r="AI12">
        <v>0</v>
      </c>
      <c r="AJ12">
        <v>-2743460</v>
      </c>
      <c r="AK12">
        <v>0</v>
      </c>
      <c r="AL12">
        <v>0</v>
      </c>
      <c r="AM12">
        <v>0</v>
      </c>
      <c r="AN12">
        <v>873650</v>
      </c>
      <c r="AO12">
        <v>0</v>
      </c>
      <c r="AP12">
        <v>873650</v>
      </c>
      <c r="AQ12">
        <v>-1869810</v>
      </c>
      <c r="AR12">
        <v>0</v>
      </c>
      <c r="AS12">
        <v>-1869810</v>
      </c>
      <c r="AT12">
        <v>-1929332</v>
      </c>
      <c r="AU12">
        <v>0</v>
      </c>
      <c r="AV12">
        <v>-1929332</v>
      </c>
      <c r="AW12">
        <v>-8086</v>
      </c>
      <c r="AX12">
        <v>0</v>
      </c>
      <c r="AY12">
        <v>-8086</v>
      </c>
      <c r="AZ12">
        <v>-14772</v>
      </c>
      <c r="BA12">
        <v>0</v>
      </c>
      <c r="BB12">
        <v>-14772</v>
      </c>
      <c r="BC12">
        <v>-3822000</v>
      </c>
      <c r="BD12">
        <v>0</v>
      </c>
      <c r="BE12">
        <v>0</v>
      </c>
      <c r="BF12">
        <v>0</v>
      </c>
      <c r="BG12">
        <v>-3822000</v>
      </c>
      <c r="BH12">
        <v>0</v>
      </c>
      <c r="BI12">
        <v>-3822000</v>
      </c>
      <c r="BJ12">
        <v>-50000</v>
      </c>
      <c r="BK12">
        <v>0</v>
      </c>
      <c r="BL12">
        <v>-50000</v>
      </c>
      <c r="BM12">
        <v>-340030</v>
      </c>
      <c r="BN12">
        <v>0</v>
      </c>
      <c r="BO12">
        <v>-340030</v>
      </c>
      <c r="BP12">
        <v>-390030</v>
      </c>
      <c r="BQ12">
        <v>0</v>
      </c>
      <c r="BR12">
        <v>0</v>
      </c>
      <c r="BS12">
        <v>0</v>
      </c>
      <c r="BT12">
        <v>-390030</v>
      </c>
      <c r="BU12">
        <v>0</v>
      </c>
      <c r="BV12">
        <v>-390030</v>
      </c>
      <c r="BW12">
        <v>-147300</v>
      </c>
      <c r="BX12">
        <v>0</v>
      </c>
      <c r="BY12">
        <v>-147300</v>
      </c>
      <c r="BZ12">
        <v>-48143</v>
      </c>
      <c r="CA12">
        <v>0</v>
      </c>
      <c r="CB12">
        <v>-48143</v>
      </c>
      <c r="CC12">
        <v>0</v>
      </c>
      <c r="CD12">
        <v>0</v>
      </c>
      <c r="CE12">
        <v>0</v>
      </c>
      <c r="CF12">
        <v>0</v>
      </c>
      <c r="CG12">
        <v>0</v>
      </c>
      <c r="CH12">
        <v>0</v>
      </c>
      <c r="CI12">
        <v>0</v>
      </c>
      <c r="CJ12">
        <v>0</v>
      </c>
      <c r="CK12">
        <v>0</v>
      </c>
      <c r="CL12">
        <v>0</v>
      </c>
      <c r="CM12">
        <v>0</v>
      </c>
      <c r="CN12">
        <v>0</v>
      </c>
      <c r="CO12">
        <v>0</v>
      </c>
      <c r="CP12">
        <v>0</v>
      </c>
      <c r="CQ12">
        <v>-195443</v>
      </c>
      <c r="CR12">
        <v>0</v>
      </c>
      <c r="CS12">
        <v>0</v>
      </c>
      <c r="CT12">
        <v>0</v>
      </c>
      <c r="CU12">
        <v>-195443</v>
      </c>
      <c r="CV12">
        <v>0</v>
      </c>
      <c r="CW12">
        <v>-195443</v>
      </c>
      <c r="CX12">
        <v>0</v>
      </c>
      <c r="CY12">
        <v>0</v>
      </c>
      <c r="CZ12">
        <v>0</v>
      </c>
      <c r="DA12">
        <v>0</v>
      </c>
      <c r="DB12">
        <v>0</v>
      </c>
      <c r="DC12">
        <v>0</v>
      </c>
      <c r="DD12">
        <v>-14771</v>
      </c>
      <c r="DE12">
        <v>0</v>
      </c>
      <c r="DF12">
        <v>-14771</v>
      </c>
      <c r="DG12">
        <v>-1500</v>
      </c>
      <c r="DH12">
        <v>0</v>
      </c>
      <c r="DI12">
        <v>-1500</v>
      </c>
      <c r="DJ12">
        <v>-16271</v>
      </c>
      <c r="DK12">
        <v>0</v>
      </c>
      <c r="DL12">
        <v>0</v>
      </c>
      <c r="DM12">
        <v>0</v>
      </c>
      <c r="DN12">
        <v>-16271</v>
      </c>
      <c r="DO12">
        <v>0</v>
      </c>
      <c r="DP12">
        <v>-16271</v>
      </c>
      <c r="DQ12">
        <v>37042927</v>
      </c>
      <c r="DR12">
        <v>0</v>
      </c>
      <c r="DS12">
        <v>37042927</v>
      </c>
    </row>
    <row r="13" spans="1:123" ht="12.75" x14ac:dyDescent="0.2">
      <c r="A13" s="468">
        <v>6</v>
      </c>
      <c r="B13" s="473" t="s">
        <v>641</v>
      </c>
      <c r="C13" s="403" t="s">
        <v>897</v>
      </c>
      <c r="D13" s="474" t="s">
        <v>898</v>
      </c>
      <c r="E13" s="480" t="s">
        <v>640</v>
      </c>
      <c r="F13" t="s">
        <v>926</v>
      </c>
      <c r="G13">
        <v>129106588</v>
      </c>
      <c r="H13">
        <v>0</v>
      </c>
      <c r="I13">
        <v>129106588</v>
      </c>
      <c r="J13">
        <v>46.6</v>
      </c>
      <c r="K13">
        <v>60163670</v>
      </c>
      <c r="L13">
        <v>0</v>
      </c>
      <c r="M13">
        <v>500000</v>
      </c>
      <c r="N13">
        <v>0</v>
      </c>
      <c r="O13">
        <v>60663670</v>
      </c>
      <c r="P13">
        <v>0</v>
      </c>
      <c r="Q13">
        <v>60663670</v>
      </c>
      <c r="R13">
        <v>-2498076</v>
      </c>
      <c r="S13">
        <v>0</v>
      </c>
      <c r="T13">
        <v>-2498076</v>
      </c>
      <c r="U13">
        <v>2007828</v>
      </c>
      <c r="V13">
        <v>0</v>
      </c>
      <c r="W13">
        <v>2007828</v>
      </c>
      <c r="X13">
        <v>-490248</v>
      </c>
      <c r="Y13">
        <v>0</v>
      </c>
      <c r="Z13">
        <v>0</v>
      </c>
      <c r="AA13">
        <v>0</v>
      </c>
      <c r="AB13">
        <v>-490248</v>
      </c>
      <c r="AC13">
        <v>0</v>
      </c>
      <c r="AD13">
        <v>-490248</v>
      </c>
      <c r="AE13">
        <v>490248</v>
      </c>
      <c r="AF13">
        <v>0</v>
      </c>
      <c r="AG13">
        <v>490248</v>
      </c>
      <c r="AH13">
        <v>-3698351</v>
      </c>
      <c r="AI13">
        <v>0</v>
      </c>
      <c r="AJ13">
        <v>-3698351</v>
      </c>
      <c r="AK13">
        <v>-6377</v>
      </c>
      <c r="AL13">
        <v>0</v>
      </c>
      <c r="AM13">
        <v>-6377</v>
      </c>
      <c r="AN13">
        <v>1217515</v>
      </c>
      <c r="AO13">
        <v>0</v>
      </c>
      <c r="AP13">
        <v>1217515</v>
      </c>
      <c r="AQ13">
        <v>-2480836</v>
      </c>
      <c r="AR13">
        <v>0</v>
      </c>
      <c r="AS13">
        <v>-2480836</v>
      </c>
      <c r="AT13">
        <v>-3553048</v>
      </c>
      <c r="AU13">
        <v>0</v>
      </c>
      <c r="AV13">
        <v>-3553048</v>
      </c>
      <c r="AW13">
        <v>-88436</v>
      </c>
      <c r="AX13">
        <v>0</v>
      </c>
      <c r="AY13">
        <v>-88436</v>
      </c>
      <c r="AZ13">
        <v>-40642</v>
      </c>
      <c r="BA13">
        <v>0</v>
      </c>
      <c r="BB13">
        <v>-40642</v>
      </c>
      <c r="BC13">
        <v>-6162962</v>
      </c>
      <c r="BD13">
        <v>0</v>
      </c>
      <c r="BE13">
        <v>-300000</v>
      </c>
      <c r="BF13">
        <v>0</v>
      </c>
      <c r="BG13">
        <v>-6462962</v>
      </c>
      <c r="BH13">
        <v>0</v>
      </c>
      <c r="BI13">
        <v>-6462962</v>
      </c>
      <c r="BJ13">
        <v>0</v>
      </c>
      <c r="BK13">
        <v>0</v>
      </c>
      <c r="BL13">
        <v>0</v>
      </c>
      <c r="BM13">
        <v>-1480447</v>
      </c>
      <c r="BN13">
        <v>0</v>
      </c>
      <c r="BO13">
        <v>-1480447</v>
      </c>
      <c r="BP13">
        <v>-1480447</v>
      </c>
      <c r="BQ13">
        <v>0</v>
      </c>
      <c r="BR13">
        <v>0</v>
      </c>
      <c r="BS13">
        <v>0</v>
      </c>
      <c r="BT13">
        <v>-1480447</v>
      </c>
      <c r="BU13">
        <v>0</v>
      </c>
      <c r="BV13">
        <v>-1480447</v>
      </c>
      <c r="BW13">
        <v>-153695</v>
      </c>
      <c r="BX13">
        <v>0</v>
      </c>
      <c r="BY13">
        <v>-153695</v>
      </c>
      <c r="BZ13">
        <v>-54320</v>
      </c>
      <c r="CA13">
        <v>0</v>
      </c>
      <c r="CB13">
        <v>-54320</v>
      </c>
      <c r="CC13">
        <v>-11829</v>
      </c>
      <c r="CD13">
        <v>0</v>
      </c>
      <c r="CE13">
        <v>-11829</v>
      </c>
      <c r="CF13">
        <v>0</v>
      </c>
      <c r="CG13">
        <v>0</v>
      </c>
      <c r="CH13">
        <v>0</v>
      </c>
      <c r="CI13">
        <v>-45951</v>
      </c>
      <c r="CJ13">
        <v>0</v>
      </c>
      <c r="CK13">
        <v>-45951</v>
      </c>
      <c r="CL13">
        <v>0</v>
      </c>
      <c r="CM13">
        <v>0</v>
      </c>
      <c r="CN13">
        <v>0</v>
      </c>
      <c r="CO13">
        <v>0</v>
      </c>
      <c r="CP13">
        <v>0</v>
      </c>
      <c r="CQ13">
        <v>-265795</v>
      </c>
      <c r="CR13">
        <v>0</v>
      </c>
      <c r="CS13">
        <v>0</v>
      </c>
      <c r="CT13">
        <v>0</v>
      </c>
      <c r="CU13">
        <v>-265795</v>
      </c>
      <c r="CV13">
        <v>0</v>
      </c>
      <c r="CW13">
        <v>-265795</v>
      </c>
      <c r="CX13">
        <v>0</v>
      </c>
      <c r="CY13">
        <v>0</v>
      </c>
      <c r="CZ13">
        <v>0</v>
      </c>
      <c r="DA13">
        <v>0</v>
      </c>
      <c r="DB13">
        <v>0</v>
      </c>
      <c r="DC13">
        <v>0</v>
      </c>
      <c r="DD13">
        <v>-40642</v>
      </c>
      <c r="DE13">
        <v>0</v>
      </c>
      <c r="DF13">
        <v>-40642</v>
      </c>
      <c r="DG13">
        <v>-1500</v>
      </c>
      <c r="DH13">
        <v>0</v>
      </c>
      <c r="DI13">
        <v>-1500</v>
      </c>
      <c r="DJ13">
        <v>-42142</v>
      </c>
      <c r="DK13">
        <v>0</v>
      </c>
      <c r="DL13">
        <v>0</v>
      </c>
      <c r="DM13">
        <v>0</v>
      </c>
      <c r="DN13">
        <v>-42142</v>
      </c>
      <c r="DO13">
        <v>0</v>
      </c>
      <c r="DP13">
        <v>-42142</v>
      </c>
      <c r="DQ13">
        <v>51922076</v>
      </c>
      <c r="DR13">
        <v>0</v>
      </c>
      <c r="DS13">
        <v>51922076</v>
      </c>
    </row>
    <row r="14" spans="1:123" ht="12.75" x14ac:dyDescent="0.2">
      <c r="A14" s="468">
        <v>7</v>
      </c>
      <c r="B14" s="473" t="s">
        <v>643</v>
      </c>
      <c r="C14" s="403" t="s">
        <v>897</v>
      </c>
      <c r="D14" s="474" t="s">
        <v>898</v>
      </c>
      <c r="E14" s="480" t="s">
        <v>642</v>
      </c>
      <c r="F14" t="s">
        <v>926</v>
      </c>
      <c r="G14">
        <v>137226748</v>
      </c>
      <c r="H14">
        <v>511250</v>
      </c>
      <c r="I14">
        <v>137737998</v>
      </c>
      <c r="J14">
        <v>46.6</v>
      </c>
      <c r="K14">
        <v>63947665</v>
      </c>
      <c r="L14">
        <v>238243</v>
      </c>
      <c r="M14">
        <v>-300000</v>
      </c>
      <c r="N14">
        <v>0</v>
      </c>
      <c r="O14">
        <v>63647665</v>
      </c>
      <c r="P14">
        <v>238243</v>
      </c>
      <c r="Q14">
        <v>63885908</v>
      </c>
      <c r="R14">
        <v>-2316922</v>
      </c>
      <c r="S14">
        <v>0</v>
      </c>
      <c r="T14">
        <v>-2316922</v>
      </c>
      <c r="U14">
        <v>2758889</v>
      </c>
      <c r="V14">
        <v>8387</v>
      </c>
      <c r="W14">
        <v>2767276</v>
      </c>
      <c r="X14">
        <v>441967</v>
      </c>
      <c r="Y14">
        <v>8387</v>
      </c>
      <c r="Z14">
        <v>0</v>
      </c>
      <c r="AA14">
        <v>0</v>
      </c>
      <c r="AB14">
        <v>441967</v>
      </c>
      <c r="AC14">
        <v>8387</v>
      </c>
      <c r="AD14">
        <v>450354</v>
      </c>
      <c r="AE14">
        <v>-441967</v>
      </c>
      <c r="AF14">
        <v>-8387</v>
      </c>
      <c r="AG14">
        <v>-450354</v>
      </c>
      <c r="AH14">
        <v>-4796957</v>
      </c>
      <c r="AI14">
        <v>0</v>
      </c>
      <c r="AJ14">
        <v>-4796957</v>
      </c>
      <c r="AK14">
        <v>-10250</v>
      </c>
      <c r="AL14">
        <v>0</v>
      </c>
      <c r="AM14">
        <v>-10250</v>
      </c>
      <c r="AN14">
        <v>1496038</v>
      </c>
      <c r="AO14">
        <v>0</v>
      </c>
      <c r="AP14">
        <v>1496038</v>
      </c>
      <c r="AQ14">
        <v>-3300919</v>
      </c>
      <c r="AR14">
        <v>0</v>
      </c>
      <c r="AS14">
        <v>-3300919</v>
      </c>
      <c r="AT14">
        <v>-5025805</v>
      </c>
      <c r="AU14">
        <v>0</v>
      </c>
      <c r="AV14">
        <v>-5025805</v>
      </c>
      <c r="AW14">
        <v>-29076</v>
      </c>
      <c r="AX14">
        <v>0</v>
      </c>
      <c r="AY14">
        <v>-29076</v>
      </c>
      <c r="AZ14">
        <v>-61200</v>
      </c>
      <c r="BA14">
        <v>0</v>
      </c>
      <c r="BB14">
        <v>-61200</v>
      </c>
      <c r="BC14">
        <v>-8417000</v>
      </c>
      <c r="BD14">
        <v>0</v>
      </c>
      <c r="BE14">
        <v>0</v>
      </c>
      <c r="BF14">
        <v>0</v>
      </c>
      <c r="BG14">
        <v>-8417000</v>
      </c>
      <c r="BH14">
        <v>0</v>
      </c>
      <c r="BI14">
        <v>-8417000</v>
      </c>
      <c r="BJ14">
        <v>-25000</v>
      </c>
      <c r="BK14">
        <v>0</v>
      </c>
      <c r="BL14">
        <v>-25000</v>
      </c>
      <c r="BM14">
        <v>-2240015</v>
      </c>
      <c r="BN14">
        <v>0</v>
      </c>
      <c r="BO14">
        <v>-2240015</v>
      </c>
      <c r="BP14">
        <v>-2265015</v>
      </c>
      <c r="BQ14">
        <v>0</v>
      </c>
      <c r="BR14">
        <v>0</v>
      </c>
      <c r="BS14">
        <v>0</v>
      </c>
      <c r="BT14">
        <v>-2265015</v>
      </c>
      <c r="BU14">
        <v>0</v>
      </c>
      <c r="BV14">
        <v>-2265015</v>
      </c>
      <c r="BW14">
        <v>-222526</v>
      </c>
      <c r="BX14">
        <v>0</v>
      </c>
      <c r="BY14">
        <v>-222526</v>
      </c>
      <c r="BZ14">
        <v>-72587</v>
      </c>
      <c r="CA14">
        <v>0</v>
      </c>
      <c r="CB14">
        <v>-72587</v>
      </c>
      <c r="CC14">
        <v>-6951</v>
      </c>
      <c r="CD14">
        <v>0</v>
      </c>
      <c r="CE14">
        <v>-6951</v>
      </c>
      <c r="CF14">
        <v>-46542</v>
      </c>
      <c r="CG14">
        <v>0</v>
      </c>
      <c r="CH14">
        <v>-46542</v>
      </c>
      <c r="CI14">
        <v>-14658</v>
      </c>
      <c r="CJ14">
        <v>0</v>
      </c>
      <c r="CK14">
        <v>-14658</v>
      </c>
      <c r="CL14">
        <v>0</v>
      </c>
      <c r="CM14">
        <v>0</v>
      </c>
      <c r="CN14">
        <v>0</v>
      </c>
      <c r="CO14">
        <v>0</v>
      </c>
      <c r="CP14">
        <v>0</v>
      </c>
      <c r="CQ14">
        <v>-363264</v>
      </c>
      <c r="CR14">
        <v>0</v>
      </c>
      <c r="CS14">
        <v>0</v>
      </c>
      <c r="CT14">
        <v>0</v>
      </c>
      <c r="CU14">
        <v>-363264</v>
      </c>
      <c r="CV14">
        <v>0</v>
      </c>
      <c r="CW14">
        <v>-363264</v>
      </c>
      <c r="CX14">
        <v>-52250</v>
      </c>
      <c r="CY14">
        <v>0</v>
      </c>
      <c r="CZ14">
        <v>-52250</v>
      </c>
      <c r="DA14">
        <v>0</v>
      </c>
      <c r="DB14">
        <v>0</v>
      </c>
      <c r="DC14">
        <v>0</v>
      </c>
      <c r="DD14">
        <v>0</v>
      </c>
      <c r="DE14">
        <v>0</v>
      </c>
      <c r="DF14">
        <v>0</v>
      </c>
      <c r="DG14">
        <v>-1500</v>
      </c>
      <c r="DH14">
        <v>0</v>
      </c>
      <c r="DI14">
        <v>-1500</v>
      </c>
      <c r="DJ14">
        <v>-53750</v>
      </c>
      <c r="DK14">
        <v>0</v>
      </c>
      <c r="DL14">
        <v>0</v>
      </c>
      <c r="DM14">
        <v>0</v>
      </c>
      <c r="DN14">
        <v>-53750</v>
      </c>
      <c r="DO14">
        <v>0</v>
      </c>
      <c r="DP14">
        <v>-53750</v>
      </c>
      <c r="DQ14">
        <v>52990603</v>
      </c>
      <c r="DR14">
        <v>246630</v>
      </c>
      <c r="DS14">
        <v>53237233</v>
      </c>
    </row>
    <row r="15" spans="1:123" ht="12.75" x14ac:dyDescent="0.2">
      <c r="A15" s="468">
        <v>8</v>
      </c>
      <c r="B15" s="473" t="s">
        <v>645</v>
      </c>
      <c r="C15" s="403" t="s">
        <v>897</v>
      </c>
      <c r="D15" s="474" t="s">
        <v>901</v>
      </c>
      <c r="E15" s="480" t="s">
        <v>644</v>
      </c>
      <c r="F15" t="s">
        <v>926</v>
      </c>
      <c r="G15">
        <v>62241461</v>
      </c>
      <c r="H15">
        <v>0</v>
      </c>
      <c r="I15">
        <v>62241461</v>
      </c>
      <c r="J15">
        <v>46.6</v>
      </c>
      <c r="K15">
        <v>29004521</v>
      </c>
      <c r="L15">
        <v>0</v>
      </c>
      <c r="M15">
        <v>0</v>
      </c>
      <c r="N15">
        <v>0</v>
      </c>
      <c r="O15">
        <v>29004521</v>
      </c>
      <c r="P15">
        <v>0</v>
      </c>
      <c r="Q15">
        <v>29004521</v>
      </c>
      <c r="R15">
        <v>-1014581</v>
      </c>
      <c r="S15">
        <v>0</v>
      </c>
      <c r="T15">
        <v>-1014581</v>
      </c>
      <c r="U15">
        <v>1297002</v>
      </c>
      <c r="V15">
        <v>0</v>
      </c>
      <c r="W15">
        <v>1297002</v>
      </c>
      <c r="X15">
        <v>282421</v>
      </c>
      <c r="Y15">
        <v>0</v>
      </c>
      <c r="Z15">
        <v>0</v>
      </c>
      <c r="AA15">
        <v>0</v>
      </c>
      <c r="AB15">
        <v>282421</v>
      </c>
      <c r="AC15">
        <v>0</v>
      </c>
      <c r="AD15">
        <v>282421</v>
      </c>
      <c r="AE15">
        <v>-282421</v>
      </c>
      <c r="AF15">
        <v>0</v>
      </c>
      <c r="AG15">
        <v>-282421</v>
      </c>
      <c r="AH15">
        <v>-3061399</v>
      </c>
      <c r="AI15">
        <v>0</v>
      </c>
      <c r="AJ15">
        <v>-3061399</v>
      </c>
      <c r="AK15">
        <v>-31838</v>
      </c>
      <c r="AL15">
        <v>0</v>
      </c>
      <c r="AM15">
        <v>-31838</v>
      </c>
      <c r="AN15">
        <v>480589</v>
      </c>
      <c r="AO15">
        <v>0</v>
      </c>
      <c r="AP15">
        <v>480589</v>
      </c>
      <c r="AQ15">
        <v>-2580810</v>
      </c>
      <c r="AR15">
        <v>0</v>
      </c>
      <c r="AS15">
        <v>-2580810</v>
      </c>
      <c r="AT15">
        <v>-2225076</v>
      </c>
      <c r="AU15">
        <v>0</v>
      </c>
      <c r="AV15">
        <v>-2225076</v>
      </c>
      <c r="AW15">
        <v>-57062</v>
      </c>
      <c r="AX15">
        <v>0</v>
      </c>
      <c r="AY15">
        <v>-57062</v>
      </c>
      <c r="AZ15">
        <v>-87812</v>
      </c>
      <c r="BA15">
        <v>0</v>
      </c>
      <c r="BB15">
        <v>-87812</v>
      </c>
      <c r="BC15">
        <v>-4950760</v>
      </c>
      <c r="BD15">
        <v>0</v>
      </c>
      <c r="BE15">
        <v>0</v>
      </c>
      <c r="BF15">
        <v>0</v>
      </c>
      <c r="BG15">
        <v>-4950760</v>
      </c>
      <c r="BH15">
        <v>0</v>
      </c>
      <c r="BI15">
        <v>-4950760</v>
      </c>
      <c r="BJ15">
        <v>0</v>
      </c>
      <c r="BK15">
        <v>0</v>
      </c>
      <c r="BL15">
        <v>0</v>
      </c>
      <c r="BM15">
        <v>-315863</v>
      </c>
      <c r="BN15">
        <v>0</v>
      </c>
      <c r="BO15">
        <v>-315863</v>
      </c>
      <c r="BP15">
        <v>-315863</v>
      </c>
      <c r="BQ15">
        <v>0</v>
      </c>
      <c r="BR15">
        <v>-52200</v>
      </c>
      <c r="BS15">
        <v>0</v>
      </c>
      <c r="BT15">
        <v>-368063</v>
      </c>
      <c r="BU15">
        <v>0</v>
      </c>
      <c r="BV15">
        <v>-368063</v>
      </c>
      <c r="BW15">
        <v>-43488</v>
      </c>
      <c r="BX15">
        <v>0</v>
      </c>
      <c r="BY15">
        <v>-43488</v>
      </c>
      <c r="BZ15">
        <v>-10403</v>
      </c>
      <c r="CA15">
        <v>0</v>
      </c>
      <c r="CB15">
        <v>-10403</v>
      </c>
      <c r="CC15">
        <v>-7133</v>
      </c>
      <c r="CD15">
        <v>0</v>
      </c>
      <c r="CE15">
        <v>-7133</v>
      </c>
      <c r="CF15">
        <v>0</v>
      </c>
      <c r="CG15">
        <v>0</v>
      </c>
      <c r="CH15">
        <v>0</v>
      </c>
      <c r="CI15">
        <v>-10311</v>
      </c>
      <c r="CJ15">
        <v>0</v>
      </c>
      <c r="CK15">
        <v>-10311</v>
      </c>
      <c r="CL15">
        <v>0</v>
      </c>
      <c r="CM15">
        <v>0</v>
      </c>
      <c r="CN15">
        <v>0</v>
      </c>
      <c r="CO15">
        <v>0</v>
      </c>
      <c r="CP15">
        <v>0</v>
      </c>
      <c r="CQ15">
        <v>-71335</v>
      </c>
      <c r="CR15">
        <v>0</v>
      </c>
      <c r="CS15">
        <v>0</v>
      </c>
      <c r="CT15">
        <v>0</v>
      </c>
      <c r="CU15">
        <v>-71335</v>
      </c>
      <c r="CV15">
        <v>0</v>
      </c>
      <c r="CW15">
        <v>-71335</v>
      </c>
      <c r="CX15">
        <v>-8894</v>
      </c>
      <c r="CY15">
        <v>0</v>
      </c>
      <c r="CZ15">
        <v>-8894</v>
      </c>
      <c r="DA15">
        <v>-14698</v>
      </c>
      <c r="DB15">
        <v>0</v>
      </c>
      <c r="DC15">
        <v>-14698</v>
      </c>
      <c r="DD15">
        <v>-87812</v>
      </c>
      <c r="DE15">
        <v>0</v>
      </c>
      <c r="DF15">
        <v>-87812</v>
      </c>
      <c r="DG15">
        <v>-3000</v>
      </c>
      <c r="DH15">
        <v>0</v>
      </c>
      <c r="DI15">
        <v>-3000</v>
      </c>
      <c r="DJ15">
        <v>-114404</v>
      </c>
      <c r="DK15">
        <v>0</v>
      </c>
      <c r="DL15">
        <v>0</v>
      </c>
      <c r="DM15">
        <v>0</v>
      </c>
      <c r="DN15">
        <v>-114404</v>
      </c>
      <c r="DO15">
        <v>0</v>
      </c>
      <c r="DP15">
        <v>-114404</v>
      </c>
      <c r="DQ15">
        <v>23782380</v>
      </c>
      <c r="DR15">
        <v>0</v>
      </c>
      <c r="DS15">
        <v>23782380</v>
      </c>
    </row>
    <row r="16" spans="1:123" ht="12.75" x14ac:dyDescent="0.2">
      <c r="A16" s="468">
        <v>9</v>
      </c>
      <c r="B16" s="473" t="s">
        <v>646</v>
      </c>
      <c r="C16" s="403" t="s">
        <v>902</v>
      </c>
      <c r="D16" s="474" t="s">
        <v>903</v>
      </c>
      <c r="E16" s="480" t="s">
        <v>582</v>
      </c>
      <c r="F16" t="s">
        <v>926</v>
      </c>
      <c r="G16">
        <v>149164135</v>
      </c>
      <c r="H16">
        <v>0</v>
      </c>
      <c r="I16">
        <v>149164135</v>
      </c>
      <c r="J16">
        <v>46.6</v>
      </c>
      <c r="K16">
        <v>69510487</v>
      </c>
      <c r="L16">
        <v>0</v>
      </c>
      <c r="M16">
        <v>0</v>
      </c>
      <c r="N16">
        <v>0</v>
      </c>
      <c r="O16">
        <v>69510487</v>
      </c>
      <c r="P16">
        <v>0</v>
      </c>
      <c r="Q16">
        <v>69510487</v>
      </c>
      <c r="R16">
        <v>-2827773</v>
      </c>
      <c r="S16">
        <v>0</v>
      </c>
      <c r="T16">
        <v>-2827773</v>
      </c>
      <c r="U16">
        <v>2026233</v>
      </c>
      <c r="V16">
        <v>0</v>
      </c>
      <c r="W16">
        <v>2026233</v>
      </c>
      <c r="X16">
        <v>-801540</v>
      </c>
      <c r="Y16">
        <v>0</v>
      </c>
      <c r="Z16">
        <v>0</v>
      </c>
      <c r="AA16">
        <v>0</v>
      </c>
      <c r="AB16">
        <v>-801540</v>
      </c>
      <c r="AC16">
        <v>0</v>
      </c>
      <c r="AD16">
        <v>-801540</v>
      </c>
      <c r="AE16">
        <v>801540</v>
      </c>
      <c r="AF16">
        <v>0</v>
      </c>
      <c r="AG16">
        <v>801540</v>
      </c>
      <c r="AH16">
        <v>-3827104</v>
      </c>
      <c r="AI16">
        <v>0</v>
      </c>
      <c r="AJ16">
        <v>-3827104</v>
      </c>
      <c r="AK16">
        <v>-6628</v>
      </c>
      <c r="AL16">
        <v>0</v>
      </c>
      <c r="AM16">
        <v>-6628</v>
      </c>
      <c r="AN16">
        <v>1417565</v>
      </c>
      <c r="AO16">
        <v>0</v>
      </c>
      <c r="AP16">
        <v>1417565</v>
      </c>
      <c r="AQ16">
        <v>-2409539</v>
      </c>
      <c r="AR16">
        <v>0</v>
      </c>
      <c r="AS16">
        <v>-2409539</v>
      </c>
      <c r="AT16">
        <v>-3638617</v>
      </c>
      <c r="AU16">
        <v>0</v>
      </c>
      <c r="AV16">
        <v>-3638617</v>
      </c>
      <c r="AW16">
        <v>-23905</v>
      </c>
      <c r="AX16">
        <v>0</v>
      </c>
      <c r="AY16">
        <v>-23905</v>
      </c>
      <c r="AZ16">
        <v>0</v>
      </c>
      <c r="BA16">
        <v>0</v>
      </c>
      <c r="BB16">
        <v>0</v>
      </c>
      <c r="BC16">
        <v>-6072061</v>
      </c>
      <c r="BD16">
        <v>0</v>
      </c>
      <c r="BE16">
        <v>0</v>
      </c>
      <c r="BF16">
        <v>0</v>
      </c>
      <c r="BG16">
        <v>-6072061</v>
      </c>
      <c r="BH16">
        <v>0</v>
      </c>
      <c r="BI16">
        <v>-6072061</v>
      </c>
      <c r="BJ16">
        <v>0</v>
      </c>
      <c r="BK16">
        <v>0</v>
      </c>
      <c r="BL16">
        <v>0</v>
      </c>
      <c r="BM16">
        <v>-1913642</v>
      </c>
      <c r="BN16">
        <v>0</v>
      </c>
      <c r="BO16">
        <v>-1913642</v>
      </c>
      <c r="BP16">
        <v>-1913642</v>
      </c>
      <c r="BQ16">
        <v>0</v>
      </c>
      <c r="BR16">
        <v>0</v>
      </c>
      <c r="BS16">
        <v>0</v>
      </c>
      <c r="BT16">
        <v>-1913642</v>
      </c>
      <c r="BU16">
        <v>0</v>
      </c>
      <c r="BV16">
        <v>-1913642</v>
      </c>
      <c r="BW16">
        <v>-170576</v>
      </c>
      <c r="BX16">
        <v>0</v>
      </c>
      <c r="BY16">
        <v>-170576</v>
      </c>
      <c r="BZ16">
        <v>-2423</v>
      </c>
      <c r="CA16">
        <v>0</v>
      </c>
      <c r="CB16">
        <v>-2423</v>
      </c>
      <c r="CC16">
        <v>-5976</v>
      </c>
      <c r="CD16">
        <v>0</v>
      </c>
      <c r="CE16">
        <v>-5976</v>
      </c>
      <c r="CF16">
        <v>0</v>
      </c>
      <c r="CG16">
        <v>0</v>
      </c>
      <c r="CH16">
        <v>0</v>
      </c>
      <c r="CI16">
        <v>0</v>
      </c>
      <c r="CJ16">
        <v>0</v>
      </c>
      <c r="CK16">
        <v>0</v>
      </c>
      <c r="CL16">
        <v>-561388</v>
      </c>
      <c r="CM16">
        <v>0</v>
      </c>
      <c r="CN16">
        <v>-561388</v>
      </c>
      <c r="CO16">
        <v>0</v>
      </c>
      <c r="CP16">
        <v>0</v>
      </c>
      <c r="CQ16">
        <v>-740363</v>
      </c>
      <c r="CR16">
        <v>0</v>
      </c>
      <c r="CS16">
        <v>0</v>
      </c>
      <c r="CT16">
        <v>0</v>
      </c>
      <c r="CU16">
        <v>-740363</v>
      </c>
      <c r="CV16">
        <v>0</v>
      </c>
      <c r="CW16">
        <v>-740363</v>
      </c>
      <c r="CX16">
        <v>0</v>
      </c>
      <c r="CY16">
        <v>0</v>
      </c>
      <c r="CZ16">
        <v>0</v>
      </c>
      <c r="DA16">
        <v>-207692</v>
      </c>
      <c r="DB16">
        <v>0</v>
      </c>
      <c r="DC16">
        <v>-207692</v>
      </c>
      <c r="DD16">
        <v>0</v>
      </c>
      <c r="DE16">
        <v>0</v>
      </c>
      <c r="DF16">
        <v>0</v>
      </c>
      <c r="DG16">
        <v>0</v>
      </c>
      <c r="DH16">
        <v>0</v>
      </c>
      <c r="DI16">
        <v>0</v>
      </c>
      <c r="DJ16">
        <v>-207692</v>
      </c>
      <c r="DK16">
        <v>0</v>
      </c>
      <c r="DL16">
        <v>0</v>
      </c>
      <c r="DM16">
        <v>0</v>
      </c>
      <c r="DN16">
        <v>-207692</v>
      </c>
      <c r="DO16">
        <v>0</v>
      </c>
      <c r="DP16">
        <v>-207692</v>
      </c>
      <c r="DQ16">
        <v>59775189</v>
      </c>
      <c r="DR16">
        <v>0</v>
      </c>
      <c r="DS16">
        <v>59775189</v>
      </c>
    </row>
    <row r="17" spans="1:123" ht="12.75" x14ac:dyDescent="0.2">
      <c r="A17" s="468">
        <v>10</v>
      </c>
      <c r="B17" s="473" t="s">
        <v>648</v>
      </c>
      <c r="C17" s="403" t="s">
        <v>902</v>
      </c>
      <c r="D17" s="474" t="s">
        <v>903</v>
      </c>
      <c r="E17" s="480" t="s">
        <v>647</v>
      </c>
      <c r="F17" t="s">
        <v>926</v>
      </c>
      <c r="G17">
        <v>302855522</v>
      </c>
      <c r="H17">
        <v>0</v>
      </c>
      <c r="I17">
        <v>302855522</v>
      </c>
      <c r="J17">
        <v>46.6</v>
      </c>
      <c r="K17">
        <v>141130673</v>
      </c>
      <c r="L17">
        <v>0</v>
      </c>
      <c r="M17">
        <v>-700000</v>
      </c>
      <c r="N17">
        <v>0</v>
      </c>
      <c r="O17">
        <v>140430673</v>
      </c>
      <c r="P17">
        <v>0</v>
      </c>
      <c r="Q17">
        <v>140430673</v>
      </c>
      <c r="R17">
        <v>-8275391</v>
      </c>
      <c r="S17">
        <v>0</v>
      </c>
      <c r="T17">
        <v>-8275391</v>
      </c>
      <c r="U17">
        <v>5741824</v>
      </c>
      <c r="V17">
        <v>0</v>
      </c>
      <c r="W17">
        <v>5741824</v>
      </c>
      <c r="X17">
        <v>-2533567</v>
      </c>
      <c r="Y17">
        <v>0</v>
      </c>
      <c r="Z17">
        <v>0</v>
      </c>
      <c r="AA17">
        <v>0</v>
      </c>
      <c r="AB17">
        <v>-2533567</v>
      </c>
      <c r="AC17">
        <v>0</v>
      </c>
      <c r="AD17">
        <v>-2533567</v>
      </c>
      <c r="AE17">
        <v>2533567</v>
      </c>
      <c r="AF17">
        <v>0</v>
      </c>
      <c r="AG17">
        <v>2533567</v>
      </c>
      <c r="AH17">
        <v>-5644864</v>
      </c>
      <c r="AI17">
        <v>0</v>
      </c>
      <c r="AJ17">
        <v>-5644864</v>
      </c>
      <c r="AK17">
        <v>0</v>
      </c>
      <c r="AL17">
        <v>0</v>
      </c>
      <c r="AM17">
        <v>0</v>
      </c>
      <c r="AN17">
        <v>2536346</v>
      </c>
      <c r="AO17">
        <v>0</v>
      </c>
      <c r="AP17">
        <v>2536346</v>
      </c>
      <c r="AQ17">
        <v>-3108518</v>
      </c>
      <c r="AR17">
        <v>0</v>
      </c>
      <c r="AS17">
        <v>-3108518</v>
      </c>
      <c r="AT17">
        <v>-12478203</v>
      </c>
      <c r="AU17">
        <v>0</v>
      </c>
      <c r="AV17">
        <v>-12478203</v>
      </c>
      <c r="AW17">
        <v>-199466</v>
      </c>
      <c r="AX17">
        <v>0</v>
      </c>
      <c r="AY17">
        <v>-199466</v>
      </c>
      <c r="AZ17">
        <v>0</v>
      </c>
      <c r="BA17">
        <v>0</v>
      </c>
      <c r="BB17">
        <v>0</v>
      </c>
      <c r="BC17">
        <v>-15786187</v>
      </c>
      <c r="BD17">
        <v>0</v>
      </c>
      <c r="BE17">
        <v>0</v>
      </c>
      <c r="BF17">
        <v>0</v>
      </c>
      <c r="BG17">
        <v>-15786187</v>
      </c>
      <c r="BH17">
        <v>0</v>
      </c>
      <c r="BI17">
        <v>-15786187</v>
      </c>
      <c r="BJ17">
        <v>0</v>
      </c>
      <c r="BK17">
        <v>0</v>
      </c>
      <c r="BL17">
        <v>0</v>
      </c>
      <c r="BM17">
        <v>-2329270</v>
      </c>
      <c r="BN17">
        <v>0</v>
      </c>
      <c r="BO17">
        <v>-2329270</v>
      </c>
      <c r="BP17">
        <v>-2329270</v>
      </c>
      <c r="BQ17">
        <v>0</v>
      </c>
      <c r="BR17">
        <v>0</v>
      </c>
      <c r="BS17">
        <v>0</v>
      </c>
      <c r="BT17">
        <v>-2329270</v>
      </c>
      <c r="BU17">
        <v>0</v>
      </c>
      <c r="BV17">
        <v>-2329270</v>
      </c>
      <c r="BW17">
        <v>-895787</v>
      </c>
      <c r="BX17">
        <v>0</v>
      </c>
      <c r="BY17">
        <v>-895787</v>
      </c>
      <c r="BZ17">
        <v>-81404</v>
      </c>
      <c r="CA17">
        <v>0</v>
      </c>
      <c r="CB17">
        <v>-81404</v>
      </c>
      <c r="CC17">
        <v>0</v>
      </c>
      <c r="CD17">
        <v>0</v>
      </c>
      <c r="CE17">
        <v>0</v>
      </c>
      <c r="CF17">
        <v>0</v>
      </c>
      <c r="CG17">
        <v>0</v>
      </c>
      <c r="CH17">
        <v>0</v>
      </c>
      <c r="CI17">
        <v>0</v>
      </c>
      <c r="CJ17">
        <v>0</v>
      </c>
      <c r="CK17">
        <v>0</v>
      </c>
      <c r="CL17">
        <v>0</v>
      </c>
      <c r="CM17">
        <v>0</v>
      </c>
      <c r="CN17">
        <v>0</v>
      </c>
      <c r="CO17">
        <v>0</v>
      </c>
      <c r="CP17">
        <v>0</v>
      </c>
      <c r="CQ17">
        <v>-977191</v>
      </c>
      <c r="CR17">
        <v>0</v>
      </c>
      <c r="CS17">
        <v>0</v>
      </c>
      <c r="CT17">
        <v>0</v>
      </c>
      <c r="CU17">
        <v>-977191</v>
      </c>
      <c r="CV17">
        <v>0</v>
      </c>
      <c r="CW17">
        <v>-977191</v>
      </c>
      <c r="CX17">
        <v>0</v>
      </c>
      <c r="CY17">
        <v>0</v>
      </c>
      <c r="CZ17">
        <v>0</v>
      </c>
      <c r="DA17">
        <v>-3231</v>
      </c>
      <c r="DB17">
        <v>0</v>
      </c>
      <c r="DC17">
        <v>-3231</v>
      </c>
      <c r="DD17">
        <v>0</v>
      </c>
      <c r="DE17">
        <v>0</v>
      </c>
      <c r="DF17">
        <v>0</v>
      </c>
      <c r="DG17">
        <v>0</v>
      </c>
      <c r="DH17">
        <v>0</v>
      </c>
      <c r="DI17">
        <v>0</v>
      </c>
      <c r="DJ17">
        <v>-3231</v>
      </c>
      <c r="DK17">
        <v>0</v>
      </c>
      <c r="DL17">
        <v>0</v>
      </c>
      <c r="DM17">
        <v>0</v>
      </c>
      <c r="DN17">
        <v>-3231</v>
      </c>
      <c r="DO17">
        <v>0</v>
      </c>
      <c r="DP17">
        <v>-3231</v>
      </c>
      <c r="DQ17">
        <v>118801227</v>
      </c>
      <c r="DR17">
        <v>0</v>
      </c>
      <c r="DS17">
        <v>118801227</v>
      </c>
    </row>
    <row r="18" spans="1:123" ht="12.75" x14ac:dyDescent="0.2">
      <c r="A18" s="468">
        <v>11</v>
      </c>
      <c r="B18" s="473" t="s">
        <v>650</v>
      </c>
      <c r="C18" s="403" t="s">
        <v>904</v>
      </c>
      <c r="D18" s="474" t="s">
        <v>905</v>
      </c>
      <c r="E18" s="480" t="s">
        <v>649</v>
      </c>
      <c r="F18" t="s">
        <v>926</v>
      </c>
      <c r="G18">
        <v>137015160</v>
      </c>
      <c r="H18">
        <v>1225000</v>
      </c>
      <c r="I18">
        <v>138240160</v>
      </c>
      <c r="J18">
        <v>46.6</v>
      </c>
      <c r="K18">
        <v>63849065</v>
      </c>
      <c r="L18">
        <v>570850</v>
      </c>
      <c r="M18">
        <v>-1366505</v>
      </c>
      <c r="N18">
        <v>0</v>
      </c>
      <c r="O18">
        <v>62482560</v>
      </c>
      <c r="P18">
        <v>570850</v>
      </c>
      <c r="Q18">
        <v>63053410</v>
      </c>
      <c r="R18">
        <v>-1566646</v>
      </c>
      <c r="S18">
        <v>0</v>
      </c>
      <c r="T18">
        <v>-1566646</v>
      </c>
      <c r="U18">
        <v>4753196</v>
      </c>
      <c r="V18">
        <v>5988</v>
      </c>
      <c r="W18">
        <v>4759184</v>
      </c>
      <c r="X18">
        <v>3186550</v>
      </c>
      <c r="Y18">
        <v>5988</v>
      </c>
      <c r="Z18">
        <v>-126954</v>
      </c>
      <c r="AA18">
        <v>0</v>
      </c>
      <c r="AB18">
        <v>3059596</v>
      </c>
      <c r="AC18">
        <v>5988</v>
      </c>
      <c r="AD18">
        <v>3065584</v>
      </c>
      <c r="AE18">
        <v>-3059596</v>
      </c>
      <c r="AF18">
        <v>-5988</v>
      </c>
      <c r="AG18">
        <v>-3065584</v>
      </c>
      <c r="AH18">
        <v>-6264514</v>
      </c>
      <c r="AI18">
        <v>0</v>
      </c>
      <c r="AJ18">
        <v>-6264514</v>
      </c>
      <c r="AK18">
        <v>0</v>
      </c>
      <c r="AL18">
        <v>0</v>
      </c>
      <c r="AM18">
        <v>0</v>
      </c>
      <c r="AN18">
        <v>1178132</v>
      </c>
      <c r="AO18">
        <v>12253</v>
      </c>
      <c r="AP18">
        <v>1190385</v>
      </c>
      <c r="AQ18">
        <v>-5086382</v>
      </c>
      <c r="AR18">
        <v>12253</v>
      </c>
      <c r="AS18">
        <v>-5074129</v>
      </c>
      <c r="AT18">
        <v>-4435872</v>
      </c>
      <c r="AU18">
        <v>0</v>
      </c>
      <c r="AV18">
        <v>-4435872</v>
      </c>
      <c r="AW18">
        <v>0</v>
      </c>
      <c r="AX18">
        <v>0</v>
      </c>
      <c r="AY18">
        <v>0</v>
      </c>
      <c r="AZ18">
        <v>-5474</v>
      </c>
      <c r="BA18">
        <v>0</v>
      </c>
      <c r="BB18">
        <v>-5474</v>
      </c>
      <c r="BC18">
        <v>-9527728</v>
      </c>
      <c r="BD18">
        <v>12253</v>
      </c>
      <c r="BE18">
        <v>-376038</v>
      </c>
      <c r="BF18">
        <v>0</v>
      </c>
      <c r="BG18">
        <v>-9903766</v>
      </c>
      <c r="BH18">
        <v>12253</v>
      </c>
      <c r="BI18">
        <v>-9891513</v>
      </c>
      <c r="BJ18">
        <v>0</v>
      </c>
      <c r="BK18">
        <v>0</v>
      </c>
      <c r="BL18">
        <v>0</v>
      </c>
      <c r="BM18">
        <v>-2061016</v>
      </c>
      <c r="BN18">
        <v>0</v>
      </c>
      <c r="BO18">
        <v>-2061016</v>
      </c>
      <c r="BP18">
        <v>-2061016</v>
      </c>
      <c r="BQ18">
        <v>0</v>
      </c>
      <c r="BR18">
        <v>-446795</v>
      </c>
      <c r="BS18">
        <v>0</v>
      </c>
      <c r="BT18">
        <v>-2507811</v>
      </c>
      <c r="BU18">
        <v>0</v>
      </c>
      <c r="BV18">
        <v>-2507811</v>
      </c>
      <c r="BW18">
        <v>-10895</v>
      </c>
      <c r="BX18">
        <v>0</v>
      </c>
      <c r="BY18">
        <v>-10895</v>
      </c>
      <c r="BZ18">
        <v>-34967</v>
      </c>
      <c r="CA18">
        <v>0</v>
      </c>
      <c r="CB18">
        <v>-34967</v>
      </c>
      <c r="CC18">
        <v>0</v>
      </c>
      <c r="CD18">
        <v>0</v>
      </c>
      <c r="CE18">
        <v>0</v>
      </c>
      <c r="CF18">
        <v>0</v>
      </c>
      <c r="CG18">
        <v>0</v>
      </c>
      <c r="CH18">
        <v>0</v>
      </c>
      <c r="CI18">
        <v>0</v>
      </c>
      <c r="CJ18">
        <v>0</v>
      </c>
      <c r="CK18">
        <v>0</v>
      </c>
      <c r="CL18">
        <v>0</v>
      </c>
      <c r="CM18">
        <v>-252508</v>
      </c>
      <c r="CN18">
        <v>-252508</v>
      </c>
      <c r="CO18">
        <v>-252508</v>
      </c>
      <c r="CP18">
        <v>0</v>
      </c>
      <c r="CQ18">
        <v>-45862</v>
      </c>
      <c r="CR18">
        <v>-252508</v>
      </c>
      <c r="CS18">
        <v>5752</v>
      </c>
      <c r="CT18">
        <v>0</v>
      </c>
      <c r="CU18">
        <v>-40110</v>
      </c>
      <c r="CV18">
        <v>-252508</v>
      </c>
      <c r="CW18">
        <v>-292618</v>
      </c>
      <c r="CX18">
        <v>0</v>
      </c>
      <c r="CY18">
        <v>0</v>
      </c>
      <c r="CZ18">
        <v>0</v>
      </c>
      <c r="DA18">
        <v>0</v>
      </c>
      <c r="DB18">
        <v>0</v>
      </c>
      <c r="DC18">
        <v>0</v>
      </c>
      <c r="DD18">
        <v>-5474</v>
      </c>
      <c r="DE18">
        <v>0</v>
      </c>
      <c r="DF18">
        <v>-5474</v>
      </c>
      <c r="DG18">
        <v>-3000</v>
      </c>
      <c r="DH18">
        <v>0</v>
      </c>
      <c r="DI18">
        <v>-3000</v>
      </c>
      <c r="DJ18">
        <v>-8474</v>
      </c>
      <c r="DK18">
        <v>0</v>
      </c>
      <c r="DL18">
        <v>0</v>
      </c>
      <c r="DM18">
        <v>0</v>
      </c>
      <c r="DN18">
        <v>-8474</v>
      </c>
      <c r="DO18">
        <v>0</v>
      </c>
      <c r="DP18">
        <v>-8474</v>
      </c>
      <c r="DQ18">
        <v>53081995</v>
      </c>
      <c r="DR18">
        <v>336583</v>
      </c>
      <c r="DS18">
        <v>53418578</v>
      </c>
    </row>
    <row r="19" spans="1:123" ht="12.75" x14ac:dyDescent="0.2">
      <c r="A19" s="468">
        <v>12</v>
      </c>
      <c r="B19" s="473" t="s">
        <v>652</v>
      </c>
      <c r="C19" s="403" t="s">
        <v>897</v>
      </c>
      <c r="D19" s="474" t="s">
        <v>899</v>
      </c>
      <c r="E19" s="480" t="s">
        <v>651</v>
      </c>
      <c r="F19" t="s">
        <v>926</v>
      </c>
      <c r="G19">
        <v>52555924</v>
      </c>
      <c r="H19">
        <v>0</v>
      </c>
      <c r="I19">
        <v>52555924</v>
      </c>
      <c r="J19">
        <v>46.6</v>
      </c>
      <c r="K19">
        <v>24491061</v>
      </c>
      <c r="L19">
        <v>0</v>
      </c>
      <c r="M19">
        <v>0</v>
      </c>
      <c r="N19">
        <v>0</v>
      </c>
      <c r="O19">
        <v>24491061</v>
      </c>
      <c r="P19">
        <v>0</v>
      </c>
      <c r="Q19">
        <v>24491061</v>
      </c>
      <c r="R19">
        <v>-743819</v>
      </c>
      <c r="S19">
        <v>0</v>
      </c>
      <c r="T19">
        <v>-743819</v>
      </c>
      <c r="U19">
        <v>3688013</v>
      </c>
      <c r="V19">
        <v>0</v>
      </c>
      <c r="W19">
        <v>3688013</v>
      </c>
      <c r="X19">
        <v>2944194</v>
      </c>
      <c r="Y19">
        <v>0</v>
      </c>
      <c r="Z19">
        <v>0</v>
      </c>
      <c r="AA19">
        <v>0</v>
      </c>
      <c r="AB19">
        <v>2944194</v>
      </c>
      <c r="AC19">
        <v>0</v>
      </c>
      <c r="AD19">
        <v>2944194</v>
      </c>
      <c r="AE19">
        <v>-2944194</v>
      </c>
      <c r="AF19">
        <v>0</v>
      </c>
      <c r="AG19">
        <v>-2944194</v>
      </c>
      <c r="AH19">
        <v>-1783201</v>
      </c>
      <c r="AI19">
        <v>0</v>
      </c>
      <c r="AJ19">
        <v>-1783201</v>
      </c>
      <c r="AK19">
        <v>-2771</v>
      </c>
      <c r="AL19">
        <v>0</v>
      </c>
      <c r="AM19">
        <v>-2771</v>
      </c>
      <c r="AN19">
        <v>491004</v>
      </c>
      <c r="AO19">
        <v>0</v>
      </c>
      <c r="AP19">
        <v>491004</v>
      </c>
      <c r="AQ19">
        <v>-1292197</v>
      </c>
      <c r="AR19">
        <v>0</v>
      </c>
      <c r="AS19">
        <v>-1292197</v>
      </c>
      <c r="AT19">
        <v>-1691421</v>
      </c>
      <c r="AU19">
        <v>0</v>
      </c>
      <c r="AV19">
        <v>-1691421</v>
      </c>
      <c r="AW19">
        <v>-100159</v>
      </c>
      <c r="AX19">
        <v>0</v>
      </c>
      <c r="AY19">
        <v>-100159</v>
      </c>
      <c r="AZ19">
        <v>0</v>
      </c>
      <c r="BA19">
        <v>0</v>
      </c>
      <c r="BB19">
        <v>0</v>
      </c>
      <c r="BC19">
        <v>-3083777</v>
      </c>
      <c r="BD19">
        <v>0</v>
      </c>
      <c r="BE19">
        <v>0</v>
      </c>
      <c r="BF19">
        <v>0</v>
      </c>
      <c r="BG19">
        <v>-3083777</v>
      </c>
      <c r="BH19">
        <v>0</v>
      </c>
      <c r="BI19">
        <v>-3083777</v>
      </c>
      <c r="BJ19">
        <v>-470174</v>
      </c>
      <c r="BK19">
        <v>0</v>
      </c>
      <c r="BL19">
        <v>-470174</v>
      </c>
      <c r="BM19">
        <v>-587737</v>
      </c>
      <c r="BN19">
        <v>0</v>
      </c>
      <c r="BO19">
        <v>-587737</v>
      </c>
      <c r="BP19">
        <v>-1057911</v>
      </c>
      <c r="BQ19">
        <v>0</v>
      </c>
      <c r="BR19">
        <v>0</v>
      </c>
      <c r="BS19">
        <v>0</v>
      </c>
      <c r="BT19">
        <v>-1057911</v>
      </c>
      <c r="BU19">
        <v>0</v>
      </c>
      <c r="BV19">
        <v>-1057911</v>
      </c>
      <c r="BW19">
        <v>0</v>
      </c>
      <c r="BX19">
        <v>0</v>
      </c>
      <c r="BY19">
        <v>0</v>
      </c>
      <c r="BZ19">
        <v>0</v>
      </c>
      <c r="CA19">
        <v>0</v>
      </c>
      <c r="CB19">
        <v>0</v>
      </c>
      <c r="CC19">
        <v>0</v>
      </c>
      <c r="CD19">
        <v>0</v>
      </c>
      <c r="CE19">
        <v>0</v>
      </c>
      <c r="CF19">
        <v>0</v>
      </c>
      <c r="CG19">
        <v>0</v>
      </c>
      <c r="CH19">
        <v>0</v>
      </c>
      <c r="CI19">
        <v>0</v>
      </c>
      <c r="CJ19">
        <v>0</v>
      </c>
      <c r="CK19">
        <v>0</v>
      </c>
      <c r="CL19">
        <v>0</v>
      </c>
      <c r="CM19">
        <v>0</v>
      </c>
      <c r="CN19">
        <v>0</v>
      </c>
      <c r="CO19">
        <v>0</v>
      </c>
      <c r="CP19">
        <v>0</v>
      </c>
      <c r="CQ19">
        <v>0</v>
      </c>
      <c r="CR19">
        <v>0</v>
      </c>
      <c r="CS19">
        <v>0</v>
      </c>
      <c r="CT19">
        <v>0</v>
      </c>
      <c r="CU19">
        <v>0</v>
      </c>
      <c r="CV19">
        <v>0</v>
      </c>
      <c r="CW19">
        <v>0</v>
      </c>
      <c r="CX19">
        <v>0</v>
      </c>
      <c r="CY19">
        <v>0</v>
      </c>
      <c r="CZ19">
        <v>0</v>
      </c>
      <c r="DA19">
        <v>0</v>
      </c>
      <c r="DB19">
        <v>0</v>
      </c>
      <c r="DC19">
        <v>0</v>
      </c>
      <c r="DD19">
        <v>0</v>
      </c>
      <c r="DE19">
        <v>0</v>
      </c>
      <c r="DF19">
        <v>0</v>
      </c>
      <c r="DG19">
        <v>-1500</v>
      </c>
      <c r="DH19">
        <v>0</v>
      </c>
      <c r="DI19">
        <v>-1500</v>
      </c>
      <c r="DJ19">
        <v>-1500</v>
      </c>
      <c r="DK19">
        <v>0</v>
      </c>
      <c r="DL19">
        <v>0</v>
      </c>
      <c r="DM19">
        <v>0</v>
      </c>
      <c r="DN19">
        <v>-1500</v>
      </c>
      <c r="DO19">
        <v>0</v>
      </c>
      <c r="DP19">
        <v>-1500</v>
      </c>
      <c r="DQ19">
        <v>23292067</v>
      </c>
      <c r="DR19">
        <v>0</v>
      </c>
      <c r="DS19">
        <v>23292067</v>
      </c>
    </row>
    <row r="20" spans="1:123" ht="12.75" x14ac:dyDescent="0.2">
      <c r="A20" s="468">
        <v>13</v>
      </c>
      <c r="B20" s="473" t="s">
        <v>654</v>
      </c>
      <c r="C20" s="403" t="s">
        <v>897</v>
      </c>
      <c r="D20" s="474" t="s">
        <v>901</v>
      </c>
      <c r="E20" s="480" t="s">
        <v>653</v>
      </c>
      <c r="F20" t="s">
        <v>926</v>
      </c>
      <c r="G20">
        <v>195675928</v>
      </c>
      <c r="H20">
        <v>0</v>
      </c>
      <c r="I20">
        <v>195675928</v>
      </c>
      <c r="J20">
        <v>46.6</v>
      </c>
      <c r="K20">
        <v>91184982</v>
      </c>
      <c r="L20">
        <v>0</v>
      </c>
      <c r="M20">
        <v>2073950</v>
      </c>
      <c r="N20">
        <v>0</v>
      </c>
      <c r="O20">
        <v>93258932</v>
      </c>
      <c r="P20">
        <v>0</v>
      </c>
      <c r="Q20">
        <v>93258932</v>
      </c>
      <c r="R20">
        <v>-4662672</v>
      </c>
      <c r="S20">
        <v>0</v>
      </c>
      <c r="T20">
        <v>-4662672</v>
      </c>
      <c r="U20">
        <v>4793975</v>
      </c>
      <c r="V20">
        <v>0</v>
      </c>
      <c r="W20">
        <v>4793975</v>
      </c>
      <c r="X20">
        <v>131303</v>
      </c>
      <c r="Y20">
        <v>0</v>
      </c>
      <c r="Z20">
        <v>0</v>
      </c>
      <c r="AA20">
        <v>0</v>
      </c>
      <c r="AB20">
        <v>131303</v>
      </c>
      <c r="AC20">
        <v>0</v>
      </c>
      <c r="AD20">
        <v>131303</v>
      </c>
      <c r="AE20">
        <v>-131303</v>
      </c>
      <c r="AF20">
        <v>0</v>
      </c>
      <c r="AG20">
        <v>-131303</v>
      </c>
      <c r="AH20">
        <v>-3674464</v>
      </c>
      <c r="AI20">
        <v>0</v>
      </c>
      <c r="AJ20">
        <v>-3674464</v>
      </c>
      <c r="AK20">
        <v>0</v>
      </c>
      <c r="AL20">
        <v>0</v>
      </c>
      <c r="AM20">
        <v>0</v>
      </c>
      <c r="AN20">
        <v>1901023</v>
      </c>
      <c r="AO20">
        <v>0</v>
      </c>
      <c r="AP20">
        <v>1901023</v>
      </c>
      <c r="AQ20">
        <v>-1773441</v>
      </c>
      <c r="AR20">
        <v>0</v>
      </c>
      <c r="AS20">
        <v>-1773441</v>
      </c>
      <c r="AT20">
        <v>-3718089</v>
      </c>
      <c r="AU20">
        <v>0</v>
      </c>
      <c r="AV20">
        <v>-3718089</v>
      </c>
      <c r="AW20">
        <v>-34354</v>
      </c>
      <c r="AX20">
        <v>0</v>
      </c>
      <c r="AY20">
        <v>-34354</v>
      </c>
      <c r="AZ20">
        <v>-3748</v>
      </c>
      <c r="BA20">
        <v>0</v>
      </c>
      <c r="BB20">
        <v>-3748</v>
      </c>
      <c r="BC20">
        <v>-5529632</v>
      </c>
      <c r="BD20">
        <v>0</v>
      </c>
      <c r="BE20">
        <v>56355</v>
      </c>
      <c r="BF20">
        <v>0</v>
      </c>
      <c r="BG20">
        <v>-5473277</v>
      </c>
      <c r="BH20">
        <v>0</v>
      </c>
      <c r="BI20">
        <v>-5473277</v>
      </c>
      <c r="BJ20">
        <v>0</v>
      </c>
      <c r="BK20">
        <v>0</v>
      </c>
      <c r="BL20">
        <v>0</v>
      </c>
      <c r="BM20">
        <v>-1106018</v>
      </c>
      <c r="BN20">
        <v>0</v>
      </c>
      <c r="BO20">
        <v>-1106018</v>
      </c>
      <c r="BP20">
        <v>-1106018</v>
      </c>
      <c r="BQ20">
        <v>0</v>
      </c>
      <c r="BR20">
        <v>50000</v>
      </c>
      <c r="BS20">
        <v>0</v>
      </c>
      <c r="BT20">
        <v>-1056018</v>
      </c>
      <c r="BU20">
        <v>0</v>
      </c>
      <c r="BV20">
        <v>-1056018</v>
      </c>
      <c r="BW20">
        <v>-6472</v>
      </c>
      <c r="BX20">
        <v>0</v>
      </c>
      <c r="BY20">
        <v>-6472</v>
      </c>
      <c r="BZ20">
        <v>-34570</v>
      </c>
      <c r="CA20">
        <v>0</v>
      </c>
      <c r="CB20">
        <v>-34570</v>
      </c>
      <c r="CC20">
        <v>0</v>
      </c>
      <c r="CD20">
        <v>0</v>
      </c>
      <c r="CE20">
        <v>0</v>
      </c>
      <c r="CF20">
        <v>0</v>
      </c>
      <c r="CG20">
        <v>0</v>
      </c>
      <c r="CH20">
        <v>0</v>
      </c>
      <c r="CI20">
        <v>0</v>
      </c>
      <c r="CJ20">
        <v>0</v>
      </c>
      <c r="CK20">
        <v>0</v>
      </c>
      <c r="CL20">
        <v>0</v>
      </c>
      <c r="CM20">
        <v>0</v>
      </c>
      <c r="CN20">
        <v>0</v>
      </c>
      <c r="CO20">
        <v>0</v>
      </c>
      <c r="CP20">
        <v>0</v>
      </c>
      <c r="CQ20">
        <v>-41042</v>
      </c>
      <c r="CR20">
        <v>0</v>
      </c>
      <c r="CS20">
        <v>2000</v>
      </c>
      <c r="CT20">
        <v>0</v>
      </c>
      <c r="CU20">
        <v>-39042</v>
      </c>
      <c r="CV20">
        <v>0</v>
      </c>
      <c r="CW20">
        <v>-39042</v>
      </c>
      <c r="CX20">
        <v>0</v>
      </c>
      <c r="CY20">
        <v>0</v>
      </c>
      <c r="CZ20">
        <v>0</v>
      </c>
      <c r="DA20">
        <v>0</v>
      </c>
      <c r="DB20">
        <v>0</v>
      </c>
      <c r="DC20">
        <v>0</v>
      </c>
      <c r="DD20">
        <v>-3748</v>
      </c>
      <c r="DE20">
        <v>0</v>
      </c>
      <c r="DF20">
        <v>-3748</v>
      </c>
      <c r="DG20">
        <v>-7500</v>
      </c>
      <c r="DH20">
        <v>0</v>
      </c>
      <c r="DI20">
        <v>-7500</v>
      </c>
      <c r="DJ20">
        <v>-11248</v>
      </c>
      <c r="DK20">
        <v>0</v>
      </c>
      <c r="DL20">
        <v>0</v>
      </c>
      <c r="DM20">
        <v>0</v>
      </c>
      <c r="DN20">
        <v>-11248</v>
      </c>
      <c r="DO20">
        <v>0</v>
      </c>
      <c r="DP20">
        <v>-11248</v>
      </c>
      <c r="DQ20">
        <v>86810650</v>
      </c>
      <c r="DR20">
        <v>0</v>
      </c>
      <c r="DS20">
        <v>86810650</v>
      </c>
    </row>
    <row r="21" spans="1:123" ht="12.75" x14ac:dyDescent="0.2">
      <c r="A21" s="468">
        <v>14</v>
      </c>
      <c r="B21" s="473" t="s">
        <v>656</v>
      </c>
      <c r="C21" s="403" t="s">
        <v>897</v>
      </c>
      <c r="D21" s="474" t="s">
        <v>898</v>
      </c>
      <c r="E21" s="480" t="s">
        <v>655</v>
      </c>
      <c r="F21" t="s">
        <v>926</v>
      </c>
      <c r="G21">
        <v>177699686</v>
      </c>
      <c r="H21">
        <v>4872750</v>
      </c>
      <c r="I21">
        <v>182572436</v>
      </c>
      <c r="J21">
        <v>46.6</v>
      </c>
      <c r="K21">
        <v>82808054</v>
      </c>
      <c r="L21">
        <v>2270702</v>
      </c>
      <c r="M21">
        <v>-516606</v>
      </c>
      <c r="N21">
        <v>0</v>
      </c>
      <c r="O21">
        <v>82291448</v>
      </c>
      <c r="P21">
        <v>2270702</v>
      </c>
      <c r="Q21">
        <v>84562150</v>
      </c>
      <c r="R21">
        <v>-2408290</v>
      </c>
      <c r="S21">
        <v>-42705</v>
      </c>
      <c r="T21">
        <v>-2450995</v>
      </c>
      <c r="U21">
        <v>5695531</v>
      </c>
      <c r="V21">
        <v>16879</v>
      </c>
      <c r="W21">
        <v>5712410</v>
      </c>
      <c r="X21">
        <v>3287241</v>
      </c>
      <c r="Y21">
        <v>-25826</v>
      </c>
      <c r="Z21">
        <v>0</v>
      </c>
      <c r="AA21">
        <v>0</v>
      </c>
      <c r="AB21">
        <v>3287241</v>
      </c>
      <c r="AC21">
        <v>-25826</v>
      </c>
      <c r="AD21">
        <v>3261415</v>
      </c>
      <c r="AE21">
        <v>-3287241</v>
      </c>
      <c r="AF21">
        <v>25826</v>
      </c>
      <c r="AG21">
        <v>-3261415</v>
      </c>
      <c r="AH21">
        <v>-2121065</v>
      </c>
      <c r="AI21">
        <v>-35115</v>
      </c>
      <c r="AJ21">
        <v>-2156180</v>
      </c>
      <c r="AK21">
        <v>-23622</v>
      </c>
      <c r="AL21">
        <v>-3923</v>
      </c>
      <c r="AM21">
        <v>-27545</v>
      </c>
      <c r="AN21">
        <v>1823957</v>
      </c>
      <c r="AO21">
        <v>53607</v>
      </c>
      <c r="AP21">
        <v>1877564</v>
      </c>
      <c r="AQ21">
        <v>-297108</v>
      </c>
      <c r="AR21">
        <v>18492</v>
      </c>
      <c r="AS21">
        <v>-278616</v>
      </c>
      <c r="AT21">
        <v>-3678815</v>
      </c>
      <c r="AU21">
        <v>-32380</v>
      </c>
      <c r="AV21">
        <v>-3711195</v>
      </c>
      <c r="AW21">
        <v>-10902</v>
      </c>
      <c r="AX21">
        <v>0</v>
      </c>
      <c r="AY21">
        <v>-10902</v>
      </c>
      <c r="AZ21">
        <v>-22056</v>
      </c>
      <c r="BA21">
        <v>0</v>
      </c>
      <c r="BB21">
        <v>-22056</v>
      </c>
      <c r="BC21">
        <v>-4008881</v>
      </c>
      <c r="BD21">
        <v>-13888</v>
      </c>
      <c r="BE21">
        <v>-920000</v>
      </c>
      <c r="BF21">
        <v>-36512</v>
      </c>
      <c r="BG21">
        <v>-4928881</v>
      </c>
      <c r="BH21">
        <v>-50400</v>
      </c>
      <c r="BI21">
        <v>-4979281</v>
      </c>
      <c r="BJ21">
        <v>-500000</v>
      </c>
      <c r="BK21">
        <v>0</v>
      </c>
      <c r="BL21">
        <v>-500000</v>
      </c>
      <c r="BM21">
        <v>-1884158</v>
      </c>
      <c r="BN21">
        <v>-182624</v>
      </c>
      <c r="BO21">
        <v>-2066782</v>
      </c>
      <c r="BP21">
        <v>-2384158</v>
      </c>
      <c r="BQ21">
        <v>-182624</v>
      </c>
      <c r="BR21">
        <v>-2000000</v>
      </c>
      <c r="BS21">
        <v>0</v>
      </c>
      <c r="BT21">
        <v>-4384158</v>
      </c>
      <c r="BU21">
        <v>-182624</v>
      </c>
      <c r="BV21">
        <v>-4566782</v>
      </c>
      <c r="BW21">
        <v>-488954</v>
      </c>
      <c r="BX21">
        <v>-1461</v>
      </c>
      <c r="BY21">
        <v>-490415</v>
      </c>
      <c r="BZ21">
        <v>-165483</v>
      </c>
      <c r="CA21">
        <v>0</v>
      </c>
      <c r="CB21">
        <v>-165483</v>
      </c>
      <c r="CC21">
        <v>-2725</v>
      </c>
      <c r="CD21">
        <v>0</v>
      </c>
      <c r="CE21">
        <v>-2725</v>
      </c>
      <c r="CF21">
        <v>-78860</v>
      </c>
      <c r="CG21">
        <v>0</v>
      </c>
      <c r="CH21">
        <v>-78860</v>
      </c>
      <c r="CI21">
        <v>0</v>
      </c>
      <c r="CJ21">
        <v>0</v>
      </c>
      <c r="CK21">
        <v>0</v>
      </c>
      <c r="CL21">
        <v>0</v>
      </c>
      <c r="CM21">
        <v>-155000</v>
      </c>
      <c r="CN21">
        <v>-155000</v>
      </c>
      <c r="CO21">
        <v>-155000</v>
      </c>
      <c r="CP21">
        <v>0</v>
      </c>
      <c r="CQ21">
        <v>-736022</v>
      </c>
      <c r="CR21">
        <v>-156461</v>
      </c>
      <c r="CS21">
        <v>-52000</v>
      </c>
      <c r="CT21">
        <v>0</v>
      </c>
      <c r="CU21">
        <v>-788022</v>
      </c>
      <c r="CV21">
        <v>-156461</v>
      </c>
      <c r="CW21">
        <v>-944483</v>
      </c>
      <c r="CX21">
        <v>0</v>
      </c>
      <c r="CY21">
        <v>0</v>
      </c>
      <c r="CZ21">
        <v>0</v>
      </c>
      <c r="DA21">
        <v>-1884</v>
      </c>
      <c r="DB21">
        <v>0</v>
      </c>
      <c r="DC21">
        <v>-1884</v>
      </c>
      <c r="DD21">
        <v>0</v>
      </c>
      <c r="DE21">
        <v>0</v>
      </c>
      <c r="DF21">
        <v>0</v>
      </c>
      <c r="DG21">
        <v>-1500</v>
      </c>
      <c r="DH21">
        <v>0</v>
      </c>
      <c r="DI21">
        <v>-1500</v>
      </c>
      <c r="DJ21">
        <v>-3384</v>
      </c>
      <c r="DK21">
        <v>0</v>
      </c>
      <c r="DL21">
        <v>0</v>
      </c>
      <c r="DM21">
        <v>0</v>
      </c>
      <c r="DN21">
        <v>-3384</v>
      </c>
      <c r="DO21">
        <v>0</v>
      </c>
      <c r="DP21">
        <v>-3384</v>
      </c>
      <c r="DQ21">
        <v>75474244</v>
      </c>
      <c r="DR21">
        <v>1855391</v>
      </c>
      <c r="DS21">
        <v>77329635</v>
      </c>
    </row>
    <row r="22" spans="1:123" ht="12.75" x14ac:dyDescent="0.2">
      <c r="A22" s="468">
        <v>15</v>
      </c>
      <c r="B22" s="473" t="s">
        <v>658</v>
      </c>
      <c r="C22" s="403" t="s">
        <v>897</v>
      </c>
      <c r="D22" s="474" t="s">
        <v>900</v>
      </c>
      <c r="E22" s="480" t="s">
        <v>657</v>
      </c>
      <c r="F22" t="s">
        <v>926</v>
      </c>
      <c r="G22">
        <v>112162183</v>
      </c>
      <c r="H22">
        <v>0</v>
      </c>
      <c r="I22">
        <v>112162183</v>
      </c>
      <c r="J22">
        <v>46.6</v>
      </c>
      <c r="K22">
        <v>52267577</v>
      </c>
      <c r="L22">
        <v>0</v>
      </c>
      <c r="M22">
        <v>233000</v>
      </c>
      <c r="N22">
        <v>0</v>
      </c>
      <c r="O22">
        <v>52500577</v>
      </c>
      <c r="P22">
        <v>0</v>
      </c>
      <c r="Q22">
        <v>52500577</v>
      </c>
      <c r="R22">
        <v>-1632230</v>
      </c>
      <c r="S22">
        <v>0</v>
      </c>
      <c r="T22">
        <v>-1632230</v>
      </c>
      <c r="U22">
        <v>8563005</v>
      </c>
      <c r="V22">
        <v>0</v>
      </c>
      <c r="W22">
        <v>8563005</v>
      </c>
      <c r="X22">
        <v>6930775</v>
      </c>
      <c r="Y22">
        <v>0</v>
      </c>
      <c r="Z22">
        <v>0</v>
      </c>
      <c r="AA22">
        <v>0</v>
      </c>
      <c r="AB22">
        <v>6930775</v>
      </c>
      <c r="AC22">
        <v>0</v>
      </c>
      <c r="AD22">
        <v>6930775</v>
      </c>
      <c r="AE22">
        <v>-6930775</v>
      </c>
      <c r="AF22">
        <v>0</v>
      </c>
      <c r="AG22">
        <v>-6930775</v>
      </c>
      <c r="AH22">
        <v>-3147187</v>
      </c>
      <c r="AI22">
        <v>0</v>
      </c>
      <c r="AJ22">
        <v>-3147187</v>
      </c>
      <c r="AK22">
        <v>-15910</v>
      </c>
      <c r="AL22">
        <v>0</v>
      </c>
      <c r="AM22">
        <v>-15910</v>
      </c>
      <c r="AN22">
        <v>1072213</v>
      </c>
      <c r="AO22">
        <v>0</v>
      </c>
      <c r="AP22">
        <v>1072213</v>
      </c>
      <c r="AQ22">
        <v>-2074974</v>
      </c>
      <c r="AR22">
        <v>0</v>
      </c>
      <c r="AS22">
        <v>-2074974</v>
      </c>
      <c r="AT22">
        <v>-2953152</v>
      </c>
      <c r="AU22">
        <v>0</v>
      </c>
      <c r="AV22">
        <v>-2953152</v>
      </c>
      <c r="AW22">
        <v>-14202</v>
      </c>
      <c r="AX22">
        <v>0</v>
      </c>
      <c r="AY22">
        <v>-14202</v>
      </c>
      <c r="AZ22">
        <v>-37100</v>
      </c>
      <c r="BA22">
        <v>0</v>
      </c>
      <c r="BB22">
        <v>-37100</v>
      </c>
      <c r="BC22">
        <v>-5079428</v>
      </c>
      <c r="BD22">
        <v>0</v>
      </c>
      <c r="BE22">
        <v>-400000</v>
      </c>
      <c r="BF22">
        <v>0</v>
      </c>
      <c r="BG22">
        <v>-5479428</v>
      </c>
      <c r="BH22">
        <v>0</v>
      </c>
      <c r="BI22">
        <v>-5479428</v>
      </c>
      <c r="BJ22">
        <v>-400000</v>
      </c>
      <c r="BK22">
        <v>0</v>
      </c>
      <c r="BL22">
        <v>-400000</v>
      </c>
      <c r="BM22">
        <v>-798635</v>
      </c>
      <c r="BN22">
        <v>0</v>
      </c>
      <c r="BO22">
        <v>-798635</v>
      </c>
      <c r="BP22">
        <v>-1198635</v>
      </c>
      <c r="BQ22">
        <v>0</v>
      </c>
      <c r="BR22">
        <v>0</v>
      </c>
      <c r="BS22">
        <v>0</v>
      </c>
      <c r="BT22">
        <v>-1198635</v>
      </c>
      <c r="BU22">
        <v>0</v>
      </c>
      <c r="BV22">
        <v>-1198635</v>
      </c>
      <c r="BW22">
        <v>-80000</v>
      </c>
      <c r="BX22">
        <v>0</v>
      </c>
      <c r="BY22">
        <v>-80000</v>
      </c>
      <c r="BZ22">
        <v>-20000</v>
      </c>
      <c r="CA22">
        <v>0</v>
      </c>
      <c r="CB22">
        <v>-20000</v>
      </c>
      <c r="CC22">
        <v>-1912</v>
      </c>
      <c r="CD22">
        <v>0</v>
      </c>
      <c r="CE22">
        <v>-1912</v>
      </c>
      <c r="CF22">
        <v>0</v>
      </c>
      <c r="CG22">
        <v>0</v>
      </c>
      <c r="CH22">
        <v>0</v>
      </c>
      <c r="CI22">
        <v>-10915</v>
      </c>
      <c r="CJ22">
        <v>0</v>
      </c>
      <c r="CK22">
        <v>-10915</v>
      </c>
      <c r="CL22">
        <v>0</v>
      </c>
      <c r="CM22">
        <v>0</v>
      </c>
      <c r="CN22">
        <v>0</v>
      </c>
      <c r="CO22">
        <v>0</v>
      </c>
      <c r="CP22">
        <v>0</v>
      </c>
      <c r="CQ22">
        <v>-112827</v>
      </c>
      <c r="CR22">
        <v>0</v>
      </c>
      <c r="CS22">
        <v>0</v>
      </c>
      <c r="CT22">
        <v>0</v>
      </c>
      <c r="CU22">
        <v>-112827</v>
      </c>
      <c r="CV22">
        <v>0</v>
      </c>
      <c r="CW22">
        <v>-112827</v>
      </c>
      <c r="CX22">
        <v>-5598</v>
      </c>
      <c r="CY22">
        <v>0</v>
      </c>
      <c r="CZ22">
        <v>-5598</v>
      </c>
      <c r="DA22">
        <v>0</v>
      </c>
      <c r="DB22">
        <v>0</v>
      </c>
      <c r="DC22">
        <v>0</v>
      </c>
      <c r="DD22">
        <v>-37100</v>
      </c>
      <c r="DE22">
        <v>0</v>
      </c>
      <c r="DF22">
        <v>-37100</v>
      </c>
      <c r="DG22">
        <v>0</v>
      </c>
      <c r="DH22">
        <v>0</v>
      </c>
      <c r="DI22">
        <v>0</v>
      </c>
      <c r="DJ22">
        <v>-42698</v>
      </c>
      <c r="DK22">
        <v>0</v>
      </c>
      <c r="DL22">
        <v>0</v>
      </c>
      <c r="DM22">
        <v>0</v>
      </c>
      <c r="DN22">
        <v>-42698</v>
      </c>
      <c r="DO22">
        <v>0</v>
      </c>
      <c r="DP22">
        <v>-42698</v>
      </c>
      <c r="DQ22">
        <v>52597764</v>
      </c>
      <c r="DR22">
        <v>0</v>
      </c>
      <c r="DS22">
        <v>52597764</v>
      </c>
    </row>
    <row r="23" spans="1:123" ht="12.75" x14ac:dyDescent="0.2">
      <c r="A23" s="468">
        <v>16</v>
      </c>
      <c r="B23" s="473" t="s">
        <v>660</v>
      </c>
      <c r="C23" s="403" t="s">
        <v>529</v>
      </c>
      <c r="D23" s="474" t="s">
        <v>906</v>
      </c>
      <c r="E23" s="480" t="s">
        <v>659</v>
      </c>
      <c r="F23" t="s">
        <v>926</v>
      </c>
      <c r="G23">
        <v>165876319</v>
      </c>
      <c r="H23">
        <v>14280900</v>
      </c>
      <c r="I23">
        <v>180157219</v>
      </c>
      <c r="J23">
        <v>46.6</v>
      </c>
      <c r="K23">
        <v>77298365</v>
      </c>
      <c r="L23">
        <v>6654899</v>
      </c>
      <c r="M23">
        <v>1962000</v>
      </c>
      <c r="N23">
        <v>9000</v>
      </c>
      <c r="O23">
        <v>79260365</v>
      </c>
      <c r="P23">
        <v>6663899</v>
      </c>
      <c r="Q23">
        <v>85924264</v>
      </c>
      <c r="R23">
        <v>-2193525</v>
      </c>
      <c r="S23">
        <v>-147478</v>
      </c>
      <c r="T23">
        <v>-2341003</v>
      </c>
      <c r="U23">
        <v>2810388</v>
      </c>
      <c r="V23">
        <v>170089</v>
      </c>
      <c r="W23">
        <v>2980477</v>
      </c>
      <c r="X23">
        <v>616863</v>
      </c>
      <c r="Y23">
        <v>22611</v>
      </c>
      <c r="Z23">
        <v>0</v>
      </c>
      <c r="AA23">
        <v>0</v>
      </c>
      <c r="AB23">
        <v>616863</v>
      </c>
      <c r="AC23">
        <v>22611</v>
      </c>
      <c r="AD23">
        <v>639474</v>
      </c>
      <c r="AE23">
        <v>-616863</v>
      </c>
      <c r="AF23">
        <v>-22611</v>
      </c>
      <c r="AG23">
        <v>-639474</v>
      </c>
      <c r="AH23">
        <v>-5433335</v>
      </c>
      <c r="AI23">
        <v>-140364</v>
      </c>
      <c r="AJ23">
        <v>-5573699</v>
      </c>
      <c r="AK23">
        <v>-10926</v>
      </c>
      <c r="AL23">
        <v>0</v>
      </c>
      <c r="AM23">
        <v>-10926</v>
      </c>
      <c r="AN23">
        <v>1497684</v>
      </c>
      <c r="AO23">
        <v>160716</v>
      </c>
      <c r="AP23">
        <v>1658400</v>
      </c>
      <c r="AQ23">
        <v>-3935651</v>
      </c>
      <c r="AR23">
        <v>20352</v>
      </c>
      <c r="AS23">
        <v>-3915299</v>
      </c>
      <c r="AT23">
        <v>-8452303</v>
      </c>
      <c r="AU23">
        <v>-284836</v>
      </c>
      <c r="AV23">
        <v>-8737139</v>
      </c>
      <c r="AW23">
        <v>-153082</v>
      </c>
      <c r="AX23">
        <v>0</v>
      </c>
      <c r="AY23">
        <v>-153082</v>
      </c>
      <c r="AZ23">
        <v>-24513</v>
      </c>
      <c r="BA23">
        <v>0</v>
      </c>
      <c r="BB23">
        <v>-24513</v>
      </c>
      <c r="BC23">
        <v>-12565549</v>
      </c>
      <c r="BD23">
        <v>-264484</v>
      </c>
      <c r="BE23">
        <v>-1243000</v>
      </c>
      <c r="BF23">
        <v>0</v>
      </c>
      <c r="BG23">
        <v>-13808549</v>
      </c>
      <c r="BH23">
        <v>-264484</v>
      </c>
      <c r="BI23">
        <v>-14073033</v>
      </c>
      <c r="BJ23">
        <v>0</v>
      </c>
      <c r="BK23">
        <v>0</v>
      </c>
      <c r="BL23">
        <v>0</v>
      </c>
      <c r="BM23">
        <v>-1943662</v>
      </c>
      <c r="BN23">
        <v>-183957</v>
      </c>
      <c r="BO23">
        <v>-2127619</v>
      </c>
      <c r="BP23">
        <v>-1943662</v>
      </c>
      <c r="BQ23">
        <v>-183957</v>
      </c>
      <c r="BR23">
        <v>-365415</v>
      </c>
      <c r="BS23">
        <v>-34585</v>
      </c>
      <c r="BT23">
        <v>-2309077</v>
      </c>
      <c r="BU23">
        <v>-218542</v>
      </c>
      <c r="BV23">
        <v>-2527619</v>
      </c>
      <c r="BW23">
        <v>-89140</v>
      </c>
      <c r="BX23">
        <v>0</v>
      </c>
      <c r="BY23">
        <v>-89140</v>
      </c>
      <c r="BZ23">
        <v>-32761</v>
      </c>
      <c r="CA23">
        <v>0</v>
      </c>
      <c r="CB23">
        <v>-32761</v>
      </c>
      <c r="CC23">
        <v>-20364</v>
      </c>
      <c r="CD23">
        <v>0</v>
      </c>
      <c r="CE23">
        <v>-20364</v>
      </c>
      <c r="CF23">
        <v>0</v>
      </c>
      <c r="CG23">
        <v>0</v>
      </c>
      <c r="CH23">
        <v>0</v>
      </c>
      <c r="CI23">
        <v>-27484</v>
      </c>
      <c r="CJ23">
        <v>0</v>
      </c>
      <c r="CK23">
        <v>-27484</v>
      </c>
      <c r="CL23">
        <v>0</v>
      </c>
      <c r="CM23">
        <v>-100000</v>
      </c>
      <c r="CN23">
        <v>-100000</v>
      </c>
      <c r="CO23">
        <v>-100000</v>
      </c>
      <c r="CP23">
        <v>0</v>
      </c>
      <c r="CQ23">
        <v>-169749</v>
      </c>
      <c r="CR23">
        <v>-100000</v>
      </c>
      <c r="CS23">
        <v>0</v>
      </c>
      <c r="CT23">
        <v>0</v>
      </c>
      <c r="CU23">
        <v>-169749</v>
      </c>
      <c r="CV23">
        <v>-100000</v>
      </c>
      <c r="CW23">
        <v>-269749</v>
      </c>
      <c r="CX23">
        <v>0</v>
      </c>
      <c r="CY23">
        <v>0</v>
      </c>
      <c r="CZ23">
        <v>0</v>
      </c>
      <c r="DA23">
        <v>-8796</v>
      </c>
      <c r="DB23">
        <v>0</v>
      </c>
      <c r="DC23">
        <v>-8796</v>
      </c>
      <c r="DD23">
        <v>-27484</v>
      </c>
      <c r="DE23">
        <v>0</v>
      </c>
      <c r="DF23">
        <v>-27484</v>
      </c>
      <c r="DG23">
        <v>-1500</v>
      </c>
      <c r="DH23">
        <v>0</v>
      </c>
      <c r="DI23">
        <v>-1500</v>
      </c>
      <c r="DJ23">
        <v>-37780</v>
      </c>
      <c r="DK23">
        <v>0</v>
      </c>
      <c r="DL23">
        <v>0</v>
      </c>
      <c r="DM23">
        <v>0</v>
      </c>
      <c r="DN23">
        <v>-37780</v>
      </c>
      <c r="DO23">
        <v>0</v>
      </c>
      <c r="DP23">
        <v>-37780</v>
      </c>
      <c r="DQ23">
        <v>63552073</v>
      </c>
      <c r="DR23">
        <v>6103484</v>
      </c>
      <c r="DS23">
        <v>69655557</v>
      </c>
    </row>
    <row r="24" spans="1:123" ht="12.75" x14ac:dyDescent="0.2">
      <c r="A24" s="468">
        <v>17</v>
      </c>
      <c r="B24" s="473" t="s">
        <v>662</v>
      </c>
      <c r="C24" s="403" t="s">
        <v>529</v>
      </c>
      <c r="D24" s="474" t="s">
        <v>901</v>
      </c>
      <c r="E24" s="480" t="s">
        <v>661</v>
      </c>
      <c r="F24" t="s">
        <v>926</v>
      </c>
      <c r="G24">
        <v>157440953</v>
      </c>
      <c r="H24">
        <v>0</v>
      </c>
      <c r="I24">
        <v>157440953</v>
      </c>
      <c r="J24">
        <v>46.6</v>
      </c>
      <c r="K24">
        <v>73367484</v>
      </c>
      <c r="L24">
        <v>0</v>
      </c>
      <c r="M24">
        <v>960000</v>
      </c>
      <c r="N24">
        <v>0</v>
      </c>
      <c r="O24">
        <v>74327484</v>
      </c>
      <c r="P24">
        <v>0</v>
      </c>
      <c r="Q24">
        <v>74327484</v>
      </c>
      <c r="R24">
        <v>-1349079</v>
      </c>
      <c r="S24">
        <v>0</v>
      </c>
      <c r="T24">
        <v>-1349079</v>
      </c>
      <c r="U24">
        <v>6021748</v>
      </c>
      <c r="V24">
        <v>0</v>
      </c>
      <c r="W24">
        <v>6021748</v>
      </c>
      <c r="X24">
        <v>4672669</v>
      </c>
      <c r="Y24">
        <v>0</v>
      </c>
      <c r="Z24">
        <v>0</v>
      </c>
      <c r="AA24">
        <v>0</v>
      </c>
      <c r="AB24">
        <v>4672669</v>
      </c>
      <c r="AC24">
        <v>0</v>
      </c>
      <c r="AD24">
        <v>4672669</v>
      </c>
      <c r="AE24">
        <v>-4672669</v>
      </c>
      <c r="AF24">
        <v>0</v>
      </c>
      <c r="AG24">
        <v>-4672669</v>
      </c>
      <c r="AH24">
        <v>-4609139</v>
      </c>
      <c r="AI24">
        <v>0</v>
      </c>
      <c r="AJ24">
        <v>-4609139</v>
      </c>
      <c r="AK24">
        <v>-9506</v>
      </c>
      <c r="AL24">
        <v>0</v>
      </c>
      <c r="AM24">
        <v>-9506</v>
      </c>
      <c r="AN24">
        <v>1517112</v>
      </c>
      <c r="AO24">
        <v>0</v>
      </c>
      <c r="AP24">
        <v>1517112</v>
      </c>
      <c r="AQ24">
        <v>-3092027</v>
      </c>
      <c r="AR24">
        <v>0</v>
      </c>
      <c r="AS24">
        <v>-3092027</v>
      </c>
      <c r="AT24">
        <v>-5643966</v>
      </c>
      <c r="AU24">
        <v>0</v>
      </c>
      <c r="AV24">
        <v>-5643966</v>
      </c>
      <c r="AW24">
        <v>-152824</v>
      </c>
      <c r="AX24">
        <v>0</v>
      </c>
      <c r="AY24">
        <v>-152824</v>
      </c>
      <c r="AZ24">
        <v>-33089</v>
      </c>
      <c r="BA24">
        <v>0</v>
      </c>
      <c r="BB24">
        <v>-33089</v>
      </c>
      <c r="BC24">
        <v>-8921906</v>
      </c>
      <c r="BD24">
        <v>0</v>
      </c>
      <c r="BE24">
        <v>0</v>
      </c>
      <c r="BF24">
        <v>0</v>
      </c>
      <c r="BG24">
        <v>-8921906</v>
      </c>
      <c r="BH24">
        <v>0</v>
      </c>
      <c r="BI24">
        <v>-8921906</v>
      </c>
      <c r="BJ24">
        <v>0</v>
      </c>
      <c r="BK24">
        <v>0</v>
      </c>
      <c r="BL24">
        <v>0</v>
      </c>
      <c r="BM24">
        <v>-1500000</v>
      </c>
      <c r="BN24">
        <v>0</v>
      </c>
      <c r="BO24">
        <v>-1500000</v>
      </c>
      <c r="BP24">
        <v>-1500000</v>
      </c>
      <c r="BQ24">
        <v>0</v>
      </c>
      <c r="BR24">
        <v>0</v>
      </c>
      <c r="BS24">
        <v>0</v>
      </c>
      <c r="BT24">
        <v>-1500000</v>
      </c>
      <c r="BU24">
        <v>0</v>
      </c>
      <c r="BV24">
        <v>-1500000</v>
      </c>
      <c r="BW24">
        <v>-100798</v>
      </c>
      <c r="BX24">
        <v>0</v>
      </c>
      <c r="BY24">
        <v>-100798</v>
      </c>
      <c r="BZ24">
        <v>-4776</v>
      </c>
      <c r="CA24">
        <v>0</v>
      </c>
      <c r="CB24">
        <v>-4776</v>
      </c>
      <c r="CC24">
        <v>-1399</v>
      </c>
      <c r="CD24">
        <v>0</v>
      </c>
      <c r="CE24">
        <v>-1399</v>
      </c>
      <c r="CF24">
        <v>0</v>
      </c>
      <c r="CG24">
        <v>0</v>
      </c>
      <c r="CH24">
        <v>0</v>
      </c>
      <c r="CI24">
        <v>-16485</v>
      </c>
      <c r="CJ24">
        <v>0</v>
      </c>
      <c r="CK24">
        <v>-16485</v>
      </c>
      <c r="CL24">
        <v>-26000</v>
      </c>
      <c r="CM24">
        <v>0</v>
      </c>
      <c r="CN24">
        <v>-26000</v>
      </c>
      <c r="CO24">
        <v>0</v>
      </c>
      <c r="CP24">
        <v>0</v>
      </c>
      <c r="CQ24">
        <v>-149458</v>
      </c>
      <c r="CR24">
        <v>0</v>
      </c>
      <c r="CS24">
        <v>0</v>
      </c>
      <c r="CT24">
        <v>0</v>
      </c>
      <c r="CU24">
        <v>-149458</v>
      </c>
      <c r="CV24">
        <v>0</v>
      </c>
      <c r="CW24">
        <v>-149458</v>
      </c>
      <c r="CX24">
        <v>-2566</v>
      </c>
      <c r="CY24">
        <v>0</v>
      </c>
      <c r="CZ24">
        <v>-2566</v>
      </c>
      <c r="DA24">
        <v>-10835</v>
      </c>
      <c r="DB24">
        <v>0</v>
      </c>
      <c r="DC24">
        <v>-10835</v>
      </c>
      <c r="DD24">
        <v>-31935</v>
      </c>
      <c r="DE24">
        <v>0</v>
      </c>
      <c r="DF24">
        <v>-31935</v>
      </c>
      <c r="DG24">
        <v>-3000</v>
      </c>
      <c r="DH24">
        <v>0</v>
      </c>
      <c r="DI24">
        <v>-3000</v>
      </c>
      <c r="DJ24">
        <v>-48336</v>
      </c>
      <c r="DK24">
        <v>0</v>
      </c>
      <c r="DL24">
        <v>0</v>
      </c>
      <c r="DM24">
        <v>0</v>
      </c>
      <c r="DN24">
        <v>-48336</v>
      </c>
      <c r="DO24">
        <v>0</v>
      </c>
      <c r="DP24">
        <v>-48336</v>
      </c>
      <c r="DQ24">
        <v>68380453</v>
      </c>
      <c r="DR24">
        <v>0</v>
      </c>
      <c r="DS24">
        <v>68380453</v>
      </c>
    </row>
    <row r="25" spans="1:123" ht="12.75" x14ac:dyDescent="0.2">
      <c r="A25" s="468">
        <v>18</v>
      </c>
      <c r="B25" s="473" t="s">
        <v>664</v>
      </c>
      <c r="C25" s="403" t="s">
        <v>902</v>
      </c>
      <c r="D25" s="474" t="s">
        <v>903</v>
      </c>
      <c r="E25" s="480" t="s">
        <v>663</v>
      </c>
      <c r="F25" t="s">
        <v>926</v>
      </c>
      <c r="G25">
        <v>185246399</v>
      </c>
      <c r="H25">
        <v>0</v>
      </c>
      <c r="I25">
        <v>185246399</v>
      </c>
      <c r="J25">
        <v>46.6</v>
      </c>
      <c r="K25">
        <v>86324822</v>
      </c>
      <c r="L25">
        <v>0</v>
      </c>
      <c r="M25">
        <v>0</v>
      </c>
      <c r="N25">
        <v>0</v>
      </c>
      <c r="O25">
        <v>86324822</v>
      </c>
      <c r="P25">
        <v>0</v>
      </c>
      <c r="Q25">
        <v>86324822</v>
      </c>
      <c r="R25">
        <v>-2714111</v>
      </c>
      <c r="S25">
        <v>0</v>
      </c>
      <c r="T25">
        <v>-2714111</v>
      </c>
      <c r="U25">
        <v>3353858</v>
      </c>
      <c r="V25">
        <v>0</v>
      </c>
      <c r="W25">
        <v>3353858</v>
      </c>
      <c r="X25">
        <v>639747</v>
      </c>
      <c r="Y25">
        <v>0</v>
      </c>
      <c r="Z25">
        <v>0</v>
      </c>
      <c r="AA25">
        <v>0</v>
      </c>
      <c r="AB25">
        <v>639747</v>
      </c>
      <c r="AC25">
        <v>0</v>
      </c>
      <c r="AD25">
        <v>639747</v>
      </c>
      <c r="AE25">
        <v>-639747</v>
      </c>
      <c r="AF25">
        <v>0</v>
      </c>
      <c r="AG25">
        <v>-639747</v>
      </c>
      <c r="AH25">
        <v>-5555807</v>
      </c>
      <c r="AI25">
        <v>0</v>
      </c>
      <c r="AJ25">
        <v>-5555807</v>
      </c>
      <c r="AK25">
        <v>0</v>
      </c>
      <c r="AL25">
        <v>0</v>
      </c>
      <c r="AM25">
        <v>0</v>
      </c>
      <c r="AN25">
        <v>1790297</v>
      </c>
      <c r="AO25">
        <v>0</v>
      </c>
      <c r="AP25">
        <v>1790297</v>
      </c>
      <c r="AQ25">
        <v>-3765510</v>
      </c>
      <c r="AR25">
        <v>0</v>
      </c>
      <c r="AS25">
        <v>-3765510</v>
      </c>
      <c r="AT25">
        <v>-7340011</v>
      </c>
      <c r="AU25">
        <v>0</v>
      </c>
      <c r="AV25">
        <v>-7340011</v>
      </c>
      <c r="AW25">
        <v>-101054</v>
      </c>
      <c r="AX25">
        <v>0</v>
      </c>
      <c r="AY25">
        <v>-101054</v>
      </c>
      <c r="AZ25">
        <v>0</v>
      </c>
      <c r="BA25">
        <v>0</v>
      </c>
      <c r="BB25">
        <v>0</v>
      </c>
      <c r="BC25">
        <v>-11206575</v>
      </c>
      <c r="BD25">
        <v>0</v>
      </c>
      <c r="BE25">
        <v>0</v>
      </c>
      <c r="BF25">
        <v>0</v>
      </c>
      <c r="BG25">
        <v>-11206575</v>
      </c>
      <c r="BH25">
        <v>0</v>
      </c>
      <c r="BI25">
        <v>-11206575</v>
      </c>
      <c r="BJ25">
        <v>0</v>
      </c>
      <c r="BK25">
        <v>0</v>
      </c>
      <c r="BL25">
        <v>0</v>
      </c>
      <c r="BM25">
        <v>-913857</v>
      </c>
      <c r="BN25">
        <v>0</v>
      </c>
      <c r="BO25">
        <v>-913857</v>
      </c>
      <c r="BP25">
        <v>-913857</v>
      </c>
      <c r="BQ25">
        <v>0</v>
      </c>
      <c r="BR25">
        <v>-486143</v>
      </c>
      <c r="BS25">
        <v>0</v>
      </c>
      <c r="BT25">
        <v>-1400000</v>
      </c>
      <c r="BU25">
        <v>0</v>
      </c>
      <c r="BV25">
        <v>-1400000</v>
      </c>
      <c r="BW25">
        <v>0</v>
      </c>
      <c r="BX25">
        <v>0</v>
      </c>
      <c r="BY25">
        <v>0</v>
      </c>
      <c r="BZ25">
        <v>0</v>
      </c>
      <c r="CA25">
        <v>0</v>
      </c>
      <c r="CB25">
        <v>0</v>
      </c>
      <c r="CC25">
        <v>0</v>
      </c>
      <c r="CD25">
        <v>0</v>
      </c>
      <c r="CE25">
        <v>0</v>
      </c>
      <c r="CF25">
        <v>0</v>
      </c>
      <c r="CG25">
        <v>0</v>
      </c>
      <c r="CH25">
        <v>0</v>
      </c>
      <c r="CI25">
        <v>0</v>
      </c>
      <c r="CJ25">
        <v>0</v>
      </c>
      <c r="CK25">
        <v>0</v>
      </c>
      <c r="CL25">
        <v>0</v>
      </c>
      <c r="CM25">
        <v>0</v>
      </c>
      <c r="CN25">
        <v>0</v>
      </c>
      <c r="CO25">
        <v>0</v>
      </c>
      <c r="CP25">
        <v>0</v>
      </c>
      <c r="CQ25">
        <v>0</v>
      </c>
      <c r="CR25">
        <v>0</v>
      </c>
      <c r="CS25">
        <v>0</v>
      </c>
      <c r="CT25">
        <v>0</v>
      </c>
      <c r="CU25">
        <v>0</v>
      </c>
      <c r="CV25">
        <v>0</v>
      </c>
      <c r="CW25">
        <v>0</v>
      </c>
      <c r="CX25">
        <v>0</v>
      </c>
      <c r="CY25">
        <v>0</v>
      </c>
      <c r="CZ25">
        <v>0</v>
      </c>
      <c r="DA25">
        <v>-1938</v>
      </c>
      <c r="DB25">
        <v>0</v>
      </c>
      <c r="DC25">
        <v>-1938</v>
      </c>
      <c r="DD25">
        <v>0</v>
      </c>
      <c r="DE25">
        <v>0</v>
      </c>
      <c r="DF25">
        <v>0</v>
      </c>
      <c r="DG25">
        <v>0</v>
      </c>
      <c r="DH25">
        <v>0</v>
      </c>
      <c r="DI25">
        <v>0</v>
      </c>
      <c r="DJ25">
        <v>-1938</v>
      </c>
      <c r="DK25">
        <v>0</v>
      </c>
      <c r="DL25">
        <v>0</v>
      </c>
      <c r="DM25">
        <v>0</v>
      </c>
      <c r="DN25">
        <v>-1938</v>
      </c>
      <c r="DO25">
        <v>0</v>
      </c>
      <c r="DP25">
        <v>-1938</v>
      </c>
      <c r="DQ25">
        <v>74356056</v>
      </c>
      <c r="DR25">
        <v>0</v>
      </c>
      <c r="DS25">
        <v>74356056</v>
      </c>
    </row>
    <row r="26" spans="1:123" ht="12.75" x14ac:dyDescent="0.2">
      <c r="A26" s="468">
        <v>19</v>
      </c>
      <c r="B26" s="473" t="s">
        <v>666</v>
      </c>
      <c r="C26" s="403" t="s">
        <v>904</v>
      </c>
      <c r="D26" s="474" t="s">
        <v>907</v>
      </c>
      <c r="E26" s="480" t="s">
        <v>665</v>
      </c>
      <c r="F26" t="s">
        <v>926</v>
      </c>
      <c r="G26">
        <v>1078325323</v>
      </c>
      <c r="H26">
        <v>32685613</v>
      </c>
      <c r="I26">
        <v>1111010936</v>
      </c>
      <c r="J26">
        <v>46.6</v>
      </c>
      <c r="K26">
        <v>502499601</v>
      </c>
      <c r="L26">
        <v>15231496</v>
      </c>
      <c r="M26">
        <v>7525000</v>
      </c>
      <c r="N26">
        <v>106155</v>
      </c>
      <c r="O26">
        <v>510024601</v>
      </c>
      <c r="P26">
        <v>15337651</v>
      </c>
      <c r="Q26">
        <v>525362252</v>
      </c>
      <c r="R26">
        <v>-23864546</v>
      </c>
      <c r="S26">
        <v>0</v>
      </c>
      <c r="T26">
        <v>-23864546</v>
      </c>
      <c r="U26">
        <v>27293480</v>
      </c>
      <c r="V26">
        <v>0</v>
      </c>
      <c r="W26">
        <v>27293480</v>
      </c>
      <c r="X26">
        <v>3428934</v>
      </c>
      <c r="Y26">
        <v>0</v>
      </c>
      <c r="Z26">
        <v>0</v>
      </c>
      <c r="AA26">
        <v>0</v>
      </c>
      <c r="AB26">
        <v>3428934</v>
      </c>
      <c r="AC26">
        <v>0</v>
      </c>
      <c r="AD26">
        <v>3428934</v>
      </c>
      <c r="AE26">
        <v>-3428934</v>
      </c>
      <c r="AF26">
        <v>0</v>
      </c>
      <c r="AG26">
        <v>-3428934</v>
      </c>
      <c r="AH26">
        <v>-33799391</v>
      </c>
      <c r="AI26">
        <v>-588291</v>
      </c>
      <c r="AJ26">
        <v>-34387682</v>
      </c>
      <c r="AK26">
        <v>0</v>
      </c>
      <c r="AL26">
        <v>0</v>
      </c>
      <c r="AM26">
        <v>0</v>
      </c>
      <c r="AN26">
        <v>12192970</v>
      </c>
      <c r="AO26">
        <v>256189</v>
      </c>
      <c r="AP26">
        <v>12449159</v>
      </c>
      <c r="AQ26">
        <v>-21606421</v>
      </c>
      <c r="AR26">
        <v>-332102</v>
      </c>
      <c r="AS26">
        <v>-21938523</v>
      </c>
      <c r="AT26">
        <v>-33456891</v>
      </c>
      <c r="AU26">
        <v>-583886</v>
      </c>
      <c r="AV26">
        <v>-34040777</v>
      </c>
      <c r="AW26">
        <v>-131000</v>
      </c>
      <c r="AX26">
        <v>0</v>
      </c>
      <c r="AY26">
        <v>-131000</v>
      </c>
      <c r="AZ26">
        <v>0</v>
      </c>
      <c r="BA26">
        <v>0</v>
      </c>
      <c r="BB26">
        <v>0</v>
      </c>
      <c r="BC26">
        <v>-55194312</v>
      </c>
      <c r="BD26">
        <v>-915988</v>
      </c>
      <c r="BE26">
        <v>0</v>
      </c>
      <c r="BF26">
        <v>0</v>
      </c>
      <c r="BG26">
        <v>-55194312</v>
      </c>
      <c r="BH26">
        <v>-915988</v>
      </c>
      <c r="BI26">
        <v>-56110300</v>
      </c>
      <c r="BJ26">
        <v>-261000</v>
      </c>
      <c r="BK26">
        <v>0</v>
      </c>
      <c r="BL26">
        <v>-261000</v>
      </c>
      <c r="BM26">
        <v>-27398227</v>
      </c>
      <c r="BN26">
        <v>-970066</v>
      </c>
      <c r="BO26">
        <v>-28368293</v>
      </c>
      <c r="BP26">
        <v>-27659227</v>
      </c>
      <c r="BQ26">
        <v>-970066</v>
      </c>
      <c r="BR26">
        <v>0</v>
      </c>
      <c r="BS26">
        <v>0</v>
      </c>
      <c r="BT26">
        <v>-27659227</v>
      </c>
      <c r="BU26">
        <v>-970066</v>
      </c>
      <c r="BV26">
        <v>-28629293</v>
      </c>
      <c r="BW26">
        <v>-50000</v>
      </c>
      <c r="BX26">
        <v>-5000</v>
      </c>
      <c r="BY26">
        <v>-55000</v>
      </c>
      <c r="BZ26">
        <v>-841997</v>
      </c>
      <c r="CA26">
        <v>-20000</v>
      </c>
      <c r="CB26">
        <v>-861997</v>
      </c>
      <c r="CC26">
        <v>0</v>
      </c>
      <c r="CD26">
        <v>0</v>
      </c>
      <c r="CE26">
        <v>0</v>
      </c>
      <c r="CF26">
        <v>0</v>
      </c>
      <c r="CG26">
        <v>0</v>
      </c>
      <c r="CH26">
        <v>0</v>
      </c>
      <c r="CI26">
        <v>0</v>
      </c>
      <c r="CJ26">
        <v>0</v>
      </c>
      <c r="CK26">
        <v>0</v>
      </c>
      <c r="CL26">
        <v>0</v>
      </c>
      <c r="CM26">
        <v>-845610</v>
      </c>
      <c r="CN26">
        <v>-845610</v>
      </c>
      <c r="CO26">
        <v>-845610</v>
      </c>
      <c r="CP26">
        <v>0</v>
      </c>
      <c r="CQ26">
        <v>-891997</v>
      </c>
      <c r="CR26">
        <v>-870610</v>
      </c>
      <c r="CS26">
        <v>0</v>
      </c>
      <c r="CT26">
        <v>0</v>
      </c>
      <c r="CU26">
        <v>-891997</v>
      </c>
      <c r="CV26">
        <v>-870610</v>
      </c>
      <c r="CW26">
        <v>-1762607</v>
      </c>
      <c r="CX26">
        <v>0</v>
      </c>
      <c r="CY26">
        <v>0</v>
      </c>
      <c r="CZ26">
        <v>0</v>
      </c>
      <c r="DA26">
        <v>0</v>
      </c>
      <c r="DB26">
        <v>0</v>
      </c>
      <c r="DC26">
        <v>0</v>
      </c>
      <c r="DD26">
        <v>0</v>
      </c>
      <c r="DE26">
        <v>0</v>
      </c>
      <c r="DF26">
        <v>0</v>
      </c>
      <c r="DG26">
        <v>0</v>
      </c>
      <c r="DH26">
        <v>0</v>
      </c>
      <c r="DI26">
        <v>0</v>
      </c>
      <c r="DJ26">
        <v>0</v>
      </c>
      <c r="DK26">
        <v>0</v>
      </c>
      <c r="DL26">
        <v>0</v>
      </c>
      <c r="DM26">
        <v>0</v>
      </c>
      <c r="DN26">
        <v>0</v>
      </c>
      <c r="DO26">
        <v>0</v>
      </c>
      <c r="DP26">
        <v>0</v>
      </c>
      <c r="DQ26">
        <v>429707999</v>
      </c>
      <c r="DR26">
        <v>12580987</v>
      </c>
      <c r="DS26">
        <v>442288986</v>
      </c>
    </row>
    <row r="27" spans="1:123" ht="12.75" x14ac:dyDescent="0.2">
      <c r="A27" s="468">
        <v>20</v>
      </c>
      <c r="B27" s="473" t="s">
        <v>668</v>
      </c>
      <c r="C27" s="403" t="s">
        <v>897</v>
      </c>
      <c r="D27" s="474" t="s">
        <v>900</v>
      </c>
      <c r="E27" s="480" t="s">
        <v>667</v>
      </c>
      <c r="F27" t="s">
        <v>926</v>
      </c>
      <c r="G27">
        <v>104363434</v>
      </c>
      <c r="H27">
        <v>0</v>
      </c>
      <c r="I27">
        <v>104363434</v>
      </c>
      <c r="J27">
        <v>46.6</v>
      </c>
      <c r="K27">
        <v>48633360</v>
      </c>
      <c r="L27">
        <v>0</v>
      </c>
      <c r="M27">
        <v>0</v>
      </c>
      <c r="N27">
        <v>0</v>
      </c>
      <c r="O27">
        <v>48633360</v>
      </c>
      <c r="P27">
        <v>0</v>
      </c>
      <c r="Q27">
        <v>48633360</v>
      </c>
      <c r="R27">
        <v>-1251236</v>
      </c>
      <c r="S27">
        <v>0</v>
      </c>
      <c r="T27">
        <v>-1251236</v>
      </c>
      <c r="U27">
        <v>1030444</v>
      </c>
      <c r="V27">
        <v>0</v>
      </c>
      <c r="W27">
        <v>1030444</v>
      </c>
      <c r="X27">
        <v>-220792</v>
      </c>
      <c r="Y27">
        <v>0</v>
      </c>
      <c r="Z27">
        <v>0</v>
      </c>
      <c r="AA27">
        <v>0</v>
      </c>
      <c r="AB27">
        <v>-220792</v>
      </c>
      <c r="AC27">
        <v>0</v>
      </c>
      <c r="AD27">
        <v>-220792</v>
      </c>
      <c r="AE27">
        <v>220792</v>
      </c>
      <c r="AF27">
        <v>0</v>
      </c>
      <c r="AG27">
        <v>220792</v>
      </c>
      <c r="AH27">
        <v>-1695407</v>
      </c>
      <c r="AI27">
        <v>0</v>
      </c>
      <c r="AJ27">
        <v>-1695407</v>
      </c>
      <c r="AK27">
        <v>-3029</v>
      </c>
      <c r="AL27">
        <v>0</v>
      </c>
      <c r="AM27">
        <v>-3029</v>
      </c>
      <c r="AN27">
        <v>1114944</v>
      </c>
      <c r="AO27">
        <v>0</v>
      </c>
      <c r="AP27">
        <v>1114944</v>
      </c>
      <c r="AQ27">
        <v>-580463</v>
      </c>
      <c r="AR27">
        <v>0</v>
      </c>
      <c r="AS27">
        <v>-580463</v>
      </c>
      <c r="AT27">
        <v>-993501</v>
      </c>
      <c r="AU27">
        <v>0</v>
      </c>
      <c r="AV27">
        <v>-993501</v>
      </c>
      <c r="AW27">
        <v>-43722</v>
      </c>
      <c r="AX27">
        <v>0</v>
      </c>
      <c r="AY27">
        <v>-43722</v>
      </c>
      <c r="AZ27">
        <v>0</v>
      </c>
      <c r="BA27">
        <v>0</v>
      </c>
      <c r="BB27">
        <v>0</v>
      </c>
      <c r="BC27">
        <v>-1617686</v>
      </c>
      <c r="BD27">
        <v>0</v>
      </c>
      <c r="BE27">
        <v>0</v>
      </c>
      <c r="BF27">
        <v>0</v>
      </c>
      <c r="BG27">
        <v>-1617686</v>
      </c>
      <c r="BH27">
        <v>0</v>
      </c>
      <c r="BI27">
        <v>-1617686</v>
      </c>
      <c r="BJ27">
        <v>0</v>
      </c>
      <c r="BK27">
        <v>0</v>
      </c>
      <c r="BL27">
        <v>0</v>
      </c>
      <c r="BM27">
        <v>-630989</v>
      </c>
      <c r="BN27">
        <v>0</v>
      </c>
      <c r="BO27">
        <v>-630989</v>
      </c>
      <c r="BP27">
        <v>-630989</v>
      </c>
      <c r="BQ27">
        <v>0</v>
      </c>
      <c r="BR27">
        <v>0</v>
      </c>
      <c r="BS27">
        <v>0</v>
      </c>
      <c r="BT27">
        <v>-630989</v>
      </c>
      <c r="BU27">
        <v>0</v>
      </c>
      <c r="BV27">
        <v>-630989</v>
      </c>
      <c r="BW27">
        <v>-50582</v>
      </c>
      <c r="BX27">
        <v>0</v>
      </c>
      <c r="BY27">
        <v>-50582</v>
      </c>
      <c r="BZ27">
        <v>-3100</v>
      </c>
      <c r="CA27">
        <v>0</v>
      </c>
      <c r="CB27">
        <v>-3100</v>
      </c>
      <c r="CC27">
        <v>-4590</v>
      </c>
      <c r="CD27">
        <v>0</v>
      </c>
      <c r="CE27">
        <v>-4590</v>
      </c>
      <c r="CF27">
        <v>0</v>
      </c>
      <c r="CG27">
        <v>0</v>
      </c>
      <c r="CH27">
        <v>0</v>
      </c>
      <c r="CI27">
        <v>0</v>
      </c>
      <c r="CJ27">
        <v>0</v>
      </c>
      <c r="CK27">
        <v>0</v>
      </c>
      <c r="CL27">
        <v>0</v>
      </c>
      <c r="CM27">
        <v>0</v>
      </c>
      <c r="CN27">
        <v>0</v>
      </c>
      <c r="CO27">
        <v>0</v>
      </c>
      <c r="CP27">
        <v>0</v>
      </c>
      <c r="CQ27">
        <v>-58272</v>
      </c>
      <c r="CR27">
        <v>0</v>
      </c>
      <c r="CS27">
        <v>0</v>
      </c>
      <c r="CT27">
        <v>0</v>
      </c>
      <c r="CU27">
        <v>-58272</v>
      </c>
      <c r="CV27">
        <v>0</v>
      </c>
      <c r="CW27">
        <v>-58272</v>
      </c>
      <c r="CX27">
        <v>-26345</v>
      </c>
      <c r="CY27">
        <v>0</v>
      </c>
      <c r="CZ27">
        <v>-26345</v>
      </c>
      <c r="DA27">
        <v>0</v>
      </c>
      <c r="DB27">
        <v>0</v>
      </c>
      <c r="DC27">
        <v>0</v>
      </c>
      <c r="DD27">
        <v>0</v>
      </c>
      <c r="DE27">
        <v>0</v>
      </c>
      <c r="DF27">
        <v>0</v>
      </c>
      <c r="DG27">
        <v>0</v>
      </c>
      <c r="DH27">
        <v>0</v>
      </c>
      <c r="DI27">
        <v>0</v>
      </c>
      <c r="DJ27">
        <v>-26345</v>
      </c>
      <c r="DK27">
        <v>0</v>
      </c>
      <c r="DL27">
        <v>0</v>
      </c>
      <c r="DM27">
        <v>0</v>
      </c>
      <c r="DN27">
        <v>-26345</v>
      </c>
      <c r="DO27">
        <v>0</v>
      </c>
      <c r="DP27">
        <v>-26345</v>
      </c>
      <c r="DQ27">
        <v>46079276</v>
      </c>
      <c r="DR27">
        <v>0</v>
      </c>
      <c r="DS27">
        <v>46079276</v>
      </c>
    </row>
    <row r="28" spans="1:123" ht="12.75" x14ac:dyDescent="0.2">
      <c r="A28" s="468">
        <v>21</v>
      </c>
      <c r="B28" s="473" t="s">
        <v>669</v>
      </c>
      <c r="C28" s="403" t="s">
        <v>529</v>
      </c>
      <c r="D28" s="474" t="s">
        <v>899</v>
      </c>
      <c r="E28" s="480" t="s">
        <v>566</v>
      </c>
      <c r="F28" t="s">
        <v>926</v>
      </c>
      <c r="G28">
        <v>119076720</v>
      </c>
      <c r="H28">
        <v>0</v>
      </c>
      <c r="I28">
        <v>119076720</v>
      </c>
      <c r="J28">
        <v>46.6</v>
      </c>
      <c r="K28">
        <v>55489752</v>
      </c>
      <c r="L28">
        <v>0</v>
      </c>
      <c r="M28">
        <v>0</v>
      </c>
      <c r="N28">
        <v>0</v>
      </c>
      <c r="O28">
        <v>55489752</v>
      </c>
      <c r="P28">
        <v>0</v>
      </c>
      <c r="Q28">
        <v>55489752</v>
      </c>
      <c r="R28">
        <v>-2000000</v>
      </c>
      <c r="S28">
        <v>0</v>
      </c>
      <c r="T28">
        <v>-2000000</v>
      </c>
      <c r="U28">
        <v>7000000</v>
      </c>
      <c r="V28">
        <v>0</v>
      </c>
      <c r="W28">
        <v>7000000</v>
      </c>
      <c r="X28">
        <v>5000000</v>
      </c>
      <c r="Y28">
        <v>0</v>
      </c>
      <c r="Z28">
        <v>0</v>
      </c>
      <c r="AA28">
        <v>0</v>
      </c>
      <c r="AB28">
        <v>5000000</v>
      </c>
      <c r="AC28">
        <v>0</v>
      </c>
      <c r="AD28">
        <v>5000000</v>
      </c>
      <c r="AE28">
        <v>-5000000</v>
      </c>
      <c r="AF28">
        <v>0</v>
      </c>
      <c r="AG28">
        <v>-5000000</v>
      </c>
      <c r="AH28">
        <v>-6500000</v>
      </c>
      <c r="AI28">
        <v>0</v>
      </c>
      <c r="AJ28">
        <v>-6500000</v>
      </c>
      <c r="AK28">
        <v>-15000</v>
      </c>
      <c r="AL28">
        <v>0</v>
      </c>
      <c r="AM28">
        <v>-15000</v>
      </c>
      <c r="AN28">
        <v>1000000</v>
      </c>
      <c r="AO28">
        <v>0</v>
      </c>
      <c r="AP28">
        <v>1000000</v>
      </c>
      <c r="AQ28">
        <v>-5500000</v>
      </c>
      <c r="AR28">
        <v>0</v>
      </c>
      <c r="AS28">
        <v>-5500000</v>
      </c>
      <c r="AT28">
        <v>-4800000</v>
      </c>
      <c r="AU28">
        <v>0</v>
      </c>
      <c r="AV28">
        <v>-4800000</v>
      </c>
      <c r="AW28">
        <v>-75000</v>
      </c>
      <c r="AX28">
        <v>0</v>
      </c>
      <c r="AY28">
        <v>-75000</v>
      </c>
      <c r="AZ28">
        <v>-3000</v>
      </c>
      <c r="BA28">
        <v>0</v>
      </c>
      <c r="BB28">
        <v>-3000</v>
      </c>
      <c r="BC28">
        <v>-10378000</v>
      </c>
      <c r="BD28">
        <v>0</v>
      </c>
      <c r="BE28">
        <v>0</v>
      </c>
      <c r="BF28">
        <v>0</v>
      </c>
      <c r="BG28">
        <v>-10378000</v>
      </c>
      <c r="BH28">
        <v>0</v>
      </c>
      <c r="BI28">
        <v>-10378000</v>
      </c>
      <c r="BJ28">
        <v>-100000</v>
      </c>
      <c r="BK28">
        <v>0</v>
      </c>
      <c r="BL28">
        <v>-100000</v>
      </c>
      <c r="BM28">
        <v>-2000000</v>
      </c>
      <c r="BN28">
        <v>0</v>
      </c>
      <c r="BO28">
        <v>-2000000</v>
      </c>
      <c r="BP28">
        <v>-2100000</v>
      </c>
      <c r="BQ28">
        <v>0</v>
      </c>
      <c r="BR28">
        <v>0</v>
      </c>
      <c r="BS28">
        <v>0</v>
      </c>
      <c r="BT28">
        <v>-2100000</v>
      </c>
      <c r="BU28">
        <v>0</v>
      </c>
      <c r="BV28">
        <v>-2100000</v>
      </c>
      <c r="BW28">
        <v>-27000</v>
      </c>
      <c r="BX28">
        <v>0</v>
      </c>
      <c r="BY28">
        <v>-27000</v>
      </c>
      <c r="BZ28">
        <v>-3000</v>
      </c>
      <c r="CA28">
        <v>0</v>
      </c>
      <c r="CB28">
        <v>-3000</v>
      </c>
      <c r="CC28">
        <v>0</v>
      </c>
      <c r="CD28">
        <v>0</v>
      </c>
      <c r="CE28">
        <v>0</v>
      </c>
      <c r="CF28">
        <v>0</v>
      </c>
      <c r="CG28">
        <v>0</v>
      </c>
      <c r="CH28">
        <v>0</v>
      </c>
      <c r="CI28">
        <v>0</v>
      </c>
      <c r="CJ28">
        <v>0</v>
      </c>
      <c r="CK28">
        <v>0</v>
      </c>
      <c r="CL28">
        <v>-35000</v>
      </c>
      <c r="CM28">
        <v>0</v>
      </c>
      <c r="CN28">
        <v>-35000</v>
      </c>
      <c r="CO28">
        <v>0</v>
      </c>
      <c r="CP28">
        <v>0</v>
      </c>
      <c r="CQ28">
        <v>-65000</v>
      </c>
      <c r="CR28">
        <v>0</v>
      </c>
      <c r="CS28">
        <v>0</v>
      </c>
      <c r="CT28">
        <v>0</v>
      </c>
      <c r="CU28">
        <v>-65000</v>
      </c>
      <c r="CV28">
        <v>0</v>
      </c>
      <c r="CW28">
        <v>-65000</v>
      </c>
      <c r="CX28">
        <v>-200000</v>
      </c>
      <c r="CY28">
        <v>0</v>
      </c>
      <c r="CZ28">
        <v>-200000</v>
      </c>
      <c r="DA28">
        <v>-50000</v>
      </c>
      <c r="DB28">
        <v>0</v>
      </c>
      <c r="DC28">
        <v>-50000</v>
      </c>
      <c r="DD28">
        <v>0</v>
      </c>
      <c r="DE28">
        <v>0</v>
      </c>
      <c r="DF28">
        <v>0</v>
      </c>
      <c r="DG28">
        <v>0</v>
      </c>
      <c r="DH28">
        <v>0</v>
      </c>
      <c r="DI28">
        <v>0</v>
      </c>
      <c r="DJ28">
        <v>-250000</v>
      </c>
      <c r="DK28">
        <v>0</v>
      </c>
      <c r="DL28">
        <v>0</v>
      </c>
      <c r="DM28">
        <v>0</v>
      </c>
      <c r="DN28">
        <v>-250000</v>
      </c>
      <c r="DO28">
        <v>0</v>
      </c>
      <c r="DP28">
        <v>-250000</v>
      </c>
      <c r="DQ28">
        <v>47696752</v>
      </c>
      <c r="DR28">
        <v>0</v>
      </c>
      <c r="DS28">
        <v>47696752</v>
      </c>
    </row>
    <row r="29" spans="1:123" ht="12.75" x14ac:dyDescent="0.2">
      <c r="A29" s="468">
        <v>22</v>
      </c>
      <c r="B29" s="473" t="s">
        <v>671</v>
      </c>
      <c r="C29" s="403" t="s">
        <v>529</v>
      </c>
      <c r="D29" s="474" t="s">
        <v>899</v>
      </c>
      <c r="E29" s="480" t="s">
        <v>567</v>
      </c>
      <c r="F29" t="s">
        <v>926</v>
      </c>
      <c r="G29">
        <v>124427100</v>
      </c>
      <c r="H29">
        <v>4523095</v>
      </c>
      <c r="I29">
        <v>128950195</v>
      </c>
      <c r="J29">
        <v>46.6</v>
      </c>
      <c r="K29">
        <v>57983029</v>
      </c>
      <c r="L29">
        <v>2107762</v>
      </c>
      <c r="M29">
        <v>-693000</v>
      </c>
      <c r="N29">
        <v>159000</v>
      </c>
      <c r="O29">
        <v>57290029</v>
      </c>
      <c r="P29">
        <v>2266762</v>
      </c>
      <c r="Q29">
        <v>59556791</v>
      </c>
      <c r="R29">
        <v>-1515824</v>
      </c>
      <c r="S29">
        <v>-2087</v>
      </c>
      <c r="T29">
        <v>-1517911</v>
      </c>
      <c r="U29">
        <v>5339157</v>
      </c>
      <c r="V29">
        <v>137747</v>
      </c>
      <c r="W29">
        <v>5476904</v>
      </c>
      <c r="X29">
        <v>3823333</v>
      </c>
      <c r="Y29">
        <v>135660</v>
      </c>
      <c r="Z29">
        <v>0</v>
      </c>
      <c r="AA29">
        <v>0</v>
      </c>
      <c r="AB29">
        <v>3823333</v>
      </c>
      <c r="AC29">
        <v>135660</v>
      </c>
      <c r="AD29">
        <v>3958993</v>
      </c>
      <c r="AE29">
        <v>-3823333</v>
      </c>
      <c r="AF29">
        <v>-135660</v>
      </c>
      <c r="AG29">
        <v>-3958993</v>
      </c>
      <c r="AH29">
        <v>-7585040</v>
      </c>
      <c r="AI29">
        <v>-119211</v>
      </c>
      <c r="AJ29">
        <v>-7704251</v>
      </c>
      <c r="AK29">
        <v>-4427</v>
      </c>
      <c r="AL29">
        <v>0</v>
      </c>
      <c r="AM29">
        <v>-4427</v>
      </c>
      <c r="AN29">
        <v>1069323</v>
      </c>
      <c r="AO29">
        <v>39060</v>
      </c>
      <c r="AP29">
        <v>1108383</v>
      </c>
      <c r="AQ29">
        <v>-6515717</v>
      </c>
      <c r="AR29">
        <v>-80151</v>
      </c>
      <c r="AS29">
        <v>-6595868</v>
      </c>
      <c r="AT29">
        <v>-2721704</v>
      </c>
      <c r="AU29">
        <v>-9441</v>
      </c>
      <c r="AV29">
        <v>-2731145</v>
      </c>
      <c r="AW29">
        <v>0</v>
      </c>
      <c r="AX29">
        <v>0</v>
      </c>
      <c r="AY29">
        <v>0</v>
      </c>
      <c r="AZ29">
        <v>0</v>
      </c>
      <c r="BA29">
        <v>0</v>
      </c>
      <c r="BB29">
        <v>0</v>
      </c>
      <c r="BC29">
        <v>-9237421</v>
      </c>
      <c r="BD29">
        <v>-89592</v>
      </c>
      <c r="BE29">
        <v>-370000</v>
      </c>
      <c r="BF29">
        <v>0</v>
      </c>
      <c r="BG29">
        <v>-9607421</v>
      </c>
      <c r="BH29">
        <v>-89592</v>
      </c>
      <c r="BI29">
        <v>-9697013</v>
      </c>
      <c r="BJ29">
        <v>0</v>
      </c>
      <c r="BK29">
        <v>0</v>
      </c>
      <c r="BL29">
        <v>0</v>
      </c>
      <c r="BM29">
        <v>-1342921</v>
      </c>
      <c r="BN29">
        <v>-104889</v>
      </c>
      <c r="BO29">
        <v>-1447810</v>
      </c>
      <c r="BP29">
        <v>-1342921</v>
      </c>
      <c r="BQ29">
        <v>-104889</v>
      </c>
      <c r="BR29">
        <v>-533000</v>
      </c>
      <c r="BS29">
        <v>-82000</v>
      </c>
      <c r="BT29">
        <v>-1875921</v>
      </c>
      <c r="BU29">
        <v>-186889</v>
      </c>
      <c r="BV29">
        <v>-2062810</v>
      </c>
      <c r="BW29">
        <v>-4047</v>
      </c>
      <c r="BX29">
        <v>0</v>
      </c>
      <c r="BY29">
        <v>-4047</v>
      </c>
      <c r="BZ29">
        <v>-14423</v>
      </c>
      <c r="CA29">
        <v>-5965</v>
      </c>
      <c r="CB29">
        <v>-20388</v>
      </c>
      <c r="CC29">
        <v>0</v>
      </c>
      <c r="CD29">
        <v>0</v>
      </c>
      <c r="CE29">
        <v>0</v>
      </c>
      <c r="CF29">
        <v>0</v>
      </c>
      <c r="CG29">
        <v>0</v>
      </c>
      <c r="CH29">
        <v>0</v>
      </c>
      <c r="CI29">
        <v>0</v>
      </c>
      <c r="CJ29">
        <v>0</v>
      </c>
      <c r="CK29">
        <v>0</v>
      </c>
      <c r="CL29">
        <v>0</v>
      </c>
      <c r="CM29">
        <v>-20508</v>
      </c>
      <c r="CN29">
        <v>-20508</v>
      </c>
      <c r="CO29">
        <v>-20508</v>
      </c>
      <c r="CP29">
        <v>0</v>
      </c>
      <c r="CQ29">
        <v>-18470</v>
      </c>
      <c r="CR29">
        <v>-26473</v>
      </c>
      <c r="CS29">
        <v>-7000</v>
      </c>
      <c r="CT29">
        <v>-84000</v>
      </c>
      <c r="CU29">
        <v>-25470</v>
      </c>
      <c r="CV29">
        <v>-110473</v>
      </c>
      <c r="CW29">
        <v>-135943</v>
      </c>
      <c r="CX29">
        <v>0</v>
      </c>
      <c r="CY29">
        <v>0</v>
      </c>
      <c r="CZ29">
        <v>0</v>
      </c>
      <c r="DA29">
        <v>-23509</v>
      </c>
      <c r="DB29">
        <v>0</v>
      </c>
      <c r="DC29">
        <v>-23509</v>
      </c>
      <c r="DD29">
        <v>0</v>
      </c>
      <c r="DE29">
        <v>0</v>
      </c>
      <c r="DF29">
        <v>0</v>
      </c>
      <c r="DG29">
        <v>0</v>
      </c>
      <c r="DH29">
        <v>0</v>
      </c>
      <c r="DI29">
        <v>0</v>
      </c>
      <c r="DJ29">
        <v>-23509</v>
      </c>
      <c r="DK29">
        <v>0</v>
      </c>
      <c r="DL29">
        <v>0</v>
      </c>
      <c r="DM29">
        <v>0</v>
      </c>
      <c r="DN29">
        <v>-23509</v>
      </c>
      <c r="DO29">
        <v>0</v>
      </c>
      <c r="DP29">
        <v>-23509</v>
      </c>
      <c r="DQ29">
        <v>49581041</v>
      </c>
      <c r="DR29">
        <v>2015468</v>
      </c>
      <c r="DS29">
        <v>51596509</v>
      </c>
    </row>
    <row r="30" spans="1:123" ht="12.75" x14ac:dyDescent="0.2">
      <c r="A30" s="468">
        <v>23</v>
      </c>
      <c r="B30" s="473" t="s">
        <v>673</v>
      </c>
      <c r="C30" s="403" t="s">
        <v>897</v>
      </c>
      <c r="D30" s="474" t="s">
        <v>900</v>
      </c>
      <c r="E30" s="480" t="s">
        <v>672</v>
      </c>
      <c r="F30" t="s">
        <v>926</v>
      </c>
      <c r="G30">
        <v>62358326</v>
      </c>
      <c r="H30">
        <v>0</v>
      </c>
      <c r="I30">
        <v>62358326</v>
      </c>
      <c r="J30">
        <v>46.6</v>
      </c>
      <c r="K30">
        <v>29058980</v>
      </c>
      <c r="L30">
        <v>0</v>
      </c>
      <c r="M30">
        <v>0</v>
      </c>
      <c r="N30">
        <v>0</v>
      </c>
      <c r="O30">
        <v>29058980</v>
      </c>
      <c r="P30">
        <v>0</v>
      </c>
      <c r="Q30">
        <v>29058980</v>
      </c>
      <c r="R30">
        <v>-1307812</v>
      </c>
      <c r="S30">
        <v>0</v>
      </c>
      <c r="T30">
        <v>-1307812</v>
      </c>
      <c r="U30">
        <v>1162285</v>
      </c>
      <c r="V30">
        <v>0</v>
      </c>
      <c r="W30">
        <v>1162285</v>
      </c>
      <c r="X30">
        <v>-145527</v>
      </c>
      <c r="Y30">
        <v>0</v>
      </c>
      <c r="Z30">
        <v>0</v>
      </c>
      <c r="AA30">
        <v>0</v>
      </c>
      <c r="AB30">
        <v>-145527</v>
      </c>
      <c r="AC30">
        <v>0</v>
      </c>
      <c r="AD30">
        <v>-145527</v>
      </c>
      <c r="AE30">
        <v>145527</v>
      </c>
      <c r="AF30">
        <v>0</v>
      </c>
      <c r="AG30">
        <v>145527</v>
      </c>
      <c r="AH30">
        <v>-1627317</v>
      </c>
      <c r="AI30">
        <v>0</v>
      </c>
      <c r="AJ30">
        <v>-1627317</v>
      </c>
      <c r="AK30">
        <v>0</v>
      </c>
      <c r="AL30">
        <v>0</v>
      </c>
      <c r="AM30">
        <v>0</v>
      </c>
      <c r="AN30">
        <v>580765</v>
      </c>
      <c r="AO30">
        <v>0</v>
      </c>
      <c r="AP30">
        <v>580765</v>
      </c>
      <c r="AQ30">
        <v>-1046552</v>
      </c>
      <c r="AR30">
        <v>0</v>
      </c>
      <c r="AS30">
        <v>-1046552</v>
      </c>
      <c r="AT30">
        <v>-557102</v>
      </c>
      <c r="AU30">
        <v>0</v>
      </c>
      <c r="AV30">
        <v>-557102</v>
      </c>
      <c r="AW30">
        <v>0</v>
      </c>
      <c r="AX30">
        <v>0</v>
      </c>
      <c r="AY30">
        <v>0</v>
      </c>
      <c r="AZ30">
        <v>-7159</v>
      </c>
      <c r="BA30">
        <v>0</v>
      </c>
      <c r="BB30">
        <v>-7159</v>
      </c>
      <c r="BC30">
        <v>-1610813</v>
      </c>
      <c r="BD30">
        <v>0</v>
      </c>
      <c r="BE30">
        <v>0</v>
      </c>
      <c r="BF30">
        <v>0</v>
      </c>
      <c r="BG30">
        <v>-1610813</v>
      </c>
      <c r="BH30">
        <v>0</v>
      </c>
      <c r="BI30">
        <v>-1610813</v>
      </c>
      <c r="BJ30">
        <v>0</v>
      </c>
      <c r="BK30">
        <v>0</v>
      </c>
      <c r="BL30">
        <v>0</v>
      </c>
      <c r="BM30">
        <v>-269723</v>
      </c>
      <c r="BN30">
        <v>0</v>
      </c>
      <c r="BO30">
        <v>-269723</v>
      </c>
      <c r="BP30">
        <v>-269723</v>
      </c>
      <c r="BQ30">
        <v>0</v>
      </c>
      <c r="BR30">
        <v>0</v>
      </c>
      <c r="BS30">
        <v>0</v>
      </c>
      <c r="BT30">
        <v>-269723</v>
      </c>
      <c r="BU30">
        <v>0</v>
      </c>
      <c r="BV30">
        <v>-269723</v>
      </c>
      <c r="BW30">
        <v>0</v>
      </c>
      <c r="BX30">
        <v>0</v>
      </c>
      <c r="BY30">
        <v>0</v>
      </c>
      <c r="BZ30">
        <v>-18253</v>
      </c>
      <c r="CA30">
        <v>0</v>
      </c>
      <c r="CB30">
        <v>-18253</v>
      </c>
      <c r="CC30">
        <v>0</v>
      </c>
      <c r="CD30">
        <v>0</v>
      </c>
      <c r="CE30">
        <v>0</v>
      </c>
      <c r="CF30">
        <v>0</v>
      </c>
      <c r="CG30">
        <v>0</v>
      </c>
      <c r="CH30">
        <v>0</v>
      </c>
      <c r="CI30">
        <v>0</v>
      </c>
      <c r="CJ30">
        <v>0</v>
      </c>
      <c r="CK30">
        <v>0</v>
      </c>
      <c r="CL30">
        <v>0</v>
      </c>
      <c r="CM30">
        <v>0</v>
      </c>
      <c r="CN30">
        <v>0</v>
      </c>
      <c r="CO30">
        <v>0</v>
      </c>
      <c r="CP30">
        <v>0</v>
      </c>
      <c r="CQ30">
        <v>-18253</v>
      </c>
      <c r="CR30">
        <v>0</v>
      </c>
      <c r="CS30">
        <v>0</v>
      </c>
      <c r="CT30">
        <v>0</v>
      </c>
      <c r="CU30">
        <v>-18253</v>
      </c>
      <c r="CV30">
        <v>0</v>
      </c>
      <c r="CW30">
        <v>-18253</v>
      </c>
      <c r="CX30">
        <v>0</v>
      </c>
      <c r="CY30">
        <v>0</v>
      </c>
      <c r="CZ30">
        <v>0</v>
      </c>
      <c r="DA30">
        <v>0</v>
      </c>
      <c r="DB30">
        <v>0</v>
      </c>
      <c r="DC30">
        <v>0</v>
      </c>
      <c r="DD30">
        <v>-7159</v>
      </c>
      <c r="DE30">
        <v>0</v>
      </c>
      <c r="DF30">
        <v>-7159</v>
      </c>
      <c r="DG30">
        <v>0</v>
      </c>
      <c r="DH30">
        <v>0</v>
      </c>
      <c r="DI30">
        <v>0</v>
      </c>
      <c r="DJ30">
        <v>-7159</v>
      </c>
      <c r="DK30">
        <v>0</v>
      </c>
      <c r="DL30">
        <v>0</v>
      </c>
      <c r="DM30">
        <v>0</v>
      </c>
      <c r="DN30">
        <v>-7159</v>
      </c>
      <c r="DO30">
        <v>0</v>
      </c>
      <c r="DP30">
        <v>-7159</v>
      </c>
      <c r="DQ30">
        <v>27007505</v>
      </c>
      <c r="DR30">
        <v>0</v>
      </c>
      <c r="DS30">
        <v>27007505</v>
      </c>
    </row>
    <row r="31" spans="1:123" ht="12.75" x14ac:dyDescent="0.2">
      <c r="A31" s="468">
        <v>24</v>
      </c>
      <c r="B31" s="473" t="s">
        <v>675</v>
      </c>
      <c r="C31" s="403" t="s">
        <v>904</v>
      </c>
      <c r="D31" s="474" t="s">
        <v>899</v>
      </c>
      <c r="E31" s="480" t="s">
        <v>674</v>
      </c>
      <c r="F31" t="s">
        <v>926</v>
      </c>
      <c r="G31">
        <v>225238161</v>
      </c>
      <c r="H31">
        <v>0</v>
      </c>
      <c r="I31">
        <v>225238161</v>
      </c>
      <c r="J31">
        <v>46.6</v>
      </c>
      <c r="K31">
        <v>104960983</v>
      </c>
      <c r="L31">
        <v>0</v>
      </c>
      <c r="M31">
        <v>0</v>
      </c>
      <c r="N31">
        <v>0</v>
      </c>
      <c r="O31">
        <v>104960983</v>
      </c>
      <c r="P31">
        <v>0</v>
      </c>
      <c r="Q31">
        <v>104960983</v>
      </c>
      <c r="R31">
        <v>-3556000</v>
      </c>
      <c r="S31">
        <v>0</v>
      </c>
      <c r="T31">
        <v>-3556000</v>
      </c>
      <c r="U31">
        <v>8602000</v>
      </c>
      <c r="V31">
        <v>0</v>
      </c>
      <c r="W31">
        <v>8602000</v>
      </c>
      <c r="X31">
        <v>5046000</v>
      </c>
      <c r="Y31">
        <v>0</v>
      </c>
      <c r="Z31">
        <v>0</v>
      </c>
      <c r="AA31">
        <v>0</v>
      </c>
      <c r="AB31">
        <v>5046000</v>
      </c>
      <c r="AC31">
        <v>0</v>
      </c>
      <c r="AD31">
        <v>5046000</v>
      </c>
      <c r="AE31">
        <v>-5046000</v>
      </c>
      <c r="AF31">
        <v>0</v>
      </c>
      <c r="AG31">
        <v>-5046000</v>
      </c>
      <c r="AH31">
        <v>-11000000</v>
      </c>
      <c r="AI31">
        <v>0</v>
      </c>
      <c r="AJ31">
        <v>-11000000</v>
      </c>
      <c r="AK31">
        <v>0</v>
      </c>
      <c r="AL31">
        <v>0</v>
      </c>
      <c r="AM31">
        <v>0</v>
      </c>
      <c r="AN31">
        <v>2500000</v>
      </c>
      <c r="AO31">
        <v>0</v>
      </c>
      <c r="AP31">
        <v>2500000</v>
      </c>
      <c r="AQ31">
        <v>-8500000</v>
      </c>
      <c r="AR31">
        <v>0</v>
      </c>
      <c r="AS31">
        <v>-8500000</v>
      </c>
      <c r="AT31">
        <v>-7800000</v>
      </c>
      <c r="AU31">
        <v>0</v>
      </c>
      <c r="AV31">
        <v>-7800000</v>
      </c>
      <c r="AW31">
        <v>-100000</v>
      </c>
      <c r="AX31">
        <v>0</v>
      </c>
      <c r="AY31">
        <v>-100000</v>
      </c>
      <c r="AZ31">
        <v>0</v>
      </c>
      <c r="BA31">
        <v>0</v>
      </c>
      <c r="BB31">
        <v>0</v>
      </c>
      <c r="BC31">
        <v>-16400000</v>
      </c>
      <c r="BD31">
        <v>0</v>
      </c>
      <c r="BE31">
        <v>0</v>
      </c>
      <c r="BF31">
        <v>0</v>
      </c>
      <c r="BG31">
        <v>-16400000</v>
      </c>
      <c r="BH31">
        <v>0</v>
      </c>
      <c r="BI31">
        <v>-16400000</v>
      </c>
      <c r="BJ31">
        <v>-100000</v>
      </c>
      <c r="BK31">
        <v>0</v>
      </c>
      <c r="BL31">
        <v>-100000</v>
      </c>
      <c r="BM31">
        <v>-2540000</v>
      </c>
      <c r="BN31">
        <v>0</v>
      </c>
      <c r="BO31">
        <v>-2540000</v>
      </c>
      <c r="BP31">
        <v>-2640000</v>
      </c>
      <c r="BQ31">
        <v>0</v>
      </c>
      <c r="BR31">
        <v>0</v>
      </c>
      <c r="BS31">
        <v>0</v>
      </c>
      <c r="BT31">
        <v>-2640000</v>
      </c>
      <c r="BU31">
        <v>0</v>
      </c>
      <c r="BV31">
        <v>-2640000</v>
      </c>
      <c r="BW31">
        <v>-690000</v>
      </c>
      <c r="BX31">
        <v>0</v>
      </c>
      <c r="BY31">
        <v>-690000</v>
      </c>
      <c r="BZ31">
        <v>-130000</v>
      </c>
      <c r="CA31">
        <v>0</v>
      </c>
      <c r="CB31">
        <v>-130000</v>
      </c>
      <c r="CC31">
        <v>-5000</v>
      </c>
      <c r="CD31">
        <v>0</v>
      </c>
      <c r="CE31">
        <v>-5000</v>
      </c>
      <c r="CF31">
        <v>0</v>
      </c>
      <c r="CG31">
        <v>0</v>
      </c>
      <c r="CH31">
        <v>0</v>
      </c>
      <c r="CI31">
        <v>0</v>
      </c>
      <c r="CJ31">
        <v>0</v>
      </c>
      <c r="CK31">
        <v>0</v>
      </c>
      <c r="CL31">
        <v>0</v>
      </c>
      <c r="CM31">
        <v>0</v>
      </c>
      <c r="CN31">
        <v>0</v>
      </c>
      <c r="CO31">
        <v>0</v>
      </c>
      <c r="CP31">
        <v>0</v>
      </c>
      <c r="CQ31">
        <v>-825000</v>
      </c>
      <c r="CR31">
        <v>0</v>
      </c>
      <c r="CS31">
        <v>0</v>
      </c>
      <c r="CT31">
        <v>0</v>
      </c>
      <c r="CU31">
        <v>-825000</v>
      </c>
      <c r="CV31">
        <v>0</v>
      </c>
      <c r="CW31">
        <v>-825000</v>
      </c>
      <c r="CX31">
        <v>-37000</v>
      </c>
      <c r="CY31">
        <v>0</v>
      </c>
      <c r="CZ31">
        <v>-37000</v>
      </c>
      <c r="DA31">
        <v>-5000</v>
      </c>
      <c r="DB31">
        <v>0</v>
      </c>
      <c r="DC31">
        <v>-5000</v>
      </c>
      <c r="DD31">
        <v>0</v>
      </c>
      <c r="DE31">
        <v>0</v>
      </c>
      <c r="DF31">
        <v>0</v>
      </c>
      <c r="DG31">
        <v>-1500</v>
      </c>
      <c r="DH31">
        <v>0</v>
      </c>
      <c r="DI31">
        <v>-1500</v>
      </c>
      <c r="DJ31">
        <v>-43500</v>
      </c>
      <c r="DK31">
        <v>0</v>
      </c>
      <c r="DL31">
        <v>0</v>
      </c>
      <c r="DM31">
        <v>0</v>
      </c>
      <c r="DN31">
        <v>-43500</v>
      </c>
      <c r="DO31">
        <v>0</v>
      </c>
      <c r="DP31">
        <v>-43500</v>
      </c>
      <c r="DQ31">
        <v>90098483</v>
      </c>
      <c r="DR31">
        <v>0</v>
      </c>
      <c r="DS31">
        <v>90098483</v>
      </c>
    </row>
    <row r="32" spans="1:123" ht="12.75" x14ac:dyDescent="0.2">
      <c r="A32" s="468">
        <v>25</v>
      </c>
      <c r="B32" s="473" t="s">
        <v>677</v>
      </c>
      <c r="C32" s="403" t="s">
        <v>897</v>
      </c>
      <c r="D32" s="474" t="s">
        <v>900</v>
      </c>
      <c r="E32" s="480" t="s">
        <v>676</v>
      </c>
      <c r="F32" t="s">
        <v>926</v>
      </c>
      <c r="G32">
        <v>52727034</v>
      </c>
      <c r="H32">
        <v>0</v>
      </c>
      <c r="I32">
        <v>52727034</v>
      </c>
      <c r="J32">
        <v>46.6</v>
      </c>
      <c r="K32">
        <v>24570798</v>
      </c>
      <c r="L32">
        <v>0</v>
      </c>
      <c r="M32">
        <v>0</v>
      </c>
      <c r="N32">
        <v>0</v>
      </c>
      <c r="O32">
        <v>24570798</v>
      </c>
      <c r="P32">
        <v>0</v>
      </c>
      <c r="Q32">
        <v>24570798</v>
      </c>
      <c r="R32">
        <v>-919169</v>
      </c>
      <c r="S32">
        <v>0</v>
      </c>
      <c r="T32">
        <v>-919169</v>
      </c>
      <c r="U32">
        <v>0</v>
      </c>
      <c r="V32">
        <v>0</v>
      </c>
      <c r="W32">
        <v>0</v>
      </c>
      <c r="X32">
        <v>-919169</v>
      </c>
      <c r="Y32">
        <v>0</v>
      </c>
      <c r="Z32">
        <v>768011</v>
      </c>
      <c r="AA32">
        <v>0</v>
      </c>
      <c r="AB32">
        <v>-151158</v>
      </c>
      <c r="AC32">
        <v>0</v>
      </c>
      <c r="AD32">
        <v>-151158</v>
      </c>
      <c r="AE32">
        <v>151158</v>
      </c>
      <c r="AF32">
        <v>0</v>
      </c>
      <c r="AG32">
        <v>151158</v>
      </c>
      <c r="AH32">
        <v>-1952373</v>
      </c>
      <c r="AI32">
        <v>0</v>
      </c>
      <c r="AJ32">
        <v>-1952373</v>
      </c>
      <c r="AK32">
        <v>-4287</v>
      </c>
      <c r="AL32">
        <v>0</v>
      </c>
      <c r="AM32">
        <v>-4287</v>
      </c>
      <c r="AN32">
        <v>472799</v>
      </c>
      <c r="AO32">
        <v>0</v>
      </c>
      <c r="AP32">
        <v>472799</v>
      </c>
      <c r="AQ32">
        <v>-1479574</v>
      </c>
      <c r="AR32">
        <v>0</v>
      </c>
      <c r="AS32">
        <v>-1479574</v>
      </c>
      <c r="AT32">
        <v>-1612529</v>
      </c>
      <c r="AU32">
        <v>0</v>
      </c>
      <c r="AV32">
        <v>-1612529</v>
      </c>
      <c r="AW32">
        <v>-74454</v>
      </c>
      <c r="AX32">
        <v>0</v>
      </c>
      <c r="AY32">
        <v>-74454</v>
      </c>
      <c r="AZ32">
        <v>-17097</v>
      </c>
      <c r="BA32">
        <v>0</v>
      </c>
      <c r="BB32">
        <v>-17097</v>
      </c>
      <c r="BC32">
        <v>-3183654</v>
      </c>
      <c r="BD32">
        <v>0</v>
      </c>
      <c r="BE32">
        <v>0</v>
      </c>
      <c r="BF32">
        <v>0</v>
      </c>
      <c r="BG32">
        <v>-3183654</v>
      </c>
      <c r="BH32">
        <v>0</v>
      </c>
      <c r="BI32">
        <v>-3183654</v>
      </c>
      <c r="BJ32">
        <v>0</v>
      </c>
      <c r="BK32">
        <v>0</v>
      </c>
      <c r="BL32">
        <v>0</v>
      </c>
      <c r="BM32">
        <v>-685533</v>
      </c>
      <c r="BN32">
        <v>0</v>
      </c>
      <c r="BO32">
        <v>-685533</v>
      </c>
      <c r="BP32">
        <v>-685533</v>
      </c>
      <c r="BQ32">
        <v>0</v>
      </c>
      <c r="BR32">
        <v>0</v>
      </c>
      <c r="BS32">
        <v>0</v>
      </c>
      <c r="BT32">
        <v>-685533</v>
      </c>
      <c r="BU32">
        <v>0</v>
      </c>
      <c r="BV32">
        <v>-685533</v>
      </c>
      <c r="BW32">
        <v>-47646</v>
      </c>
      <c r="BX32">
        <v>0</v>
      </c>
      <c r="BY32">
        <v>-47646</v>
      </c>
      <c r="BZ32">
        <v>-17213</v>
      </c>
      <c r="CA32">
        <v>0</v>
      </c>
      <c r="CB32">
        <v>-17213</v>
      </c>
      <c r="CC32">
        <v>-13960</v>
      </c>
      <c r="CD32">
        <v>0</v>
      </c>
      <c r="CE32">
        <v>-13960</v>
      </c>
      <c r="CF32">
        <v>0</v>
      </c>
      <c r="CG32">
        <v>0</v>
      </c>
      <c r="CH32">
        <v>0</v>
      </c>
      <c r="CI32">
        <v>0</v>
      </c>
      <c r="CJ32">
        <v>0</v>
      </c>
      <c r="CK32">
        <v>0</v>
      </c>
      <c r="CL32">
        <v>0</v>
      </c>
      <c r="CM32">
        <v>0</v>
      </c>
      <c r="CN32">
        <v>0</v>
      </c>
      <c r="CO32">
        <v>0</v>
      </c>
      <c r="CP32">
        <v>0</v>
      </c>
      <c r="CQ32">
        <v>-78819</v>
      </c>
      <c r="CR32">
        <v>0</v>
      </c>
      <c r="CS32">
        <v>0</v>
      </c>
      <c r="CT32">
        <v>0</v>
      </c>
      <c r="CU32">
        <v>-78819</v>
      </c>
      <c r="CV32">
        <v>0</v>
      </c>
      <c r="CW32">
        <v>-78819</v>
      </c>
      <c r="CX32">
        <v>0</v>
      </c>
      <c r="CY32">
        <v>0</v>
      </c>
      <c r="CZ32">
        <v>0</v>
      </c>
      <c r="DA32">
        <v>-10119</v>
      </c>
      <c r="DB32">
        <v>0</v>
      </c>
      <c r="DC32">
        <v>-10119</v>
      </c>
      <c r="DD32">
        <v>-17097</v>
      </c>
      <c r="DE32">
        <v>0</v>
      </c>
      <c r="DF32">
        <v>-17097</v>
      </c>
      <c r="DG32">
        <v>-3000</v>
      </c>
      <c r="DH32">
        <v>0</v>
      </c>
      <c r="DI32">
        <v>-3000</v>
      </c>
      <c r="DJ32">
        <v>-30216</v>
      </c>
      <c r="DK32">
        <v>0</v>
      </c>
      <c r="DL32">
        <v>0</v>
      </c>
      <c r="DM32">
        <v>0</v>
      </c>
      <c r="DN32">
        <v>-30216</v>
      </c>
      <c r="DO32">
        <v>0</v>
      </c>
      <c r="DP32">
        <v>-30216</v>
      </c>
      <c r="DQ32">
        <v>20441418</v>
      </c>
      <c r="DR32">
        <v>0</v>
      </c>
      <c r="DS32">
        <v>20441418</v>
      </c>
    </row>
    <row r="33" spans="1:123" ht="12.75" x14ac:dyDescent="0.2">
      <c r="A33" s="468">
        <v>26</v>
      </c>
      <c r="B33" s="473" t="s">
        <v>678</v>
      </c>
      <c r="C33" s="403" t="s">
        <v>529</v>
      </c>
      <c r="D33" s="474" t="s">
        <v>906</v>
      </c>
      <c r="E33" s="480" t="s">
        <v>553</v>
      </c>
      <c r="F33" t="s">
        <v>926</v>
      </c>
      <c r="G33">
        <v>166495393</v>
      </c>
      <c r="H33">
        <v>0</v>
      </c>
      <c r="I33">
        <v>166495393</v>
      </c>
      <c r="J33">
        <v>46.6</v>
      </c>
      <c r="K33">
        <v>77586853</v>
      </c>
      <c r="L33">
        <v>0</v>
      </c>
      <c r="M33">
        <v>712980</v>
      </c>
      <c r="N33">
        <v>0</v>
      </c>
      <c r="O33">
        <v>78299833</v>
      </c>
      <c r="P33">
        <v>0</v>
      </c>
      <c r="Q33">
        <v>78299833</v>
      </c>
      <c r="R33">
        <v>-2145311.5699999998</v>
      </c>
      <c r="S33">
        <v>0</v>
      </c>
      <c r="T33">
        <v>-2145311.5699999998</v>
      </c>
      <c r="U33">
        <v>5657271.7199999997</v>
      </c>
      <c r="V33">
        <v>0</v>
      </c>
      <c r="W33">
        <v>5657271.7199999997</v>
      </c>
      <c r="X33">
        <v>3511960.15</v>
      </c>
      <c r="Y33">
        <v>0</v>
      </c>
      <c r="Z33">
        <v>0</v>
      </c>
      <c r="AA33">
        <v>0</v>
      </c>
      <c r="AB33">
        <v>3511960.15</v>
      </c>
      <c r="AC33">
        <v>0</v>
      </c>
      <c r="AD33">
        <v>3511960.15</v>
      </c>
      <c r="AE33">
        <v>-3511960.15</v>
      </c>
      <c r="AF33">
        <v>0</v>
      </c>
      <c r="AG33">
        <v>-3511960.15</v>
      </c>
      <c r="AH33">
        <v>-5668344.8399999999</v>
      </c>
      <c r="AI33">
        <v>0</v>
      </c>
      <c r="AJ33">
        <v>-5668344.8399999999</v>
      </c>
      <c r="AK33">
        <v>0</v>
      </c>
      <c r="AL33">
        <v>0</v>
      </c>
      <c r="AM33">
        <v>0</v>
      </c>
      <c r="AN33">
        <v>1524442.84</v>
      </c>
      <c r="AO33">
        <v>0</v>
      </c>
      <c r="AP33">
        <v>1524442.84</v>
      </c>
      <c r="AQ33">
        <v>-4143902</v>
      </c>
      <c r="AR33">
        <v>0</v>
      </c>
      <c r="AS33">
        <v>-4143902</v>
      </c>
      <c r="AT33">
        <v>-5868704.1399999997</v>
      </c>
      <c r="AU33">
        <v>0</v>
      </c>
      <c r="AV33">
        <v>-5868704.1399999997</v>
      </c>
      <c r="AW33">
        <v>-140826</v>
      </c>
      <c r="AX33">
        <v>0</v>
      </c>
      <c r="AY33">
        <v>-140826</v>
      </c>
      <c r="AZ33">
        <v>0</v>
      </c>
      <c r="BA33">
        <v>0</v>
      </c>
      <c r="BB33">
        <v>0</v>
      </c>
      <c r="BC33">
        <v>-10153432.140000001</v>
      </c>
      <c r="BD33">
        <v>0</v>
      </c>
      <c r="BE33">
        <v>0</v>
      </c>
      <c r="BF33">
        <v>0</v>
      </c>
      <c r="BG33">
        <v>-10153432.140000001</v>
      </c>
      <c r="BH33">
        <v>0</v>
      </c>
      <c r="BI33">
        <v>-10153432.140000001</v>
      </c>
      <c r="BJ33">
        <v>-2500</v>
      </c>
      <c r="BK33">
        <v>0</v>
      </c>
      <c r="BL33">
        <v>-2500</v>
      </c>
      <c r="BM33">
        <v>-865117.76</v>
      </c>
      <c r="BN33">
        <v>0</v>
      </c>
      <c r="BO33">
        <v>-865117.76</v>
      </c>
      <c r="BP33">
        <v>-867617.76</v>
      </c>
      <c r="BQ33">
        <v>0</v>
      </c>
      <c r="BR33">
        <v>-700000</v>
      </c>
      <c r="BS33">
        <v>0</v>
      </c>
      <c r="BT33">
        <v>-1567617.76</v>
      </c>
      <c r="BU33">
        <v>0</v>
      </c>
      <c r="BV33">
        <v>-1567617.76</v>
      </c>
      <c r="BW33">
        <v>-78019.58</v>
      </c>
      <c r="BX33">
        <v>0</v>
      </c>
      <c r="BY33">
        <v>-78019.58</v>
      </c>
      <c r="BZ33">
        <v>-18258.41</v>
      </c>
      <c r="CA33">
        <v>0</v>
      </c>
      <c r="CB33">
        <v>-18258.41</v>
      </c>
      <c r="CC33">
        <v>-4000</v>
      </c>
      <c r="CD33">
        <v>0</v>
      </c>
      <c r="CE33">
        <v>-4000</v>
      </c>
      <c r="CF33">
        <v>0</v>
      </c>
      <c r="CG33">
        <v>0</v>
      </c>
      <c r="CH33">
        <v>0</v>
      </c>
      <c r="CI33">
        <v>0</v>
      </c>
      <c r="CJ33">
        <v>0</v>
      </c>
      <c r="CK33">
        <v>0</v>
      </c>
      <c r="CL33">
        <v>0</v>
      </c>
      <c r="CM33">
        <v>0</v>
      </c>
      <c r="CN33">
        <v>0</v>
      </c>
      <c r="CO33">
        <v>0</v>
      </c>
      <c r="CP33">
        <v>0</v>
      </c>
      <c r="CQ33">
        <v>-100277.99</v>
      </c>
      <c r="CR33">
        <v>0</v>
      </c>
      <c r="CS33">
        <v>0</v>
      </c>
      <c r="CT33">
        <v>0</v>
      </c>
      <c r="CU33">
        <v>-100277.99</v>
      </c>
      <c r="CV33">
        <v>0</v>
      </c>
      <c r="CW33">
        <v>-100277.99</v>
      </c>
      <c r="CX33">
        <v>-841</v>
      </c>
      <c r="CY33">
        <v>0</v>
      </c>
      <c r="CZ33">
        <v>-841</v>
      </c>
      <c r="DA33">
        <v>-10179</v>
      </c>
      <c r="DB33">
        <v>0</v>
      </c>
      <c r="DC33">
        <v>-10179</v>
      </c>
      <c r="DD33">
        <v>0</v>
      </c>
      <c r="DE33">
        <v>0</v>
      </c>
      <c r="DF33">
        <v>0</v>
      </c>
      <c r="DG33">
        <v>-1500</v>
      </c>
      <c r="DH33">
        <v>0</v>
      </c>
      <c r="DI33">
        <v>-1500</v>
      </c>
      <c r="DJ33">
        <v>-12520</v>
      </c>
      <c r="DK33">
        <v>0</v>
      </c>
      <c r="DL33">
        <v>0</v>
      </c>
      <c r="DM33">
        <v>0</v>
      </c>
      <c r="DN33">
        <v>-12520</v>
      </c>
      <c r="DO33">
        <v>0</v>
      </c>
      <c r="DP33">
        <v>-12520</v>
      </c>
      <c r="DQ33">
        <v>69977945.260000005</v>
      </c>
      <c r="DR33">
        <v>0</v>
      </c>
      <c r="DS33">
        <v>69977945.260000005</v>
      </c>
    </row>
    <row r="34" spans="1:123" ht="12.75" x14ac:dyDescent="0.2">
      <c r="A34" s="468">
        <v>27</v>
      </c>
      <c r="B34" s="473" t="s">
        <v>679</v>
      </c>
      <c r="C34" s="403" t="s">
        <v>529</v>
      </c>
      <c r="D34" s="474" t="s">
        <v>898</v>
      </c>
      <c r="E34" s="480" t="s">
        <v>533</v>
      </c>
      <c r="F34" t="s">
        <v>926</v>
      </c>
      <c r="G34">
        <v>162406765</v>
      </c>
      <c r="H34">
        <v>0</v>
      </c>
      <c r="I34">
        <v>162406765</v>
      </c>
      <c r="J34">
        <v>46.6</v>
      </c>
      <c r="K34">
        <v>75681552</v>
      </c>
      <c r="L34">
        <v>0</v>
      </c>
      <c r="M34">
        <v>-2956339</v>
      </c>
      <c r="N34">
        <v>0</v>
      </c>
      <c r="O34">
        <v>72725213</v>
      </c>
      <c r="P34">
        <v>0</v>
      </c>
      <c r="Q34">
        <v>72725213</v>
      </c>
      <c r="R34">
        <v>-1535683</v>
      </c>
      <c r="S34">
        <v>0</v>
      </c>
      <c r="T34">
        <v>-1535683</v>
      </c>
      <c r="U34">
        <v>3446649</v>
      </c>
      <c r="V34">
        <v>0</v>
      </c>
      <c r="W34">
        <v>3446649</v>
      </c>
      <c r="X34">
        <v>1910966</v>
      </c>
      <c r="Y34">
        <v>0</v>
      </c>
      <c r="Z34">
        <v>0</v>
      </c>
      <c r="AA34">
        <v>0</v>
      </c>
      <c r="AB34">
        <v>1910966</v>
      </c>
      <c r="AC34">
        <v>0</v>
      </c>
      <c r="AD34">
        <v>1910966</v>
      </c>
      <c r="AE34">
        <v>-1910966</v>
      </c>
      <c r="AF34">
        <v>0</v>
      </c>
      <c r="AG34">
        <v>-1910966</v>
      </c>
      <c r="AH34">
        <v>-1325295</v>
      </c>
      <c r="AI34">
        <v>0</v>
      </c>
      <c r="AJ34">
        <v>-1325295</v>
      </c>
      <c r="AK34">
        <v>-7873</v>
      </c>
      <c r="AL34">
        <v>0</v>
      </c>
      <c r="AM34">
        <v>-7873</v>
      </c>
      <c r="AN34">
        <v>1829854</v>
      </c>
      <c r="AO34">
        <v>0</v>
      </c>
      <c r="AP34">
        <v>1829854</v>
      </c>
      <c r="AQ34">
        <v>504559</v>
      </c>
      <c r="AR34">
        <v>0</v>
      </c>
      <c r="AS34">
        <v>504559</v>
      </c>
      <c r="AT34">
        <v>-2440451</v>
      </c>
      <c r="AU34">
        <v>0</v>
      </c>
      <c r="AV34">
        <v>-2440451</v>
      </c>
      <c r="AW34">
        <v>-3410</v>
      </c>
      <c r="AX34">
        <v>0</v>
      </c>
      <c r="AY34">
        <v>-3410</v>
      </c>
      <c r="AZ34">
        <v>0</v>
      </c>
      <c r="BA34">
        <v>0</v>
      </c>
      <c r="BB34">
        <v>0</v>
      </c>
      <c r="BC34">
        <v>-1939302</v>
      </c>
      <c r="BD34">
        <v>0</v>
      </c>
      <c r="BE34">
        <v>0</v>
      </c>
      <c r="BF34">
        <v>0</v>
      </c>
      <c r="BG34">
        <v>-1939302</v>
      </c>
      <c r="BH34">
        <v>0</v>
      </c>
      <c r="BI34">
        <v>-1939302</v>
      </c>
      <c r="BJ34">
        <v>-500000</v>
      </c>
      <c r="BK34">
        <v>0</v>
      </c>
      <c r="BL34">
        <v>-500000</v>
      </c>
      <c r="BM34">
        <v>-4878642</v>
      </c>
      <c r="BN34">
        <v>0</v>
      </c>
      <c r="BO34">
        <v>-4878642</v>
      </c>
      <c r="BP34">
        <v>-5378642</v>
      </c>
      <c r="BQ34">
        <v>0</v>
      </c>
      <c r="BR34">
        <v>-1000000</v>
      </c>
      <c r="BS34">
        <v>0</v>
      </c>
      <c r="BT34">
        <v>-6378642</v>
      </c>
      <c r="BU34">
        <v>0</v>
      </c>
      <c r="BV34">
        <v>-6378642</v>
      </c>
      <c r="BW34">
        <v>-71000</v>
      </c>
      <c r="BX34">
        <v>0</v>
      </c>
      <c r="BY34">
        <v>-71000</v>
      </c>
      <c r="BZ34">
        <v>-52000</v>
      </c>
      <c r="CA34">
        <v>0</v>
      </c>
      <c r="CB34">
        <v>-52000</v>
      </c>
      <c r="CC34">
        <v>0</v>
      </c>
      <c r="CD34">
        <v>0</v>
      </c>
      <c r="CE34">
        <v>0</v>
      </c>
      <c r="CF34">
        <v>0</v>
      </c>
      <c r="CG34">
        <v>0</v>
      </c>
      <c r="CH34">
        <v>0</v>
      </c>
      <c r="CI34">
        <v>0</v>
      </c>
      <c r="CJ34">
        <v>0</v>
      </c>
      <c r="CK34">
        <v>0</v>
      </c>
      <c r="CL34">
        <v>0</v>
      </c>
      <c r="CM34">
        <v>0</v>
      </c>
      <c r="CN34">
        <v>0</v>
      </c>
      <c r="CO34">
        <v>0</v>
      </c>
      <c r="CP34">
        <v>0</v>
      </c>
      <c r="CQ34">
        <v>-123000</v>
      </c>
      <c r="CR34">
        <v>0</v>
      </c>
      <c r="CS34">
        <v>0</v>
      </c>
      <c r="CT34">
        <v>0</v>
      </c>
      <c r="CU34">
        <v>-123000</v>
      </c>
      <c r="CV34">
        <v>0</v>
      </c>
      <c r="CW34">
        <v>-123000</v>
      </c>
      <c r="CX34">
        <v>0</v>
      </c>
      <c r="CY34">
        <v>0</v>
      </c>
      <c r="CZ34">
        <v>0</v>
      </c>
      <c r="DA34">
        <v>-1477</v>
      </c>
      <c r="DB34">
        <v>0</v>
      </c>
      <c r="DC34">
        <v>-1477</v>
      </c>
      <c r="DD34">
        <v>0</v>
      </c>
      <c r="DE34">
        <v>0</v>
      </c>
      <c r="DF34">
        <v>0</v>
      </c>
      <c r="DG34">
        <v>0</v>
      </c>
      <c r="DH34">
        <v>0</v>
      </c>
      <c r="DI34">
        <v>0</v>
      </c>
      <c r="DJ34">
        <v>-1477</v>
      </c>
      <c r="DK34">
        <v>0</v>
      </c>
      <c r="DL34">
        <v>0</v>
      </c>
      <c r="DM34">
        <v>0</v>
      </c>
      <c r="DN34">
        <v>-1477</v>
      </c>
      <c r="DO34">
        <v>0</v>
      </c>
      <c r="DP34">
        <v>-1477</v>
      </c>
      <c r="DQ34">
        <v>66193758</v>
      </c>
      <c r="DR34">
        <v>0</v>
      </c>
      <c r="DS34">
        <v>66193758</v>
      </c>
    </row>
    <row r="35" spans="1:123" ht="12.75" x14ac:dyDescent="0.2">
      <c r="A35" s="468">
        <v>28</v>
      </c>
      <c r="B35" s="473" t="s">
        <v>681</v>
      </c>
      <c r="C35" s="403" t="s">
        <v>904</v>
      </c>
      <c r="D35" s="474" t="s">
        <v>905</v>
      </c>
      <c r="E35" s="480" t="s">
        <v>680</v>
      </c>
      <c r="F35" t="s">
        <v>926</v>
      </c>
      <c r="G35">
        <v>393605396</v>
      </c>
      <c r="H35">
        <v>0</v>
      </c>
      <c r="I35">
        <v>393605396</v>
      </c>
      <c r="J35">
        <v>46.6</v>
      </c>
      <c r="K35">
        <v>183420115</v>
      </c>
      <c r="L35">
        <v>0</v>
      </c>
      <c r="M35">
        <v>-1312238</v>
      </c>
      <c r="N35">
        <v>0</v>
      </c>
      <c r="O35">
        <v>182107877</v>
      </c>
      <c r="P35">
        <v>0</v>
      </c>
      <c r="Q35">
        <v>182107877</v>
      </c>
      <c r="R35">
        <v>-8307829</v>
      </c>
      <c r="S35">
        <v>0</v>
      </c>
      <c r="T35">
        <v>-8307829</v>
      </c>
      <c r="U35">
        <v>12136048</v>
      </c>
      <c r="V35">
        <v>0</v>
      </c>
      <c r="W35">
        <v>12136048</v>
      </c>
      <c r="X35">
        <v>3828219</v>
      </c>
      <c r="Y35">
        <v>0</v>
      </c>
      <c r="Z35">
        <v>0</v>
      </c>
      <c r="AA35">
        <v>0</v>
      </c>
      <c r="AB35">
        <v>3828219</v>
      </c>
      <c r="AC35">
        <v>0</v>
      </c>
      <c r="AD35">
        <v>3828219</v>
      </c>
      <c r="AE35">
        <v>-3828219</v>
      </c>
      <c r="AF35">
        <v>0</v>
      </c>
      <c r="AG35">
        <v>-3828219</v>
      </c>
      <c r="AH35">
        <v>-21500000</v>
      </c>
      <c r="AI35">
        <v>0</v>
      </c>
      <c r="AJ35">
        <v>-21500000</v>
      </c>
      <c r="AK35">
        <v>-30000</v>
      </c>
      <c r="AL35">
        <v>0</v>
      </c>
      <c r="AM35">
        <v>-30000</v>
      </c>
      <c r="AN35">
        <v>3433561</v>
      </c>
      <c r="AO35">
        <v>0</v>
      </c>
      <c r="AP35">
        <v>3433561</v>
      </c>
      <c r="AQ35">
        <v>-18066439</v>
      </c>
      <c r="AR35">
        <v>0</v>
      </c>
      <c r="AS35">
        <v>-18066439</v>
      </c>
      <c r="AT35">
        <v>-14200000</v>
      </c>
      <c r="AU35">
        <v>0</v>
      </c>
      <c r="AV35">
        <v>-14200000</v>
      </c>
      <c r="AW35">
        <v>-156500</v>
      </c>
      <c r="AX35">
        <v>0</v>
      </c>
      <c r="AY35">
        <v>-156500</v>
      </c>
      <c r="AZ35">
        <v>-15428</v>
      </c>
      <c r="BA35">
        <v>0</v>
      </c>
      <c r="BB35">
        <v>-15428</v>
      </c>
      <c r="BC35">
        <v>-32438367</v>
      </c>
      <c r="BD35">
        <v>0</v>
      </c>
      <c r="BE35">
        <v>0</v>
      </c>
      <c r="BF35">
        <v>0</v>
      </c>
      <c r="BG35">
        <v>-32438367</v>
      </c>
      <c r="BH35">
        <v>0</v>
      </c>
      <c r="BI35">
        <v>-32438367</v>
      </c>
      <c r="BJ35">
        <v>-173682</v>
      </c>
      <c r="BK35">
        <v>0</v>
      </c>
      <c r="BL35">
        <v>-173682</v>
      </c>
      <c r="BM35">
        <v>-8308670</v>
      </c>
      <c r="BN35">
        <v>0</v>
      </c>
      <c r="BO35">
        <v>-8308670</v>
      </c>
      <c r="BP35">
        <v>-8482352</v>
      </c>
      <c r="BQ35">
        <v>0</v>
      </c>
      <c r="BR35">
        <v>0</v>
      </c>
      <c r="BS35">
        <v>0</v>
      </c>
      <c r="BT35">
        <v>-8482352</v>
      </c>
      <c r="BU35">
        <v>0</v>
      </c>
      <c r="BV35">
        <v>-8482352</v>
      </c>
      <c r="BW35">
        <v>-7207</v>
      </c>
      <c r="BX35">
        <v>0</v>
      </c>
      <c r="BY35">
        <v>-7207</v>
      </c>
      <c r="BZ35">
        <v>0</v>
      </c>
      <c r="CA35">
        <v>0</v>
      </c>
      <c r="CB35">
        <v>0</v>
      </c>
      <c r="CC35">
        <v>0</v>
      </c>
      <c r="CD35">
        <v>0</v>
      </c>
      <c r="CE35">
        <v>0</v>
      </c>
      <c r="CF35">
        <v>-3000</v>
      </c>
      <c r="CG35">
        <v>0</v>
      </c>
      <c r="CH35">
        <v>-3000</v>
      </c>
      <c r="CI35">
        <v>0</v>
      </c>
      <c r="CJ35">
        <v>0</v>
      </c>
      <c r="CK35">
        <v>0</v>
      </c>
      <c r="CL35">
        <v>0</v>
      </c>
      <c r="CM35">
        <v>0</v>
      </c>
      <c r="CN35">
        <v>0</v>
      </c>
      <c r="CO35">
        <v>0</v>
      </c>
      <c r="CP35">
        <v>0</v>
      </c>
      <c r="CQ35">
        <v>-10207</v>
      </c>
      <c r="CR35">
        <v>0</v>
      </c>
      <c r="CS35">
        <v>0</v>
      </c>
      <c r="CT35">
        <v>0</v>
      </c>
      <c r="CU35">
        <v>-10207</v>
      </c>
      <c r="CV35">
        <v>0</v>
      </c>
      <c r="CW35">
        <v>-10207</v>
      </c>
      <c r="CX35">
        <v>-6000</v>
      </c>
      <c r="CY35">
        <v>0</v>
      </c>
      <c r="CZ35">
        <v>-6000</v>
      </c>
      <c r="DA35">
        <v>-5000</v>
      </c>
      <c r="DB35">
        <v>0</v>
      </c>
      <c r="DC35">
        <v>-5000</v>
      </c>
      <c r="DD35">
        <v>0</v>
      </c>
      <c r="DE35">
        <v>0</v>
      </c>
      <c r="DF35">
        <v>0</v>
      </c>
      <c r="DG35">
        <v>0</v>
      </c>
      <c r="DH35">
        <v>0</v>
      </c>
      <c r="DI35">
        <v>0</v>
      </c>
      <c r="DJ35">
        <v>-11000</v>
      </c>
      <c r="DK35">
        <v>0</v>
      </c>
      <c r="DL35">
        <v>0</v>
      </c>
      <c r="DM35">
        <v>0</v>
      </c>
      <c r="DN35">
        <v>-11000</v>
      </c>
      <c r="DO35">
        <v>0</v>
      </c>
      <c r="DP35">
        <v>-11000</v>
      </c>
      <c r="DQ35">
        <v>144994170</v>
      </c>
      <c r="DR35">
        <v>0</v>
      </c>
      <c r="DS35">
        <v>144994170</v>
      </c>
    </row>
    <row r="36" spans="1:123" ht="12.75" x14ac:dyDescent="0.2">
      <c r="A36" s="468">
        <v>29</v>
      </c>
      <c r="B36" s="473" t="s">
        <v>683</v>
      </c>
      <c r="C36" s="403" t="s">
        <v>897</v>
      </c>
      <c r="D36" s="474" t="s">
        <v>901</v>
      </c>
      <c r="E36" s="480" t="s">
        <v>682</v>
      </c>
      <c r="F36" t="s">
        <v>926</v>
      </c>
      <c r="G36">
        <v>111513783</v>
      </c>
      <c r="H36">
        <v>0</v>
      </c>
      <c r="I36">
        <v>111513783</v>
      </c>
      <c r="J36">
        <v>46.6</v>
      </c>
      <c r="K36">
        <v>51965423</v>
      </c>
      <c r="L36">
        <v>0</v>
      </c>
      <c r="M36">
        <v>-447195</v>
      </c>
      <c r="N36">
        <v>0</v>
      </c>
      <c r="O36">
        <v>51518228</v>
      </c>
      <c r="P36">
        <v>0</v>
      </c>
      <c r="Q36">
        <v>51518228</v>
      </c>
      <c r="R36">
        <v>-1381758</v>
      </c>
      <c r="S36">
        <v>0</v>
      </c>
      <c r="T36">
        <v>-1381758</v>
      </c>
      <c r="U36">
        <v>1332939</v>
      </c>
      <c r="V36">
        <v>0</v>
      </c>
      <c r="W36">
        <v>1332939</v>
      </c>
      <c r="X36">
        <v>-48819</v>
      </c>
      <c r="Y36">
        <v>0</v>
      </c>
      <c r="Z36">
        <v>0</v>
      </c>
      <c r="AA36">
        <v>0</v>
      </c>
      <c r="AB36">
        <v>-48819</v>
      </c>
      <c r="AC36">
        <v>0</v>
      </c>
      <c r="AD36">
        <v>-48819</v>
      </c>
      <c r="AE36">
        <v>48819</v>
      </c>
      <c r="AF36">
        <v>0</v>
      </c>
      <c r="AG36">
        <v>48819</v>
      </c>
      <c r="AH36">
        <v>-4228708</v>
      </c>
      <c r="AI36">
        <v>0</v>
      </c>
      <c r="AJ36">
        <v>-4228708</v>
      </c>
      <c r="AK36">
        <v>0</v>
      </c>
      <c r="AL36">
        <v>0</v>
      </c>
      <c r="AM36">
        <v>0</v>
      </c>
      <c r="AN36">
        <v>907963</v>
      </c>
      <c r="AO36">
        <v>0</v>
      </c>
      <c r="AP36">
        <v>907963</v>
      </c>
      <c r="AQ36">
        <v>-3320745</v>
      </c>
      <c r="AR36">
        <v>0</v>
      </c>
      <c r="AS36">
        <v>-3320745</v>
      </c>
      <c r="AT36">
        <v>-2941776</v>
      </c>
      <c r="AU36">
        <v>0</v>
      </c>
      <c r="AV36">
        <v>-2941776</v>
      </c>
      <c r="AW36">
        <v>-105485</v>
      </c>
      <c r="AX36">
        <v>0</v>
      </c>
      <c r="AY36">
        <v>-105485</v>
      </c>
      <c r="AZ36">
        <v>-11877</v>
      </c>
      <c r="BA36">
        <v>0</v>
      </c>
      <c r="BB36">
        <v>-11877</v>
      </c>
      <c r="BC36">
        <v>-6379883</v>
      </c>
      <c r="BD36">
        <v>0</v>
      </c>
      <c r="BE36">
        <v>-5720</v>
      </c>
      <c r="BF36">
        <v>0</v>
      </c>
      <c r="BG36">
        <v>-6385603</v>
      </c>
      <c r="BH36">
        <v>0</v>
      </c>
      <c r="BI36">
        <v>-6385603</v>
      </c>
      <c r="BJ36">
        <v>0</v>
      </c>
      <c r="BK36">
        <v>0</v>
      </c>
      <c r="BL36">
        <v>0</v>
      </c>
      <c r="BM36">
        <v>-1488468</v>
      </c>
      <c r="BN36">
        <v>0</v>
      </c>
      <c r="BO36">
        <v>-1488468</v>
      </c>
      <c r="BP36">
        <v>-1488468</v>
      </c>
      <c r="BQ36">
        <v>0</v>
      </c>
      <c r="BR36">
        <v>0</v>
      </c>
      <c r="BS36">
        <v>0</v>
      </c>
      <c r="BT36">
        <v>-1488468</v>
      </c>
      <c r="BU36">
        <v>0</v>
      </c>
      <c r="BV36">
        <v>-1488468</v>
      </c>
      <c r="BW36">
        <v>-62390</v>
      </c>
      <c r="BX36">
        <v>0</v>
      </c>
      <c r="BY36">
        <v>-62390</v>
      </c>
      <c r="BZ36">
        <v>-210390</v>
      </c>
      <c r="CA36">
        <v>0</v>
      </c>
      <c r="CB36">
        <v>-210390</v>
      </c>
      <c r="CC36">
        <v>-620</v>
      </c>
      <c r="CD36">
        <v>0</v>
      </c>
      <c r="CE36">
        <v>-620</v>
      </c>
      <c r="CF36">
        <v>0</v>
      </c>
      <c r="CG36">
        <v>0</v>
      </c>
      <c r="CH36">
        <v>0</v>
      </c>
      <c r="CI36">
        <v>0</v>
      </c>
      <c r="CJ36">
        <v>0</v>
      </c>
      <c r="CK36">
        <v>0</v>
      </c>
      <c r="CL36">
        <v>0</v>
      </c>
      <c r="CM36">
        <v>0</v>
      </c>
      <c r="CN36">
        <v>0</v>
      </c>
      <c r="CO36">
        <v>0</v>
      </c>
      <c r="CP36">
        <v>0</v>
      </c>
      <c r="CQ36">
        <v>-273400</v>
      </c>
      <c r="CR36">
        <v>0</v>
      </c>
      <c r="CS36">
        <v>0</v>
      </c>
      <c r="CT36">
        <v>0</v>
      </c>
      <c r="CU36">
        <v>-273400</v>
      </c>
      <c r="CV36">
        <v>0</v>
      </c>
      <c r="CW36">
        <v>-273400</v>
      </c>
      <c r="CX36">
        <v>0</v>
      </c>
      <c r="CY36">
        <v>0</v>
      </c>
      <c r="CZ36">
        <v>0</v>
      </c>
      <c r="DA36">
        <v>-3999</v>
      </c>
      <c r="DB36">
        <v>0</v>
      </c>
      <c r="DC36">
        <v>-3999</v>
      </c>
      <c r="DD36">
        <v>-11877</v>
      </c>
      <c r="DE36">
        <v>0</v>
      </c>
      <c r="DF36">
        <v>-11877</v>
      </c>
      <c r="DG36">
        <v>0</v>
      </c>
      <c r="DH36">
        <v>0</v>
      </c>
      <c r="DI36">
        <v>0</v>
      </c>
      <c r="DJ36">
        <v>-15876</v>
      </c>
      <c r="DK36">
        <v>0</v>
      </c>
      <c r="DL36">
        <v>0</v>
      </c>
      <c r="DM36">
        <v>0</v>
      </c>
      <c r="DN36">
        <v>-15876</v>
      </c>
      <c r="DO36">
        <v>0</v>
      </c>
      <c r="DP36">
        <v>-15876</v>
      </c>
      <c r="DQ36">
        <v>43306062</v>
      </c>
      <c r="DR36">
        <v>0</v>
      </c>
      <c r="DS36">
        <v>43306062</v>
      </c>
    </row>
    <row r="37" spans="1:123" ht="12.75" x14ac:dyDescent="0.2">
      <c r="A37" s="468">
        <v>30</v>
      </c>
      <c r="B37" s="473" t="s">
        <v>685</v>
      </c>
      <c r="C37" s="403" t="s">
        <v>897</v>
      </c>
      <c r="D37" s="474" t="s">
        <v>901</v>
      </c>
      <c r="E37" s="480" t="s">
        <v>684</v>
      </c>
      <c r="F37" t="s">
        <v>926</v>
      </c>
      <c r="G37">
        <v>84559456</v>
      </c>
      <c r="H37">
        <v>0</v>
      </c>
      <c r="I37">
        <v>84559456</v>
      </c>
      <c r="J37">
        <v>46.6</v>
      </c>
      <c r="K37">
        <v>39404706</v>
      </c>
      <c r="L37">
        <v>0</v>
      </c>
      <c r="M37">
        <v>0</v>
      </c>
      <c r="N37">
        <v>0</v>
      </c>
      <c r="O37">
        <v>39404706</v>
      </c>
      <c r="P37">
        <v>0</v>
      </c>
      <c r="Q37">
        <v>39404706</v>
      </c>
      <c r="R37">
        <v>-2072905</v>
      </c>
      <c r="S37">
        <v>0</v>
      </c>
      <c r="T37">
        <v>-2072905</v>
      </c>
      <c r="U37">
        <v>1095392</v>
      </c>
      <c r="V37">
        <v>0</v>
      </c>
      <c r="W37">
        <v>1095392</v>
      </c>
      <c r="X37">
        <v>-977513</v>
      </c>
      <c r="Y37">
        <v>0</v>
      </c>
      <c r="Z37">
        <v>0</v>
      </c>
      <c r="AA37">
        <v>0</v>
      </c>
      <c r="AB37">
        <v>-977513</v>
      </c>
      <c r="AC37">
        <v>0</v>
      </c>
      <c r="AD37">
        <v>-977513</v>
      </c>
      <c r="AE37">
        <v>977513</v>
      </c>
      <c r="AF37">
        <v>0</v>
      </c>
      <c r="AG37">
        <v>977513</v>
      </c>
      <c r="AH37">
        <v>-4034727</v>
      </c>
      <c r="AI37">
        <v>0</v>
      </c>
      <c r="AJ37">
        <v>-4034727</v>
      </c>
      <c r="AK37">
        <v>0</v>
      </c>
      <c r="AL37">
        <v>0</v>
      </c>
      <c r="AM37">
        <v>0</v>
      </c>
      <c r="AN37">
        <v>664404</v>
      </c>
      <c r="AO37">
        <v>0</v>
      </c>
      <c r="AP37">
        <v>664404</v>
      </c>
      <c r="AQ37">
        <v>-3370323</v>
      </c>
      <c r="AR37">
        <v>0</v>
      </c>
      <c r="AS37">
        <v>-3370323</v>
      </c>
      <c r="AT37">
        <v>-2195218</v>
      </c>
      <c r="AU37">
        <v>0</v>
      </c>
      <c r="AV37">
        <v>-2195218</v>
      </c>
      <c r="AW37">
        <v>-36799</v>
      </c>
      <c r="AX37">
        <v>0</v>
      </c>
      <c r="AY37">
        <v>-36799</v>
      </c>
      <c r="AZ37">
        <v>-65175</v>
      </c>
      <c r="BA37">
        <v>0</v>
      </c>
      <c r="BB37">
        <v>-65175</v>
      </c>
      <c r="BC37">
        <v>-5667515</v>
      </c>
      <c r="BD37">
        <v>0</v>
      </c>
      <c r="BE37">
        <v>0</v>
      </c>
      <c r="BF37">
        <v>0</v>
      </c>
      <c r="BG37">
        <v>-5667515</v>
      </c>
      <c r="BH37">
        <v>0</v>
      </c>
      <c r="BI37">
        <v>-5667515</v>
      </c>
      <c r="BJ37">
        <v>0</v>
      </c>
      <c r="BK37">
        <v>0</v>
      </c>
      <c r="BL37">
        <v>0</v>
      </c>
      <c r="BM37">
        <v>-669498</v>
      </c>
      <c r="BN37">
        <v>0</v>
      </c>
      <c r="BO37">
        <v>-669498</v>
      </c>
      <c r="BP37">
        <v>-669498</v>
      </c>
      <c r="BQ37">
        <v>0</v>
      </c>
      <c r="BR37">
        <v>0</v>
      </c>
      <c r="BS37">
        <v>0</v>
      </c>
      <c r="BT37">
        <v>-669498</v>
      </c>
      <c r="BU37">
        <v>0</v>
      </c>
      <c r="BV37">
        <v>-669498</v>
      </c>
      <c r="BW37">
        <v>-46303</v>
      </c>
      <c r="BX37">
        <v>0</v>
      </c>
      <c r="BY37">
        <v>-46303</v>
      </c>
      <c r="BZ37">
        <v>-203575</v>
      </c>
      <c r="CA37">
        <v>0</v>
      </c>
      <c r="CB37">
        <v>-203575</v>
      </c>
      <c r="CC37">
        <v>-2296</v>
      </c>
      <c r="CD37">
        <v>0</v>
      </c>
      <c r="CE37">
        <v>-2296</v>
      </c>
      <c r="CF37">
        <v>0</v>
      </c>
      <c r="CG37">
        <v>0</v>
      </c>
      <c r="CH37">
        <v>0</v>
      </c>
      <c r="CI37">
        <v>-1805</v>
      </c>
      <c r="CJ37">
        <v>0</v>
      </c>
      <c r="CK37">
        <v>-1805</v>
      </c>
      <c r="CL37">
        <v>-7603</v>
      </c>
      <c r="CM37">
        <v>0</v>
      </c>
      <c r="CN37">
        <v>-7603</v>
      </c>
      <c r="CO37">
        <v>0</v>
      </c>
      <c r="CP37">
        <v>0</v>
      </c>
      <c r="CQ37">
        <v>-261582</v>
      </c>
      <c r="CR37">
        <v>0</v>
      </c>
      <c r="CS37">
        <v>0</v>
      </c>
      <c r="CT37">
        <v>0</v>
      </c>
      <c r="CU37">
        <v>-261582</v>
      </c>
      <c r="CV37">
        <v>0</v>
      </c>
      <c r="CW37">
        <v>-261582</v>
      </c>
      <c r="CX37">
        <v>0</v>
      </c>
      <c r="CY37">
        <v>0</v>
      </c>
      <c r="CZ37">
        <v>0</v>
      </c>
      <c r="DA37">
        <v>-3456</v>
      </c>
      <c r="DB37">
        <v>0</v>
      </c>
      <c r="DC37">
        <v>-3456</v>
      </c>
      <c r="DD37">
        <v>-65175</v>
      </c>
      <c r="DE37">
        <v>0</v>
      </c>
      <c r="DF37">
        <v>-65175</v>
      </c>
      <c r="DG37">
        <v>0</v>
      </c>
      <c r="DH37">
        <v>0</v>
      </c>
      <c r="DI37">
        <v>0</v>
      </c>
      <c r="DJ37">
        <v>-68631</v>
      </c>
      <c r="DK37">
        <v>0</v>
      </c>
      <c r="DL37">
        <v>0</v>
      </c>
      <c r="DM37">
        <v>0</v>
      </c>
      <c r="DN37">
        <v>-68631</v>
      </c>
      <c r="DO37">
        <v>0</v>
      </c>
      <c r="DP37">
        <v>-68631</v>
      </c>
      <c r="DQ37">
        <v>31759967</v>
      </c>
      <c r="DR37">
        <v>0</v>
      </c>
      <c r="DS37">
        <v>31759967</v>
      </c>
    </row>
    <row r="38" spans="1:123" ht="12.75" x14ac:dyDescent="0.2">
      <c r="A38" s="468">
        <v>31</v>
      </c>
      <c r="B38" s="473" t="s">
        <v>687</v>
      </c>
      <c r="C38" s="403" t="s">
        <v>902</v>
      </c>
      <c r="D38" s="474" t="s">
        <v>903</v>
      </c>
      <c r="E38" s="480" t="s">
        <v>686</v>
      </c>
      <c r="F38" t="s">
        <v>926</v>
      </c>
      <c r="G38">
        <v>318053381</v>
      </c>
      <c r="H38">
        <v>0</v>
      </c>
      <c r="I38">
        <v>318053381</v>
      </c>
      <c r="J38">
        <v>46.6</v>
      </c>
      <c r="K38">
        <v>148212876</v>
      </c>
      <c r="L38">
        <v>0</v>
      </c>
      <c r="M38">
        <v>1000000</v>
      </c>
      <c r="N38">
        <v>0</v>
      </c>
      <c r="O38">
        <v>149212876</v>
      </c>
      <c r="P38">
        <v>0</v>
      </c>
      <c r="Q38">
        <v>149212876</v>
      </c>
      <c r="R38">
        <v>-6500579</v>
      </c>
      <c r="S38">
        <v>0</v>
      </c>
      <c r="T38">
        <v>-6500579</v>
      </c>
      <c r="U38">
        <v>2808397</v>
      </c>
      <c r="V38">
        <v>0</v>
      </c>
      <c r="W38">
        <v>2808397</v>
      </c>
      <c r="X38">
        <v>-3692182</v>
      </c>
      <c r="Y38">
        <v>0</v>
      </c>
      <c r="Z38">
        <v>0</v>
      </c>
      <c r="AA38">
        <v>0</v>
      </c>
      <c r="AB38">
        <v>-3692182</v>
      </c>
      <c r="AC38">
        <v>0</v>
      </c>
      <c r="AD38">
        <v>-3692182</v>
      </c>
      <c r="AE38">
        <v>3692182</v>
      </c>
      <c r="AF38">
        <v>0</v>
      </c>
      <c r="AG38">
        <v>3692182</v>
      </c>
      <c r="AH38">
        <v>-7040603</v>
      </c>
      <c r="AI38">
        <v>0</v>
      </c>
      <c r="AJ38">
        <v>-7040603</v>
      </c>
      <c r="AK38">
        <v>0</v>
      </c>
      <c r="AL38">
        <v>0</v>
      </c>
      <c r="AM38">
        <v>0</v>
      </c>
      <c r="AN38">
        <v>2920001</v>
      </c>
      <c r="AO38">
        <v>0</v>
      </c>
      <c r="AP38">
        <v>2920001</v>
      </c>
      <c r="AQ38">
        <v>-4120602</v>
      </c>
      <c r="AR38">
        <v>0</v>
      </c>
      <c r="AS38">
        <v>-4120602</v>
      </c>
      <c r="AT38">
        <v>-8438673</v>
      </c>
      <c r="AU38">
        <v>0</v>
      </c>
      <c r="AV38">
        <v>-8438673</v>
      </c>
      <c r="AW38">
        <v>-38306</v>
      </c>
      <c r="AX38">
        <v>0</v>
      </c>
      <c r="AY38">
        <v>-38306</v>
      </c>
      <c r="AZ38">
        <v>0</v>
      </c>
      <c r="BA38">
        <v>0</v>
      </c>
      <c r="BB38">
        <v>0</v>
      </c>
      <c r="BC38">
        <v>-12597581</v>
      </c>
      <c r="BD38">
        <v>0</v>
      </c>
      <c r="BE38">
        <v>0</v>
      </c>
      <c r="BF38">
        <v>0</v>
      </c>
      <c r="BG38">
        <v>-12597581</v>
      </c>
      <c r="BH38">
        <v>0</v>
      </c>
      <c r="BI38">
        <v>-12597581</v>
      </c>
      <c r="BJ38">
        <v>0</v>
      </c>
      <c r="BK38">
        <v>0</v>
      </c>
      <c r="BL38">
        <v>0</v>
      </c>
      <c r="BM38">
        <v>-2550805</v>
      </c>
      <c r="BN38">
        <v>0</v>
      </c>
      <c r="BO38">
        <v>-2550805</v>
      </c>
      <c r="BP38">
        <v>-2550805</v>
      </c>
      <c r="BQ38">
        <v>0</v>
      </c>
      <c r="BR38">
        <v>0</v>
      </c>
      <c r="BS38">
        <v>0</v>
      </c>
      <c r="BT38">
        <v>-2550805</v>
      </c>
      <c r="BU38">
        <v>0</v>
      </c>
      <c r="BV38">
        <v>-2550805</v>
      </c>
      <c r="BW38">
        <v>-424737</v>
      </c>
      <c r="BX38">
        <v>0</v>
      </c>
      <c r="BY38">
        <v>-424737</v>
      </c>
      <c r="BZ38">
        <v>-74965</v>
      </c>
      <c r="CA38">
        <v>0</v>
      </c>
      <c r="CB38">
        <v>-74965</v>
      </c>
      <c r="CC38">
        <v>-2160</v>
      </c>
      <c r="CD38">
        <v>0</v>
      </c>
      <c r="CE38">
        <v>-2160</v>
      </c>
      <c r="CF38">
        <v>0</v>
      </c>
      <c r="CG38">
        <v>0</v>
      </c>
      <c r="CH38">
        <v>0</v>
      </c>
      <c r="CI38">
        <v>0</v>
      </c>
      <c r="CJ38">
        <v>0</v>
      </c>
      <c r="CK38">
        <v>0</v>
      </c>
      <c r="CL38">
        <v>-2000</v>
      </c>
      <c r="CM38">
        <v>0</v>
      </c>
      <c r="CN38">
        <v>-2000</v>
      </c>
      <c r="CO38">
        <v>0</v>
      </c>
      <c r="CP38">
        <v>0</v>
      </c>
      <c r="CQ38">
        <v>-503862</v>
      </c>
      <c r="CR38">
        <v>0</v>
      </c>
      <c r="CS38">
        <v>0</v>
      </c>
      <c r="CT38">
        <v>0</v>
      </c>
      <c r="CU38">
        <v>-503862</v>
      </c>
      <c r="CV38">
        <v>0</v>
      </c>
      <c r="CW38">
        <v>-503862</v>
      </c>
      <c r="CX38">
        <v>0</v>
      </c>
      <c r="CY38">
        <v>0</v>
      </c>
      <c r="CZ38">
        <v>0</v>
      </c>
      <c r="DA38">
        <v>-752</v>
      </c>
      <c r="DB38">
        <v>0</v>
      </c>
      <c r="DC38">
        <v>-752</v>
      </c>
      <c r="DD38">
        <v>0</v>
      </c>
      <c r="DE38">
        <v>0</v>
      </c>
      <c r="DF38">
        <v>0</v>
      </c>
      <c r="DG38">
        <v>0</v>
      </c>
      <c r="DH38">
        <v>0</v>
      </c>
      <c r="DI38">
        <v>0</v>
      </c>
      <c r="DJ38">
        <v>-752</v>
      </c>
      <c r="DK38">
        <v>0</v>
      </c>
      <c r="DL38">
        <v>0</v>
      </c>
      <c r="DM38">
        <v>0</v>
      </c>
      <c r="DN38">
        <v>-752</v>
      </c>
      <c r="DO38">
        <v>0</v>
      </c>
      <c r="DP38">
        <v>-752</v>
      </c>
      <c r="DQ38">
        <v>129867694</v>
      </c>
      <c r="DR38">
        <v>0</v>
      </c>
      <c r="DS38">
        <v>129867694</v>
      </c>
    </row>
    <row r="39" spans="1:123" ht="12.75" x14ac:dyDescent="0.2">
      <c r="A39" s="468">
        <v>32</v>
      </c>
      <c r="B39" s="473" t="s">
        <v>689</v>
      </c>
      <c r="C39" s="403" t="s">
        <v>897</v>
      </c>
      <c r="D39" s="474" t="s">
        <v>901</v>
      </c>
      <c r="E39" s="480" t="s">
        <v>688</v>
      </c>
      <c r="F39" t="s">
        <v>926</v>
      </c>
      <c r="G39">
        <v>74359660</v>
      </c>
      <c r="H39">
        <v>0</v>
      </c>
      <c r="I39">
        <v>74359660</v>
      </c>
      <c r="J39">
        <v>46.6</v>
      </c>
      <c r="K39">
        <v>34651602</v>
      </c>
      <c r="L39">
        <v>0</v>
      </c>
      <c r="M39">
        <v>0</v>
      </c>
      <c r="N39">
        <v>0</v>
      </c>
      <c r="O39">
        <v>34651602</v>
      </c>
      <c r="P39">
        <v>0</v>
      </c>
      <c r="Q39">
        <v>34651602</v>
      </c>
      <c r="R39">
        <v>-590508</v>
      </c>
      <c r="S39">
        <v>0</v>
      </c>
      <c r="T39">
        <v>-590508</v>
      </c>
      <c r="U39">
        <v>1909735</v>
      </c>
      <c r="V39">
        <v>0</v>
      </c>
      <c r="W39">
        <v>1909735</v>
      </c>
      <c r="X39">
        <v>1319227</v>
      </c>
      <c r="Y39">
        <v>0</v>
      </c>
      <c r="Z39">
        <v>0</v>
      </c>
      <c r="AA39">
        <v>0</v>
      </c>
      <c r="AB39">
        <v>1319227</v>
      </c>
      <c r="AC39">
        <v>0</v>
      </c>
      <c r="AD39">
        <v>1319227</v>
      </c>
      <c r="AE39">
        <v>-1319227</v>
      </c>
      <c r="AF39">
        <v>0</v>
      </c>
      <c r="AG39">
        <v>-1319227</v>
      </c>
      <c r="AH39">
        <v>-1809188</v>
      </c>
      <c r="AI39">
        <v>0</v>
      </c>
      <c r="AJ39">
        <v>-1809188</v>
      </c>
      <c r="AK39">
        <v>0</v>
      </c>
      <c r="AL39">
        <v>0</v>
      </c>
      <c r="AM39">
        <v>0</v>
      </c>
      <c r="AN39">
        <v>659937</v>
      </c>
      <c r="AO39">
        <v>0</v>
      </c>
      <c r="AP39">
        <v>659937</v>
      </c>
      <c r="AQ39">
        <v>-1149251</v>
      </c>
      <c r="AR39">
        <v>0</v>
      </c>
      <c r="AS39">
        <v>-1149251</v>
      </c>
      <c r="AT39">
        <v>-2313549</v>
      </c>
      <c r="AU39">
        <v>0</v>
      </c>
      <c r="AV39">
        <v>-2313549</v>
      </c>
      <c r="AW39">
        <v>-51061</v>
      </c>
      <c r="AX39">
        <v>0</v>
      </c>
      <c r="AY39">
        <v>-51061</v>
      </c>
      <c r="AZ39">
        <v>-1677</v>
      </c>
      <c r="BA39">
        <v>0</v>
      </c>
      <c r="BB39">
        <v>-1677</v>
      </c>
      <c r="BC39">
        <v>-3515538</v>
      </c>
      <c r="BD39">
        <v>0</v>
      </c>
      <c r="BE39">
        <v>0</v>
      </c>
      <c r="BF39">
        <v>0</v>
      </c>
      <c r="BG39">
        <v>-3515538</v>
      </c>
      <c r="BH39">
        <v>0</v>
      </c>
      <c r="BI39">
        <v>-3515538</v>
      </c>
      <c r="BJ39">
        <v>0</v>
      </c>
      <c r="BK39">
        <v>0</v>
      </c>
      <c r="BL39">
        <v>0</v>
      </c>
      <c r="BM39">
        <v>-867486</v>
      </c>
      <c r="BN39">
        <v>0</v>
      </c>
      <c r="BO39">
        <v>-867486</v>
      </c>
      <c r="BP39">
        <v>-867486</v>
      </c>
      <c r="BQ39">
        <v>0</v>
      </c>
      <c r="BR39">
        <v>0</v>
      </c>
      <c r="BS39">
        <v>0</v>
      </c>
      <c r="BT39">
        <v>-867486</v>
      </c>
      <c r="BU39">
        <v>0</v>
      </c>
      <c r="BV39">
        <v>-867486</v>
      </c>
      <c r="BW39">
        <v>-57933</v>
      </c>
      <c r="BX39">
        <v>0</v>
      </c>
      <c r="BY39">
        <v>-57933</v>
      </c>
      <c r="BZ39">
        <v>-78537</v>
      </c>
      <c r="CA39">
        <v>0</v>
      </c>
      <c r="CB39">
        <v>-78537</v>
      </c>
      <c r="CC39">
        <v>-5449</v>
      </c>
      <c r="CD39">
        <v>0</v>
      </c>
      <c r="CE39">
        <v>-5449</v>
      </c>
      <c r="CF39">
        <v>-5346</v>
      </c>
      <c r="CG39">
        <v>0</v>
      </c>
      <c r="CH39">
        <v>-5346</v>
      </c>
      <c r="CI39">
        <v>-10833</v>
      </c>
      <c r="CJ39">
        <v>0</v>
      </c>
      <c r="CK39">
        <v>-10833</v>
      </c>
      <c r="CL39">
        <v>0</v>
      </c>
      <c r="CM39">
        <v>0</v>
      </c>
      <c r="CN39">
        <v>0</v>
      </c>
      <c r="CO39">
        <v>0</v>
      </c>
      <c r="CP39">
        <v>0</v>
      </c>
      <c r="CQ39">
        <v>-158098</v>
      </c>
      <c r="CR39">
        <v>0</v>
      </c>
      <c r="CS39">
        <v>0</v>
      </c>
      <c r="CT39">
        <v>0</v>
      </c>
      <c r="CU39">
        <v>-158098</v>
      </c>
      <c r="CV39">
        <v>0</v>
      </c>
      <c r="CW39">
        <v>-158098</v>
      </c>
      <c r="CX39">
        <v>-14218</v>
      </c>
      <c r="CY39">
        <v>0</v>
      </c>
      <c r="CZ39">
        <v>-14218</v>
      </c>
      <c r="DA39">
        <v>0</v>
      </c>
      <c r="DB39">
        <v>0</v>
      </c>
      <c r="DC39">
        <v>0</v>
      </c>
      <c r="DD39">
        <v>0</v>
      </c>
      <c r="DE39">
        <v>0</v>
      </c>
      <c r="DF39">
        <v>0</v>
      </c>
      <c r="DG39">
        <v>0</v>
      </c>
      <c r="DH39">
        <v>0</v>
      </c>
      <c r="DI39">
        <v>0</v>
      </c>
      <c r="DJ39">
        <v>-14218</v>
      </c>
      <c r="DK39">
        <v>0</v>
      </c>
      <c r="DL39">
        <v>0</v>
      </c>
      <c r="DM39">
        <v>0</v>
      </c>
      <c r="DN39">
        <v>-14218</v>
      </c>
      <c r="DO39">
        <v>0</v>
      </c>
      <c r="DP39">
        <v>-14218</v>
      </c>
      <c r="DQ39">
        <v>31415489</v>
      </c>
      <c r="DR39">
        <v>0</v>
      </c>
      <c r="DS39">
        <v>31415489</v>
      </c>
    </row>
    <row r="40" spans="1:123" ht="12.75" x14ac:dyDescent="0.2">
      <c r="A40" s="468">
        <v>33</v>
      </c>
      <c r="B40" s="473" t="s">
        <v>690</v>
      </c>
      <c r="C40" s="403" t="s">
        <v>529</v>
      </c>
      <c r="D40" s="474" t="s">
        <v>898</v>
      </c>
      <c r="E40" s="480" t="s">
        <v>908</v>
      </c>
      <c r="F40" t="s">
        <v>926</v>
      </c>
      <c r="G40">
        <v>311540236</v>
      </c>
      <c r="H40">
        <v>0</v>
      </c>
      <c r="I40">
        <v>311540236</v>
      </c>
      <c r="J40">
        <v>46.6</v>
      </c>
      <c r="K40">
        <v>145177750</v>
      </c>
      <c r="L40">
        <v>0</v>
      </c>
      <c r="M40">
        <v>818050</v>
      </c>
      <c r="N40">
        <v>0</v>
      </c>
      <c r="O40">
        <v>145995800</v>
      </c>
      <c r="P40">
        <v>0</v>
      </c>
      <c r="Q40">
        <v>145995800</v>
      </c>
      <c r="R40">
        <v>-9137346</v>
      </c>
      <c r="S40">
        <v>0</v>
      </c>
      <c r="T40">
        <v>-9137346</v>
      </c>
      <c r="U40">
        <v>1660760</v>
      </c>
      <c r="V40">
        <v>0</v>
      </c>
      <c r="W40">
        <v>1660760</v>
      </c>
      <c r="X40">
        <v>-7476586</v>
      </c>
      <c r="Y40">
        <v>0</v>
      </c>
      <c r="Z40">
        <v>0</v>
      </c>
      <c r="AA40">
        <v>0</v>
      </c>
      <c r="AB40">
        <v>-7476586</v>
      </c>
      <c r="AC40">
        <v>0</v>
      </c>
      <c r="AD40">
        <v>-7476586</v>
      </c>
      <c r="AE40">
        <v>7476586</v>
      </c>
      <c r="AF40">
        <v>0</v>
      </c>
      <c r="AG40">
        <v>7476586</v>
      </c>
      <c r="AH40">
        <v>-9580323</v>
      </c>
      <c r="AI40">
        <v>0</v>
      </c>
      <c r="AJ40">
        <v>-9580323</v>
      </c>
      <c r="AK40">
        <v>-16728</v>
      </c>
      <c r="AL40">
        <v>0</v>
      </c>
      <c r="AM40">
        <v>-16728</v>
      </c>
      <c r="AN40">
        <v>2853321</v>
      </c>
      <c r="AO40">
        <v>0</v>
      </c>
      <c r="AP40">
        <v>2853321</v>
      </c>
      <c r="AQ40">
        <v>-6727002</v>
      </c>
      <c r="AR40">
        <v>0</v>
      </c>
      <c r="AS40">
        <v>-6727002</v>
      </c>
      <c r="AT40">
        <v>-10614606</v>
      </c>
      <c r="AU40">
        <v>0</v>
      </c>
      <c r="AV40">
        <v>-10614606</v>
      </c>
      <c r="AW40">
        <v>-50153</v>
      </c>
      <c r="AX40">
        <v>0</v>
      </c>
      <c r="AY40">
        <v>-50153</v>
      </c>
      <c r="AZ40">
        <v>0</v>
      </c>
      <c r="BA40">
        <v>0</v>
      </c>
      <c r="BB40">
        <v>0</v>
      </c>
      <c r="BC40">
        <v>-17391761</v>
      </c>
      <c r="BD40">
        <v>0</v>
      </c>
      <c r="BE40">
        <v>0</v>
      </c>
      <c r="BF40">
        <v>0</v>
      </c>
      <c r="BG40">
        <v>-17391761</v>
      </c>
      <c r="BH40">
        <v>0</v>
      </c>
      <c r="BI40">
        <v>-17391761</v>
      </c>
      <c r="BJ40">
        <v>0</v>
      </c>
      <c r="BK40">
        <v>0</v>
      </c>
      <c r="BL40">
        <v>0</v>
      </c>
      <c r="BM40">
        <v>-2783704</v>
      </c>
      <c r="BN40">
        <v>0</v>
      </c>
      <c r="BO40">
        <v>-2783704</v>
      </c>
      <c r="BP40">
        <v>-2783704</v>
      </c>
      <c r="BQ40">
        <v>0</v>
      </c>
      <c r="BR40">
        <v>-400000</v>
      </c>
      <c r="BS40">
        <v>0</v>
      </c>
      <c r="BT40">
        <v>-3183704</v>
      </c>
      <c r="BU40">
        <v>0</v>
      </c>
      <c r="BV40">
        <v>-3183704</v>
      </c>
      <c r="BW40">
        <v>-51268</v>
      </c>
      <c r="BX40">
        <v>0</v>
      </c>
      <c r="BY40">
        <v>-51268</v>
      </c>
      <c r="BZ40">
        <v>-17941</v>
      </c>
      <c r="CA40">
        <v>0</v>
      </c>
      <c r="CB40">
        <v>-17941</v>
      </c>
      <c r="CC40">
        <v>-791</v>
      </c>
      <c r="CD40">
        <v>0</v>
      </c>
      <c r="CE40">
        <v>-791</v>
      </c>
      <c r="CF40">
        <v>0</v>
      </c>
      <c r="CG40">
        <v>0</v>
      </c>
      <c r="CH40">
        <v>0</v>
      </c>
      <c r="CI40">
        <v>0</v>
      </c>
      <c r="CJ40">
        <v>0</v>
      </c>
      <c r="CK40">
        <v>0</v>
      </c>
      <c r="CL40">
        <v>0</v>
      </c>
      <c r="CM40">
        <v>0</v>
      </c>
      <c r="CN40">
        <v>0</v>
      </c>
      <c r="CO40">
        <v>0</v>
      </c>
      <c r="CP40">
        <v>0</v>
      </c>
      <c r="CQ40">
        <v>-70000</v>
      </c>
      <c r="CR40">
        <v>0</v>
      </c>
      <c r="CS40">
        <v>0</v>
      </c>
      <c r="CT40">
        <v>0</v>
      </c>
      <c r="CU40">
        <v>-70000</v>
      </c>
      <c r="CV40">
        <v>0</v>
      </c>
      <c r="CW40">
        <v>-70000</v>
      </c>
      <c r="CX40">
        <v>-3601</v>
      </c>
      <c r="CY40">
        <v>0</v>
      </c>
      <c r="CZ40">
        <v>-3601</v>
      </c>
      <c r="DA40">
        <v>-648</v>
      </c>
      <c r="DB40">
        <v>0</v>
      </c>
      <c r="DC40">
        <v>-648</v>
      </c>
      <c r="DD40">
        <v>0</v>
      </c>
      <c r="DE40">
        <v>0</v>
      </c>
      <c r="DF40">
        <v>0</v>
      </c>
      <c r="DG40">
        <v>0</v>
      </c>
      <c r="DH40">
        <v>0</v>
      </c>
      <c r="DI40">
        <v>0</v>
      </c>
      <c r="DJ40">
        <v>-4249</v>
      </c>
      <c r="DK40">
        <v>0</v>
      </c>
      <c r="DL40">
        <v>0</v>
      </c>
      <c r="DM40">
        <v>0</v>
      </c>
      <c r="DN40">
        <v>-4249</v>
      </c>
      <c r="DO40">
        <v>0</v>
      </c>
      <c r="DP40">
        <v>-4249</v>
      </c>
      <c r="DQ40">
        <v>117869500</v>
      </c>
      <c r="DR40">
        <v>0</v>
      </c>
      <c r="DS40">
        <v>117869500</v>
      </c>
    </row>
    <row r="41" spans="1:123" ht="12.75" x14ac:dyDescent="0.2">
      <c r="A41" s="468">
        <v>34</v>
      </c>
      <c r="B41" s="473" t="s">
        <v>692</v>
      </c>
      <c r="C41" s="403" t="s">
        <v>529</v>
      </c>
      <c r="D41" s="474" t="s">
        <v>906</v>
      </c>
      <c r="E41" s="480" t="s">
        <v>691</v>
      </c>
      <c r="F41" t="s">
        <v>926</v>
      </c>
      <c r="G41">
        <v>493839613</v>
      </c>
      <c r="H41">
        <v>69719820</v>
      </c>
      <c r="I41">
        <v>563559433</v>
      </c>
      <c r="J41">
        <v>46.6</v>
      </c>
      <c r="K41">
        <v>230129260</v>
      </c>
      <c r="L41">
        <v>32489436</v>
      </c>
      <c r="M41">
        <v>828000</v>
      </c>
      <c r="N41">
        <v>122000</v>
      </c>
      <c r="O41">
        <v>230957260</v>
      </c>
      <c r="P41">
        <v>32611436</v>
      </c>
      <c r="Q41">
        <v>263568696</v>
      </c>
      <c r="R41">
        <v>-7905089</v>
      </c>
      <c r="S41">
        <v>-383803</v>
      </c>
      <c r="T41">
        <v>-8288892</v>
      </c>
      <c r="U41">
        <v>14597261</v>
      </c>
      <c r="V41">
        <v>623726</v>
      </c>
      <c r="W41">
        <v>15220987</v>
      </c>
      <c r="X41">
        <v>6692172</v>
      </c>
      <c r="Y41">
        <v>239923</v>
      </c>
      <c r="Z41">
        <v>0</v>
      </c>
      <c r="AA41">
        <v>0</v>
      </c>
      <c r="AB41">
        <v>6692172</v>
      </c>
      <c r="AC41">
        <v>239923</v>
      </c>
      <c r="AD41">
        <v>6932095</v>
      </c>
      <c r="AE41">
        <v>-6692172</v>
      </c>
      <c r="AF41">
        <v>-239923</v>
      </c>
      <c r="AG41">
        <v>-6932095</v>
      </c>
      <c r="AH41">
        <v>-11353508</v>
      </c>
      <c r="AI41">
        <v>-215918</v>
      </c>
      <c r="AJ41">
        <v>-11569426</v>
      </c>
      <c r="AK41">
        <v>-30547</v>
      </c>
      <c r="AL41">
        <v>0</v>
      </c>
      <c r="AM41">
        <v>-30547</v>
      </c>
      <c r="AN41">
        <v>4800043</v>
      </c>
      <c r="AO41">
        <v>800551</v>
      </c>
      <c r="AP41">
        <v>5600594</v>
      </c>
      <c r="AQ41">
        <v>-6553465</v>
      </c>
      <c r="AR41">
        <v>584633</v>
      </c>
      <c r="AS41">
        <v>-5968832</v>
      </c>
      <c r="AT41">
        <v>-19131281</v>
      </c>
      <c r="AU41">
        <v>-370638</v>
      </c>
      <c r="AV41">
        <v>-19501919</v>
      </c>
      <c r="AW41">
        <v>-119490</v>
      </c>
      <c r="AX41">
        <v>0</v>
      </c>
      <c r="AY41">
        <v>-119490</v>
      </c>
      <c r="AZ41">
        <v>0</v>
      </c>
      <c r="BA41">
        <v>0</v>
      </c>
      <c r="BB41">
        <v>0</v>
      </c>
      <c r="BC41">
        <v>-25804236</v>
      </c>
      <c r="BD41">
        <v>213995</v>
      </c>
      <c r="BE41">
        <v>-2454942</v>
      </c>
      <c r="BF41">
        <v>-40324</v>
      </c>
      <c r="BG41">
        <v>-28259178</v>
      </c>
      <c r="BH41">
        <v>173671</v>
      </c>
      <c r="BI41">
        <v>-28085507</v>
      </c>
      <c r="BJ41">
        <v>-50000</v>
      </c>
      <c r="BK41">
        <v>-50000</v>
      </c>
      <c r="BL41">
        <v>-100000</v>
      </c>
      <c r="BM41">
        <v>-5977101</v>
      </c>
      <c r="BN41">
        <v>-389055</v>
      </c>
      <c r="BO41">
        <v>-6366156</v>
      </c>
      <c r="BP41">
        <v>-6027101</v>
      </c>
      <c r="BQ41">
        <v>-439055</v>
      </c>
      <c r="BR41">
        <v>-1870000</v>
      </c>
      <c r="BS41">
        <v>-100000</v>
      </c>
      <c r="BT41">
        <v>-7897101</v>
      </c>
      <c r="BU41">
        <v>-539055</v>
      </c>
      <c r="BV41">
        <v>-8436156</v>
      </c>
      <c r="BW41">
        <v>-270179</v>
      </c>
      <c r="BX41">
        <v>0</v>
      </c>
      <c r="BY41">
        <v>-270179</v>
      </c>
      <c r="BZ41">
        <v>-245330</v>
      </c>
      <c r="CA41">
        <v>-3961</v>
      </c>
      <c r="CB41">
        <v>-249291</v>
      </c>
      <c r="CC41">
        <v>-2028</v>
      </c>
      <c r="CD41">
        <v>0</v>
      </c>
      <c r="CE41">
        <v>-2028</v>
      </c>
      <c r="CF41">
        <v>0</v>
      </c>
      <c r="CG41">
        <v>0</v>
      </c>
      <c r="CH41">
        <v>0</v>
      </c>
      <c r="CI41">
        <v>0</v>
      </c>
      <c r="CJ41">
        <v>0</v>
      </c>
      <c r="CK41">
        <v>0</v>
      </c>
      <c r="CL41">
        <v>0</v>
      </c>
      <c r="CM41">
        <v>-1498718</v>
      </c>
      <c r="CN41">
        <v>-1498718</v>
      </c>
      <c r="CO41">
        <v>-1498718</v>
      </c>
      <c r="CP41">
        <v>0</v>
      </c>
      <c r="CQ41">
        <v>-517537</v>
      </c>
      <c r="CR41">
        <v>-1502679</v>
      </c>
      <c r="CS41">
        <v>0</v>
      </c>
      <c r="CT41">
        <v>70000</v>
      </c>
      <c r="CU41">
        <v>-517537</v>
      </c>
      <c r="CV41">
        <v>-1432679</v>
      </c>
      <c r="CW41">
        <v>-1950216</v>
      </c>
      <c r="CX41">
        <v>0</v>
      </c>
      <c r="CY41">
        <v>0</v>
      </c>
      <c r="CZ41">
        <v>0</v>
      </c>
      <c r="DA41">
        <v>-26031</v>
      </c>
      <c r="DB41">
        <v>0</v>
      </c>
      <c r="DC41">
        <v>-26031</v>
      </c>
      <c r="DD41">
        <v>0</v>
      </c>
      <c r="DE41">
        <v>0</v>
      </c>
      <c r="DF41">
        <v>0</v>
      </c>
      <c r="DG41">
        <v>0</v>
      </c>
      <c r="DH41">
        <v>0</v>
      </c>
      <c r="DI41">
        <v>0</v>
      </c>
      <c r="DJ41">
        <v>-26031</v>
      </c>
      <c r="DK41">
        <v>0</v>
      </c>
      <c r="DL41">
        <v>-24000</v>
      </c>
      <c r="DM41">
        <v>0</v>
      </c>
      <c r="DN41">
        <v>-50031</v>
      </c>
      <c r="DO41">
        <v>0</v>
      </c>
      <c r="DP41">
        <v>-50031</v>
      </c>
      <c r="DQ41">
        <v>200925585</v>
      </c>
      <c r="DR41">
        <v>31053296</v>
      </c>
      <c r="DS41">
        <v>231978881</v>
      </c>
    </row>
    <row r="42" spans="1:123" ht="12.75" x14ac:dyDescent="0.2">
      <c r="A42" s="468">
        <v>35</v>
      </c>
      <c r="B42" s="473" t="s">
        <v>694</v>
      </c>
      <c r="C42" s="403" t="s">
        <v>897</v>
      </c>
      <c r="D42" s="474" t="s">
        <v>901</v>
      </c>
      <c r="E42" s="480" t="s">
        <v>693</v>
      </c>
      <c r="F42" t="s">
        <v>926</v>
      </c>
      <c r="G42">
        <v>77067096</v>
      </c>
      <c r="H42">
        <v>0</v>
      </c>
      <c r="I42">
        <v>77067096</v>
      </c>
      <c r="J42">
        <v>46.6</v>
      </c>
      <c r="K42">
        <v>35913267</v>
      </c>
      <c r="L42">
        <v>0</v>
      </c>
      <c r="M42">
        <v>303765</v>
      </c>
      <c r="N42">
        <v>0</v>
      </c>
      <c r="O42">
        <v>36217032</v>
      </c>
      <c r="P42">
        <v>0</v>
      </c>
      <c r="Q42">
        <v>36217032</v>
      </c>
      <c r="R42">
        <v>-1626408</v>
      </c>
      <c r="S42">
        <v>0</v>
      </c>
      <c r="T42">
        <v>-1626408</v>
      </c>
      <c r="U42">
        <v>2147645</v>
      </c>
      <c r="V42">
        <v>0</v>
      </c>
      <c r="W42">
        <v>2147645</v>
      </c>
      <c r="X42">
        <v>521237</v>
      </c>
      <c r="Y42">
        <v>0</v>
      </c>
      <c r="Z42">
        <v>-85000</v>
      </c>
      <c r="AA42">
        <v>0</v>
      </c>
      <c r="AB42">
        <v>436237</v>
      </c>
      <c r="AC42">
        <v>0</v>
      </c>
      <c r="AD42">
        <v>436237</v>
      </c>
      <c r="AE42">
        <v>-436237</v>
      </c>
      <c r="AF42">
        <v>0</v>
      </c>
      <c r="AG42">
        <v>-436237</v>
      </c>
      <c r="AH42">
        <v>-3349253</v>
      </c>
      <c r="AI42">
        <v>0</v>
      </c>
      <c r="AJ42">
        <v>-3349253</v>
      </c>
      <c r="AK42">
        <v>-2656</v>
      </c>
      <c r="AL42">
        <v>0</v>
      </c>
      <c r="AM42">
        <v>-2656</v>
      </c>
      <c r="AN42">
        <v>659943</v>
      </c>
      <c r="AO42">
        <v>0</v>
      </c>
      <c r="AP42">
        <v>659943</v>
      </c>
      <c r="AQ42">
        <v>-2689310</v>
      </c>
      <c r="AR42">
        <v>0</v>
      </c>
      <c r="AS42">
        <v>-2689310</v>
      </c>
      <c r="AT42">
        <v>-1695809</v>
      </c>
      <c r="AU42">
        <v>0</v>
      </c>
      <c r="AV42">
        <v>-1695809</v>
      </c>
      <c r="AW42">
        <v>-32541</v>
      </c>
      <c r="AX42">
        <v>0</v>
      </c>
      <c r="AY42">
        <v>-32541</v>
      </c>
      <c r="AZ42">
        <v>-47582</v>
      </c>
      <c r="BA42">
        <v>0</v>
      </c>
      <c r="BB42">
        <v>-47582</v>
      </c>
      <c r="BC42">
        <v>-4465242</v>
      </c>
      <c r="BD42">
        <v>0</v>
      </c>
      <c r="BE42">
        <v>-427627</v>
      </c>
      <c r="BF42">
        <v>0</v>
      </c>
      <c r="BG42">
        <v>-4892869</v>
      </c>
      <c r="BH42">
        <v>0</v>
      </c>
      <c r="BI42">
        <v>-4892869</v>
      </c>
      <c r="BJ42">
        <v>-8000</v>
      </c>
      <c r="BK42">
        <v>0</v>
      </c>
      <c r="BL42">
        <v>-8000</v>
      </c>
      <c r="BM42">
        <v>-609351</v>
      </c>
      <c r="BN42">
        <v>0</v>
      </c>
      <c r="BO42">
        <v>-609351</v>
      </c>
      <c r="BP42">
        <v>-617351</v>
      </c>
      <c r="BQ42">
        <v>0</v>
      </c>
      <c r="BR42">
        <v>-50000</v>
      </c>
      <c r="BS42">
        <v>0</v>
      </c>
      <c r="BT42">
        <v>-667351</v>
      </c>
      <c r="BU42">
        <v>0</v>
      </c>
      <c r="BV42">
        <v>-667351</v>
      </c>
      <c r="BW42">
        <v>-21133</v>
      </c>
      <c r="BX42">
        <v>0</v>
      </c>
      <c r="BY42">
        <v>-21133</v>
      </c>
      <c r="BZ42">
        <v>-53534</v>
      </c>
      <c r="CA42">
        <v>0</v>
      </c>
      <c r="CB42">
        <v>-53534</v>
      </c>
      <c r="CC42">
        <v>0</v>
      </c>
      <c r="CD42">
        <v>0</v>
      </c>
      <c r="CE42">
        <v>0</v>
      </c>
      <c r="CF42">
        <v>0</v>
      </c>
      <c r="CG42">
        <v>0</v>
      </c>
      <c r="CH42">
        <v>0</v>
      </c>
      <c r="CI42">
        <v>0</v>
      </c>
      <c r="CJ42">
        <v>0</v>
      </c>
      <c r="CK42">
        <v>0</v>
      </c>
      <c r="CL42">
        <v>-30093</v>
      </c>
      <c r="CM42">
        <v>0</v>
      </c>
      <c r="CN42">
        <v>-30093</v>
      </c>
      <c r="CO42">
        <v>0</v>
      </c>
      <c r="CP42">
        <v>0</v>
      </c>
      <c r="CQ42">
        <v>-104760</v>
      </c>
      <c r="CR42">
        <v>0</v>
      </c>
      <c r="CS42">
        <v>0</v>
      </c>
      <c r="CT42">
        <v>0</v>
      </c>
      <c r="CU42">
        <v>-104760</v>
      </c>
      <c r="CV42">
        <v>0</v>
      </c>
      <c r="CW42">
        <v>-104760</v>
      </c>
      <c r="CX42">
        <v>0</v>
      </c>
      <c r="CY42">
        <v>0</v>
      </c>
      <c r="CZ42">
        <v>0</v>
      </c>
      <c r="DA42">
        <v>0</v>
      </c>
      <c r="DB42">
        <v>0</v>
      </c>
      <c r="DC42">
        <v>0</v>
      </c>
      <c r="DD42">
        <v>-47582</v>
      </c>
      <c r="DE42">
        <v>0</v>
      </c>
      <c r="DF42">
        <v>-47582</v>
      </c>
      <c r="DG42">
        <v>0</v>
      </c>
      <c r="DH42">
        <v>0</v>
      </c>
      <c r="DI42">
        <v>0</v>
      </c>
      <c r="DJ42">
        <v>-47582</v>
      </c>
      <c r="DK42">
        <v>0</v>
      </c>
      <c r="DL42">
        <v>0</v>
      </c>
      <c r="DM42">
        <v>0</v>
      </c>
      <c r="DN42">
        <v>-47582</v>
      </c>
      <c r="DO42">
        <v>0</v>
      </c>
      <c r="DP42">
        <v>-47582</v>
      </c>
      <c r="DQ42">
        <v>30940707</v>
      </c>
      <c r="DR42">
        <v>0</v>
      </c>
      <c r="DS42">
        <v>30940707</v>
      </c>
    </row>
    <row r="43" spans="1:123" ht="12.75" x14ac:dyDescent="0.2">
      <c r="A43" s="468">
        <v>36</v>
      </c>
      <c r="B43" s="473" t="s">
        <v>696</v>
      </c>
      <c r="C43" s="403" t="s">
        <v>902</v>
      </c>
      <c r="D43" s="474" t="s">
        <v>903</v>
      </c>
      <c r="E43" s="480" t="s">
        <v>695</v>
      </c>
      <c r="F43" t="s">
        <v>926</v>
      </c>
      <c r="G43">
        <v>247728992</v>
      </c>
      <c r="H43">
        <v>0</v>
      </c>
      <c r="I43">
        <v>247728992</v>
      </c>
      <c r="J43">
        <v>46.6</v>
      </c>
      <c r="K43">
        <v>115441710</v>
      </c>
      <c r="L43">
        <v>0</v>
      </c>
      <c r="M43">
        <v>0</v>
      </c>
      <c r="N43">
        <v>0</v>
      </c>
      <c r="O43">
        <v>115441710</v>
      </c>
      <c r="P43">
        <v>0</v>
      </c>
      <c r="Q43">
        <v>115441710</v>
      </c>
      <c r="R43">
        <v>-8789597</v>
      </c>
      <c r="S43">
        <v>0</v>
      </c>
      <c r="T43">
        <v>-8789597</v>
      </c>
      <c r="U43">
        <v>2830082</v>
      </c>
      <c r="V43">
        <v>0</v>
      </c>
      <c r="W43">
        <v>2830082</v>
      </c>
      <c r="X43">
        <v>-5959515</v>
      </c>
      <c r="Y43">
        <v>0</v>
      </c>
      <c r="Z43">
        <v>0</v>
      </c>
      <c r="AA43">
        <v>0</v>
      </c>
      <c r="AB43">
        <v>-5959515</v>
      </c>
      <c r="AC43">
        <v>0</v>
      </c>
      <c r="AD43">
        <v>-5959515</v>
      </c>
      <c r="AE43">
        <v>5959515</v>
      </c>
      <c r="AF43">
        <v>0</v>
      </c>
      <c r="AG43">
        <v>5959515</v>
      </c>
      <c r="AH43">
        <v>-8473541</v>
      </c>
      <c r="AI43">
        <v>0</v>
      </c>
      <c r="AJ43">
        <v>-8473541</v>
      </c>
      <c r="AK43">
        <v>0</v>
      </c>
      <c r="AL43">
        <v>0</v>
      </c>
      <c r="AM43">
        <v>0</v>
      </c>
      <c r="AN43">
        <v>2629808</v>
      </c>
      <c r="AO43">
        <v>0</v>
      </c>
      <c r="AP43">
        <v>2629808</v>
      </c>
      <c r="AQ43">
        <v>-5843733</v>
      </c>
      <c r="AR43">
        <v>0</v>
      </c>
      <c r="AS43">
        <v>-5843733</v>
      </c>
      <c r="AT43">
        <v>-9710997</v>
      </c>
      <c r="AU43">
        <v>0</v>
      </c>
      <c r="AV43">
        <v>-9710997</v>
      </c>
      <c r="AW43">
        <v>-181809</v>
      </c>
      <c r="AX43">
        <v>0</v>
      </c>
      <c r="AY43">
        <v>-181809</v>
      </c>
      <c r="AZ43">
        <v>0</v>
      </c>
      <c r="BA43">
        <v>0</v>
      </c>
      <c r="BB43">
        <v>0</v>
      </c>
      <c r="BC43">
        <v>-15736539</v>
      </c>
      <c r="BD43">
        <v>0</v>
      </c>
      <c r="BE43">
        <v>0</v>
      </c>
      <c r="BF43">
        <v>0</v>
      </c>
      <c r="BG43">
        <v>-15736539</v>
      </c>
      <c r="BH43">
        <v>0</v>
      </c>
      <c r="BI43">
        <v>-15736539</v>
      </c>
      <c r="BJ43">
        <v>0</v>
      </c>
      <c r="BK43">
        <v>0</v>
      </c>
      <c r="BL43">
        <v>0</v>
      </c>
      <c r="BM43">
        <v>-3379605</v>
      </c>
      <c r="BN43">
        <v>0</v>
      </c>
      <c r="BO43">
        <v>-3379605</v>
      </c>
      <c r="BP43">
        <v>-3379605</v>
      </c>
      <c r="BQ43">
        <v>0</v>
      </c>
      <c r="BR43">
        <v>0</v>
      </c>
      <c r="BS43">
        <v>0</v>
      </c>
      <c r="BT43">
        <v>-3379605</v>
      </c>
      <c r="BU43">
        <v>0</v>
      </c>
      <c r="BV43">
        <v>-3379605</v>
      </c>
      <c r="BW43">
        <v>-215021</v>
      </c>
      <c r="BX43">
        <v>0</v>
      </c>
      <c r="BY43">
        <v>-215021</v>
      </c>
      <c r="BZ43">
        <v>-298935</v>
      </c>
      <c r="CA43">
        <v>0</v>
      </c>
      <c r="CB43">
        <v>-298935</v>
      </c>
      <c r="CC43">
        <v>-45452</v>
      </c>
      <c r="CD43">
        <v>0</v>
      </c>
      <c r="CE43">
        <v>-45452</v>
      </c>
      <c r="CF43">
        <v>0</v>
      </c>
      <c r="CG43">
        <v>0</v>
      </c>
      <c r="CH43">
        <v>0</v>
      </c>
      <c r="CI43">
        <v>0</v>
      </c>
      <c r="CJ43">
        <v>0</v>
      </c>
      <c r="CK43">
        <v>0</v>
      </c>
      <c r="CL43">
        <v>0</v>
      </c>
      <c r="CM43">
        <v>0</v>
      </c>
      <c r="CN43">
        <v>0</v>
      </c>
      <c r="CO43">
        <v>0</v>
      </c>
      <c r="CP43">
        <v>0</v>
      </c>
      <c r="CQ43">
        <v>-559408</v>
      </c>
      <c r="CR43">
        <v>0</v>
      </c>
      <c r="CS43">
        <v>0</v>
      </c>
      <c r="CT43">
        <v>0</v>
      </c>
      <c r="CU43">
        <v>-559408</v>
      </c>
      <c r="CV43">
        <v>0</v>
      </c>
      <c r="CW43">
        <v>-559408</v>
      </c>
      <c r="CX43">
        <v>0</v>
      </c>
      <c r="CY43">
        <v>0</v>
      </c>
      <c r="CZ43">
        <v>0</v>
      </c>
      <c r="DA43">
        <v>-34888</v>
      </c>
      <c r="DB43">
        <v>0</v>
      </c>
      <c r="DC43">
        <v>-34888</v>
      </c>
      <c r="DD43">
        <v>0</v>
      </c>
      <c r="DE43">
        <v>0</v>
      </c>
      <c r="DF43">
        <v>0</v>
      </c>
      <c r="DG43">
        <v>-3000</v>
      </c>
      <c r="DH43">
        <v>0</v>
      </c>
      <c r="DI43">
        <v>-3000</v>
      </c>
      <c r="DJ43">
        <v>-37888</v>
      </c>
      <c r="DK43">
        <v>0</v>
      </c>
      <c r="DL43">
        <v>0</v>
      </c>
      <c r="DM43">
        <v>0</v>
      </c>
      <c r="DN43">
        <v>-37888</v>
      </c>
      <c r="DO43">
        <v>0</v>
      </c>
      <c r="DP43">
        <v>-37888</v>
      </c>
      <c r="DQ43">
        <v>89768755</v>
      </c>
      <c r="DR43">
        <v>0</v>
      </c>
      <c r="DS43">
        <v>89768755</v>
      </c>
    </row>
    <row r="44" spans="1:123" ht="12.75" x14ac:dyDescent="0.2">
      <c r="A44" s="468">
        <v>37</v>
      </c>
      <c r="B44" s="473" t="s">
        <v>698</v>
      </c>
      <c r="C44" s="403" t="s">
        <v>897</v>
      </c>
      <c r="D44" s="474" t="s">
        <v>907</v>
      </c>
      <c r="E44" s="480" t="s">
        <v>697</v>
      </c>
      <c r="F44" t="s">
        <v>926</v>
      </c>
      <c r="G44">
        <v>64087081</v>
      </c>
      <c r="H44">
        <v>0</v>
      </c>
      <c r="I44">
        <v>64087081</v>
      </c>
      <c r="J44">
        <v>46.6</v>
      </c>
      <c r="K44">
        <v>29864580</v>
      </c>
      <c r="L44">
        <v>0</v>
      </c>
      <c r="M44">
        <v>0</v>
      </c>
      <c r="N44">
        <v>0</v>
      </c>
      <c r="O44">
        <v>29864580</v>
      </c>
      <c r="P44">
        <v>0</v>
      </c>
      <c r="Q44">
        <v>29864580</v>
      </c>
      <c r="R44">
        <v>-728773.97</v>
      </c>
      <c r="S44">
        <v>0</v>
      </c>
      <c r="T44">
        <v>-728773.97</v>
      </c>
      <c r="U44">
        <v>2763469.88</v>
      </c>
      <c r="V44">
        <v>0</v>
      </c>
      <c r="W44">
        <v>2763469.88</v>
      </c>
      <c r="X44">
        <v>2034695.91</v>
      </c>
      <c r="Y44">
        <v>0</v>
      </c>
      <c r="Z44">
        <v>0</v>
      </c>
      <c r="AA44">
        <v>0</v>
      </c>
      <c r="AB44">
        <v>2034695.91</v>
      </c>
      <c r="AC44">
        <v>0</v>
      </c>
      <c r="AD44">
        <v>2034695.91</v>
      </c>
      <c r="AE44">
        <v>-2034695.91</v>
      </c>
      <c r="AF44">
        <v>0</v>
      </c>
      <c r="AG44">
        <v>-2034695.91</v>
      </c>
      <c r="AH44">
        <v>-3768749.16</v>
      </c>
      <c r="AI44">
        <v>0</v>
      </c>
      <c r="AJ44">
        <v>-3768749.16</v>
      </c>
      <c r="AK44">
        <v>0</v>
      </c>
      <c r="AL44">
        <v>0</v>
      </c>
      <c r="AM44">
        <v>0</v>
      </c>
      <c r="AN44">
        <v>517920.22</v>
      </c>
      <c r="AO44">
        <v>0</v>
      </c>
      <c r="AP44">
        <v>517920.22</v>
      </c>
      <c r="AQ44">
        <v>-3250828.9400000004</v>
      </c>
      <c r="AR44">
        <v>0</v>
      </c>
      <c r="AS44">
        <v>-3250828.9400000004</v>
      </c>
      <c r="AT44">
        <v>-2190410.44</v>
      </c>
      <c r="AU44">
        <v>0</v>
      </c>
      <c r="AV44">
        <v>-2190410.44</v>
      </c>
      <c r="AW44">
        <v>0</v>
      </c>
      <c r="AX44">
        <v>0</v>
      </c>
      <c r="AY44">
        <v>0</v>
      </c>
      <c r="AZ44">
        <v>-1759.4</v>
      </c>
      <c r="BA44">
        <v>0</v>
      </c>
      <c r="BB44">
        <v>-1759.4</v>
      </c>
      <c r="BC44">
        <v>-5442998.7800000012</v>
      </c>
      <c r="BD44">
        <v>0</v>
      </c>
      <c r="BE44">
        <v>0</v>
      </c>
      <c r="BF44">
        <v>0</v>
      </c>
      <c r="BG44">
        <v>-5442998.7800000012</v>
      </c>
      <c r="BH44">
        <v>0</v>
      </c>
      <c r="BI44">
        <v>-5442998.7800000012</v>
      </c>
      <c r="BJ44">
        <v>0</v>
      </c>
      <c r="BK44">
        <v>0</v>
      </c>
      <c r="BL44">
        <v>0</v>
      </c>
      <c r="BM44">
        <v>-562155.54</v>
      </c>
      <c r="BN44">
        <v>0</v>
      </c>
      <c r="BO44">
        <v>-562155.54</v>
      </c>
      <c r="BP44">
        <v>-562155.54</v>
      </c>
      <c r="BQ44">
        <v>0</v>
      </c>
      <c r="BR44">
        <v>0</v>
      </c>
      <c r="BS44">
        <v>0</v>
      </c>
      <c r="BT44">
        <v>-562155.54</v>
      </c>
      <c r="BU44">
        <v>0</v>
      </c>
      <c r="BV44">
        <v>-562155.54</v>
      </c>
      <c r="BW44">
        <v>-46651.3</v>
      </c>
      <c r="BX44">
        <v>0</v>
      </c>
      <c r="BY44">
        <v>-46651.3</v>
      </c>
      <c r="BZ44">
        <v>0</v>
      </c>
      <c r="CA44">
        <v>0</v>
      </c>
      <c r="CB44">
        <v>0</v>
      </c>
      <c r="CC44">
        <v>0</v>
      </c>
      <c r="CD44">
        <v>0</v>
      </c>
      <c r="CE44">
        <v>0</v>
      </c>
      <c r="CF44">
        <v>-1076.3800000000001</v>
      </c>
      <c r="CG44">
        <v>0</v>
      </c>
      <c r="CH44">
        <v>-1076.3800000000001</v>
      </c>
      <c r="CI44">
        <v>0</v>
      </c>
      <c r="CJ44">
        <v>0</v>
      </c>
      <c r="CK44">
        <v>0</v>
      </c>
      <c r="CL44">
        <v>0</v>
      </c>
      <c r="CM44">
        <v>0</v>
      </c>
      <c r="CN44">
        <v>0</v>
      </c>
      <c r="CO44">
        <v>0</v>
      </c>
      <c r="CP44">
        <v>0</v>
      </c>
      <c r="CQ44">
        <v>-47727.68</v>
      </c>
      <c r="CR44">
        <v>0</v>
      </c>
      <c r="CS44">
        <v>0</v>
      </c>
      <c r="CT44">
        <v>0</v>
      </c>
      <c r="CU44">
        <v>-47727.68</v>
      </c>
      <c r="CV44">
        <v>0</v>
      </c>
      <c r="CW44">
        <v>-47727.68</v>
      </c>
      <c r="CX44">
        <v>0</v>
      </c>
      <c r="CY44">
        <v>0</v>
      </c>
      <c r="CZ44">
        <v>0</v>
      </c>
      <c r="DA44">
        <v>0</v>
      </c>
      <c r="DB44">
        <v>0</v>
      </c>
      <c r="DC44">
        <v>0</v>
      </c>
      <c r="DD44">
        <v>-1035</v>
      </c>
      <c r="DE44">
        <v>0</v>
      </c>
      <c r="DF44">
        <v>-1035</v>
      </c>
      <c r="DG44">
        <v>-1500</v>
      </c>
      <c r="DH44">
        <v>0</v>
      </c>
      <c r="DI44">
        <v>-1500</v>
      </c>
      <c r="DJ44">
        <v>-2535</v>
      </c>
      <c r="DK44">
        <v>0</v>
      </c>
      <c r="DL44">
        <v>0</v>
      </c>
      <c r="DM44">
        <v>0</v>
      </c>
      <c r="DN44">
        <v>-2535</v>
      </c>
      <c r="DO44">
        <v>0</v>
      </c>
      <c r="DP44">
        <v>-2535</v>
      </c>
      <c r="DQ44">
        <v>25843858.91</v>
      </c>
      <c r="DR44">
        <v>0</v>
      </c>
      <c r="DS44">
        <v>25843858.91</v>
      </c>
    </row>
    <row r="45" spans="1:123" ht="12.75" x14ac:dyDescent="0.2">
      <c r="A45" s="468">
        <v>38</v>
      </c>
      <c r="B45" s="473" t="s">
        <v>700</v>
      </c>
      <c r="C45" s="403" t="s">
        <v>897</v>
      </c>
      <c r="D45" s="474" t="s">
        <v>901</v>
      </c>
      <c r="E45" s="480" t="s">
        <v>699</v>
      </c>
      <c r="F45" t="s">
        <v>926</v>
      </c>
      <c r="G45">
        <v>95955511</v>
      </c>
      <c r="H45">
        <v>0</v>
      </c>
      <c r="I45">
        <v>95955511</v>
      </c>
      <c r="J45">
        <v>46.6</v>
      </c>
      <c r="K45">
        <v>44715268</v>
      </c>
      <c r="L45">
        <v>0</v>
      </c>
      <c r="M45">
        <v>0</v>
      </c>
      <c r="N45">
        <v>0</v>
      </c>
      <c r="O45">
        <v>44715268</v>
      </c>
      <c r="P45">
        <v>0</v>
      </c>
      <c r="Q45">
        <v>44715268</v>
      </c>
      <c r="R45">
        <v>-1116459</v>
      </c>
      <c r="S45">
        <v>0</v>
      </c>
      <c r="T45">
        <v>-1116459</v>
      </c>
      <c r="U45">
        <v>3154539</v>
      </c>
      <c r="V45">
        <v>0</v>
      </c>
      <c r="W45">
        <v>3154539</v>
      </c>
      <c r="X45">
        <v>2038080</v>
      </c>
      <c r="Y45">
        <v>0</v>
      </c>
      <c r="Z45">
        <v>0</v>
      </c>
      <c r="AA45">
        <v>0</v>
      </c>
      <c r="AB45">
        <v>2038080</v>
      </c>
      <c r="AC45">
        <v>0</v>
      </c>
      <c r="AD45">
        <v>2038080</v>
      </c>
      <c r="AE45">
        <v>-2038080</v>
      </c>
      <c r="AF45">
        <v>0</v>
      </c>
      <c r="AG45">
        <v>-2038080</v>
      </c>
      <c r="AH45">
        <v>-2418903</v>
      </c>
      <c r="AI45">
        <v>0</v>
      </c>
      <c r="AJ45">
        <v>-2418903</v>
      </c>
      <c r="AK45">
        <v>0</v>
      </c>
      <c r="AL45">
        <v>0</v>
      </c>
      <c r="AM45">
        <v>0</v>
      </c>
      <c r="AN45">
        <v>905644</v>
      </c>
      <c r="AO45">
        <v>0</v>
      </c>
      <c r="AP45">
        <v>905644</v>
      </c>
      <c r="AQ45">
        <v>-1513259</v>
      </c>
      <c r="AR45">
        <v>0</v>
      </c>
      <c r="AS45">
        <v>-1513259</v>
      </c>
      <c r="AT45">
        <v>-2110896</v>
      </c>
      <c r="AU45">
        <v>0</v>
      </c>
      <c r="AV45">
        <v>-2110896</v>
      </c>
      <c r="AW45">
        <v>-78077</v>
      </c>
      <c r="AX45">
        <v>0</v>
      </c>
      <c r="AY45">
        <v>-78077</v>
      </c>
      <c r="AZ45">
        <v>0</v>
      </c>
      <c r="BA45">
        <v>0</v>
      </c>
      <c r="BB45">
        <v>0</v>
      </c>
      <c r="BC45">
        <v>-3702232</v>
      </c>
      <c r="BD45">
        <v>0</v>
      </c>
      <c r="BE45">
        <v>0</v>
      </c>
      <c r="BF45">
        <v>0</v>
      </c>
      <c r="BG45">
        <v>-3702232</v>
      </c>
      <c r="BH45">
        <v>0</v>
      </c>
      <c r="BI45">
        <v>-3702232</v>
      </c>
      <c r="BJ45">
        <v>-169340</v>
      </c>
      <c r="BK45">
        <v>0</v>
      </c>
      <c r="BL45">
        <v>-169340</v>
      </c>
      <c r="BM45">
        <v>-446831</v>
      </c>
      <c r="BN45">
        <v>0</v>
      </c>
      <c r="BO45">
        <v>-446831</v>
      </c>
      <c r="BP45">
        <v>-616171</v>
      </c>
      <c r="BQ45">
        <v>0</v>
      </c>
      <c r="BR45">
        <v>0</v>
      </c>
      <c r="BS45">
        <v>0</v>
      </c>
      <c r="BT45">
        <v>-616171</v>
      </c>
      <c r="BU45">
        <v>0</v>
      </c>
      <c r="BV45">
        <v>-616171</v>
      </c>
      <c r="BW45">
        <v>-93199</v>
      </c>
      <c r="BX45">
        <v>0</v>
      </c>
      <c r="BY45">
        <v>-93199</v>
      </c>
      <c r="BZ45">
        <v>-5618</v>
      </c>
      <c r="CA45">
        <v>0</v>
      </c>
      <c r="CB45">
        <v>-5618</v>
      </c>
      <c r="CC45">
        <v>0</v>
      </c>
      <c r="CD45">
        <v>0</v>
      </c>
      <c r="CE45">
        <v>0</v>
      </c>
      <c r="CF45">
        <v>0</v>
      </c>
      <c r="CG45">
        <v>0</v>
      </c>
      <c r="CH45">
        <v>0</v>
      </c>
      <c r="CI45">
        <v>0</v>
      </c>
      <c r="CJ45">
        <v>0</v>
      </c>
      <c r="CK45">
        <v>0</v>
      </c>
      <c r="CL45">
        <v>0</v>
      </c>
      <c r="CM45">
        <v>0</v>
      </c>
      <c r="CN45">
        <v>0</v>
      </c>
      <c r="CO45">
        <v>0</v>
      </c>
      <c r="CP45">
        <v>0</v>
      </c>
      <c r="CQ45">
        <v>-98817</v>
      </c>
      <c r="CR45">
        <v>0</v>
      </c>
      <c r="CS45">
        <v>0</v>
      </c>
      <c r="CT45">
        <v>0</v>
      </c>
      <c r="CU45">
        <v>-98817</v>
      </c>
      <c r="CV45">
        <v>0</v>
      </c>
      <c r="CW45">
        <v>-98817</v>
      </c>
      <c r="CX45">
        <v>-5841</v>
      </c>
      <c r="CY45">
        <v>0</v>
      </c>
      <c r="CZ45">
        <v>-5841</v>
      </c>
      <c r="DA45">
        <v>-2159</v>
      </c>
      <c r="DB45">
        <v>0</v>
      </c>
      <c r="DC45">
        <v>-2159</v>
      </c>
      <c r="DD45">
        <v>0</v>
      </c>
      <c r="DE45">
        <v>0</v>
      </c>
      <c r="DF45">
        <v>0</v>
      </c>
      <c r="DG45">
        <v>0</v>
      </c>
      <c r="DH45">
        <v>0</v>
      </c>
      <c r="DI45">
        <v>0</v>
      </c>
      <c r="DJ45">
        <v>-8000</v>
      </c>
      <c r="DK45">
        <v>0</v>
      </c>
      <c r="DL45">
        <v>0</v>
      </c>
      <c r="DM45">
        <v>0</v>
      </c>
      <c r="DN45">
        <v>-8000</v>
      </c>
      <c r="DO45">
        <v>0</v>
      </c>
      <c r="DP45">
        <v>-8000</v>
      </c>
      <c r="DQ45">
        <v>42328128</v>
      </c>
      <c r="DR45">
        <v>0</v>
      </c>
      <c r="DS45">
        <v>42328128</v>
      </c>
    </row>
    <row r="46" spans="1:123" ht="12.75" x14ac:dyDescent="0.2">
      <c r="A46" s="468">
        <v>39</v>
      </c>
      <c r="B46" s="473" t="s">
        <v>702</v>
      </c>
      <c r="C46" s="403" t="s">
        <v>897</v>
      </c>
      <c r="D46" s="474" t="s">
        <v>900</v>
      </c>
      <c r="E46" s="480" t="s">
        <v>701</v>
      </c>
      <c r="F46" t="s">
        <v>926</v>
      </c>
      <c r="G46">
        <v>64518374</v>
      </c>
      <c r="H46">
        <v>1796345</v>
      </c>
      <c r="I46">
        <v>66314719</v>
      </c>
      <c r="J46">
        <v>46.6</v>
      </c>
      <c r="K46">
        <v>30065562</v>
      </c>
      <c r="L46">
        <v>837097</v>
      </c>
      <c r="M46">
        <v>0</v>
      </c>
      <c r="N46">
        <v>0</v>
      </c>
      <c r="O46">
        <v>30065562</v>
      </c>
      <c r="P46">
        <v>837097</v>
      </c>
      <c r="Q46">
        <v>30902659</v>
      </c>
      <c r="R46">
        <v>-1039517.45</v>
      </c>
      <c r="S46">
        <v>-33064.19</v>
      </c>
      <c r="T46">
        <v>-1072581.6399999999</v>
      </c>
      <c r="U46">
        <v>682607.36</v>
      </c>
      <c r="V46">
        <v>24169</v>
      </c>
      <c r="W46">
        <v>706776.36</v>
      </c>
      <c r="X46">
        <v>-356910.08999999997</v>
      </c>
      <c r="Y46">
        <v>-8895.1900000000023</v>
      </c>
      <c r="Z46">
        <v>0</v>
      </c>
      <c r="AA46">
        <v>0</v>
      </c>
      <c r="AB46">
        <v>-356910.08999999997</v>
      </c>
      <c r="AC46">
        <v>-8895.1900000000023</v>
      </c>
      <c r="AD46">
        <v>-365805.27999999997</v>
      </c>
      <c r="AE46">
        <v>356910.08999999997</v>
      </c>
      <c r="AF46">
        <v>8895.1900000000023</v>
      </c>
      <c r="AG46">
        <v>365805.27999999997</v>
      </c>
      <c r="AH46">
        <v>-2332450</v>
      </c>
      <c r="AI46">
        <v>0</v>
      </c>
      <c r="AJ46">
        <v>-2332450</v>
      </c>
      <c r="AK46">
        <v>0</v>
      </c>
      <c r="AL46">
        <v>0</v>
      </c>
      <c r="AM46">
        <v>0</v>
      </c>
      <c r="AN46">
        <v>580353.93000000005</v>
      </c>
      <c r="AO46">
        <v>22800.68</v>
      </c>
      <c r="AP46">
        <v>603154.6100000001</v>
      </c>
      <c r="AQ46">
        <v>-1752096.0699999998</v>
      </c>
      <c r="AR46">
        <v>22800.68</v>
      </c>
      <c r="AS46">
        <v>-1729295.39</v>
      </c>
      <c r="AT46">
        <v>-1254375.46</v>
      </c>
      <c r="AU46">
        <v>0</v>
      </c>
      <c r="AV46">
        <v>-1254375.46</v>
      </c>
      <c r="AW46">
        <v>0</v>
      </c>
      <c r="AX46">
        <v>0</v>
      </c>
      <c r="AY46">
        <v>0</v>
      </c>
      <c r="AZ46">
        <v>-2138.85</v>
      </c>
      <c r="BA46">
        <v>0</v>
      </c>
      <c r="BB46">
        <v>-2138.85</v>
      </c>
      <c r="BC46">
        <v>-3008610.38</v>
      </c>
      <c r="BD46">
        <v>22800.68</v>
      </c>
      <c r="BE46">
        <v>0</v>
      </c>
      <c r="BF46">
        <v>0</v>
      </c>
      <c r="BG46">
        <v>-3008610.38</v>
      </c>
      <c r="BH46">
        <v>22800.68</v>
      </c>
      <c r="BI46">
        <v>-2985809.6999999997</v>
      </c>
      <c r="BJ46">
        <v>0</v>
      </c>
      <c r="BK46">
        <v>0</v>
      </c>
      <c r="BL46">
        <v>0</v>
      </c>
      <c r="BM46">
        <v>-721224.4</v>
      </c>
      <c r="BN46">
        <v>-25708.17</v>
      </c>
      <c r="BO46">
        <v>-746932.57000000007</v>
      </c>
      <c r="BP46">
        <v>-721224.4</v>
      </c>
      <c r="BQ46">
        <v>-25708.17</v>
      </c>
      <c r="BR46">
        <v>0</v>
      </c>
      <c r="BS46">
        <v>0</v>
      </c>
      <c r="BT46">
        <v>-721224.4</v>
      </c>
      <c r="BU46">
        <v>-25708.17</v>
      </c>
      <c r="BV46">
        <v>-746932.57000000007</v>
      </c>
      <c r="BW46">
        <v>-69250.3</v>
      </c>
      <c r="BX46">
        <v>0</v>
      </c>
      <c r="BY46">
        <v>-69250.3</v>
      </c>
      <c r="BZ46">
        <v>-12574.43</v>
      </c>
      <c r="CA46">
        <v>0</v>
      </c>
      <c r="CB46">
        <v>-12574.43</v>
      </c>
      <c r="CC46">
        <v>0</v>
      </c>
      <c r="CD46">
        <v>0</v>
      </c>
      <c r="CE46">
        <v>0</v>
      </c>
      <c r="CF46">
        <v>-2138.83</v>
      </c>
      <c r="CG46">
        <v>0</v>
      </c>
      <c r="CH46">
        <v>-2138.83</v>
      </c>
      <c r="CI46">
        <v>0</v>
      </c>
      <c r="CJ46">
        <v>0</v>
      </c>
      <c r="CK46">
        <v>0</v>
      </c>
      <c r="CL46">
        <v>0</v>
      </c>
      <c r="CM46">
        <v>-110000</v>
      </c>
      <c r="CN46">
        <v>-110000</v>
      </c>
      <c r="CO46">
        <v>-110000</v>
      </c>
      <c r="CP46">
        <v>0</v>
      </c>
      <c r="CQ46">
        <v>-83963.560000000012</v>
      </c>
      <c r="CR46">
        <v>-110000</v>
      </c>
      <c r="CS46">
        <v>0</v>
      </c>
      <c r="CT46">
        <v>0</v>
      </c>
      <c r="CU46">
        <v>-83963.560000000012</v>
      </c>
      <c r="CV46">
        <v>-110000</v>
      </c>
      <c r="CW46">
        <v>-193963.56</v>
      </c>
      <c r="CX46">
        <v>0</v>
      </c>
      <c r="CY46">
        <v>0</v>
      </c>
      <c r="CZ46">
        <v>0</v>
      </c>
      <c r="DA46">
        <v>0</v>
      </c>
      <c r="DB46">
        <v>0</v>
      </c>
      <c r="DC46">
        <v>0</v>
      </c>
      <c r="DD46">
        <v>-2139</v>
      </c>
      <c r="DE46">
        <v>0</v>
      </c>
      <c r="DF46">
        <v>-2139</v>
      </c>
      <c r="DG46">
        <v>0</v>
      </c>
      <c r="DH46">
        <v>0</v>
      </c>
      <c r="DI46">
        <v>0</v>
      </c>
      <c r="DJ46">
        <v>-2139</v>
      </c>
      <c r="DK46">
        <v>0</v>
      </c>
      <c r="DL46">
        <v>0</v>
      </c>
      <c r="DM46">
        <v>0</v>
      </c>
      <c r="DN46">
        <v>-2139</v>
      </c>
      <c r="DO46">
        <v>0</v>
      </c>
      <c r="DP46">
        <v>-2139</v>
      </c>
      <c r="DQ46">
        <v>25892714.570000004</v>
      </c>
      <c r="DR46">
        <v>715294.32000000007</v>
      </c>
      <c r="DS46">
        <v>26608008.890000001</v>
      </c>
    </row>
    <row r="47" spans="1:123" ht="12.75" x14ac:dyDescent="0.2">
      <c r="A47" s="468">
        <v>40</v>
      </c>
      <c r="B47" s="473" t="s">
        <v>704</v>
      </c>
      <c r="C47" s="403" t="s">
        <v>897</v>
      </c>
      <c r="D47" s="474" t="s">
        <v>899</v>
      </c>
      <c r="E47" s="480" t="s">
        <v>703</v>
      </c>
      <c r="F47" t="s">
        <v>926</v>
      </c>
      <c r="G47">
        <v>71623392</v>
      </c>
      <c r="H47">
        <v>0</v>
      </c>
      <c r="I47">
        <v>71623392</v>
      </c>
      <c r="J47">
        <v>46.6</v>
      </c>
      <c r="K47">
        <v>33376501</v>
      </c>
      <c r="L47">
        <v>0</v>
      </c>
      <c r="M47">
        <v>1002308</v>
      </c>
      <c r="N47">
        <v>0</v>
      </c>
      <c r="O47">
        <v>34378809</v>
      </c>
      <c r="P47">
        <v>0</v>
      </c>
      <c r="Q47">
        <v>34378809</v>
      </c>
      <c r="R47">
        <v>-965592</v>
      </c>
      <c r="S47">
        <v>0</v>
      </c>
      <c r="T47">
        <v>-965592</v>
      </c>
      <c r="U47">
        <v>3035926</v>
      </c>
      <c r="V47">
        <v>0</v>
      </c>
      <c r="W47">
        <v>3035926</v>
      </c>
      <c r="X47">
        <v>2070334</v>
      </c>
      <c r="Y47">
        <v>0</v>
      </c>
      <c r="Z47">
        <v>0</v>
      </c>
      <c r="AA47">
        <v>0</v>
      </c>
      <c r="AB47">
        <v>2070334</v>
      </c>
      <c r="AC47">
        <v>0</v>
      </c>
      <c r="AD47">
        <v>2070334</v>
      </c>
      <c r="AE47">
        <v>-2070334</v>
      </c>
      <c r="AF47">
        <v>0</v>
      </c>
      <c r="AG47">
        <v>-2070334</v>
      </c>
      <c r="AH47">
        <v>-3367009</v>
      </c>
      <c r="AI47">
        <v>0</v>
      </c>
      <c r="AJ47">
        <v>-3367009</v>
      </c>
      <c r="AK47">
        <v>-7037</v>
      </c>
      <c r="AL47">
        <v>0</v>
      </c>
      <c r="AM47">
        <v>-7037</v>
      </c>
      <c r="AN47">
        <v>629086</v>
      </c>
      <c r="AO47">
        <v>0</v>
      </c>
      <c r="AP47">
        <v>629086</v>
      </c>
      <c r="AQ47">
        <v>-2737923</v>
      </c>
      <c r="AR47">
        <v>0</v>
      </c>
      <c r="AS47">
        <v>-2737923</v>
      </c>
      <c r="AT47">
        <v>-2241268</v>
      </c>
      <c r="AU47">
        <v>0</v>
      </c>
      <c r="AV47">
        <v>-2241268</v>
      </c>
      <c r="AW47">
        <v>-25904</v>
      </c>
      <c r="AX47">
        <v>0</v>
      </c>
      <c r="AY47">
        <v>-25904</v>
      </c>
      <c r="AZ47">
        <v>-3225</v>
      </c>
      <c r="BA47">
        <v>0</v>
      </c>
      <c r="BB47">
        <v>-3225</v>
      </c>
      <c r="BC47">
        <v>-5008320</v>
      </c>
      <c r="BD47">
        <v>0</v>
      </c>
      <c r="BE47">
        <v>0</v>
      </c>
      <c r="BF47">
        <v>0</v>
      </c>
      <c r="BG47">
        <v>-5008320</v>
      </c>
      <c r="BH47">
        <v>0</v>
      </c>
      <c r="BI47">
        <v>-5008320</v>
      </c>
      <c r="BJ47">
        <v>-50000</v>
      </c>
      <c r="BK47">
        <v>0</v>
      </c>
      <c r="BL47">
        <v>-50000</v>
      </c>
      <c r="BM47">
        <v>-1066053</v>
      </c>
      <c r="BN47">
        <v>0</v>
      </c>
      <c r="BO47">
        <v>-1066053</v>
      </c>
      <c r="BP47">
        <v>-1116053</v>
      </c>
      <c r="BQ47">
        <v>0</v>
      </c>
      <c r="BR47">
        <v>-183947</v>
      </c>
      <c r="BS47">
        <v>0</v>
      </c>
      <c r="BT47">
        <v>-1300000</v>
      </c>
      <c r="BU47">
        <v>0</v>
      </c>
      <c r="BV47">
        <v>-1300000</v>
      </c>
      <c r="BW47">
        <v>-100000</v>
      </c>
      <c r="BX47">
        <v>0</v>
      </c>
      <c r="BY47">
        <v>-100000</v>
      </c>
      <c r="BZ47">
        <v>-120000</v>
      </c>
      <c r="CA47">
        <v>0</v>
      </c>
      <c r="CB47">
        <v>-120000</v>
      </c>
      <c r="CC47">
        <v>0</v>
      </c>
      <c r="CD47">
        <v>0</v>
      </c>
      <c r="CE47">
        <v>0</v>
      </c>
      <c r="CF47">
        <v>0</v>
      </c>
      <c r="CG47">
        <v>0</v>
      </c>
      <c r="CH47">
        <v>0</v>
      </c>
      <c r="CI47">
        <v>0</v>
      </c>
      <c r="CJ47">
        <v>0</v>
      </c>
      <c r="CK47">
        <v>0</v>
      </c>
      <c r="CL47">
        <v>-786000</v>
      </c>
      <c r="CM47">
        <v>0</v>
      </c>
      <c r="CN47">
        <v>-786000</v>
      </c>
      <c r="CO47">
        <v>0</v>
      </c>
      <c r="CP47">
        <v>0</v>
      </c>
      <c r="CQ47">
        <v>-1006000</v>
      </c>
      <c r="CR47">
        <v>0</v>
      </c>
      <c r="CS47">
        <v>0</v>
      </c>
      <c r="CT47">
        <v>0</v>
      </c>
      <c r="CU47">
        <v>-1006000</v>
      </c>
      <c r="CV47">
        <v>0</v>
      </c>
      <c r="CW47">
        <v>-1006000</v>
      </c>
      <c r="CX47">
        <v>-25000</v>
      </c>
      <c r="CY47">
        <v>0</v>
      </c>
      <c r="CZ47">
        <v>-25000</v>
      </c>
      <c r="DA47">
        <v>0</v>
      </c>
      <c r="DB47">
        <v>0</v>
      </c>
      <c r="DC47">
        <v>0</v>
      </c>
      <c r="DD47">
        <v>-2000</v>
      </c>
      <c r="DE47">
        <v>0</v>
      </c>
      <c r="DF47">
        <v>-2000</v>
      </c>
      <c r="DG47">
        <v>-3000</v>
      </c>
      <c r="DH47">
        <v>0</v>
      </c>
      <c r="DI47">
        <v>-3000</v>
      </c>
      <c r="DJ47">
        <v>-30000</v>
      </c>
      <c r="DK47">
        <v>0</v>
      </c>
      <c r="DL47">
        <v>0</v>
      </c>
      <c r="DM47">
        <v>0</v>
      </c>
      <c r="DN47">
        <v>-30000</v>
      </c>
      <c r="DO47">
        <v>0</v>
      </c>
      <c r="DP47">
        <v>-30000</v>
      </c>
      <c r="DQ47">
        <v>29104823</v>
      </c>
      <c r="DR47">
        <v>0</v>
      </c>
      <c r="DS47">
        <v>29104823</v>
      </c>
    </row>
    <row r="48" spans="1:123" ht="12.75" x14ac:dyDescent="0.2">
      <c r="A48" s="468">
        <v>41</v>
      </c>
      <c r="B48" s="473" t="s">
        <v>706</v>
      </c>
      <c r="C48" s="403" t="s">
        <v>904</v>
      </c>
      <c r="D48" s="474" t="s">
        <v>899</v>
      </c>
      <c r="E48" s="480" t="s">
        <v>705</v>
      </c>
      <c r="F48" t="s">
        <v>926</v>
      </c>
      <c r="G48">
        <v>129686936</v>
      </c>
      <c r="H48">
        <v>0</v>
      </c>
      <c r="I48">
        <v>129686936</v>
      </c>
      <c r="J48">
        <v>46.6</v>
      </c>
      <c r="K48">
        <v>60434112</v>
      </c>
      <c r="L48">
        <v>0</v>
      </c>
      <c r="M48">
        <v>0</v>
      </c>
      <c r="N48">
        <v>0</v>
      </c>
      <c r="O48">
        <v>60434112</v>
      </c>
      <c r="P48">
        <v>0</v>
      </c>
      <c r="Q48">
        <v>60434112</v>
      </c>
      <c r="R48">
        <v>-2181809</v>
      </c>
      <c r="S48">
        <v>0</v>
      </c>
      <c r="T48">
        <v>-2181809</v>
      </c>
      <c r="U48">
        <v>3952365</v>
      </c>
      <c r="V48">
        <v>0</v>
      </c>
      <c r="W48">
        <v>3952365</v>
      </c>
      <c r="X48">
        <v>1770556</v>
      </c>
      <c r="Y48">
        <v>0</v>
      </c>
      <c r="Z48">
        <v>0</v>
      </c>
      <c r="AA48">
        <v>0</v>
      </c>
      <c r="AB48">
        <v>1770556</v>
      </c>
      <c r="AC48">
        <v>0</v>
      </c>
      <c r="AD48">
        <v>1770556</v>
      </c>
      <c r="AE48">
        <v>-1770556</v>
      </c>
      <c r="AF48">
        <v>0</v>
      </c>
      <c r="AG48">
        <v>-1770556</v>
      </c>
      <c r="AH48">
        <v>-6166631</v>
      </c>
      <c r="AI48">
        <v>0</v>
      </c>
      <c r="AJ48">
        <v>-6166631</v>
      </c>
      <c r="AK48">
        <v>0</v>
      </c>
      <c r="AL48">
        <v>0</v>
      </c>
      <c r="AM48">
        <v>0</v>
      </c>
      <c r="AN48">
        <v>1064174</v>
      </c>
      <c r="AO48">
        <v>0</v>
      </c>
      <c r="AP48">
        <v>1064174</v>
      </c>
      <c r="AQ48">
        <v>-5102457</v>
      </c>
      <c r="AR48">
        <v>0</v>
      </c>
      <c r="AS48">
        <v>-5102457</v>
      </c>
      <c r="AT48">
        <v>-2495130</v>
      </c>
      <c r="AU48">
        <v>0</v>
      </c>
      <c r="AV48">
        <v>-2495130</v>
      </c>
      <c r="AW48">
        <v>-117090</v>
      </c>
      <c r="AX48">
        <v>0</v>
      </c>
      <c r="AY48">
        <v>-117090</v>
      </c>
      <c r="AZ48">
        <v>-1509</v>
      </c>
      <c r="BA48">
        <v>0</v>
      </c>
      <c r="BB48">
        <v>-1509</v>
      </c>
      <c r="BC48">
        <v>-7716186</v>
      </c>
      <c r="BD48">
        <v>0</v>
      </c>
      <c r="BE48">
        <v>0</v>
      </c>
      <c r="BF48">
        <v>0</v>
      </c>
      <c r="BG48">
        <v>-7716186</v>
      </c>
      <c r="BH48">
        <v>0</v>
      </c>
      <c r="BI48">
        <v>-7716186</v>
      </c>
      <c r="BJ48">
        <v>0</v>
      </c>
      <c r="BK48">
        <v>0</v>
      </c>
      <c r="BL48">
        <v>0</v>
      </c>
      <c r="BM48">
        <v>-890817</v>
      </c>
      <c r="BN48">
        <v>0</v>
      </c>
      <c r="BO48">
        <v>-890817</v>
      </c>
      <c r="BP48">
        <v>-890817</v>
      </c>
      <c r="BQ48">
        <v>0</v>
      </c>
      <c r="BR48">
        <v>0</v>
      </c>
      <c r="BS48">
        <v>0</v>
      </c>
      <c r="BT48">
        <v>-890817</v>
      </c>
      <c r="BU48">
        <v>0</v>
      </c>
      <c r="BV48">
        <v>-890817</v>
      </c>
      <c r="BW48">
        <v>-315729</v>
      </c>
      <c r="BX48">
        <v>0</v>
      </c>
      <c r="BY48">
        <v>-315729</v>
      </c>
      <c r="BZ48">
        <v>-83625</v>
      </c>
      <c r="CA48">
        <v>0</v>
      </c>
      <c r="CB48">
        <v>-83625</v>
      </c>
      <c r="CC48">
        <v>-29272</v>
      </c>
      <c r="CD48">
        <v>0</v>
      </c>
      <c r="CE48">
        <v>-29272</v>
      </c>
      <c r="CF48">
        <v>0</v>
      </c>
      <c r="CG48">
        <v>0</v>
      </c>
      <c r="CH48">
        <v>0</v>
      </c>
      <c r="CI48">
        <v>0</v>
      </c>
      <c r="CJ48">
        <v>0</v>
      </c>
      <c r="CK48">
        <v>0</v>
      </c>
      <c r="CL48">
        <v>0</v>
      </c>
      <c r="CM48">
        <v>0</v>
      </c>
      <c r="CN48">
        <v>0</v>
      </c>
      <c r="CO48">
        <v>0</v>
      </c>
      <c r="CP48">
        <v>0</v>
      </c>
      <c r="CQ48">
        <v>-428626</v>
      </c>
      <c r="CR48">
        <v>0</v>
      </c>
      <c r="CS48">
        <v>0</v>
      </c>
      <c r="CT48">
        <v>0</v>
      </c>
      <c r="CU48">
        <v>-428626</v>
      </c>
      <c r="CV48">
        <v>0</v>
      </c>
      <c r="CW48">
        <v>-428626</v>
      </c>
      <c r="CX48">
        <v>-105652</v>
      </c>
      <c r="CY48">
        <v>0</v>
      </c>
      <c r="CZ48">
        <v>-105652</v>
      </c>
      <c r="DA48">
        <v>0</v>
      </c>
      <c r="DB48">
        <v>0</v>
      </c>
      <c r="DC48">
        <v>0</v>
      </c>
      <c r="DD48">
        <v>-1509</v>
      </c>
      <c r="DE48">
        <v>0</v>
      </c>
      <c r="DF48">
        <v>-1509</v>
      </c>
      <c r="DG48">
        <v>0</v>
      </c>
      <c r="DH48">
        <v>0</v>
      </c>
      <c r="DI48">
        <v>0</v>
      </c>
      <c r="DJ48">
        <v>-107161</v>
      </c>
      <c r="DK48">
        <v>0</v>
      </c>
      <c r="DL48">
        <v>0</v>
      </c>
      <c r="DM48">
        <v>0</v>
      </c>
      <c r="DN48">
        <v>-107161</v>
      </c>
      <c r="DO48">
        <v>0</v>
      </c>
      <c r="DP48">
        <v>-107161</v>
      </c>
      <c r="DQ48">
        <v>53061878</v>
      </c>
      <c r="DR48">
        <v>0</v>
      </c>
      <c r="DS48">
        <v>53061878</v>
      </c>
    </row>
    <row r="49" spans="1:123" ht="12.75" x14ac:dyDescent="0.2">
      <c r="A49" s="468">
        <v>42</v>
      </c>
      <c r="B49" s="473" t="s">
        <v>708</v>
      </c>
      <c r="C49" s="403" t="s">
        <v>904</v>
      </c>
      <c r="D49" s="474" t="s">
        <v>905</v>
      </c>
      <c r="E49" s="480" t="s">
        <v>707</v>
      </c>
      <c r="F49" t="s">
        <v>926</v>
      </c>
      <c r="G49">
        <v>157590937</v>
      </c>
      <c r="H49">
        <v>0</v>
      </c>
      <c r="I49">
        <v>157590937</v>
      </c>
      <c r="J49">
        <v>46.6</v>
      </c>
      <c r="K49">
        <v>73437377</v>
      </c>
      <c r="L49">
        <v>0</v>
      </c>
      <c r="M49">
        <v>2371235</v>
      </c>
      <c r="N49">
        <v>0</v>
      </c>
      <c r="O49">
        <v>75808612</v>
      </c>
      <c r="P49">
        <v>0</v>
      </c>
      <c r="Q49">
        <v>75808612</v>
      </c>
      <c r="R49">
        <v>-2062321</v>
      </c>
      <c r="S49">
        <v>0</v>
      </c>
      <c r="T49">
        <v>-2062321</v>
      </c>
      <c r="U49">
        <v>3668356</v>
      </c>
      <c r="V49">
        <v>0</v>
      </c>
      <c r="W49">
        <v>3668356</v>
      </c>
      <c r="X49">
        <v>1606035</v>
      </c>
      <c r="Y49">
        <v>0</v>
      </c>
      <c r="Z49">
        <v>0</v>
      </c>
      <c r="AA49">
        <v>0</v>
      </c>
      <c r="AB49">
        <v>1606035</v>
      </c>
      <c r="AC49">
        <v>0</v>
      </c>
      <c r="AD49">
        <v>1606035</v>
      </c>
      <c r="AE49">
        <v>-1606035</v>
      </c>
      <c r="AF49">
        <v>0</v>
      </c>
      <c r="AG49">
        <v>-1606035</v>
      </c>
      <c r="AH49">
        <v>-12477754</v>
      </c>
      <c r="AI49">
        <v>0</v>
      </c>
      <c r="AJ49">
        <v>-12477754</v>
      </c>
      <c r="AK49">
        <v>0</v>
      </c>
      <c r="AL49">
        <v>0</v>
      </c>
      <c r="AM49">
        <v>0</v>
      </c>
      <c r="AN49">
        <v>1261788</v>
      </c>
      <c r="AO49">
        <v>0</v>
      </c>
      <c r="AP49">
        <v>1261788</v>
      </c>
      <c r="AQ49">
        <v>-11215966</v>
      </c>
      <c r="AR49">
        <v>0</v>
      </c>
      <c r="AS49">
        <v>-11215966</v>
      </c>
      <c r="AT49">
        <v>-4042445</v>
      </c>
      <c r="AU49">
        <v>0</v>
      </c>
      <c r="AV49">
        <v>-4042445</v>
      </c>
      <c r="AW49">
        <v>-163098</v>
      </c>
      <c r="AX49">
        <v>0</v>
      </c>
      <c r="AY49">
        <v>-163098</v>
      </c>
      <c r="AZ49">
        <v>-9936</v>
      </c>
      <c r="BA49">
        <v>0</v>
      </c>
      <c r="BB49">
        <v>-9936</v>
      </c>
      <c r="BC49">
        <v>-15431445</v>
      </c>
      <c r="BD49">
        <v>0</v>
      </c>
      <c r="BE49">
        <v>-421548</v>
      </c>
      <c r="BF49">
        <v>0</v>
      </c>
      <c r="BG49">
        <v>-15852993</v>
      </c>
      <c r="BH49">
        <v>0</v>
      </c>
      <c r="BI49">
        <v>-15852993</v>
      </c>
      <c r="BJ49">
        <v>0</v>
      </c>
      <c r="BK49">
        <v>0</v>
      </c>
      <c r="BL49">
        <v>0</v>
      </c>
      <c r="BM49">
        <v>-3325012</v>
      </c>
      <c r="BN49">
        <v>0</v>
      </c>
      <c r="BO49">
        <v>-3325012</v>
      </c>
      <c r="BP49">
        <v>-3325012</v>
      </c>
      <c r="BQ49">
        <v>0</v>
      </c>
      <c r="BR49">
        <v>-332501</v>
      </c>
      <c r="BS49">
        <v>0</v>
      </c>
      <c r="BT49">
        <v>-3657513</v>
      </c>
      <c r="BU49">
        <v>0</v>
      </c>
      <c r="BV49">
        <v>-3657513</v>
      </c>
      <c r="BW49">
        <v>-202982</v>
      </c>
      <c r="BX49">
        <v>0</v>
      </c>
      <c r="BY49">
        <v>-202982</v>
      </c>
      <c r="BZ49">
        <v>-114687</v>
      </c>
      <c r="CA49">
        <v>0</v>
      </c>
      <c r="CB49">
        <v>-114687</v>
      </c>
      <c r="CC49">
        <v>0</v>
      </c>
      <c r="CD49">
        <v>0</v>
      </c>
      <c r="CE49">
        <v>0</v>
      </c>
      <c r="CF49">
        <v>0</v>
      </c>
      <c r="CG49">
        <v>0</v>
      </c>
      <c r="CH49">
        <v>0</v>
      </c>
      <c r="CI49">
        <v>0</v>
      </c>
      <c r="CJ49">
        <v>0</v>
      </c>
      <c r="CK49">
        <v>0</v>
      </c>
      <c r="CL49">
        <v>-161266</v>
      </c>
      <c r="CM49">
        <v>0</v>
      </c>
      <c r="CN49">
        <v>-161266</v>
      </c>
      <c r="CO49">
        <v>0</v>
      </c>
      <c r="CP49">
        <v>0</v>
      </c>
      <c r="CQ49">
        <v>-478935</v>
      </c>
      <c r="CR49">
        <v>0</v>
      </c>
      <c r="CS49">
        <v>-31767</v>
      </c>
      <c r="CT49">
        <v>0</v>
      </c>
      <c r="CU49">
        <v>-510702</v>
      </c>
      <c r="CV49">
        <v>0</v>
      </c>
      <c r="CW49">
        <v>-510702</v>
      </c>
      <c r="CX49">
        <v>0</v>
      </c>
      <c r="CY49">
        <v>0</v>
      </c>
      <c r="CZ49">
        <v>0</v>
      </c>
      <c r="DA49">
        <v>0</v>
      </c>
      <c r="DB49">
        <v>0</v>
      </c>
      <c r="DC49">
        <v>0</v>
      </c>
      <c r="DD49">
        <v>0</v>
      </c>
      <c r="DE49">
        <v>0</v>
      </c>
      <c r="DF49">
        <v>0</v>
      </c>
      <c r="DG49">
        <v>0</v>
      </c>
      <c r="DH49">
        <v>0</v>
      </c>
      <c r="DI49">
        <v>0</v>
      </c>
      <c r="DJ49">
        <v>0</v>
      </c>
      <c r="DK49">
        <v>0</v>
      </c>
      <c r="DL49">
        <v>0</v>
      </c>
      <c r="DM49">
        <v>0</v>
      </c>
      <c r="DN49">
        <v>0</v>
      </c>
      <c r="DO49">
        <v>0</v>
      </c>
      <c r="DP49">
        <v>0</v>
      </c>
      <c r="DQ49">
        <v>57393439</v>
      </c>
      <c r="DR49">
        <v>0</v>
      </c>
      <c r="DS49">
        <v>57393439</v>
      </c>
    </row>
    <row r="50" spans="1:123" ht="12.75" x14ac:dyDescent="0.2">
      <c r="A50" s="468">
        <v>43</v>
      </c>
      <c r="B50" s="473" t="s">
        <v>710</v>
      </c>
      <c r="C50" s="403" t="s">
        <v>897</v>
      </c>
      <c r="D50" s="474" t="s">
        <v>901</v>
      </c>
      <c r="E50" s="480" t="s">
        <v>709</v>
      </c>
      <c r="F50" t="s">
        <v>926</v>
      </c>
      <c r="G50">
        <v>291218980</v>
      </c>
      <c r="H50">
        <v>0</v>
      </c>
      <c r="I50">
        <v>291218980</v>
      </c>
      <c r="J50">
        <v>46.6</v>
      </c>
      <c r="K50">
        <v>135708045</v>
      </c>
      <c r="L50">
        <v>0</v>
      </c>
      <c r="M50">
        <v>1218816</v>
      </c>
      <c r="N50">
        <v>0</v>
      </c>
      <c r="O50">
        <v>136926861</v>
      </c>
      <c r="P50">
        <v>0</v>
      </c>
      <c r="Q50">
        <v>136926861</v>
      </c>
      <c r="R50">
        <v>-3369828</v>
      </c>
      <c r="S50">
        <v>0</v>
      </c>
      <c r="T50">
        <v>-3369828</v>
      </c>
      <c r="U50">
        <v>2751327</v>
      </c>
      <c r="V50">
        <v>0</v>
      </c>
      <c r="W50">
        <v>2751327</v>
      </c>
      <c r="X50">
        <v>-618501</v>
      </c>
      <c r="Y50">
        <v>0</v>
      </c>
      <c r="Z50">
        <v>0</v>
      </c>
      <c r="AA50">
        <v>0</v>
      </c>
      <c r="AB50">
        <v>-618501</v>
      </c>
      <c r="AC50">
        <v>0</v>
      </c>
      <c r="AD50">
        <v>-618501</v>
      </c>
      <c r="AE50">
        <v>618501</v>
      </c>
      <c r="AF50">
        <v>0</v>
      </c>
      <c r="AG50">
        <v>618501</v>
      </c>
      <c r="AH50">
        <v>-2454675</v>
      </c>
      <c r="AI50">
        <v>0</v>
      </c>
      <c r="AJ50">
        <v>-2454675</v>
      </c>
      <c r="AK50">
        <v>-5000</v>
      </c>
      <c r="AL50">
        <v>0</v>
      </c>
      <c r="AM50">
        <v>-5000</v>
      </c>
      <c r="AN50">
        <v>3273276</v>
      </c>
      <c r="AO50">
        <v>0</v>
      </c>
      <c r="AP50">
        <v>3273276</v>
      </c>
      <c r="AQ50">
        <v>818601</v>
      </c>
      <c r="AR50">
        <v>0</v>
      </c>
      <c r="AS50">
        <v>818601</v>
      </c>
      <c r="AT50">
        <v>-26522444</v>
      </c>
      <c r="AU50">
        <v>0</v>
      </c>
      <c r="AV50">
        <v>-26522444</v>
      </c>
      <c r="AW50">
        <v>-15396</v>
      </c>
      <c r="AX50">
        <v>0</v>
      </c>
      <c r="AY50">
        <v>-15396</v>
      </c>
      <c r="AZ50">
        <v>0</v>
      </c>
      <c r="BA50">
        <v>0</v>
      </c>
      <c r="BB50">
        <v>0</v>
      </c>
      <c r="BC50">
        <v>-25719239</v>
      </c>
      <c r="BD50">
        <v>0</v>
      </c>
      <c r="BE50">
        <v>0</v>
      </c>
      <c r="BF50">
        <v>0</v>
      </c>
      <c r="BG50">
        <v>-25719239</v>
      </c>
      <c r="BH50">
        <v>0</v>
      </c>
      <c r="BI50">
        <v>-25719239</v>
      </c>
      <c r="BJ50">
        <v>-25000</v>
      </c>
      <c r="BK50">
        <v>0</v>
      </c>
      <c r="BL50">
        <v>-25000</v>
      </c>
      <c r="BM50">
        <v>-1126483</v>
      </c>
      <c r="BN50">
        <v>0</v>
      </c>
      <c r="BO50">
        <v>-1126483</v>
      </c>
      <c r="BP50">
        <v>-1151483</v>
      </c>
      <c r="BQ50">
        <v>0</v>
      </c>
      <c r="BR50">
        <v>0</v>
      </c>
      <c r="BS50">
        <v>0</v>
      </c>
      <c r="BT50">
        <v>-1151483</v>
      </c>
      <c r="BU50">
        <v>0</v>
      </c>
      <c r="BV50">
        <v>-1151483</v>
      </c>
      <c r="BW50">
        <v>-143504</v>
      </c>
      <c r="BX50">
        <v>0</v>
      </c>
      <c r="BY50">
        <v>-143504</v>
      </c>
      <c r="BZ50">
        <v>-862</v>
      </c>
      <c r="CA50">
        <v>0</v>
      </c>
      <c r="CB50">
        <v>-862</v>
      </c>
      <c r="CC50">
        <v>0</v>
      </c>
      <c r="CD50">
        <v>0</v>
      </c>
      <c r="CE50">
        <v>0</v>
      </c>
      <c r="CF50">
        <v>0</v>
      </c>
      <c r="CG50">
        <v>0</v>
      </c>
      <c r="CH50">
        <v>0</v>
      </c>
      <c r="CI50">
        <v>0</v>
      </c>
      <c r="CJ50">
        <v>0</v>
      </c>
      <c r="CK50">
        <v>0</v>
      </c>
      <c r="CL50">
        <v>0</v>
      </c>
      <c r="CM50">
        <v>0</v>
      </c>
      <c r="CN50">
        <v>0</v>
      </c>
      <c r="CO50">
        <v>0</v>
      </c>
      <c r="CP50">
        <v>0</v>
      </c>
      <c r="CQ50">
        <v>-144366</v>
      </c>
      <c r="CR50">
        <v>0</v>
      </c>
      <c r="CS50">
        <v>0</v>
      </c>
      <c r="CT50">
        <v>0</v>
      </c>
      <c r="CU50">
        <v>-144366</v>
      </c>
      <c r="CV50">
        <v>0</v>
      </c>
      <c r="CW50">
        <v>-144366</v>
      </c>
      <c r="CX50">
        <v>-50000</v>
      </c>
      <c r="CY50">
        <v>0</v>
      </c>
      <c r="CZ50">
        <v>-50000</v>
      </c>
      <c r="DA50">
        <v>-75000</v>
      </c>
      <c r="DB50">
        <v>0</v>
      </c>
      <c r="DC50">
        <v>-75000</v>
      </c>
      <c r="DD50">
        <v>0</v>
      </c>
      <c r="DE50">
        <v>0</v>
      </c>
      <c r="DF50">
        <v>0</v>
      </c>
      <c r="DG50">
        <v>0</v>
      </c>
      <c r="DH50">
        <v>0</v>
      </c>
      <c r="DI50">
        <v>0</v>
      </c>
      <c r="DJ50">
        <v>-125000</v>
      </c>
      <c r="DK50">
        <v>0</v>
      </c>
      <c r="DL50">
        <v>0</v>
      </c>
      <c r="DM50">
        <v>0</v>
      </c>
      <c r="DN50">
        <v>-125000</v>
      </c>
      <c r="DO50">
        <v>0</v>
      </c>
      <c r="DP50">
        <v>-125000</v>
      </c>
      <c r="DQ50">
        <v>109168272</v>
      </c>
      <c r="DR50">
        <v>0</v>
      </c>
      <c r="DS50">
        <v>109168272</v>
      </c>
    </row>
    <row r="51" spans="1:123" ht="12.75" x14ac:dyDescent="0.2">
      <c r="A51" s="468">
        <v>44</v>
      </c>
      <c r="B51" s="473" t="s">
        <v>712</v>
      </c>
      <c r="C51" s="403" t="s">
        <v>909</v>
      </c>
      <c r="D51" s="474" t="s">
        <v>903</v>
      </c>
      <c r="E51" s="480" t="s">
        <v>711</v>
      </c>
      <c r="F51" t="s">
        <v>926</v>
      </c>
      <c r="G51">
        <v>1603521370</v>
      </c>
      <c r="H51">
        <v>0</v>
      </c>
      <c r="I51">
        <v>1603521370</v>
      </c>
      <c r="J51">
        <v>46.6</v>
      </c>
      <c r="K51">
        <v>747240958</v>
      </c>
      <c r="L51">
        <v>0</v>
      </c>
      <c r="M51">
        <v>5389153</v>
      </c>
      <c r="N51">
        <v>0</v>
      </c>
      <c r="O51">
        <v>752630111</v>
      </c>
      <c r="P51">
        <v>0</v>
      </c>
      <c r="Q51">
        <v>752630111</v>
      </c>
      <c r="R51">
        <v>-45510577</v>
      </c>
      <c r="S51">
        <v>0</v>
      </c>
      <c r="T51">
        <v>-45510577</v>
      </c>
      <c r="U51">
        <v>3271568</v>
      </c>
      <c r="V51">
        <v>0</v>
      </c>
      <c r="W51">
        <v>3271568</v>
      </c>
      <c r="X51">
        <v>-42239009</v>
      </c>
      <c r="Y51">
        <v>0</v>
      </c>
      <c r="Z51">
        <v>0</v>
      </c>
      <c r="AA51">
        <v>0</v>
      </c>
      <c r="AB51">
        <v>-42239009</v>
      </c>
      <c r="AC51">
        <v>0</v>
      </c>
      <c r="AD51">
        <v>-42239009</v>
      </c>
      <c r="AE51">
        <v>42239009</v>
      </c>
      <c r="AF51">
        <v>0</v>
      </c>
      <c r="AG51">
        <v>42239009</v>
      </c>
      <c r="AH51">
        <v>-3959192</v>
      </c>
      <c r="AI51">
        <v>0</v>
      </c>
      <c r="AJ51">
        <v>-3959192</v>
      </c>
      <c r="AK51">
        <v>0</v>
      </c>
      <c r="AL51">
        <v>0</v>
      </c>
      <c r="AM51">
        <v>0</v>
      </c>
      <c r="AN51">
        <v>18794737</v>
      </c>
      <c r="AO51">
        <v>0</v>
      </c>
      <c r="AP51">
        <v>18794737</v>
      </c>
      <c r="AQ51">
        <v>14835545</v>
      </c>
      <c r="AR51">
        <v>0</v>
      </c>
      <c r="AS51">
        <v>14835545</v>
      </c>
      <c r="AT51">
        <v>-71107175</v>
      </c>
      <c r="AU51">
        <v>0</v>
      </c>
      <c r="AV51">
        <v>-71107175</v>
      </c>
      <c r="AW51">
        <v>0</v>
      </c>
      <c r="AX51">
        <v>0</v>
      </c>
      <c r="AY51">
        <v>0</v>
      </c>
      <c r="AZ51">
        <v>0</v>
      </c>
      <c r="BA51">
        <v>0</v>
      </c>
      <c r="BB51">
        <v>0</v>
      </c>
      <c r="BC51">
        <v>-56271630</v>
      </c>
      <c r="BD51">
        <v>0</v>
      </c>
      <c r="BE51">
        <v>0</v>
      </c>
      <c r="BF51">
        <v>0</v>
      </c>
      <c r="BG51">
        <v>-56271630</v>
      </c>
      <c r="BH51">
        <v>0</v>
      </c>
      <c r="BI51">
        <v>-56271630</v>
      </c>
      <c r="BJ51">
        <v>0</v>
      </c>
      <c r="BK51">
        <v>0</v>
      </c>
      <c r="BL51">
        <v>0</v>
      </c>
      <c r="BM51">
        <v>-24313096</v>
      </c>
      <c r="BN51">
        <v>0</v>
      </c>
      <c r="BO51">
        <v>-24313096</v>
      </c>
      <c r="BP51">
        <v>-24313096</v>
      </c>
      <c r="BQ51">
        <v>0</v>
      </c>
      <c r="BR51">
        <v>0</v>
      </c>
      <c r="BS51">
        <v>0</v>
      </c>
      <c r="BT51">
        <v>-24313096</v>
      </c>
      <c r="BU51">
        <v>0</v>
      </c>
      <c r="BV51">
        <v>-24313096</v>
      </c>
      <c r="BW51">
        <v>-309630</v>
      </c>
      <c r="BX51">
        <v>0</v>
      </c>
      <c r="BY51">
        <v>-309630</v>
      </c>
      <c r="BZ51">
        <v>0</v>
      </c>
      <c r="CA51">
        <v>0</v>
      </c>
      <c r="CB51">
        <v>0</v>
      </c>
      <c r="CC51">
        <v>0</v>
      </c>
      <c r="CD51">
        <v>0</v>
      </c>
      <c r="CE51">
        <v>0</v>
      </c>
      <c r="CF51">
        <v>0</v>
      </c>
      <c r="CG51">
        <v>0</v>
      </c>
      <c r="CH51">
        <v>0</v>
      </c>
      <c r="CI51">
        <v>0</v>
      </c>
      <c r="CJ51">
        <v>0</v>
      </c>
      <c r="CK51">
        <v>0</v>
      </c>
      <c r="CL51">
        <v>0</v>
      </c>
      <c r="CM51">
        <v>0</v>
      </c>
      <c r="CN51">
        <v>0</v>
      </c>
      <c r="CO51">
        <v>0</v>
      </c>
      <c r="CP51">
        <v>0</v>
      </c>
      <c r="CQ51">
        <v>-309630</v>
      </c>
      <c r="CR51">
        <v>0</v>
      </c>
      <c r="CS51">
        <v>0</v>
      </c>
      <c r="CT51">
        <v>0</v>
      </c>
      <c r="CU51">
        <v>-309630</v>
      </c>
      <c r="CV51">
        <v>0</v>
      </c>
      <c r="CW51">
        <v>-309630</v>
      </c>
      <c r="CX51">
        <v>0</v>
      </c>
      <c r="CY51">
        <v>0</v>
      </c>
      <c r="CZ51">
        <v>0</v>
      </c>
      <c r="DA51">
        <v>0</v>
      </c>
      <c r="DB51">
        <v>0</v>
      </c>
      <c r="DC51">
        <v>0</v>
      </c>
      <c r="DD51">
        <v>0</v>
      </c>
      <c r="DE51">
        <v>0</v>
      </c>
      <c r="DF51">
        <v>0</v>
      </c>
      <c r="DG51">
        <v>-3000</v>
      </c>
      <c r="DH51">
        <v>0</v>
      </c>
      <c r="DI51">
        <v>-3000</v>
      </c>
      <c r="DJ51">
        <v>-3000</v>
      </c>
      <c r="DK51">
        <v>0</v>
      </c>
      <c r="DL51">
        <v>0</v>
      </c>
      <c r="DM51">
        <v>0</v>
      </c>
      <c r="DN51">
        <v>-3000</v>
      </c>
      <c r="DO51">
        <v>0</v>
      </c>
      <c r="DP51">
        <v>-3000</v>
      </c>
      <c r="DQ51">
        <v>629493746</v>
      </c>
      <c r="DR51">
        <v>0</v>
      </c>
      <c r="DS51">
        <v>629493746</v>
      </c>
    </row>
    <row r="52" spans="1:123" ht="12.75" x14ac:dyDescent="0.2">
      <c r="A52" s="468">
        <v>45</v>
      </c>
      <c r="B52" s="473" t="s">
        <v>714</v>
      </c>
      <c r="C52" s="403" t="s">
        <v>897</v>
      </c>
      <c r="D52" s="474" t="s">
        <v>907</v>
      </c>
      <c r="E52" s="480" t="s">
        <v>713</v>
      </c>
      <c r="F52" t="s">
        <v>926</v>
      </c>
      <c r="G52">
        <v>83587621</v>
      </c>
      <c r="H52">
        <v>0</v>
      </c>
      <c r="I52">
        <v>83587621</v>
      </c>
      <c r="J52">
        <v>46.6</v>
      </c>
      <c r="K52">
        <v>38951831</v>
      </c>
      <c r="L52">
        <v>0</v>
      </c>
      <c r="M52">
        <v>-880510</v>
      </c>
      <c r="N52">
        <v>0</v>
      </c>
      <c r="O52">
        <v>38071321</v>
      </c>
      <c r="P52">
        <v>0</v>
      </c>
      <c r="Q52">
        <v>38071321</v>
      </c>
      <c r="R52">
        <v>-744278</v>
      </c>
      <c r="S52">
        <v>0</v>
      </c>
      <c r="T52">
        <v>-744278</v>
      </c>
      <c r="U52">
        <v>3591066</v>
      </c>
      <c r="V52">
        <v>0</v>
      </c>
      <c r="W52">
        <v>3591066</v>
      </c>
      <c r="X52">
        <v>2846788</v>
      </c>
      <c r="Y52">
        <v>0</v>
      </c>
      <c r="Z52">
        <v>0</v>
      </c>
      <c r="AA52">
        <v>0</v>
      </c>
      <c r="AB52">
        <v>2846788</v>
      </c>
      <c r="AC52">
        <v>0</v>
      </c>
      <c r="AD52">
        <v>2846788</v>
      </c>
      <c r="AE52">
        <v>-2846788</v>
      </c>
      <c r="AF52">
        <v>0</v>
      </c>
      <c r="AG52">
        <v>-2846788</v>
      </c>
      <c r="AH52">
        <v>-3602132</v>
      </c>
      <c r="AI52">
        <v>0</v>
      </c>
      <c r="AJ52">
        <v>-3602132</v>
      </c>
      <c r="AK52">
        <v>0</v>
      </c>
      <c r="AL52">
        <v>0</v>
      </c>
      <c r="AM52">
        <v>0</v>
      </c>
      <c r="AN52">
        <v>718159</v>
      </c>
      <c r="AO52">
        <v>0</v>
      </c>
      <c r="AP52">
        <v>718159</v>
      </c>
      <c r="AQ52">
        <v>-2883973</v>
      </c>
      <c r="AR52">
        <v>0</v>
      </c>
      <c r="AS52">
        <v>-2883973</v>
      </c>
      <c r="AT52">
        <v>-1720923</v>
      </c>
      <c r="AU52">
        <v>0</v>
      </c>
      <c r="AV52">
        <v>-1720923</v>
      </c>
      <c r="AW52">
        <v>-1360</v>
      </c>
      <c r="AX52">
        <v>0</v>
      </c>
      <c r="AY52">
        <v>-1360</v>
      </c>
      <c r="AZ52">
        <v>0</v>
      </c>
      <c r="BA52">
        <v>0</v>
      </c>
      <c r="BB52">
        <v>0</v>
      </c>
      <c r="BC52">
        <v>-4606256</v>
      </c>
      <c r="BD52">
        <v>0</v>
      </c>
      <c r="BE52">
        <v>0</v>
      </c>
      <c r="BF52">
        <v>0</v>
      </c>
      <c r="BG52">
        <v>-4606256</v>
      </c>
      <c r="BH52">
        <v>0</v>
      </c>
      <c r="BI52">
        <v>-4606256</v>
      </c>
      <c r="BJ52">
        <v>0</v>
      </c>
      <c r="BK52">
        <v>0</v>
      </c>
      <c r="BL52">
        <v>0</v>
      </c>
      <c r="BM52">
        <v>-675000</v>
      </c>
      <c r="BN52">
        <v>0</v>
      </c>
      <c r="BO52">
        <v>-675000</v>
      </c>
      <c r="BP52">
        <v>-675000</v>
      </c>
      <c r="BQ52">
        <v>0</v>
      </c>
      <c r="BR52">
        <v>0</v>
      </c>
      <c r="BS52">
        <v>0</v>
      </c>
      <c r="BT52">
        <v>-675000</v>
      </c>
      <c r="BU52">
        <v>0</v>
      </c>
      <c r="BV52">
        <v>-675000</v>
      </c>
      <c r="BW52">
        <v>-67522</v>
      </c>
      <c r="BX52">
        <v>0</v>
      </c>
      <c r="BY52">
        <v>-67522</v>
      </c>
      <c r="BZ52">
        <v>-8429</v>
      </c>
      <c r="CA52">
        <v>0</v>
      </c>
      <c r="CB52">
        <v>-8429</v>
      </c>
      <c r="CC52">
        <v>-35</v>
      </c>
      <c r="CD52">
        <v>0</v>
      </c>
      <c r="CE52">
        <v>-35</v>
      </c>
      <c r="CF52">
        <v>0</v>
      </c>
      <c r="CG52">
        <v>0</v>
      </c>
      <c r="CH52">
        <v>0</v>
      </c>
      <c r="CI52">
        <v>0</v>
      </c>
      <c r="CJ52">
        <v>0</v>
      </c>
      <c r="CK52">
        <v>0</v>
      </c>
      <c r="CL52">
        <v>-17768</v>
      </c>
      <c r="CM52">
        <v>0</v>
      </c>
      <c r="CN52">
        <v>-17768</v>
      </c>
      <c r="CO52">
        <v>0</v>
      </c>
      <c r="CP52">
        <v>0</v>
      </c>
      <c r="CQ52">
        <v>-93754</v>
      </c>
      <c r="CR52">
        <v>0</v>
      </c>
      <c r="CS52">
        <v>0</v>
      </c>
      <c r="CT52">
        <v>0</v>
      </c>
      <c r="CU52">
        <v>-93754</v>
      </c>
      <c r="CV52">
        <v>0</v>
      </c>
      <c r="CW52">
        <v>-93754</v>
      </c>
      <c r="CX52">
        <v>0</v>
      </c>
      <c r="CY52">
        <v>0</v>
      </c>
      <c r="CZ52">
        <v>0</v>
      </c>
      <c r="DA52">
        <v>0</v>
      </c>
      <c r="DB52">
        <v>0</v>
      </c>
      <c r="DC52">
        <v>0</v>
      </c>
      <c r="DD52">
        <v>0</v>
      </c>
      <c r="DE52">
        <v>0</v>
      </c>
      <c r="DF52">
        <v>0</v>
      </c>
      <c r="DG52">
        <v>0</v>
      </c>
      <c r="DH52">
        <v>0</v>
      </c>
      <c r="DI52">
        <v>0</v>
      </c>
      <c r="DJ52">
        <v>0</v>
      </c>
      <c r="DK52">
        <v>0</v>
      </c>
      <c r="DL52">
        <v>0</v>
      </c>
      <c r="DM52">
        <v>0</v>
      </c>
      <c r="DN52">
        <v>0</v>
      </c>
      <c r="DO52">
        <v>0</v>
      </c>
      <c r="DP52">
        <v>0</v>
      </c>
      <c r="DQ52">
        <v>35543099</v>
      </c>
      <c r="DR52">
        <v>0</v>
      </c>
      <c r="DS52">
        <v>35543099</v>
      </c>
    </row>
    <row r="53" spans="1:123" ht="12.75" x14ac:dyDescent="0.2">
      <c r="A53" s="468">
        <v>46</v>
      </c>
      <c r="B53" s="473" t="s">
        <v>716</v>
      </c>
      <c r="C53" s="403" t="s">
        <v>897</v>
      </c>
      <c r="D53" s="474" t="s">
        <v>898</v>
      </c>
      <c r="E53" s="480" t="s">
        <v>715</v>
      </c>
      <c r="F53" t="s">
        <v>926</v>
      </c>
      <c r="G53">
        <v>143598158</v>
      </c>
      <c r="H53">
        <v>0</v>
      </c>
      <c r="I53">
        <v>143598158</v>
      </c>
      <c r="J53">
        <v>46.6</v>
      </c>
      <c r="K53">
        <v>66916742</v>
      </c>
      <c r="L53">
        <v>0</v>
      </c>
      <c r="M53">
        <v>0</v>
      </c>
      <c r="N53">
        <v>0</v>
      </c>
      <c r="O53">
        <v>66916742</v>
      </c>
      <c r="P53">
        <v>0</v>
      </c>
      <c r="Q53">
        <v>66916742</v>
      </c>
      <c r="R53">
        <v>-2711834</v>
      </c>
      <c r="S53">
        <v>0</v>
      </c>
      <c r="T53">
        <v>-2711834</v>
      </c>
      <c r="U53">
        <v>4752264</v>
      </c>
      <c r="V53">
        <v>0</v>
      </c>
      <c r="W53">
        <v>4752264</v>
      </c>
      <c r="X53">
        <v>2040430</v>
      </c>
      <c r="Y53">
        <v>0</v>
      </c>
      <c r="Z53">
        <v>0</v>
      </c>
      <c r="AA53">
        <v>0</v>
      </c>
      <c r="AB53">
        <v>2040430</v>
      </c>
      <c r="AC53">
        <v>0</v>
      </c>
      <c r="AD53">
        <v>2040430</v>
      </c>
      <c r="AE53">
        <v>-2040430</v>
      </c>
      <c r="AF53">
        <v>0</v>
      </c>
      <c r="AG53">
        <v>-2040430</v>
      </c>
      <c r="AH53">
        <v>-4434648</v>
      </c>
      <c r="AI53">
        <v>0</v>
      </c>
      <c r="AJ53">
        <v>-4434648</v>
      </c>
      <c r="AK53">
        <v>-3134</v>
      </c>
      <c r="AL53">
        <v>0</v>
      </c>
      <c r="AM53">
        <v>-3134</v>
      </c>
      <c r="AN53">
        <v>1344913</v>
      </c>
      <c r="AO53">
        <v>0</v>
      </c>
      <c r="AP53">
        <v>1344913</v>
      </c>
      <c r="AQ53">
        <v>-3089735</v>
      </c>
      <c r="AR53">
        <v>0</v>
      </c>
      <c r="AS53">
        <v>-3089735</v>
      </c>
      <c r="AT53">
        <v>-10290936</v>
      </c>
      <c r="AU53">
        <v>0</v>
      </c>
      <c r="AV53">
        <v>-10290936</v>
      </c>
      <c r="AW53">
        <v>-100951</v>
      </c>
      <c r="AX53">
        <v>0</v>
      </c>
      <c r="AY53">
        <v>-100951</v>
      </c>
      <c r="AZ53">
        <v>-12981</v>
      </c>
      <c r="BA53">
        <v>0</v>
      </c>
      <c r="BB53">
        <v>-12981</v>
      </c>
      <c r="BC53">
        <v>-13494603</v>
      </c>
      <c r="BD53">
        <v>0</v>
      </c>
      <c r="BE53">
        <v>0</v>
      </c>
      <c r="BF53">
        <v>0</v>
      </c>
      <c r="BG53">
        <v>-13494603</v>
      </c>
      <c r="BH53">
        <v>0</v>
      </c>
      <c r="BI53">
        <v>-13494603</v>
      </c>
      <c r="BJ53">
        <v>0</v>
      </c>
      <c r="BK53">
        <v>0</v>
      </c>
      <c r="BL53">
        <v>0</v>
      </c>
      <c r="BM53">
        <v>-841893</v>
      </c>
      <c r="BN53">
        <v>0</v>
      </c>
      <c r="BO53">
        <v>-841893</v>
      </c>
      <c r="BP53">
        <v>-841893</v>
      </c>
      <c r="BQ53">
        <v>0</v>
      </c>
      <c r="BR53">
        <v>0</v>
      </c>
      <c r="BS53">
        <v>0</v>
      </c>
      <c r="BT53">
        <v>-841893</v>
      </c>
      <c r="BU53">
        <v>0</v>
      </c>
      <c r="BV53">
        <v>-841893</v>
      </c>
      <c r="BW53">
        <v>-239300</v>
      </c>
      <c r="BX53">
        <v>0</v>
      </c>
      <c r="BY53">
        <v>-239300</v>
      </c>
      <c r="BZ53">
        <v>-65717</v>
      </c>
      <c r="CA53">
        <v>0</v>
      </c>
      <c r="CB53">
        <v>-65717</v>
      </c>
      <c r="CC53">
        <v>-5222</v>
      </c>
      <c r="CD53">
        <v>0</v>
      </c>
      <c r="CE53">
        <v>-5222</v>
      </c>
      <c r="CF53">
        <v>0</v>
      </c>
      <c r="CG53">
        <v>0</v>
      </c>
      <c r="CH53">
        <v>0</v>
      </c>
      <c r="CI53">
        <v>0</v>
      </c>
      <c r="CJ53">
        <v>0</v>
      </c>
      <c r="CK53">
        <v>0</v>
      </c>
      <c r="CL53">
        <v>0</v>
      </c>
      <c r="CM53">
        <v>0</v>
      </c>
      <c r="CN53">
        <v>0</v>
      </c>
      <c r="CO53">
        <v>0</v>
      </c>
      <c r="CP53">
        <v>0</v>
      </c>
      <c r="CQ53">
        <v>-310239</v>
      </c>
      <c r="CR53">
        <v>0</v>
      </c>
      <c r="CS53">
        <v>0</v>
      </c>
      <c r="CT53">
        <v>0</v>
      </c>
      <c r="CU53">
        <v>-310239</v>
      </c>
      <c r="CV53">
        <v>0</v>
      </c>
      <c r="CW53">
        <v>-310239</v>
      </c>
      <c r="CX53">
        <v>0</v>
      </c>
      <c r="CY53">
        <v>0</v>
      </c>
      <c r="CZ53">
        <v>0</v>
      </c>
      <c r="DA53">
        <v>-701</v>
      </c>
      <c r="DB53">
        <v>0</v>
      </c>
      <c r="DC53">
        <v>-701</v>
      </c>
      <c r="DD53">
        <v>0</v>
      </c>
      <c r="DE53">
        <v>0</v>
      </c>
      <c r="DF53">
        <v>0</v>
      </c>
      <c r="DG53">
        <v>0</v>
      </c>
      <c r="DH53">
        <v>0</v>
      </c>
      <c r="DI53">
        <v>0</v>
      </c>
      <c r="DJ53">
        <v>-701</v>
      </c>
      <c r="DK53">
        <v>0</v>
      </c>
      <c r="DL53">
        <v>0</v>
      </c>
      <c r="DM53">
        <v>0</v>
      </c>
      <c r="DN53">
        <v>-701</v>
      </c>
      <c r="DO53">
        <v>0</v>
      </c>
      <c r="DP53">
        <v>-701</v>
      </c>
      <c r="DQ53">
        <v>54309736</v>
      </c>
      <c r="DR53">
        <v>0</v>
      </c>
      <c r="DS53">
        <v>54309736</v>
      </c>
    </row>
    <row r="54" spans="1:123" ht="12.75" x14ac:dyDescent="0.2">
      <c r="A54" s="468">
        <v>47</v>
      </c>
      <c r="B54" s="473" t="s">
        <v>718</v>
      </c>
      <c r="C54" s="403" t="s">
        <v>897</v>
      </c>
      <c r="D54" s="474" t="s">
        <v>899</v>
      </c>
      <c r="E54" s="480" t="s">
        <v>717</v>
      </c>
      <c r="F54" t="s">
        <v>926</v>
      </c>
      <c r="G54">
        <v>101905839</v>
      </c>
      <c r="H54">
        <v>3782045</v>
      </c>
      <c r="I54">
        <v>105687884</v>
      </c>
      <c r="J54">
        <v>46.6</v>
      </c>
      <c r="K54">
        <v>47488121</v>
      </c>
      <c r="L54">
        <v>1762433</v>
      </c>
      <c r="M54">
        <v>245457</v>
      </c>
      <c r="N54">
        <v>0</v>
      </c>
      <c r="O54">
        <v>47733578</v>
      </c>
      <c r="P54">
        <v>1762433</v>
      </c>
      <c r="Q54">
        <v>49496011</v>
      </c>
      <c r="R54">
        <v>-1026430</v>
      </c>
      <c r="S54">
        <v>-4592</v>
      </c>
      <c r="T54">
        <v>-1031022</v>
      </c>
      <c r="U54">
        <v>3898397</v>
      </c>
      <c r="V54">
        <v>32518</v>
      </c>
      <c r="W54">
        <v>3930915</v>
      </c>
      <c r="X54">
        <v>2871967</v>
      </c>
      <c r="Y54">
        <v>27926</v>
      </c>
      <c r="Z54">
        <v>0</v>
      </c>
      <c r="AA54">
        <v>0</v>
      </c>
      <c r="AB54">
        <v>2871967</v>
      </c>
      <c r="AC54">
        <v>27926</v>
      </c>
      <c r="AD54">
        <v>2899893</v>
      </c>
      <c r="AE54">
        <v>-2871967</v>
      </c>
      <c r="AF54">
        <v>-27926</v>
      </c>
      <c r="AG54">
        <v>-2899893</v>
      </c>
      <c r="AH54">
        <v>-3281243</v>
      </c>
      <c r="AI54">
        <v>-58549</v>
      </c>
      <c r="AJ54">
        <v>-3339792</v>
      </c>
      <c r="AK54">
        <v>-36053</v>
      </c>
      <c r="AL54">
        <v>-6734</v>
      </c>
      <c r="AM54">
        <v>-42787</v>
      </c>
      <c r="AN54">
        <v>907121</v>
      </c>
      <c r="AO54">
        <v>40063</v>
      </c>
      <c r="AP54">
        <v>947184</v>
      </c>
      <c r="AQ54">
        <v>-2374122</v>
      </c>
      <c r="AR54">
        <v>-18486</v>
      </c>
      <c r="AS54">
        <v>-2392608</v>
      </c>
      <c r="AT54">
        <v>-3385362</v>
      </c>
      <c r="AU54">
        <v>-2903</v>
      </c>
      <c r="AV54">
        <v>-3388265</v>
      </c>
      <c r="AW54">
        <v>-77109</v>
      </c>
      <c r="AX54">
        <v>0</v>
      </c>
      <c r="AY54">
        <v>-77109</v>
      </c>
      <c r="AZ54">
        <v>-49709</v>
      </c>
      <c r="BA54">
        <v>0</v>
      </c>
      <c r="BB54">
        <v>-49709</v>
      </c>
      <c r="BC54">
        <v>-5886302</v>
      </c>
      <c r="BD54">
        <v>-21389</v>
      </c>
      <c r="BE54">
        <v>-29046</v>
      </c>
      <c r="BF54">
        <v>0</v>
      </c>
      <c r="BG54">
        <v>-5915348</v>
      </c>
      <c r="BH54">
        <v>-21389</v>
      </c>
      <c r="BI54">
        <v>-5936737</v>
      </c>
      <c r="BJ54">
        <v>0</v>
      </c>
      <c r="BK54">
        <v>0</v>
      </c>
      <c r="BL54">
        <v>0</v>
      </c>
      <c r="BM54">
        <v>-801483</v>
      </c>
      <c r="BN54">
        <v>-129833</v>
      </c>
      <c r="BO54">
        <v>-931316</v>
      </c>
      <c r="BP54">
        <v>-801483</v>
      </c>
      <c r="BQ54">
        <v>-129833</v>
      </c>
      <c r="BR54">
        <v>0</v>
      </c>
      <c r="BS54">
        <v>0</v>
      </c>
      <c r="BT54">
        <v>-801483</v>
      </c>
      <c r="BU54">
        <v>-129833</v>
      </c>
      <c r="BV54">
        <v>-931316</v>
      </c>
      <c r="BW54">
        <v>-57420</v>
      </c>
      <c r="BX54">
        <v>-726</v>
      </c>
      <c r="BY54">
        <v>-58146</v>
      </c>
      <c r="BZ54">
        <v>-31529</v>
      </c>
      <c r="CA54">
        <v>0</v>
      </c>
      <c r="CB54">
        <v>-31529</v>
      </c>
      <c r="CC54">
        <v>-2776</v>
      </c>
      <c r="CD54">
        <v>0</v>
      </c>
      <c r="CE54">
        <v>-2776</v>
      </c>
      <c r="CF54">
        <v>0</v>
      </c>
      <c r="CG54">
        <v>0</v>
      </c>
      <c r="CH54">
        <v>0</v>
      </c>
      <c r="CI54">
        <v>-792</v>
      </c>
      <c r="CJ54">
        <v>0</v>
      </c>
      <c r="CK54">
        <v>-792</v>
      </c>
      <c r="CL54">
        <v>-82617</v>
      </c>
      <c r="CM54">
        <v>0</v>
      </c>
      <c r="CN54">
        <v>-82617</v>
      </c>
      <c r="CO54">
        <v>0</v>
      </c>
      <c r="CP54">
        <v>0</v>
      </c>
      <c r="CQ54">
        <v>-175134</v>
      </c>
      <c r="CR54">
        <v>-726</v>
      </c>
      <c r="CS54">
        <v>0</v>
      </c>
      <c r="CT54">
        <v>0</v>
      </c>
      <c r="CU54">
        <v>-175134</v>
      </c>
      <c r="CV54">
        <v>-726</v>
      </c>
      <c r="CW54">
        <v>-175860</v>
      </c>
      <c r="CX54">
        <v>0</v>
      </c>
      <c r="CY54">
        <v>0</v>
      </c>
      <c r="CZ54">
        <v>0</v>
      </c>
      <c r="DA54">
        <v>0</v>
      </c>
      <c r="DB54">
        <v>0</v>
      </c>
      <c r="DC54">
        <v>0</v>
      </c>
      <c r="DD54">
        <v>0</v>
      </c>
      <c r="DE54">
        <v>0</v>
      </c>
      <c r="DF54">
        <v>0</v>
      </c>
      <c r="DG54">
        <v>-1500</v>
      </c>
      <c r="DH54">
        <v>0</v>
      </c>
      <c r="DI54">
        <v>-1500</v>
      </c>
      <c r="DJ54">
        <v>-1500</v>
      </c>
      <c r="DK54">
        <v>0</v>
      </c>
      <c r="DL54">
        <v>0</v>
      </c>
      <c r="DM54">
        <v>0</v>
      </c>
      <c r="DN54">
        <v>-1500</v>
      </c>
      <c r="DO54">
        <v>0</v>
      </c>
      <c r="DP54">
        <v>-1500</v>
      </c>
      <c r="DQ54">
        <v>43712080</v>
      </c>
      <c r="DR54">
        <v>1638411</v>
      </c>
      <c r="DS54">
        <v>45350491</v>
      </c>
    </row>
    <row r="55" spans="1:123" ht="12.75" x14ac:dyDescent="0.2">
      <c r="A55" s="468">
        <v>48</v>
      </c>
      <c r="B55" s="473" t="s">
        <v>720</v>
      </c>
      <c r="C55" s="403" t="s">
        <v>897</v>
      </c>
      <c r="D55" s="474" t="s">
        <v>901</v>
      </c>
      <c r="E55" s="480" t="s">
        <v>719</v>
      </c>
      <c r="F55" t="s">
        <v>926</v>
      </c>
      <c r="G55">
        <v>40389345</v>
      </c>
      <c r="H55">
        <v>0</v>
      </c>
      <c r="I55">
        <v>40389345</v>
      </c>
      <c r="J55">
        <v>46.6</v>
      </c>
      <c r="K55">
        <v>18821435</v>
      </c>
      <c r="L55">
        <v>0</v>
      </c>
      <c r="M55">
        <v>0</v>
      </c>
      <c r="N55">
        <v>0</v>
      </c>
      <c r="O55">
        <v>18821435</v>
      </c>
      <c r="P55">
        <v>0</v>
      </c>
      <c r="Q55">
        <v>18821435</v>
      </c>
      <c r="R55">
        <v>-575845</v>
      </c>
      <c r="S55">
        <v>0</v>
      </c>
      <c r="T55">
        <v>-575845</v>
      </c>
      <c r="U55">
        <v>935553</v>
      </c>
      <c r="V55">
        <v>0</v>
      </c>
      <c r="W55">
        <v>935553</v>
      </c>
      <c r="X55">
        <v>359708</v>
      </c>
      <c r="Y55">
        <v>0</v>
      </c>
      <c r="Z55">
        <v>0</v>
      </c>
      <c r="AA55">
        <v>0</v>
      </c>
      <c r="AB55">
        <v>359708</v>
      </c>
      <c r="AC55">
        <v>0</v>
      </c>
      <c r="AD55">
        <v>359708</v>
      </c>
      <c r="AE55">
        <v>-359708</v>
      </c>
      <c r="AF55">
        <v>0</v>
      </c>
      <c r="AG55">
        <v>-359708</v>
      </c>
      <c r="AH55">
        <v>-2366840</v>
      </c>
      <c r="AI55">
        <v>0</v>
      </c>
      <c r="AJ55">
        <v>-2366840</v>
      </c>
      <c r="AK55">
        <v>-2775</v>
      </c>
      <c r="AL55">
        <v>0</v>
      </c>
      <c r="AM55">
        <v>-2775</v>
      </c>
      <c r="AN55">
        <v>300089</v>
      </c>
      <c r="AO55">
        <v>0</v>
      </c>
      <c r="AP55">
        <v>300089</v>
      </c>
      <c r="AQ55">
        <v>-2066751</v>
      </c>
      <c r="AR55">
        <v>0</v>
      </c>
      <c r="AS55">
        <v>-2066751</v>
      </c>
      <c r="AT55">
        <v>-1627735</v>
      </c>
      <c r="AU55">
        <v>0</v>
      </c>
      <c r="AV55">
        <v>-1627735</v>
      </c>
      <c r="AW55">
        <v>-9298</v>
      </c>
      <c r="AX55">
        <v>0</v>
      </c>
      <c r="AY55">
        <v>-9298</v>
      </c>
      <c r="AZ55">
        <v>0</v>
      </c>
      <c r="BA55">
        <v>0</v>
      </c>
      <c r="BB55">
        <v>0</v>
      </c>
      <c r="BC55">
        <v>-3703784</v>
      </c>
      <c r="BD55">
        <v>0</v>
      </c>
      <c r="BE55">
        <v>0</v>
      </c>
      <c r="BF55">
        <v>0</v>
      </c>
      <c r="BG55">
        <v>-3703784</v>
      </c>
      <c r="BH55">
        <v>0</v>
      </c>
      <c r="BI55">
        <v>-3703784</v>
      </c>
      <c r="BJ55">
        <v>-1000</v>
      </c>
      <c r="BK55">
        <v>0</v>
      </c>
      <c r="BL55">
        <v>-1000</v>
      </c>
      <c r="BM55">
        <v>-129970</v>
      </c>
      <c r="BN55">
        <v>0</v>
      </c>
      <c r="BO55">
        <v>-129970</v>
      </c>
      <c r="BP55">
        <v>-130970</v>
      </c>
      <c r="BQ55">
        <v>0</v>
      </c>
      <c r="BR55">
        <v>0</v>
      </c>
      <c r="BS55">
        <v>0</v>
      </c>
      <c r="BT55">
        <v>-130970</v>
      </c>
      <c r="BU55">
        <v>0</v>
      </c>
      <c r="BV55">
        <v>-130970</v>
      </c>
      <c r="BW55">
        <v>-48651</v>
      </c>
      <c r="BX55">
        <v>0</v>
      </c>
      <c r="BY55">
        <v>-48651</v>
      </c>
      <c r="BZ55">
        <v>-40538</v>
      </c>
      <c r="CA55">
        <v>0</v>
      </c>
      <c r="CB55">
        <v>-40538</v>
      </c>
      <c r="CC55">
        <v>-2328</v>
      </c>
      <c r="CD55">
        <v>0</v>
      </c>
      <c r="CE55">
        <v>-2328</v>
      </c>
      <c r="CF55">
        <v>0</v>
      </c>
      <c r="CG55">
        <v>0</v>
      </c>
      <c r="CH55">
        <v>0</v>
      </c>
      <c r="CI55">
        <v>0</v>
      </c>
      <c r="CJ55">
        <v>0</v>
      </c>
      <c r="CK55">
        <v>0</v>
      </c>
      <c r="CL55">
        <v>0</v>
      </c>
      <c r="CM55">
        <v>0</v>
      </c>
      <c r="CN55">
        <v>0</v>
      </c>
      <c r="CO55">
        <v>0</v>
      </c>
      <c r="CP55">
        <v>0</v>
      </c>
      <c r="CQ55">
        <v>-91517</v>
      </c>
      <c r="CR55">
        <v>0</v>
      </c>
      <c r="CS55">
        <v>0</v>
      </c>
      <c r="CT55">
        <v>0</v>
      </c>
      <c r="CU55">
        <v>-91517</v>
      </c>
      <c r="CV55">
        <v>0</v>
      </c>
      <c r="CW55">
        <v>-91517</v>
      </c>
      <c r="CX55">
        <v>0</v>
      </c>
      <c r="CY55">
        <v>0</v>
      </c>
      <c r="CZ55">
        <v>0</v>
      </c>
      <c r="DA55">
        <v>-4942</v>
      </c>
      <c r="DB55">
        <v>0</v>
      </c>
      <c r="DC55">
        <v>-4942</v>
      </c>
      <c r="DD55">
        <v>0</v>
      </c>
      <c r="DE55">
        <v>0</v>
      </c>
      <c r="DF55">
        <v>0</v>
      </c>
      <c r="DG55">
        <v>0</v>
      </c>
      <c r="DH55">
        <v>0</v>
      </c>
      <c r="DI55">
        <v>0</v>
      </c>
      <c r="DJ55">
        <v>-4942</v>
      </c>
      <c r="DK55">
        <v>0</v>
      </c>
      <c r="DL55">
        <v>0</v>
      </c>
      <c r="DM55">
        <v>0</v>
      </c>
      <c r="DN55">
        <v>-4942</v>
      </c>
      <c r="DO55">
        <v>0</v>
      </c>
      <c r="DP55">
        <v>-4942</v>
      </c>
      <c r="DQ55">
        <v>15249930</v>
      </c>
      <c r="DR55">
        <v>0</v>
      </c>
      <c r="DS55">
        <v>15249930</v>
      </c>
    </row>
    <row r="56" spans="1:123" ht="12.75" x14ac:dyDescent="0.2">
      <c r="A56" s="468">
        <v>49</v>
      </c>
      <c r="B56" s="473" t="s">
        <v>722</v>
      </c>
      <c r="C56" s="403" t="s">
        <v>529</v>
      </c>
      <c r="D56" s="474" t="s">
        <v>901</v>
      </c>
      <c r="E56" s="480" t="s">
        <v>721</v>
      </c>
      <c r="F56" t="s">
        <v>926</v>
      </c>
      <c r="G56">
        <v>213454541</v>
      </c>
      <c r="H56">
        <v>0</v>
      </c>
      <c r="I56">
        <v>213454541</v>
      </c>
      <c r="J56">
        <v>46.6</v>
      </c>
      <c r="K56">
        <v>99469816</v>
      </c>
      <c r="L56">
        <v>0</v>
      </c>
      <c r="M56">
        <v>-529670</v>
      </c>
      <c r="N56">
        <v>0</v>
      </c>
      <c r="O56">
        <v>98940146</v>
      </c>
      <c r="P56">
        <v>0</v>
      </c>
      <c r="Q56">
        <v>98940146</v>
      </c>
      <c r="R56">
        <v>-2154353</v>
      </c>
      <c r="S56">
        <v>0</v>
      </c>
      <c r="T56">
        <v>-2154353</v>
      </c>
      <c r="U56">
        <v>4426631</v>
      </c>
      <c r="V56">
        <v>0</v>
      </c>
      <c r="W56">
        <v>4426631</v>
      </c>
      <c r="X56">
        <v>2272278</v>
      </c>
      <c r="Y56">
        <v>0</v>
      </c>
      <c r="Z56">
        <v>-11361</v>
      </c>
      <c r="AA56">
        <v>0</v>
      </c>
      <c r="AB56">
        <v>2260917</v>
      </c>
      <c r="AC56">
        <v>0</v>
      </c>
      <c r="AD56">
        <v>2260917</v>
      </c>
      <c r="AE56">
        <v>-2260917</v>
      </c>
      <c r="AF56">
        <v>0</v>
      </c>
      <c r="AG56">
        <v>-2260917</v>
      </c>
      <c r="AH56">
        <v>-6980022</v>
      </c>
      <c r="AI56">
        <v>0</v>
      </c>
      <c r="AJ56">
        <v>-6980022</v>
      </c>
      <c r="AK56">
        <v>0</v>
      </c>
      <c r="AL56">
        <v>0</v>
      </c>
      <c r="AM56">
        <v>0</v>
      </c>
      <c r="AN56">
        <v>1960587</v>
      </c>
      <c r="AO56">
        <v>0</v>
      </c>
      <c r="AP56">
        <v>1960587</v>
      </c>
      <c r="AQ56">
        <v>-5019435</v>
      </c>
      <c r="AR56">
        <v>0</v>
      </c>
      <c r="AS56">
        <v>-5019435</v>
      </c>
      <c r="AT56">
        <v>-7269084</v>
      </c>
      <c r="AU56">
        <v>0</v>
      </c>
      <c r="AV56">
        <v>-7269084</v>
      </c>
      <c r="AW56">
        <v>-61471</v>
      </c>
      <c r="AX56">
        <v>0</v>
      </c>
      <c r="AY56">
        <v>-61471</v>
      </c>
      <c r="AZ56">
        <v>-31926</v>
      </c>
      <c r="BA56">
        <v>0</v>
      </c>
      <c r="BB56">
        <v>-31926</v>
      </c>
      <c r="BC56">
        <v>-12381916</v>
      </c>
      <c r="BD56">
        <v>0</v>
      </c>
      <c r="BE56">
        <v>61910</v>
      </c>
      <c r="BF56">
        <v>0</v>
      </c>
      <c r="BG56">
        <v>-12320006</v>
      </c>
      <c r="BH56">
        <v>0</v>
      </c>
      <c r="BI56">
        <v>-12320006</v>
      </c>
      <c r="BJ56">
        <v>-75000</v>
      </c>
      <c r="BK56">
        <v>0</v>
      </c>
      <c r="BL56">
        <v>-75000</v>
      </c>
      <c r="BM56">
        <v>-1427673</v>
      </c>
      <c r="BN56">
        <v>0</v>
      </c>
      <c r="BO56">
        <v>-1427673</v>
      </c>
      <c r="BP56">
        <v>-1502673</v>
      </c>
      <c r="BQ56">
        <v>0</v>
      </c>
      <c r="BR56">
        <v>7513</v>
      </c>
      <c r="BS56">
        <v>0</v>
      </c>
      <c r="BT56">
        <v>-1495160</v>
      </c>
      <c r="BU56">
        <v>0</v>
      </c>
      <c r="BV56">
        <v>-1495160</v>
      </c>
      <c r="BW56">
        <v>-258675</v>
      </c>
      <c r="BX56">
        <v>0</v>
      </c>
      <c r="BY56">
        <v>-258675</v>
      </c>
      <c r="BZ56">
        <v>-407720</v>
      </c>
      <c r="CA56">
        <v>0</v>
      </c>
      <c r="CB56">
        <v>-407720</v>
      </c>
      <c r="CC56">
        <v>-3152</v>
      </c>
      <c r="CD56">
        <v>0</v>
      </c>
      <c r="CE56">
        <v>-3152</v>
      </c>
      <c r="CF56">
        <v>-18708</v>
      </c>
      <c r="CG56">
        <v>0</v>
      </c>
      <c r="CH56">
        <v>-18708</v>
      </c>
      <c r="CI56">
        <v>-743</v>
      </c>
      <c r="CJ56">
        <v>0</v>
      </c>
      <c r="CK56">
        <v>-743</v>
      </c>
      <c r="CL56">
        <v>0</v>
      </c>
      <c r="CM56">
        <v>0</v>
      </c>
      <c r="CN56">
        <v>0</v>
      </c>
      <c r="CO56">
        <v>0</v>
      </c>
      <c r="CP56">
        <v>0</v>
      </c>
      <c r="CQ56">
        <v>-688998</v>
      </c>
      <c r="CR56">
        <v>0</v>
      </c>
      <c r="CS56">
        <v>3445</v>
      </c>
      <c r="CT56">
        <v>0</v>
      </c>
      <c r="CU56">
        <v>-685553</v>
      </c>
      <c r="CV56">
        <v>0</v>
      </c>
      <c r="CW56">
        <v>-685553</v>
      </c>
      <c r="CX56">
        <v>-35049</v>
      </c>
      <c r="CY56">
        <v>0</v>
      </c>
      <c r="CZ56">
        <v>-35049</v>
      </c>
      <c r="DA56">
        <v>-3684</v>
      </c>
      <c r="DB56">
        <v>0</v>
      </c>
      <c r="DC56">
        <v>-3684</v>
      </c>
      <c r="DD56">
        <v>-31926</v>
      </c>
      <c r="DE56">
        <v>0</v>
      </c>
      <c r="DF56">
        <v>-31926</v>
      </c>
      <c r="DG56">
        <v>0</v>
      </c>
      <c r="DH56">
        <v>0</v>
      </c>
      <c r="DI56">
        <v>0</v>
      </c>
      <c r="DJ56">
        <v>-70659</v>
      </c>
      <c r="DK56">
        <v>0</v>
      </c>
      <c r="DL56">
        <v>353</v>
      </c>
      <c r="DM56">
        <v>0</v>
      </c>
      <c r="DN56">
        <v>-70306</v>
      </c>
      <c r="DO56">
        <v>0</v>
      </c>
      <c r="DP56">
        <v>-70306</v>
      </c>
      <c r="DQ56">
        <v>86630038</v>
      </c>
      <c r="DR56">
        <v>0</v>
      </c>
      <c r="DS56">
        <v>86630038</v>
      </c>
    </row>
    <row r="57" spans="1:123" ht="12.75" x14ac:dyDescent="0.2">
      <c r="A57" s="468">
        <v>50</v>
      </c>
      <c r="B57" s="473" t="s">
        <v>724</v>
      </c>
      <c r="C57" s="403" t="s">
        <v>897</v>
      </c>
      <c r="D57" s="474" t="s">
        <v>900</v>
      </c>
      <c r="E57" s="480" t="s">
        <v>723</v>
      </c>
      <c r="F57" t="s">
        <v>926</v>
      </c>
      <c r="G57">
        <v>129942464</v>
      </c>
      <c r="H57">
        <v>260000</v>
      </c>
      <c r="I57">
        <v>130202464</v>
      </c>
      <c r="J57">
        <v>46.6</v>
      </c>
      <c r="K57">
        <v>60553188</v>
      </c>
      <c r="L57">
        <v>121160</v>
      </c>
      <c r="M57">
        <v>605500</v>
      </c>
      <c r="N57">
        <v>0</v>
      </c>
      <c r="O57">
        <v>61158688</v>
      </c>
      <c r="P57">
        <v>121160</v>
      </c>
      <c r="Q57">
        <v>61279848</v>
      </c>
      <c r="R57">
        <v>-2637723</v>
      </c>
      <c r="S57">
        <v>-8996</v>
      </c>
      <c r="T57">
        <v>-2646719</v>
      </c>
      <c r="U57">
        <v>1602544</v>
      </c>
      <c r="V57">
        <v>0</v>
      </c>
      <c r="W57">
        <v>1602544</v>
      </c>
      <c r="X57">
        <v>-1035179</v>
      </c>
      <c r="Y57">
        <v>-8996</v>
      </c>
      <c r="Z57">
        <v>0</v>
      </c>
      <c r="AA57">
        <v>0</v>
      </c>
      <c r="AB57">
        <v>-1035179</v>
      </c>
      <c r="AC57">
        <v>-8996</v>
      </c>
      <c r="AD57">
        <v>-1044175</v>
      </c>
      <c r="AE57">
        <v>1035179</v>
      </c>
      <c r="AF57">
        <v>8996</v>
      </c>
      <c r="AG57">
        <v>1044175</v>
      </c>
      <c r="AH57">
        <v>-5020823</v>
      </c>
      <c r="AI57">
        <v>0</v>
      </c>
      <c r="AJ57">
        <v>-5020823</v>
      </c>
      <c r="AK57">
        <v>-4048</v>
      </c>
      <c r="AL57">
        <v>0</v>
      </c>
      <c r="AM57">
        <v>-4048</v>
      </c>
      <c r="AN57">
        <v>1148579</v>
      </c>
      <c r="AO57">
        <v>3380</v>
      </c>
      <c r="AP57">
        <v>1151959</v>
      </c>
      <c r="AQ57">
        <v>-3872244</v>
      </c>
      <c r="AR57">
        <v>3380</v>
      </c>
      <c r="AS57">
        <v>-3868864</v>
      </c>
      <c r="AT57">
        <v>-7730527</v>
      </c>
      <c r="AU57">
        <v>0</v>
      </c>
      <c r="AV57">
        <v>-7730527</v>
      </c>
      <c r="AW57">
        <v>-19399</v>
      </c>
      <c r="AX57">
        <v>0</v>
      </c>
      <c r="AY57">
        <v>-19399</v>
      </c>
      <c r="AZ57">
        <v>-1788</v>
      </c>
      <c r="BA57">
        <v>0</v>
      </c>
      <c r="BB57">
        <v>-1788</v>
      </c>
      <c r="BC57">
        <v>-11623958</v>
      </c>
      <c r="BD57">
        <v>3380</v>
      </c>
      <c r="BE57">
        <v>-100000</v>
      </c>
      <c r="BF57">
        <v>0</v>
      </c>
      <c r="BG57">
        <v>-11723958</v>
      </c>
      <c r="BH57">
        <v>3380</v>
      </c>
      <c r="BI57">
        <v>-11720578</v>
      </c>
      <c r="BJ57">
        <v>-50000</v>
      </c>
      <c r="BK57">
        <v>0</v>
      </c>
      <c r="BL57">
        <v>-50000</v>
      </c>
      <c r="BM57">
        <v>-528113</v>
      </c>
      <c r="BN57">
        <v>0</v>
      </c>
      <c r="BO57">
        <v>-528113</v>
      </c>
      <c r="BP57">
        <v>-578113</v>
      </c>
      <c r="BQ57">
        <v>0</v>
      </c>
      <c r="BR57">
        <v>-321887</v>
      </c>
      <c r="BS57">
        <v>0</v>
      </c>
      <c r="BT57">
        <v>-900000</v>
      </c>
      <c r="BU57">
        <v>0</v>
      </c>
      <c r="BV57">
        <v>-900000</v>
      </c>
      <c r="BW57">
        <v>-71624</v>
      </c>
      <c r="BX57">
        <v>0</v>
      </c>
      <c r="BY57">
        <v>-71624</v>
      </c>
      <c r="BZ57">
        <v>-177563</v>
      </c>
      <c r="CA57">
        <v>0</v>
      </c>
      <c r="CB57">
        <v>-177563</v>
      </c>
      <c r="CC57">
        <v>-410</v>
      </c>
      <c r="CD57">
        <v>0</v>
      </c>
      <c r="CE57">
        <v>-410</v>
      </c>
      <c r="CF57">
        <v>0</v>
      </c>
      <c r="CG57">
        <v>0</v>
      </c>
      <c r="CH57">
        <v>0</v>
      </c>
      <c r="CI57">
        <v>0</v>
      </c>
      <c r="CJ57">
        <v>0</v>
      </c>
      <c r="CK57">
        <v>0</v>
      </c>
      <c r="CL57">
        <v>-59759</v>
      </c>
      <c r="CM57">
        <v>0</v>
      </c>
      <c r="CN57">
        <v>-59759</v>
      </c>
      <c r="CO57">
        <v>0</v>
      </c>
      <c r="CP57">
        <v>0</v>
      </c>
      <c r="CQ57">
        <v>-309356</v>
      </c>
      <c r="CR57">
        <v>0</v>
      </c>
      <c r="CS57">
        <v>0</v>
      </c>
      <c r="CT57">
        <v>0</v>
      </c>
      <c r="CU57">
        <v>-309356</v>
      </c>
      <c r="CV57">
        <v>0</v>
      </c>
      <c r="CW57">
        <v>-309356</v>
      </c>
      <c r="CX57">
        <v>-1490</v>
      </c>
      <c r="CY57">
        <v>0</v>
      </c>
      <c r="CZ57">
        <v>-1490</v>
      </c>
      <c r="DA57">
        <v>-347</v>
      </c>
      <c r="DB57">
        <v>0</v>
      </c>
      <c r="DC57">
        <v>-347</v>
      </c>
      <c r="DD57">
        <v>-1788</v>
      </c>
      <c r="DE57">
        <v>0</v>
      </c>
      <c r="DF57">
        <v>-1788</v>
      </c>
      <c r="DG57">
        <v>-1500</v>
      </c>
      <c r="DH57">
        <v>0</v>
      </c>
      <c r="DI57">
        <v>-1500</v>
      </c>
      <c r="DJ57">
        <v>-5125</v>
      </c>
      <c r="DK57">
        <v>0</v>
      </c>
      <c r="DL57">
        <v>0</v>
      </c>
      <c r="DM57">
        <v>0</v>
      </c>
      <c r="DN57">
        <v>-5125</v>
      </c>
      <c r="DO57">
        <v>0</v>
      </c>
      <c r="DP57">
        <v>-5125</v>
      </c>
      <c r="DQ57">
        <v>47185070</v>
      </c>
      <c r="DR57">
        <v>115544</v>
      </c>
      <c r="DS57">
        <v>47300614</v>
      </c>
    </row>
    <row r="58" spans="1:123" ht="12.75" x14ac:dyDescent="0.2">
      <c r="A58" s="468">
        <v>51</v>
      </c>
      <c r="B58" s="473" t="s">
        <v>726</v>
      </c>
      <c r="C58" s="403" t="s">
        <v>897</v>
      </c>
      <c r="D58" s="474" t="s">
        <v>901</v>
      </c>
      <c r="E58" s="480" t="s">
        <v>725</v>
      </c>
      <c r="F58" t="s">
        <v>926</v>
      </c>
      <c r="G58">
        <v>185655343</v>
      </c>
      <c r="H58">
        <v>0</v>
      </c>
      <c r="I58">
        <v>185655343</v>
      </c>
      <c r="J58">
        <v>46.6</v>
      </c>
      <c r="K58">
        <v>86515390</v>
      </c>
      <c r="L58">
        <v>0</v>
      </c>
      <c r="M58">
        <v>2569161</v>
      </c>
      <c r="N58">
        <v>0</v>
      </c>
      <c r="O58">
        <v>89084551</v>
      </c>
      <c r="P58">
        <v>0</v>
      </c>
      <c r="Q58">
        <v>89084551</v>
      </c>
      <c r="R58">
        <v>-1443777</v>
      </c>
      <c r="S58">
        <v>0</v>
      </c>
      <c r="T58">
        <v>-1443777</v>
      </c>
      <c r="U58">
        <v>5569822</v>
      </c>
      <c r="V58">
        <v>0</v>
      </c>
      <c r="W58">
        <v>5569822</v>
      </c>
      <c r="X58">
        <v>4126045</v>
      </c>
      <c r="Y58">
        <v>0</v>
      </c>
      <c r="Z58">
        <v>0</v>
      </c>
      <c r="AA58">
        <v>0</v>
      </c>
      <c r="AB58">
        <v>4126045</v>
      </c>
      <c r="AC58">
        <v>0</v>
      </c>
      <c r="AD58">
        <v>4126045</v>
      </c>
      <c r="AE58">
        <v>-4126045</v>
      </c>
      <c r="AF58">
        <v>0</v>
      </c>
      <c r="AG58">
        <v>-4126045</v>
      </c>
      <c r="AH58">
        <v>-4072311</v>
      </c>
      <c r="AI58">
        <v>0</v>
      </c>
      <c r="AJ58">
        <v>-4072311</v>
      </c>
      <c r="AK58">
        <v>0</v>
      </c>
      <c r="AL58">
        <v>0</v>
      </c>
      <c r="AM58">
        <v>0</v>
      </c>
      <c r="AN58">
        <v>1837519</v>
      </c>
      <c r="AO58">
        <v>0</v>
      </c>
      <c r="AP58">
        <v>1837519</v>
      </c>
      <c r="AQ58">
        <v>-2234792</v>
      </c>
      <c r="AR58">
        <v>0</v>
      </c>
      <c r="AS58">
        <v>-2234792</v>
      </c>
      <c r="AT58">
        <v>-5129610</v>
      </c>
      <c r="AU58">
        <v>0</v>
      </c>
      <c r="AV58">
        <v>-5129610</v>
      </c>
      <c r="AW58">
        <v>-34411</v>
      </c>
      <c r="AX58">
        <v>0</v>
      </c>
      <c r="AY58">
        <v>-34411</v>
      </c>
      <c r="AZ58">
        <v>-5868</v>
      </c>
      <c r="BA58">
        <v>0</v>
      </c>
      <c r="BB58">
        <v>-5868</v>
      </c>
      <c r="BC58">
        <v>-7404681</v>
      </c>
      <c r="BD58">
        <v>0</v>
      </c>
      <c r="BE58">
        <v>0</v>
      </c>
      <c r="BF58">
        <v>0</v>
      </c>
      <c r="BG58">
        <v>-7404681</v>
      </c>
      <c r="BH58">
        <v>0</v>
      </c>
      <c r="BI58">
        <v>-7404681</v>
      </c>
      <c r="BJ58">
        <v>0</v>
      </c>
      <c r="BK58">
        <v>0</v>
      </c>
      <c r="BL58">
        <v>0</v>
      </c>
      <c r="BM58">
        <v>-2082463</v>
      </c>
      <c r="BN58">
        <v>0</v>
      </c>
      <c r="BO58">
        <v>-2082463</v>
      </c>
      <c r="BP58">
        <v>-2082463</v>
      </c>
      <c r="BQ58">
        <v>0</v>
      </c>
      <c r="BR58">
        <v>0</v>
      </c>
      <c r="BS58">
        <v>0</v>
      </c>
      <c r="BT58">
        <v>-2082463</v>
      </c>
      <c r="BU58">
        <v>0</v>
      </c>
      <c r="BV58">
        <v>-2082463</v>
      </c>
      <c r="BW58">
        <v>-8287</v>
      </c>
      <c r="BX58">
        <v>0</v>
      </c>
      <c r="BY58">
        <v>-8287</v>
      </c>
      <c r="BZ58">
        <v>-97465</v>
      </c>
      <c r="CA58">
        <v>0</v>
      </c>
      <c r="CB58">
        <v>-97465</v>
      </c>
      <c r="CC58">
        <v>0</v>
      </c>
      <c r="CD58">
        <v>0</v>
      </c>
      <c r="CE58">
        <v>0</v>
      </c>
      <c r="CF58">
        <v>0</v>
      </c>
      <c r="CG58">
        <v>0</v>
      </c>
      <c r="CH58">
        <v>0</v>
      </c>
      <c r="CI58">
        <v>-3479</v>
      </c>
      <c r="CJ58">
        <v>0</v>
      </c>
      <c r="CK58">
        <v>-3479</v>
      </c>
      <c r="CL58">
        <v>0</v>
      </c>
      <c r="CM58">
        <v>0</v>
      </c>
      <c r="CN58">
        <v>0</v>
      </c>
      <c r="CO58">
        <v>0</v>
      </c>
      <c r="CP58">
        <v>0</v>
      </c>
      <c r="CQ58">
        <v>-109231</v>
      </c>
      <c r="CR58">
        <v>0</v>
      </c>
      <c r="CS58">
        <v>0</v>
      </c>
      <c r="CT58">
        <v>0</v>
      </c>
      <c r="CU58">
        <v>-109231</v>
      </c>
      <c r="CV58">
        <v>0</v>
      </c>
      <c r="CW58">
        <v>-109231</v>
      </c>
      <c r="CX58">
        <v>-1490</v>
      </c>
      <c r="CY58">
        <v>0</v>
      </c>
      <c r="CZ58">
        <v>-1490</v>
      </c>
      <c r="DA58">
        <v>-939</v>
      </c>
      <c r="DB58">
        <v>0</v>
      </c>
      <c r="DC58">
        <v>-939</v>
      </c>
      <c r="DD58">
        <v>-5868</v>
      </c>
      <c r="DE58">
        <v>0</v>
      </c>
      <c r="DF58">
        <v>-5868</v>
      </c>
      <c r="DG58">
        <v>0</v>
      </c>
      <c r="DH58">
        <v>0</v>
      </c>
      <c r="DI58">
        <v>0</v>
      </c>
      <c r="DJ58">
        <v>-8297</v>
      </c>
      <c r="DK58">
        <v>0</v>
      </c>
      <c r="DL58">
        <v>0</v>
      </c>
      <c r="DM58">
        <v>0</v>
      </c>
      <c r="DN58">
        <v>-8297</v>
      </c>
      <c r="DO58">
        <v>0</v>
      </c>
      <c r="DP58">
        <v>-8297</v>
      </c>
      <c r="DQ58">
        <v>83605924</v>
      </c>
      <c r="DR58">
        <v>0</v>
      </c>
      <c r="DS58">
        <v>83605924</v>
      </c>
    </row>
    <row r="59" spans="1:123" ht="12.75" x14ac:dyDescent="0.2">
      <c r="A59" s="468">
        <v>52</v>
      </c>
      <c r="B59" s="473" t="s">
        <v>728</v>
      </c>
      <c r="C59" s="403" t="s">
        <v>897</v>
      </c>
      <c r="D59" s="474" t="s">
        <v>906</v>
      </c>
      <c r="E59" s="480" t="s">
        <v>727</v>
      </c>
      <c r="F59" t="s">
        <v>926</v>
      </c>
      <c r="G59">
        <v>134379029</v>
      </c>
      <c r="H59">
        <v>0</v>
      </c>
      <c r="I59">
        <v>134379029</v>
      </c>
      <c r="J59">
        <v>46.6</v>
      </c>
      <c r="K59">
        <v>62620628</v>
      </c>
      <c r="L59">
        <v>0</v>
      </c>
      <c r="M59">
        <v>365000</v>
      </c>
      <c r="N59">
        <v>0</v>
      </c>
      <c r="O59">
        <v>62985628</v>
      </c>
      <c r="P59">
        <v>0</v>
      </c>
      <c r="Q59">
        <v>62985628</v>
      </c>
      <c r="R59">
        <v>-1243392</v>
      </c>
      <c r="S59">
        <v>0</v>
      </c>
      <c r="T59">
        <v>-1243392</v>
      </c>
      <c r="U59">
        <v>3451175</v>
      </c>
      <c r="V59">
        <v>0</v>
      </c>
      <c r="W59">
        <v>3451175</v>
      </c>
      <c r="X59">
        <v>2207783</v>
      </c>
      <c r="Y59">
        <v>0</v>
      </c>
      <c r="Z59">
        <v>-49000</v>
      </c>
      <c r="AA59">
        <v>0</v>
      </c>
      <c r="AB59">
        <v>2158783</v>
      </c>
      <c r="AC59">
        <v>0</v>
      </c>
      <c r="AD59">
        <v>2158783</v>
      </c>
      <c r="AE59">
        <v>-2158783</v>
      </c>
      <c r="AF59">
        <v>0</v>
      </c>
      <c r="AG59">
        <v>-2158783</v>
      </c>
      <c r="AH59">
        <v>-3057101</v>
      </c>
      <c r="AI59">
        <v>0</v>
      </c>
      <c r="AJ59">
        <v>-3057101</v>
      </c>
      <c r="AK59">
        <v>0</v>
      </c>
      <c r="AL59">
        <v>0</v>
      </c>
      <c r="AM59">
        <v>0</v>
      </c>
      <c r="AN59">
        <v>1306298</v>
      </c>
      <c r="AO59">
        <v>0</v>
      </c>
      <c r="AP59">
        <v>1306298</v>
      </c>
      <c r="AQ59">
        <v>-1750803</v>
      </c>
      <c r="AR59">
        <v>0</v>
      </c>
      <c r="AS59">
        <v>-1750803</v>
      </c>
      <c r="AT59">
        <v>-4444178</v>
      </c>
      <c r="AU59">
        <v>0</v>
      </c>
      <c r="AV59">
        <v>-4444178</v>
      </c>
      <c r="AW59">
        <v>-53561</v>
      </c>
      <c r="AX59">
        <v>0</v>
      </c>
      <c r="AY59">
        <v>-53561</v>
      </c>
      <c r="AZ59">
        <v>0</v>
      </c>
      <c r="BA59">
        <v>0</v>
      </c>
      <c r="BB59">
        <v>0</v>
      </c>
      <c r="BC59">
        <v>-6248542</v>
      </c>
      <c r="BD59">
        <v>0</v>
      </c>
      <c r="BE59">
        <v>-223000</v>
      </c>
      <c r="BF59">
        <v>0</v>
      </c>
      <c r="BG59">
        <v>-6471542</v>
      </c>
      <c r="BH59">
        <v>0</v>
      </c>
      <c r="BI59">
        <v>-6471542</v>
      </c>
      <c r="BJ59">
        <v>-40000</v>
      </c>
      <c r="BK59">
        <v>0</v>
      </c>
      <c r="BL59">
        <v>-40000</v>
      </c>
      <c r="BM59">
        <v>-972712</v>
      </c>
      <c r="BN59">
        <v>0</v>
      </c>
      <c r="BO59">
        <v>-972712</v>
      </c>
      <c r="BP59">
        <v>-1012712</v>
      </c>
      <c r="BQ59">
        <v>0</v>
      </c>
      <c r="BR59">
        <v>-30000</v>
      </c>
      <c r="BS59">
        <v>0</v>
      </c>
      <c r="BT59">
        <v>-1042712</v>
      </c>
      <c r="BU59">
        <v>0</v>
      </c>
      <c r="BV59">
        <v>-1042712</v>
      </c>
      <c r="BW59">
        <v>-14543</v>
      </c>
      <c r="BX59">
        <v>0</v>
      </c>
      <c r="BY59">
        <v>-14543</v>
      </c>
      <c r="BZ59">
        <v>-14440</v>
      </c>
      <c r="CA59">
        <v>0</v>
      </c>
      <c r="CB59">
        <v>-14440</v>
      </c>
      <c r="CC59">
        <v>0</v>
      </c>
      <c r="CD59">
        <v>0</v>
      </c>
      <c r="CE59">
        <v>0</v>
      </c>
      <c r="CF59">
        <v>0</v>
      </c>
      <c r="CG59">
        <v>0</v>
      </c>
      <c r="CH59">
        <v>0</v>
      </c>
      <c r="CI59">
        <v>0</v>
      </c>
      <c r="CJ59">
        <v>0</v>
      </c>
      <c r="CK59">
        <v>0</v>
      </c>
      <c r="CL59">
        <v>0</v>
      </c>
      <c r="CM59">
        <v>0</v>
      </c>
      <c r="CN59">
        <v>0</v>
      </c>
      <c r="CO59">
        <v>0</v>
      </c>
      <c r="CP59">
        <v>0</v>
      </c>
      <c r="CQ59">
        <v>-28983</v>
      </c>
      <c r="CR59">
        <v>0</v>
      </c>
      <c r="CS59">
        <v>0</v>
      </c>
      <c r="CT59">
        <v>0</v>
      </c>
      <c r="CU59">
        <v>-28983</v>
      </c>
      <c r="CV59">
        <v>0</v>
      </c>
      <c r="CW59">
        <v>-28983</v>
      </c>
      <c r="CX59">
        <v>0</v>
      </c>
      <c r="CY59">
        <v>0</v>
      </c>
      <c r="CZ59">
        <v>0</v>
      </c>
      <c r="DA59">
        <v>-1000</v>
      </c>
      <c r="DB59">
        <v>0</v>
      </c>
      <c r="DC59">
        <v>-1000</v>
      </c>
      <c r="DD59">
        <v>0</v>
      </c>
      <c r="DE59">
        <v>0</v>
      </c>
      <c r="DF59">
        <v>0</v>
      </c>
      <c r="DG59">
        <v>-1500</v>
      </c>
      <c r="DH59">
        <v>0</v>
      </c>
      <c r="DI59">
        <v>-1500</v>
      </c>
      <c r="DJ59">
        <v>-2500</v>
      </c>
      <c r="DK59">
        <v>0</v>
      </c>
      <c r="DL59">
        <v>0</v>
      </c>
      <c r="DM59">
        <v>0</v>
      </c>
      <c r="DN59">
        <v>-2500</v>
      </c>
      <c r="DO59">
        <v>0</v>
      </c>
      <c r="DP59">
        <v>-2500</v>
      </c>
      <c r="DQ59">
        <v>57598674</v>
      </c>
      <c r="DR59">
        <v>0</v>
      </c>
      <c r="DS59">
        <v>57598674</v>
      </c>
    </row>
    <row r="60" spans="1:123" ht="12.75" x14ac:dyDescent="0.2">
      <c r="A60" s="468">
        <v>53</v>
      </c>
      <c r="B60" s="473" t="s">
        <v>730</v>
      </c>
      <c r="C60" s="403" t="s">
        <v>897</v>
      </c>
      <c r="D60" s="474" t="s">
        <v>898</v>
      </c>
      <c r="E60" s="480" t="s">
        <v>729</v>
      </c>
      <c r="F60" t="s">
        <v>926</v>
      </c>
      <c r="G60">
        <v>208893031</v>
      </c>
      <c r="H60">
        <v>0</v>
      </c>
      <c r="I60">
        <v>208893031</v>
      </c>
      <c r="J60">
        <v>46.6</v>
      </c>
      <c r="K60">
        <v>97344152</v>
      </c>
      <c r="L60">
        <v>0</v>
      </c>
      <c r="M60">
        <v>-1456763</v>
      </c>
      <c r="N60">
        <v>0</v>
      </c>
      <c r="O60">
        <v>95887389</v>
      </c>
      <c r="P60">
        <v>0</v>
      </c>
      <c r="Q60">
        <v>95887389</v>
      </c>
      <c r="R60">
        <v>-10164384</v>
      </c>
      <c r="S60">
        <v>0</v>
      </c>
      <c r="T60">
        <v>-10164384</v>
      </c>
      <c r="U60">
        <v>3222481</v>
      </c>
      <c r="V60">
        <v>0</v>
      </c>
      <c r="W60">
        <v>3222481</v>
      </c>
      <c r="X60">
        <v>-6941903</v>
      </c>
      <c r="Y60">
        <v>0</v>
      </c>
      <c r="Z60">
        <v>0</v>
      </c>
      <c r="AA60">
        <v>0</v>
      </c>
      <c r="AB60">
        <v>-6941903</v>
      </c>
      <c r="AC60">
        <v>0</v>
      </c>
      <c r="AD60">
        <v>-6941903</v>
      </c>
      <c r="AE60">
        <v>6941903</v>
      </c>
      <c r="AF60">
        <v>0</v>
      </c>
      <c r="AG60">
        <v>6941903</v>
      </c>
      <c r="AH60">
        <v>-3197885</v>
      </c>
      <c r="AI60">
        <v>0</v>
      </c>
      <c r="AJ60">
        <v>-3197885</v>
      </c>
      <c r="AK60">
        <v>0</v>
      </c>
      <c r="AL60">
        <v>0</v>
      </c>
      <c r="AM60">
        <v>0</v>
      </c>
      <c r="AN60">
        <v>2160000</v>
      </c>
      <c r="AO60">
        <v>0</v>
      </c>
      <c r="AP60">
        <v>2160000</v>
      </c>
      <c r="AQ60">
        <v>-1037885</v>
      </c>
      <c r="AR60">
        <v>0</v>
      </c>
      <c r="AS60">
        <v>-1037885</v>
      </c>
      <c r="AT60">
        <v>-3609031</v>
      </c>
      <c r="AU60">
        <v>0</v>
      </c>
      <c r="AV60">
        <v>-3609031</v>
      </c>
      <c r="AW60">
        <v>-62929</v>
      </c>
      <c r="AX60">
        <v>0</v>
      </c>
      <c r="AY60">
        <v>-62929</v>
      </c>
      <c r="AZ60">
        <v>-32132</v>
      </c>
      <c r="BA60">
        <v>0</v>
      </c>
      <c r="BB60">
        <v>-32132</v>
      </c>
      <c r="BC60">
        <v>-4741977</v>
      </c>
      <c r="BD60">
        <v>0</v>
      </c>
      <c r="BE60">
        <v>-1269908</v>
      </c>
      <c r="BF60">
        <v>0</v>
      </c>
      <c r="BG60">
        <v>-6011885</v>
      </c>
      <c r="BH60">
        <v>0</v>
      </c>
      <c r="BI60">
        <v>-6011885</v>
      </c>
      <c r="BJ60">
        <v>0</v>
      </c>
      <c r="BK60">
        <v>0</v>
      </c>
      <c r="BL60">
        <v>0</v>
      </c>
      <c r="BM60">
        <v>-1965162</v>
      </c>
      <c r="BN60">
        <v>0</v>
      </c>
      <c r="BO60">
        <v>-1965162</v>
      </c>
      <c r="BP60">
        <v>-1965162</v>
      </c>
      <c r="BQ60">
        <v>0</v>
      </c>
      <c r="BR60">
        <v>-503959</v>
      </c>
      <c r="BS60">
        <v>0</v>
      </c>
      <c r="BT60">
        <v>-2469121</v>
      </c>
      <c r="BU60">
        <v>0</v>
      </c>
      <c r="BV60">
        <v>-2469121</v>
      </c>
      <c r="BW60">
        <v>-42247</v>
      </c>
      <c r="BX60">
        <v>0</v>
      </c>
      <c r="BY60">
        <v>-42247</v>
      </c>
      <c r="BZ60">
        <v>-68902</v>
      </c>
      <c r="CA60">
        <v>0</v>
      </c>
      <c r="CB60">
        <v>-68902</v>
      </c>
      <c r="CC60">
        <v>0</v>
      </c>
      <c r="CD60">
        <v>0</v>
      </c>
      <c r="CE60">
        <v>0</v>
      </c>
      <c r="CF60">
        <v>0</v>
      </c>
      <c r="CG60">
        <v>0</v>
      </c>
      <c r="CH60">
        <v>0</v>
      </c>
      <c r="CI60">
        <v>-6058</v>
      </c>
      <c r="CJ60">
        <v>0</v>
      </c>
      <c r="CK60">
        <v>-6058</v>
      </c>
      <c r="CL60">
        <v>0</v>
      </c>
      <c r="CM60">
        <v>0</v>
      </c>
      <c r="CN60">
        <v>0</v>
      </c>
      <c r="CO60">
        <v>0</v>
      </c>
      <c r="CP60">
        <v>0</v>
      </c>
      <c r="CQ60">
        <v>-117207</v>
      </c>
      <c r="CR60">
        <v>0</v>
      </c>
      <c r="CS60">
        <v>0</v>
      </c>
      <c r="CT60">
        <v>0</v>
      </c>
      <c r="CU60">
        <v>-117207</v>
      </c>
      <c r="CV60">
        <v>0</v>
      </c>
      <c r="CW60">
        <v>-117207</v>
      </c>
      <c r="CX60">
        <v>0</v>
      </c>
      <c r="CY60">
        <v>0</v>
      </c>
      <c r="CZ60">
        <v>0</v>
      </c>
      <c r="DA60">
        <v>0</v>
      </c>
      <c r="DB60">
        <v>0</v>
      </c>
      <c r="DC60">
        <v>0</v>
      </c>
      <c r="DD60">
        <v>-32132</v>
      </c>
      <c r="DE60">
        <v>0</v>
      </c>
      <c r="DF60">
        <v>-32132</v>
      </c>
      <c r="DG60">
        <v>0</v>
      </c>
      <c r="DH60">
        <v>0</v>
      </c>
      <c r="DI60">
        <v>0</v>
      </c>
      <c r="DJ60">
        <v>-32132</v>
      </c>
      <c r="DK60">
        <v>0</v>
      </c>
      <c r="DL60">
        <v>0</v>
      </c>
      <c r="DM60">
        <v>0</v>
      </c>
      <c r="DN60">
        <v>-32132</v>
      </c>
      <c r="DO60">
        <v>0</v>
      </c>
      <c r="DP60">
        <v>-32132</v>
      </c>
      <c r="DQ60">
        <v>80315141</v>
      </c>
      <c r="DR60">
        <v>0</v>
      </c>
      <c r="DS60">
        <v>80315141</v>
      </c>
    </row>
    <row r="61" spans="1:123" ht="12.75" x14ac:dyDescent="0.2">
      <c r="A61" s="468">
        <v>54</v>
      </c>
      <c r="B61" s="473" t="s">
        <v>732</v>
      </c>
      <c r="C61" s="403" t="s">
        <v>529</v>
      </c>
      <c r="D61" s="474" t="s">
        <v>899</v>
      </c>
      <c r="E61" s="480" t="s">
        <v>731</v>
      </c>
      <c r="F61" t="s">
        <v>926</v>
      </c>
      <c r="G61">
        <v>341261851</v>
      </c>
      <c r="H61">
        <v>7775575</v>
      </c>
      <c r="I61">
        <v>349037426</v>
      </c>
      <c r="J61">
        <v>46.6</v>
      </c>
      <c r="K61">
        <v>159028023</v>
      </c>
      <c r="L61">
        <v>3623418</v>
      </c>
      <c r="M61">
        <v>2040000</v>
      </c>
      <c r="N61">
        <v>0</v>
      </c>
      <c r="O61">
        <v>161068023</v>
      </c>
      <c r="P61">
        <v>3623418</v>
      </c>
      <c r="Q61">
        <v>164691441</v>
      </c>
      <c r="R61">
        <v>-4794717</v>
      </c>
      <c r="S61">
        <v>0</v>
      </c>
      <c r="T61">
        <v>-4794717</v>
      </c>
      <c r="U61">
        <v>8467770</v>
      </c>
      <c r="V61">
        <v>221003</v>
      </c>
      <c r="W61">
        <v>8688773</v>
      </c>
      <c r="X61">
        <v>3673053</v>
      </c>
      <c r="Y61">
        <v>221003</v>
      </c>
      <c r="Z61">
        <v>0</v>
      </c>
      <c r="AA61">
        <v>0</v>
      </c>
      <c r="AB61">
        <v>3673053</v>
      </c>
      <c r="AC61">
        <v>221003</v>
      </c>
      <c r="AD61">
        <v>3894056</v>
      </c>
      <c r="AE61">
        <v>-3673053</v>
      </c>
      <c r="AF61">
        <v>-221003</v>
      </c>
      <c r="AG61">
        <v>-3894056</v>
      </c>
      <c r="AH61">
        <v>-11412519</v>
      </c>
      <c r="AI61">
        <v>-7386</v>
      </c>
      <c r="AJ61">
        <v>-11419905</v>
      </c>
      <c r="AK61">
        <v>-84390</v>
      </c>
      <c r="AL61">
        <v>0</v>
      </c>
      <c r="AM61">
        <v>-84390</v>
      </c>
      <c r="AN61">
        <v>3049231</v>
      </c>
      <c r="AO61">
        <v>43525</v>
      </c>
      <c r="AP61">
        <v>3092756</v>
      </c>
      <c r="AQ61">
        <v>-8363288</v>
      </c>
      <c r="AR61">
        <v>36139</v>
      </c>
      <c r="AS61">
        <v>-8327149</v>
      </c>
      <c r="AT61">
        <v>-7962809</v>
      </c>
      <c r="AU61">
        <v>-25666</v>
      </c>
      <c r="AV61">
        <v>-7988475</v>
      </c>
      <c r="AW61">
        <v>-117109</v>
      </c>
      <c r="AX61">
        <v>0</v>
      </c>
      <c r="AY61">
        <v>-117109</v>
      </c>
      <c r="AZ61">
        <v>-18795</v>
      </c>
      <c r="BA61">
        <v>0</v>
      </c>
      <c r="BB61">
        <v>-18795</v>
      </c>
      <c r="BC61">
        <v>-16462001</v>
      </c>
      <c r="BD61">
        <v>10473</v>
      </c>
      <c r="BE61">
        <v>-3161366</v>
      </c>
      <c r="BF61">
        <v>-11710</v>
      </c>
      <c r="BG61">
        <v>-19623367</v>
      </c>
      <c r="BH61">
        <v>-1237</v>
      </c>
      <c r="BI61">
        <v>-19624604</v>
      </c>
      <c r="BJ61">
        <v>-289795</v>
      </c>
      <c r="BK61">
        <v>0</v>
      </c>
      <c r="BL61">
        <v>-289795</v>
      </c>
      <c r="BM61">
        <v>-3402793</v>
      </c>
      <c r="BN61">
        <v>-744619</v>
      </c>
      <c r="BO61">
        <v>-4147412</v>
      </c>
      <c r="BP61">
        <v>-3692588</v>
      </c>
      <c r="BQ61">
        <v>-744619</v>
      </c>
      <c r="BR61">
        <v>-1507802</v>
      </c>
      <c r="BS61">
        <v>-34355</v>
      </c>
      <c r="BT61">
        <v>-5200390</v>
      </c>
      <c r="BU61">
        <v>-778974</v>
      </c>
      <c r="BV61">
        <v>-5979364</v>
      </c>
      <c r="BW61">
        <v>-217678</v>
      </c>
      <c r="BX61">
        <v>0</v>
      </c>
      <c r="BY61">
        <v>-217678</v>
      </c>
      <c r="BZ61">
        <v>-107772</v>
      </c>
      <c r="CA61">
        <v>0</v>
      </c>
      <c r="CB61">
        <v>-107772</v>
      </c>
      <c r="CC61">
        <v>-5053</v>
      </c>
      <c r="CD61">
        <v>0</v>
      </c>
      <c r="CE61">
        <v>-5053</v>
      </c>
      <c r="CF61">
        <v>0</v>
      </c>
      <c r="CG61">
        <v>0</v>
      </c>
      <c r="CH61">
        <v>0</v>
      </c>
      <c r="CI61">
        <v>-15487</v>
      </c>
      <c r="CJ61">
        <v>0</v>
      </c>
      <c r="CK61">
        <v>-15487</v>
      </c>
      <c r="CL61">
        <v>0</v>
      </c>
      <c r="CM61">
        <v>-44846</v>
      </c>
      <c r="CN61">
        <v>-44846</v>
      </c>
      <c r="CO61">
        <v>-44846</v>
      </c>
      <c r="CP61">
        <v>0</v>
      </c>
      <c r="CQ61">
        <v>-345990</v>
      </c>
      <c r="CR61">
        <v>-44846</v>
      </c>
      <c r="CS61">
        <v>-18485</v>
      </c>
      <c r="CT61">
        <v>-44846</v>
      </c>
      <c r="CU61">
        <v>-364475</v>
      </c>
      <c r="CV61">
        <v>-89692</v>
      </c>
      <c r="CW61">
        <v>-454167</v>
      </c>
      <c r="CX61">
        <v>0</v>
      </c>
      <c r="CY61">
        <v>0</v>
      </c>
      <c r="CZ61">
        <v>0</v>
      </c>
      <c r="DA61">
        <v>-85912</v>
      </c>
      <c r="DB61">
        <v>0</v>
      </c>
      <c r="DC61">
        <v>-85912</v>
      </c>
      <c r="DD61">
        <v>-18795</v>
      </c>
      <c r="DE61">
        <v>0</v>
      </c>
      <c r="DF61">
        <v>-18795</v>
      </c>
      <c r="DG61">
        <v>-3000</v>
      </c>
      <c r="DH61">
        <v>0</v>
      </c>
      <c r="DI61">
        <v>-3000</v>
      </c>
      <c r="DJ61">
        <v>-107707</v>
      </c>
      <c r="DK61">
        <v>0</v>
      </c>
      <c r="DL61">
        <v>0</v>
      </c>
      <c r="DM61">
        <v>0</v>
      </c>
      <c r="DN61">
        <v>-107707</v>
      </c>
      <c r="DO61">
        <v>0</v>
      </c>
      <c r="DP61">
        <v>-107707</v>
      </c>
      <c r="DQ61">
        <v>139445137</v>
      </c>
      <c r="DR61">
        <v>2974518</v>
      </c>
      <c r="DS61">
        <v>142419655</v>
      </c>
    </row>
    <row r="62" spans="1:123" ht="12.75" x14ac:dyDescent="0.2">
      <c r="A62" s="468">
        <v>55</v>
      </c>
      <c r="B62" s="473" t="s">
        <v>733</v>
      </c>
      <c r="C62" s="403" t="s">
        <v>529</v>
      </c>
      <c r="D62" s="474" t="s">
        <v>899</v>
      </c>
      <c r="E62" s="480" t="s">
        <v>543</v>
      </c>
      <c r="F62" t="s">
        <v>926</v>
      </c>
      <c r="G62">
        <v>386589158</v>
      </c>
      <c r="H62">
        <v>492000</v>
      </c>
      <c r="I62">
        <v>387081158</v>
      </c>
      <c r="J62">
        <v>46.6</v>
      </c>
      <c r="K62">
        <v>180150548</v>
      </c>
      <c r="L62">
        <v>229272</v>
      </c>
      <c r="M62">
        <v>0</v>
      </c>
      <c r="N62">
        <v>0</v>
      </c>
      <c r="O62">
        <v>180150548</v>
      </c>
      <c r="P62">
        <v>229272</v>
      </c>
      <c r="Q62">
        <v>180379820</v>
      </c>
      <c r="R62">
        <v>-4710752</v>
      </c>
      <c r="S62">
        <v>-418</v>
      </c>
      <c r="T62">
        <v>-4711170</v>
      </c>
      <c r="U62">
        <v>16525282</v>
      </c>
      <c r="V62">
        <v>4211</v>
      </c>
      <c r="W62">
        <v>16529493</v>
      </c>
      <c r="X62">
        <v>11814530</v>
      </c>
      <c r="Y62">
        <v>3793</v>
      </c>
      <c r="Z62">
        <v>0</v>
      </c>
      <c r="AA62">
        <v>0</v>
      </c>
      <c r="AB62">
        <v>11814530</v>
      </c>
      <c r="AC62">
        <v>3793</v>
      </c>
      <c r="AD62">
        <v>11818323</v>
      </c>
      <c r="AE62">
        <v>-11814530</v>
      </c>
      <c r="AF62">
        <v>-3793</v>
      </c>
      <c r="AG62">
        <v>-11818323</v>
      </c>
      <c r="AH62">
        <v>-10400000</v>
      </c>
      <c r="AI62">
        <v>0</v>
      </c>
      <c r="AJ62">
        <v>-10400000</v>
      </c>
      <c r="AK62">
        <v>0</v>
      </c>
      <c r="AL62">
        <v>0</v>
      </c>
      <c r="AM62">
        <v>0</v>
      </c>
      <c r="AN62">
        <v>3796120</v>
      </c>
      <c r="AO62">
        <v>4233</v>
      </c>
      <c r="AP62">
        <v>3800353</v>
      </c>
      <c r="AQ62">
        <v>-6603880</v>
      </c>
      <c r="AR62">
        <v>4233</v>
      </c>
      <c r="AS62">
        <v>-6599647</v>
      </c>
      <c r="AT62">
        <v>-9180000</v>
      </c>
      <c r="AU62">
        <v>0</v>
      </c>
      <c r="AV62">
        <v>-9180000</v>
      </c>
      <c r="AW62">
        <v>-65000</v>
      </c>
      <c r="AX62">
        <v>0</v>
      </c>
      <c r="AY62">
        <v>-65000</v>
      </c>
      <c r="AZ62">
        <v>-55000</v>
      </c>
      <c r="BA62">
        <v>0</v>
      </c>
      <c r="BB62">
        <v>-55000</v>
      </c>
      <c r="BC62">
        <v>-15903880</v>
      </c>
      <c r="BD62">
        <v>4233</v>
      </c>
      <c r="BE62">
        <v>0</v>
      </c>
      <c r="BF62">
        <v>0</v>
      </c>
      <c r="BG62">
        <v>-15903880</v>
      </c>
      <c r="BH62">
        <v>4233</v>
      </c>
      <c r="BI62">
        <v>-15899647</v>
      </c>
      <c r="BJ62">
        <v>-100000</v>
      </c>
      <c r="BK62">
        <v>0</v>
      </c>
      <c r="BL62">
        <v>-100000</v>
      </c>
      <c r="BM62">
        <v>-6600000</v>
      </c>
      <c r="BN62">
        <v>0</v>
      </c>
      <c r="BO62">
        <v>-6600000</v>
      </c>
      <c r="BP62">
        <v>-6700000</v>
      </c>
      <c r="BQ62">
        <v>0</v>
      </c>
      <c r="BR62">
        <v>-1300000</v>
      </c>
      <c r="BS62">
        <v>0</v>
      </c>
      <c r="BT62">
        <v>-8000000</v>
      </c>
      <c r="BU62">
        <v>0</v>
      </c>
      <c r="BV62">
        <v>-8000000</v>
      </c>
      <c r="BW62">
        <v>-860000</v>
      </c>
      <c r="BX62">
        <v>0</v>
      </c>
      <c r="BY62">
        <v>-860000</v>
      </c>
      <c r="BZ62">
        <v>-1000000</v>
      </c>
      <c r="CA62">
        <v>0</v>
      </c>
      <c r="CB62">
        <v>-1000000</v>
      </c>
      <c r="CC62">
        <v>-10000</v>
      </c>
      <c r="CD62">
        <v>0</v>
      </c>
      <c r="CE62">
        <v>-10000</v>
      </c>
      <c r="CF62">
        <v>0</v>
      </c>
      <c r="CG62">
        <v>0</v>
      </c>
      <c r="CH62">
        <v>0</v>
      </c>
      <c r="CI62">
        <v>-20000</v>
      </c>
      <c r="CJ62">
        <v>0</v>
      </c>
      <c r="CK62">
        <v>-20000</v>
      </c>
      <c r="CL62">
        <v>-70000</v>
      </c>
      <c r="CM62">
        <v>-55000</v>
      </c>
      <c r="CN62">
        <v>-125000</v>
      </c>
      <c r="CO62">
        <v>-55000</v>
      </c>
      <c r="CP62">
        <v>0</v>
      </c>
      <c r="CQ62">
        <v>-1960000</v>
      </c>
      <c r="CR62">
        <v>-55000</v>
      </c>
      <c r="CS62">
        <v>0</v>
      </c>
      <c r="CT62">
        <v>0</v>
      </c>
      <c r="CU62">
        <v>-1960000</v>
      </c>
      <c r="CV62">
        <v>-55000</v>
      </c>
      <c r="CW62">
        <v>-2015000</v>
      </c>
      <c r="CX62">
        <v>0</v>
      </c>
      <c r="CY62">
        <v>0</v>
      </c>
      <c r="CZ62">
        <v>0</v>
      </c>
      <c r="DA62">
        <v>0</v>
      </c>
      <c r="DB62">
        <v>0</v>
      </c>
      <c r="DC62">
        <v>0</v>
      </c>
      <c r="DD62">
        <v>-55000</v>
      </c>
      <c r="DE62">
        <v>0</v>
      </c>
      <c r="DF62">
        <v>-55000</v>
      </c>
      <c r="DG62">
        <v>0</v>
      </c>
      <c r="DH62">
        <v>0</v>
      </c>
      <c r="DI62">
        <v>0</v>
      </c>
      <c r="DJ62">
        <v>-55000</v>
      </c>
      <c r="DK62">
        <v>0</v>
      </c>
      <c r="DL62">
        <v>0</v>
      </c>
      <c r="DM62">
        <v>0</v>
      </c>
      <c r="DN62">
        <v>-55000</v>
      </c>
      <c r="DO62">
        <v>0</v>
      </c>
      <c r="DP62">
        <v>-55000</v>
      </c>
      <c r="DQ62">
        <v>166046198</v>
      </c>
      <c r="DR62">
        <v>182298</v>
      </c>
      <c r="DS62">
        <v>166228496</v>
      </c>
    </row>
    <row r="63" spans="1:123" ht="12.75" x14ac:dyDescent="0.2">
      <c r="A63" s="468">
        <v>56</v>
      </c>
      <c r="B63" s="473" t="s">
        <v>735</v>
      </c>
      <c r="C63" s="403" t="s">
        <v>897</v>
      </c>
      <c r="D63" s="474" t="s">
        <v>900</v>
      </c>
      <c r="E63" s="480" t="s">
        <v>734</v>
      </c>
      <c r="F63" t="s">
        <v>926</v>
      </c>
      <c r="G63">
        <v>97348691</v>
      </c>
      <c r="H63">
        <v>412500</v>
      </c>
      <c r="I63">
        <v>97761191</v>
      </c>
      <c r="J63">
        <v>46.6</v>
      </c>
      <c r="K63">
        <v>45364490</v>
      </c>
      <c r="L63">
        <v>192225</v>
      </c>
      <c r="M63">
        <v>53822</v>
      </c>
      <c r="N63">
        <v>502471</v>
      </c>
      <c r="O63">
        <v>45418312</v>
      </c>
      <c r="P63">
        <v>694696</v>
      </c>
      <c r="Q63">
        <v>46113008</v>
      </c>
      <c r="R63">
        <v>-1554124</v>
      </c>
      <c r="S63">
        <v>0</v>
      </c>
      <c r="T63">
        <v>-1554124</v>
      </c>
      <c r="U63">
        <v>1400989</v>
      </c>
      <c r="V63">
        <v>22006</v>
      </c>
      <c r="W63">
        <v>1422995</v>
      </c>
      <c r="X63">
        <v>-153135</v>
      </c>
      <c r="Y63">
        <v>22006</v>
      </c>
      <c r="Z63">
        <v>0</v>
      </c>
      <c r="AA63">
        <v>0</v>
      </c>
      <c r="AB63">
        <v>-153135</v>
      </c>
      <c r="AC63">
        <v>22006</v>
      </c>
      <c r="AD63">
        <v>-131129</v>
      </c>
      <c r="AE63">
        <v>153135</v>
      </c>
      <c r="AF63">
        <v>-22006</v>
      </c>
      <c r="AG63">
        <v>131129</v>
      </c>
      <c r="AH63">
        <v>-3692503</v>
      </c>
      <c r="AI63">
        <v>0</v>
      </c>
      <c r="AJ63">
        <v>-3692503</v>
      </c>
      <c r="AK63">
        <v>-10637</v>
      </c>
      <c r="AL63">
        <v>0</v>
      </c>
      <c r="AM63">
        <v>-10637</v>
      </c>
      <c r="AN63">
        <v>828487</v>
      </c>
      <c r="AO63">
        <v>5363</v>
      </c>
      <c r="AP63">
        <v>833850</v>
      </c>
      <c r="AQ63">
        <v>-2864016</v>
      </c>
      <c r="AR63">
        <v>5363</v>
      </c>
      <c r="AS63">
        <v>-2858653</v>
      </c>
      <c r="AT63">
        <v>-1927227</v>
      </c>
      <c r="AU63">
        <v>0</v>
      </c>
      <c r="AV63">
        <v>-1927227</v>
      </c>
      <c r="AW63">
        <v>-33534</v>
      </c>
      <c r="AX63">
        <v>0</v>
      </c>
      <c r="AY63">
        <v>-33534</v>
      </c>
      <c r="AZ63">
        <v>-3600</v>
      </c>
      <c r="BA63">
        <v>0</v>
      </c>
      <c r="BB63">
        <v>-3600</v>
      </c>
      <c r="BC63">
        <v>-4828377</v>
      </c>
      <c r="BD63">
        <v>5363</v>
      </c>
      <c r="BE63">
        <v>0</v>
      </c>
      <c r="BF63">
        <v>0</v>
      </c>
      <c r="BG63">
        <v>-4828377</v>
      </c>
      <c r="BH63">
        <v>5363</v>
      </c>
      <c r="BI63">
        <v>-4823014</v>
      </c>
      <c r="BJ63">
        <v>0</v>
      </c>
      <c r="BK63">
        <v>0</v>
      </c>
      <c r="BL63">
        <v>0</v>
      </c>
      <c r="BM63">
        <v>-1775028</v>
      </c>
      <c r="BN63">
        <v>0</v>
      </c>
      <c r="BO63">
        <v>-1775028</v>
      </c>
      <c r="BP63">
        <v>-1775028</v>
      </c>
      <c r="BQ63">
        <v>0</v>
      </c>
      <c r="BR63">
        <v>0</v>
      </c>
      <c r="BS63">
        <v>0</v>
      </c>
      <c r="BT63">
        <v>-1775028</v>
      </c>
      <c r="BU63">
        <v>0</v>
      </c>
      <c r="BV63">
        <v>-1775028</v>
      </c>
      <c r="BW63">
        <v>-42066</v>
      </c>
      <c r="BX63">
        <v>0</v>
      </c>
      <c r="BY63">
        <v>-42066</v>
      </c>
      <c r="BZ63">
        <v>-35567</v>
      </c>
      <c r="CA63">
        <v>0</v>
      </c>
      <c r="CB63">
        <v>-35567</v>
      </c>
      <c r="CC63">
        <v>-1450</v>
      </c>
      <c r="CD63">
        <v>0</v>
      </c>
      <c r="CE63">
        <v>-1450</v>
      </c>
      <c r="CF63">
        <v>0</v>
      </c>
      <c r="CG63">
        <v>0</v>
      </c>
      <c r="CH63">
        <v>0</v>
      </c>
      <c r="CI63">
        <v>0</v>
      </c>
      <c r="CJ63">
        <v>0</v>
      </c>
      <c r="CK63">
        <v>0</v>
      </c>
      <c r="CL63">
        <v>0</v>
      </c>
      <c r="CM63">
        <v>0</v>
      </c>
      <c r="CN63">
        <v>0</v>
      </c>
      <c r="CO63">
        <v>0</v>
      </c>
      <c r="CP63">
        <v>0</v>
      </c>
      <c r="CQ63">
        <v>-79083</v>
      </c>
      <c r="CR63">
        <v>0</v>
      </c>
      <c r="CS63">
        <v>0</v>
      </c>
      <c r="CT63">
        <v>0</v>
      </c>
      <c r="CU63">
        <v>-79083</v>
      </c>
      <c r="CV63">
        <v>0</v>
      </c>
      <c r="CW63">
        <v>-79083</v>
      </c>
      <c r="CX63">
        <v>0</v>
      </c>
      <c r="CY63">
        <v>0</v>
      </c>
      <c r="CZ63">
        <v>0</v>
      </c>
      <c r="DA63">
        <v>0</v>
      </c>
      <c r="DB63">
        <v>0</v>
      </c>
      <c r="DC63">
        <v>0</v>
      </c>
      <c r="DD63">
        <v>-3600</v>
      </c>
      <c r="DE63">
        <v>0</v>
      </c>
      <c r="DF63">
        <v>-3600</v>
      </c>
      <c r="DG63">
        <v>0</v>
      </c>
      <c r="DH63">
        <v>0</v>
      </c>
      <c r="DI63">
        <v>0</v>
      </c>
      <c r="DJ63">
        <v>-3600</v>
      </c>
      <c r="DK63">
        <v>0</v>
      </c>
      <c r="DL63">
        <v>0</v>
      </c>
      <c r="DM63">
        <v>0</v>
      </c>
      <c r="DN63">
        <v>-3600</v>
      </c>
      <c r="DO63">
        <v>0</v>
      </c>
      <c r="DP63">
        <v>-3600</v>
      </c>
      <c r="DQ63">
        <v>38579089</v>
      </c>
      <c r="DR63">
        <v>722065</v>
      </c>
      <c r="DS63">
        <v>39301154</v>
      </c>
    </row>
    <row r="64" spans="1:123" ht="12.75" x14ac:dyDescent="0.2">
      <c r="A64" s="468">
        <v>57</v>
      </c>
      <c r="B64" s="473" t="s">
        <v>737</v>
      </c>
      <c r="C64" s="403" t="s">
        <v>897</v>
      </c>
      <c r="D64" s="474" t="s">
        <v>898</v>
      </c>
      <c r="E64" s="480" t="s">
        <v>736</v>
      </c>
      <c r="F64" t="s">
        <v>926</v>
      </c>
      <c r="G64">
        <v>125417080</v>
      </c>
      <c r="H64">
        <v>0</v>
      </c>
      <c r="I64">
        <v>125417080</v>
      </c>
      <c r="J64">
        <v>46.6</v>
      </c>
      <c r="K64">
        <v>58444359</v>
      </c>
      <c r="L64">
        <v>0</v>
      </c>
      <c r="M64">
        <v>239500</v>
      </c>
      <c r="N64">
        <v>0</v>
      </c>
      <c r="O64">
        <v>58683859</v>
      </c>
      <c r="P64">
        <v>0</v>
      </c>
      <c r="Q64">
        <v>58683859</v>
      </c>
      <c r="R64">
        <v>-2434155</v>
      </c>
      <c r="S64">
        <v>0</v>
      </c>
      <c r="T64">
        <v>-2434155</v>
      </c>
      <c r="U64">
        <v>882385</v>
      </c>
      <c r="V64">
        <v>0</v>
      </c>
      <c r="W64">
        <v>882385</v>
      </c>
      <c r="X64">
        <v>-1551770</v>
      </c>
      <c r="Y64">
        <v>0</v>
      </c>
      <c r="Z64">
        <v>32000</v>
      </c>
      <c r="AA64">
        <v>0</v>
      </c>
      <c r="AB64">
        <v>-1519770</v>
      </c>
      <c r="AC64">
        <v>0</v>
      </c>
      <c r="AD64">
        <v>-1519770</v>
      </c>
      <c r="AE64">
        <v>1519770</v>
      </c>
      <c r="AF64">
        <v>0</v>
      </c>
      <c r="AG64">
        <v>1519770</v>
      </c>
      <c r="AH64">
        <v>-4409296</v>
      </c>
      <c r="AI64">
        <v>0</v>
      </c>
      <c r="AJ64">
        <v>-4409296</v>
      </c>
      <c r="AK64">
        <v>-27412</v>
      </c>
      <c r="AL64">
        <v>0</v>
      </c>
      <c r="AM64">
        <v>-27412</v>
      </c>
      <c r="AN64">
        <v>1192640</v>
      </c>
      <c r="AO64">
        <v>0</v>
      </c>
      <c r="AP64">
        <v>1192640</v>
      </c>
      <c r="AQ64">
        <v>-3216656</v>
      </c>
      <c r="AR64">
        <v>0</v>
      </c>
      <c r="AS64">
        <v>-3216656</v>
      </c>
      <c r="AT64">
        <v>-4588312</v>
      </c>
      <c r="AU64">
        <v>0</v>
      </c>
      <c r="AV64">
        <v>-4588312</v>
      </c>
      <c r="AW64">
        <v>-39959</v>
      </c>
      <c r="AX64">
        <v>0</v>
      </c>
      <c r="AY64">
        <v>-39959</v>
      </c>
      <c r="AZ64">
        <v>-44661</v>
      </c>
      <c r="BA64">
        <v>0</v>
      </c>
      <c r="BB64">
        <v>-44661</v>
      </c>
      <c r="BC64">
        <v>-7889588</v>
      </c>
      <c r="BD64">
        <v>0</v>
      </c>
      <c r="BE64">
        <v>-750000</v>
      </c>
      <c r="BF64">
        <v>0</v>
      </c>
      <c r="BG64">
        <v>-8639588</v>
      </c>
      <c r="BH64">
        <v>0</v>
      </c>
      <c r="BI64">
        <v>-8639588</v>
      </c>
      <c r="BJ64">
        <v>-35000</v>
      </c>
      <c r="BK64">
        <v>0</v>
      </c>
      <c r="BL64">
        <v>-35000</v>
      </c>
      <c r="BM64">
        <v>-927549</v>
      </c>
      <c r="BN64">
        <v>0</v>
      </c>
      <c r="BO64">
        <v>-927549</v>
      </c>
      <c r="BP64">
        <v>-962549</v>
      </c>
      <c r="BQ64">
        <v>0</v>
      </c>
      <c r="BR64">
        <v>-15000</v>
      </c>
      <c r="BS64">
        <v>0</v>
      </c>
      <c r="BT64">
        <v>-977549</v>
      </c>
      <c r="BU64">
        <v>0</v>
      </c>
      <c r="BV64">
        <v>-977549</v>
      </c>
      <c r="BW64">
        <v>-5000</v>
      </c>
      <c r="BX64">
        <v>0</v>
      </c>
      <c r="BY64">
        <v>-5000</v>
      </c>
      <c r="BZ64">
        <v>-5000</v>
      </c>
      <c r="CA64">
        <v>0</v>
      </c>
      <c r="CB64">
        <v>-5000</v>
      </c>
      <c r="CC64">
        <v>-1000</v>
      </c>
      <c r="CD64">
        <v>0</v>
      </c>
      <c r="CE64">
        <v>-1000</v>
      </c>
      <c r="CF64">
        <v>0</v>
      </c>
      <c r="CG64">
        <v>0</v>
      </c>
      <c r="CH64">
        <v>0</v>
      </c>
      <c r="CI64">
        <v>-13000</v>
      </c>
      <c r="CJ64">
        <v>0</v>
      </c>
      <c r="CK64">
        <v>-13000</v>
      </c>
      <c r="CL64">
        <v>-5000</v>
      </c>
      <c r="CM64">
        <v>0</v>
      </c>
      <c r="CN64">
        <v>-5000</v>
      </c>
      <c r="CO64">
        <v>0</v>
      </c>
      <c r="CP64">
        <v>0</v>
      </c>
      <c r="CQ64">
        <v>-29000</v>
      </c>
      <c r="CR64">
        <v>0</v>
      </c>
      <c r="CS64">
        <v>-10000</v>
      </c>
      <c r="CT64">
        <v>0</v>
      </c>
      <c r="CU64">
        <v>-39000</v>
      </c>
      <c r="CV64">
        <v>0</v>
      </c>
      <c r="CW64">
        <v>-39000</v>
      </c>
      <c r="CX64">
        <v>0</v>
      </c>
      <c r="CY64">
        <v>0</v>
      </c>
      <c r="CZ64">
        <v>0</v>
      </c>
      <c r="DA64">
        <v>0</v>
      </c>
      <c r="DB64">
        <v>0</v>
      </c>
      <c r="DC64">
        <v>0</v>
      </c>
      <c r="DD64">
        <v>-45000</v>
      </c>
      <c r="DE64">
        <v>0</v>
      </c>
      <c r="DF64">
        <v>-45000</v>
      </c>
      <c r="DG64">
        <v>-3000</v>
      </c>
      <c r="DH64">
        <v>0</v>
      </c>
      <c r="DI64">
        <v>-3000</v>
      </c>
      <c r="DJ64">
        <v>-48000</v>
      </c>
      <c r="DK64">
        <v>0</v>
      </c>
      <c r="DL64">
        <v>0</v>
      </c>
      <c r="DM64">
        <v>0</v>
      </c>
      <c r="DN64">
        <v>-48000</v>
      </c>
      <c r="DO64">
        <v>0</v>
      </c>
      <c r="DP64">
        <v>-48000</v>
      </c>
      <c r="DQ64">
        <v>47459952</v>
      </c>
      <c r="DR64">
        <v>0</v>
      </c>
      <c r="DS64">
        <v>47459952</v>
      </c>
    </row>
    <row r="65" spans="1:123" ht="12.75" x14ac:dyDescent="0.2">
      <c r="A65" s="468">
        <v>58</v>
      </c>
      <c r="B65" s="473" t="s">
        <v>739</v>
      </c>
      <c r="C65" s="403" t="s">
        <v>897</v>
      </c>
      <c r="D65" s="474" t="s">
        <v>898</v>
      </c>
      <c r="E65" s="480" t="s">
        <v>738</v>
      </c>
      <c r="F65" t="s">
        <v>926</v>
      </c>
      <c r="G65">
        <v>59237999</v>
      </c>
      <c r="H65">
        <v>0</v>
      </c>
      <c r="I65">
        <v>59237999</v>
      </c>
      <c r="J65">
        <v>46.6</v>
      </c>
      <c r="K65">
        <v>27604908</v>
      </c>
      <c r="L65">
        <v>0</v>
      </c>
      <c r="M65">
        <v>0</v>
      </c>
      <c r="N65">
        <v>0</v>
      </c>
      <c r="O65">
        <v>27604908</v>
      </c>
      <c r="P65">
        <v>0</v>
      </c>
      <c r="Q65">
        <v>27604908</v>
      </c>
      <c r="R65">
        <v>-1288555</v>
      </c>
      <c r="S65">
        <v>0</v>
      </c>
      <c r="T65">
        <v>-1288555</v>
      </c>
      <c r="U65">
        <v>455471</v>
      </c>
      <c r="V65">
        <v>0</v>
      </c>
      <c r="W65">
        <v>455471</v>
      </c>
      <c r="X65">
        <v>-833084</v>
      </c>
      <c r="Y65">
        <v>0</v>
      </c>
      <c r="Z65">
        <v>0</v>
      </c>
      <c r="AA65">
        <v>0</v>
      </c>
      <c r="AB65">
        <v>-833084</v>
      </c>
      <c r="AC65">
        <v>0</v>
      </c>
      <c r="AD65">
        <v>-833084</v>
      </c>
      <c r="AE65">
        <v>833084</v>
      </c>
      <c r="AF65">
        <v>0</v>
      </c>
      <c r="AG65">
        <v>833084</v>
      </c>
      <c r="AH65">
        <v>-2291687</v>
      </c>
      <c r="AI65">
        <v>0</v>
      </c>
      <c r="AJ65">
        <v>-2291687</v>
      </c>
      <c r="AK65">
        <v>0</v>
      </c>
      <c r="AL65">
        <v>0</v>
      </c>
      <c r="AM65">
        <v>0</v>
      </c>
      <c r="AN65">
        <v>438929</v>
      </c>
      <c r="AO65">
        <v>0</v>
      </c>
      <c r="AP65">
        <v>438929</v>
      </c>
      <c r="AQ65">
        <v>-1852758</v>
      </c>
      <c r="AR65">
        <v>0</v>
      </c>
      <c r="AS65">
        <v>-1852758</v>
      </c>
      <c r="AT65">
        <v>-2468571</v>
      </c>
      <c r="AU65">
        <v>0</v>
      </c>
      <c r="AV65">
        <v>-2468571</v>
      </c>
      <c r="AW65">
        <v>-32229</v>
      </c>
      <c r="AX65">
        <v>0</v>
      </c>
      <c r="AY65">
        <v>-32229</v>
      </c>
      <c r="AZ65">
        <v>-15697</v>
      </c>
      <c r="BA65">
        <v>0</v>
      </c>
      <c r="BB65">
        <v>-15697</v>
      </c>
      <c r="BC65">
        <v>-4369255</v>
      </c>
      <c r="BD65">
        <v>0</v>
      </c>
      <c r="BE65">
        <v>0</v>
      </c>
      <c r="BF65">
        <v>0</v>
      </c>
      <c r="BG65">
        <v>-4369255</v>
      </c>
      <c r="BH65">
        <v>0</v>
      </c>
      <c r="BI65">
        <v>-4369255</v>
      </c>
      <c r="BJ65">
        <v>0</v>
      </c>
      <c r="BK65">
        <v>0</v>
      </c>
      <c r="BL65">
        <v>0</v>
      </c>
      <c r="BM65">
        <v>-333693</v>
      </c>
      <c r="BN65">
        <v>0</v>
      </c>
      <c r="BO65">
        <v>-333693</v>
      </c>
      <c r="BP65">
        <v>-333693</v>
      </c>
      <c r="BQ65">
        <v>0</v>
      </c>
      <c r="BR65">
        <v>0</v>
      </c>
      <c r="BS65">
        <v>0</v>
      </c>
      <c r="BT65">
        <v>-333693</v>
      </c>
      <c r="BU65">
        <v>0</v>
      </c>
      <c r="BV65">
        <v>-333693</v>
      </c>
      <c r="BW65">
        <v>-122985</v>
      </c>
      <c r="BX65">
        <v>0</v>
      </c>
      <c r="BY65">
        <v>-122985</v>
      </c>
      <c r="BZ65">
        <v>-29088</v>
      </c>
      <c r="CA65">
        <v>0</v>
      </c>
      <c r="CB65">
        <v>-29088</v>
      </c>
      <c r="CC65">
        <v>-1466</v>
      </c>
      <c r="CD65">
        <v>0</v>
      </c>
      <c r="CE65">
        <v>-1466</v>
      </c>
      <c r="CF65">
        <v>-3986</v>
      </c>
      <c r="CG65">
        <v>0</v>
      </c>
      <c r="CH65">
        <v>-3986</v>
      </c>
      <c r="CI65">
        <v>0</v>
      </c>
      <c r="CJ65">
        <v>0</v>
      </c>
      <c r="CK65">
        <v>0</v>
      </c>
      <c r="CL65">
        <v>0</v>
      </c>
      <c r="CM65">
        <v>0</v>
      </c>
      <c r="CN65">
        <v>0</v>
      </c>
      <c r="CO65">
        <v>0</v>
      </c>
      <c r="CP65">
        <v>0</v>
      </c>
      <c r="CQ65">
        <v>-157525</v>
      </c>
      <c r="CR65">
        <v>0</v>
      </c>
      <c r="CS65">
        <v>0</v>
      </c>
      <c r="CT65">
        <v>0</v>
      </c>
      <c r="CU65">
        <v>-157525</v>
      </c>
      <c r="CV65">
        <v>0</v>
      </c>
      <c r="CW65">
        <v>-157525</v>
      </c>
      <c r="CX65">
        <v>0</v>
      </c>
      <c r="CY65">
        <v>0</v>
      </c>
      <c r="CZ65">
        <v>0</v>
      </c>
      <c r="DA65">
        <v>0</v>
      </c>
      <c r="DB65">
        <v>0</v>
      </c>
      <c r="DC65">
        <v>0</v>
      </c>
      <c r="DD65">
        <v>-3986</v>
      </c>
      <c r="DE65">
        <v>0</v>
      </c>
      <c r="DF65">
        <v>-3986</v>
      </c>
      <c r="DG65">
        <v>0</v>
      </c>
      <c r="DH65">
        <v>0</v>
      </c>
      <c r="DI65">
        <v>0</v>
      </c>
      <c r="DJ65">
        <v>-3986</v>
      </c>
      <c r="DK65">
        <v>0</v>
      </c>
      <c r="DL65">
        <v>0</v>
      </c>
      <c r="DM65">
        <v>0</v>
      </c>
      <c r="DN65">
        <v>-3986</v>
      </c>
      <c r="DO65">
        <v>0</v>
      </c>
      <c r="DP65">
        <v>-3986</v>
      </c>
      <c r="DQ65">
        <v>21907365</v>
      </c>
      <c r="DR65">
        <v>0</v>
      </c>
      <c r="DS65">
        <v>21907365</v>
      </c>
    </row>
    <row r="66" spans="1:123" ht="12.75" x14ac:dyDescent="0.2">
      <c r="A66" s="468">
        <v>59</v>
      </c>
      <c r="B66" s="473" t="s">
        <v>741</v>
      </c>
      <c r="C66" s="403" t="s">
        <v>897</v>
      </c>
      <c r="D66" s="474" t="s">
        <v>899</v>
      </c>
      <c r="E66" s="480" t="s">
        <v>740</v>
      </c>
      <c r="F66" t="s">
        <v>926</v>
      </c>
      <c r="G66">
        <v>66810075</v>
      </c>
      <c r="H66">
        <v>0</v>
      </c>
      <c r="I66">
        <v>66810075</v>
      </c>
      <c r="J66">
        <v>46.6</v>
      </c>
      <c r="K66">
        <v>31133495</v>
      </c>
      <c r="L66">
        <v>0</v>
      </c>
      <c r="M66">
        <v>0</v>
      </c>
      <c r="N66">
        <v>0</v>
      </c>
      <c r="O66">
        <v>31133495</v>
      </c>
      <c r="P66">
        <v>0</v>
      </c>
      <c r="Q66">
        <v>31133495</v>
      </c>
      <c r="R66">
        <v>-713545</v>
      </c>
      <c r="S66">
        <v>0</v>
      </c>
      <c r="T66">
        <v>-713545</v>
      </c>
      <c r="U66">
        <v>3042155</v>
      </c>
      <c r="V66">
        <v>0</v>
      </c>
      <c r="W66">
        <v>3042155</v>
      </c>
      <c r="X66">
        <v>2328610</v>
      </c>
      <c r="Y66">
        <v>0</v>
      </c>
      <c r="Z66">
        <v>0</v>
      </c>
      <c r="AA66">
        <v>0</v>
      </c>
      <c r="AB66">
        <v>2328610</v>
      </c>
      <c r="AC66">
        <v>0</v>
      </c>
      <c r="AD66">
        <v>2328610</v>
      </c>
      <c r="AE66">
        <v>-2328610</v>
      </c>
      <c r="AF66">
        <v>0</v>
      </c>
      <c r="AG66">
        <v>-2328610</v>
      </c>
      <c r="AH66">
        <v>-3054965</v>
      </c>
      <c r="AI66">
        <v>0</v>
      </c>
      <c r="AJ66">
        <v>-3054965</v>
      </c>
      <c r="AK66">
        <v>0</v>
      </c>
      <c r="AL66">
        <v>0</v>
      </c>
      <c r="AM66">
        <v>0</v>
      </c>
      <c r="AN66">
        <v>562425</v>
      </c>
      <c r="AO66">
        <v>0</v>
      </c>
      <c r="AP66">
        <v>562425</v>
      </c>
      <c r="AQ66">
        <v>-2492540</v>
      </c>
      <c r="AR66">
        <v>0</v>
      </c>
      <c r="AS66">
        <v>-2492540</v>
      </c>
      <c r="AT66">
        <v>-2013290</v>
      </c>
      <c r="AU66">
        <v>0</v>
      </c>
      <c r="AV66">
        <v>-2013290</v>
      </c>
      <c r="AW66">
        <v>-30383</v>
      </c>
      <c r="AX66">
        <v>0</v>
      </c>
      <c r="AY66">
        <v>-30383</v>
      </c>
      <c r="AZ66">
        <v>-5665</v>
      </c>
      <c r="BA66">
        <v>0</v>
      </c>
      <c r="BB66">
        <v>-5665</v>
      </c>
      <c r="BC66">
        <v>-4541878</v>
      </c>
      <c r="BD66">
        <v>0</v>
      </c>
      <c r="BE66">
        <v>0</v>
      </c>
      <c r="BF66">
        <v>0</v>
      </c>
      <c r="BG66">
        <v>-4541878</v>
      </c>
      <c r="BH66">
        <v>0</v>
      </c>
      <c r="BI66">
        <v>-4541878</v>
      </c>
      <c r="BJ66">
        <v>-10000</v>
      </c>
      <c r="BK66">
        <v>0</v>
      </c>
      <c r="BL66">
        <v>-10000</v>
      </c>
      <c r="BM66">
        <v>-638682</v>
      </c>
      <c r="BN66">
        <v>0</v>
      </c>
      <c r="BO66">
        <v>-638682</v>
      </c>
      <c r="BP66">
        <v>-648682</v>
      </c>
      <c r="BQ66">
        <v>0</v>
      </c>
      <c r="BR66">
        <v>0</v>
      </c>
      <c r="BS66">
        <v>0</v>
      </c>
      <c r="BT66">
        <v>-648682</v>
      </c>
      <c r="BU66">
        <v>0</v>
      </c>
      <c r="BV66">
        <v>-648682</v>
      </c>
      <c r="BW66">
        <v>-12197</v>
      </c>
      <c r="BX66">
        <v>0</v>
      </c>
      <c r="BY66">
        <v>-12197</v>
      </c>
      <c r="BZ66">
        <v>0</v>
      </c>
      <c r="CA66">
        <v>0</v>
      </c>
      <c r="CB66">
        <v>0</v>
      </c>
      <c r="CC66">
        <v>0</v>
      </c>
      <c r="CD66">
        <v>0</v>
      </c>
      <c r="CE66">
        <v>0</v>
      </c>
      <c r="CF66">
        <v>0</v>
      </c>
      <c r="CG66">
        <v>0</v>
      </c>
      <c r="CH66">
        <v>0</v>
      </c>
      <c r="CI66">
        <v>0</v>
      </c>
      <c r="CJ66">
        <v>0</v>
      </c>
      <c r="CK66">
        <v>0</v>
      </c>
      <c r="CL66">
        <v>0</v>
      </c>
      <c r="CM66">
        <v>0</v>
      </c>
      <c r="CN66">
        <v>0</v>
      </c>
      <c r="CO66">
        <v>0</v>
      </c>
      <c r="CP66">
        <v>0</v>
      </c>
      <c r="CQ66">
        <v>-12197</v>
      </c>
      <c r="CR66">
        <v>0</v>
      </c>
      <c r="CS66">
        <v>0</v>
      </c>
      <c r="CT66">
        <v>0</v>
      </c>
      <c r="CU66">
        <v>-12197</v>
      </c>
      <c r="CV66">
        <v>0</v>
      </c>
      <c r="CW66">
        <v>-12197</v>
      </c>
      <c r="CX66">
        <v>0</v>
      </c>
      <c r="CY66">
        <v>0</v>
      </c>
      <c r="CZ66">
        <v>0</v>
      </c>
      <c r="DA66">
        <v>0</v>
      </c>
      <c r="DB66">
        <v>0</v>
      </c>
      <c r="DC66">
        <v>0</v>
      </c>
      <c r="DD66">
        <v>-5665</v>
      </c>
      <c r="DE66">
        <v>0</v>
      </c>
      <c r="DF66">
        <v>-5665</v>
      </c>
      <c r="DG66">
        <v>0</v>
      </c>
      <c r="DH66">
        <v>0</v>
      </c>
      <c r="DI66">
        <v>0</v>
      </c>
      <c r="DJ66">
        <v>-5665</v>
      </c>
      <c r="DK66">
        <v>0</v>
      </c>
      <c r="DL66">
        <v>0</v>
      </c>
      <c r="DM66">
        <v>0</v>
      </c>
      <c r="DN66">
        <v>-5665</v>
      </c>
      <c r="DO66">
        <v>0</v>
      </c>
      <c r="DP66">
        <v>-5665</v>
      </c>
      <c r="DQ66">
        <v>28253683</v>
      </c>
      <c r="DR66">
        <v>0</v>
      </c>
      <c r="DS66">
        <v>28253683</v>
      </c>
    </row>
    <row r="67" spans="1:123" ht="12.75" x14ac:dyDescent="0.2">
      <c r="A67" s="468">
        <v>60</v>
      </c>
      <c r="B67" s="473" t="s">
        <v>743</v>
      </c>
      <c r="C67" s="403" t="s">
        <v>897</v>
      </c>
      <c r="D67" s="474" t="s">
        <v>906</v>
      </c>
      <c r="E67" s="480" t="s">
        <v>742</v>
      </c>
      <c r="F67" t="s">
        <v>926</v>
      </c>
      <c r="G67">
        <v>48447315</v>
      </c>
      <c r="H67">
        <v>0</v>
      </c>
      <c r="I67">
        <v>48447315</v>
      </c>
      <c r="J67">
        <v>46.6</v>
      </c>
      <c r="K67">
        <v>22576449</v>
      </c>
      <c r="L67">
        <v>0</v>
      </c>
      <c r="M67">
        <v>-100000</v>
      </c>
      <c r="N67">
        <v>0</v>
      </c>
      <c r="O67">
        <v>22476449</v>
      </c>
      <c r="P67">
        <v>0</v>
      </c>
      <c r="Q67">
        <v>22476449</v>
      </c>
      <c r="R67">
        <v>-910210</v>
      </c>
      <c r="S67">
        <v>0</v>
      </c>
      <c r="T67">
        <v>-910210</v>
      </c>
      <c r="U67">
        <v>713636</v>
      </c>
      <c r="V67">
        <v>0</v>
      </c>
      <c r="W67">
        <v>713636</v>
      </c>
      <c r="X67">
        <v>-196574</v>
      </c>
      <c r="Y67">
        <v>0</v>
      </c>
      <c r="Z67">
        <v>0</v>
      </c>
      <c r="AA67">
        <v>0</v>
      </c>
      <c r="AB67">
        <v>-196574</v>
      </c>
      <c r="AC67">
        <v>0</v>
      </c>
      <c r="AD67">
        <v>-196574</v>
      </c>
      <c r="AE67">
        <v>196574</v>
      </c>
      <c r="AF67">
        <v>0</v>
      </c>
      <c r="AG67">
        <v>196574</v>
      </c>
      <c r="AH67">
        <v>-1660147</v>
      </c>
      <c r="AI67">
        <v>0</v>
      </c>
      <c r="AJ67">
        <v>-1660147</v>
      </c>
      <c r="AK67">
        <v>-1980</v>
      </c>
      <c r="AL67">
        <v>0</v>
      </c>
      <c r="AM67">
        <v>-1980</v>
      </c>
      <c r="AN67">
        <v>440383</v>
      </c>
      <c r="AO67">
        <v>0</v>
      </c>
      <c r="AP67">
        <v>440383</v>
      </c>
      <c r="AQ67">
        <v>-1219764</v>
      </c>
      <c r="AR67">
        <v>0</v>
      </c>
      <c r="AS67">
        <v>-1219764</v>
      </c>
      <c r="AT67">
        <v>-751825</v>
      </c>
      <c r="AU67">
        <v>0</v>
      </c>
      <c r="AV67">
        <v>-751825</v>
      </c>
      <c r="AW67">
        <v>-31137</v>
      </c>
      <c r="AX67">
        <v>0</v>
      </c>
      <c r="AY67">
        <v>-31137</v>
      </c>
      <c r="AZ67">
        <v>-1858</v>
      </c>
      <c r="BA67">
        <v>0</v>
      </c>
      <c r="BB67">
        <v>-1858</v>
      </c>
      <c r="BC67">
        <v>-2004584</v>
      </c>
      <c r="BD67">
        <v>0</v>
      </c>
      <c r="BE67">
        <v>0</v>
      </c>
      <c r="BF67">
        <v>0</v>
      </c>
      <c r="BG67">
        <v>-2004584</v>
      </c>
      <c r="BH67">
        <v>0</v>
      </c>
      <c r="BI67">
        <v>-2004584</v>
      </c>
      <c r="BJ67">
        <v>0</v>
      </c>
      <c r="BK67">
        <v>0</v>
      </c>
      <c r="BL67">
        <v>0</v>
      </c>
      <c r="BM67">
        <v>-395041</v>
      </c>
      <c r="BN67">
        <v>0</v>
      </c>
      <c r="BO67">
        <v>-395041</v>
      </c>
      <c r="BP67">
        <v>-395041</v>
      </c>
      <c r="BQ67">
        <v>0</v>
      </c>
      <c r="BR67">
        <v>0</v>
      </c>
      <c r="BS67">
        <v>0</v>
      </c>
      <c r="BT67">
        <v>-395041</v>
      </c>
      <c r="BU67">
        <v>0</v>
      </c>
      <c r="BV67">
        <v>-395041</v>
      </c>
      <c r="BW67">
        <v>-6221</v>
      </c>
      <c r="BX67">
        <v>0</v>
      </c>
      <c r="BY67">
        <v>-6221</v>
      </c>
      <c r="BZ67">
        <v>-4893</v>
      </c>
      <c r="CA67">
        <v>0</v>
      </c>
      <c r="CB67">
        <v>-4893</v>
      </c>
      <c r="CC67">
        <v>0</v>
      </c>
      <c r="CD67">
        <v>0</v>
      </c>
      <c r="CE67">
        <v>0</v>
      </c>
      <c r="CF67">
        <v>0</v>
      </c>
      <c r="CG67">
        <v>0</v>
      </c>
      <c r="CH67">
        <v>0</v>
      </c>
      <c r="CI67">
        <v>0</v>
      </c>
      <c r="CJ67">
        <v>0</v>
      </c>
      <c r="CK67">
        <v>0</v>
      </c>
      <c r="CL67">
        <v>0</v>
      </c>
      <c r="CM67">
        <v>0</v>
      </c>
      <c r="CN67">
        <v>0</v>
      </c>
      <c r="CO67">
        <v>0</v>
      </c>
      <c r="CP67">
        <v>0</v>
      </c>
      <c r="CQ67">
        <v>-11114</v>
      </c>
      <c r="CR67">
        <v>0</v>
      </c>
      <c r="CS67">
        <v>0</v>
      </c>
      <c r="CT67">
        <v>0</v>
      </c>
      <c r="CU67">
        <v>-11114</v>
      </c>
      <c r="CV67">
        <v>0</v>
      </c>
      <c r="CW67">
        <v>-11114</v>
      </c>
      <c r="CX67">
        <v>0</v>
      </c>
      <c r="CY67">
        <v>0</v>
      </c>
      <c r="CZ67">
        <v>0</v>
      </c>
      <c r="DA67">
        <v>0</v>
      </c>
      <c r="DB67">
        <v>0</v>
      </c>
      <c r="DC67">
        <v>0</v>
      </c>
      <c r="DD67">
        <v>-1858</v>
      </c>
      <c r="DE67">
        <v>0</v>
      </c>
      <c r="DF67">
        <v>-1858</v>
      </c>
      <c r="DG67">
        <v>0</v>
      </c>
      <c r="DH67">
        <v>0</v>
      </c>
      <c r="DI67">
        <v>0</v>
      </c>
      <c r="DJ67">
        <v>-1858</v>
      </c>
      <c r="DK67">
        <v>0</v>
      </c>
      <c r="DL67">
        <v>0</v>
      </c>
      <c r="DM67">
        <v>0</v>
      </c>
      <c r="DN67">
        <v>-1858</v>
      </c>
      <c r="DO67">
        <v>0</v>
      </c>
      <c r="DP67">
        <v>-1858</v>
      </c>
      <c r="DQ67">
        <v>19867278</v>
      </c>
      <c r="DR67">
        <v>0</v>
      </c>
      <c r="DS67">
        <v>19867278</v>
      </c>
    </row>
    <row r="68" spans="1:123" ht="12.75" x14ac:dyDescent="0.2">
      <c r="A68" s="468">
        <v>61</v>
      </c>
      <c r="B68" s="473" t="s">
        <v>0</v>
      </c>
      <c r="C68" s="403" t="s">
        <v>909</v>
      </c>
      <c r="D68" s="474" t="s">
        <v>903</v>
      </c>
      <c r="E68" s="480" t="s">
        <v>744</v>
      </c>
      <c r="F68" t="s">
        <v>926</v>
      </c>
      <c r="G68">
        <v>2563872638</v>
      </c>
      <c r="H68">
        <v>0</v>
      </c>
      <c r="I68">
        <v>2563872638</v>
      </c>
      <c r="J68">
        <v>46.6</v>
      </c>
      <c r="K68">
        <v>1194764649</v>
      </c>
      <c r="L68">
        <v>0</v>
      </c>
      <c r="M68">
        <v>14806668</v>
      </c>
      <c r="N68">
        <v>0</v>
      </c>
      <c r="O68">
        <v>1209571317</v>
      </c>
      <c r="P68">
        <v>0</v>
      </c>
      <c r="Q68">
        <v>1209571317</v>
      </c>
      <c r="R68">
        <v>-26884689</v>
      </c>
      <c r="S68">
        <v>0</v>
      </c>
      <c r="T68">
        <v>-26884689</v>
      </c>
      <c r="U68">
        <v>1392402</v>
      </c>
      <c r="V68">
        <v>0</v>
      </c>
      <c r="W68">
        <v>1392402</v>
      </c>
      <c r="X68">
        <v>-25492287</v>
      </c>
      <c r="Y68">
        <v>0</v>
      </c>
      <c r="Z68">
        <v>0</v>
      </c>
      <c r="AA68">
        <v>0</v>
      </c>
      <c r="AB68">
        <v>-25492287</v>
      </c>
      <c r="AC68">
        <v>0</v>
      </c>
      <c r="AD68">
        <v>-25492287</v>
      </c>
      <c r="AE68">
        <v>25492287</v>
      </c>
      <c r="AF68">
        <v>0</v>
      </c>
      <c r="AG68">
        <v>25492287</v>
      </c>
      <c r="AH68">
        <v>-555388</v>
      </c>
      <c r="AI68">
        <v>0</v>
      </c>
      <c r="AJ68">
        <v>-555388</v>
      </c>
      <c r="AK68">
        <v>0</v>
      </c>
      <c r="AL68">
        <v>0</v>
      </c>
      <c r="AM68">
        <v>0</v>
      </c>
      <c r="AN68">
        <v>31478901</v>
      </c>
      <c r="AO68">
        <v>0</v>
      </c>
      <c r="AP68">
        <v>31478901</v>
      </c>
      <c r="AQ68">
        <v>30923513</v>
      </c>
      <c r="AR68">
        <v>0</v>
      </c>
      <c r="AS68">
        <v>30923513</v>
      </c>
      <c r="AT68">
        <v>-15869384</v>
      </c>
      <c r="AU68">
        <v>0</v>
      </c>
      <c r="AV68">
        <v>-15869384</v>
      </c>
      <c r="AW68">
        <v>0</v>
      </c>
      <c r="AX68">
        <v>0</v>
      </c>
      <c r="AY68">
        <v>0</v>
      </c>
      <c r="AZ68">
        <v>0</v>
      </c>
      <c r="BA68">
        <v>0</v>
      </c>
      <c r="BB68">
        <v>0</v>
      </c>
      <c r="BC68">
        <v>15054129</v>
      </c>
      <c r="BD68">
        <v>0</v>
      </c>
      <c r="BE68">
        <v>-4475769</v>
      </c>
      <c r="BF68">
        <v>0</v>
      </c>
      <c r="BG68">
        <v>10578360</v>
      </c>
      <c r="BH68">
        <v>0</v>
      </c>
      <c r="BI68">
        <v>10578360</v>
      </c>
      <c r="BJ68">
        <v>-1361068</v>
      </c>
      <c r="BK68">
        <v>0</v>
      </c>
      <c r="BL68">
        <v>-1361068</v>
      </c>
      <c r="BM68">
        <v>-52454368</v>
      </c>
      <c r="BN68">
        <v>0</v>
      </c>
      <c r="BO68">
        <v>-52454368</v>
      </c>
      <c r="BP68">
        <v>-53815436</v>
      </c>
      <c r="BQ68">
        <v>0</v>
      </c>
      <c r="BR68">
        <v>-645785</v>
      </c>
      <c r="BS68">
        <v>0</v>
      </c>
      <c r="BT68">
        <v>-54461221</v>
      </c>
      <c r="BU68">
        <v>0</v>
      </c>
      <c r="BV68">
        <v>-54461221</v>
      </c>
      <c r="BW68">
        <v>-207709</v>
      </c>
      <c r="BX68">
        <v>0</v>
      </c>
      <c r="BY68">
        <v>-207709</v>
      </c>
      <c r="BZ68">
        <v>-142131</v>
      </c>
      <c r="CA68">
        <v>0</v>
      </c>
      <c r="CB68">
        <v>-142131</v>
      </c>
      <c r="CC68">
        <v>0</v>
      </c>
      <c r="CD68">
        <v>0</v>
      </c>
      <c r="CE68">
        <v>0</v>
      </c>
      <c r="CF68">
        <v>0</v>
      </c>
      <c r="CG68">
        <v>0</v>
      </c>
      <c r="CH68">
        <v>0</v>
      </c>
      <c r="CI68">
        <v>0</v>
      </c>
      <c r="CJ68">
        <v>0</v>
      </c>
      <c r="CK68">
        <v>0</v>
      </c>
      <c r="CL68">
        <v>0</v>
      </c>
      <c r="CM68">
        <v>0</v>
      </c>
      <c r="CN68">
        <v>0</v>
      </c>
      <c r="CO68">
        <v>0</v>
      </c>
      <c r="CP68">
        <v>0</v>
      </c>
      <c r="CQ68">
        <v>-349840</v>
      </c>
      <c r="CR68">
        <v>0</v>
      </c>
      <c r="CS68">
        <v>-4198</v>
      </c>
      <c r="CT68">
        <v>0</v>
      </c>
      <c r="CU68">
        <v>-354038</v>
      </c>
      <c r="CV68">
        <v>0</v>
      </c>
      <c r="CW68">
        <v>-354038</v>
      </c>
      <c r="CX68">
        <v>0</v>
      </c>
      <c r="CY68">
        <v>0</v>
      </c>
      <c r="CZ68">
        <v>0</v>
      </c>
      <c r="DA68">
        <v>-41434</v>
      </c>
      <c r="DB68">
        <v>0</v>
      </c>
      <c r="DC68">
        <v>-41434</v>
      </c>
      <c r="DD68">
        <v>0</v>
      </c>
      <c r="DE68">
        <v>0</v>
      </c>
      <c r="DF68">
        <v>0</v>
      </c>
      <c r="DG68">
        <v>0</v>
      </c>
      <c r="DH68">
        <v>0</v>
      </c>
      <c r="DI68">
        <v>0</v>
      </c>
      <c r="DJ68">
        <v>-41434</v>
      </c>
      <c r="DK68">
        <v>0</v>
      </c>
      <c r="DL68">
        <v>0</v>
      </c>
      <c r="DM68">
        <v>0</v>
      </c>
      <c r="DN68">
        <v>-41434</v>
      </c>
      <c r="DO68">
        <v>0</v>
      </c>
      <c r="DP68">
        <v>-41434</v>
      </c>
      <c r="DQ68">
        <v>1139800697</v>
      </c>
      <c r="DR68">
        <v>0</v>
      </c>
      <c r="DS68">
        <v>1139800697</v>
      </c>
    </row>
    <row r="69" spans="1:123" ht="12.75" x14ac:dyDescent="0.2">
      <c r="A69" s="468">
        <v>62</v>
      </c>
      <c r="B69" s="473" t="s">
        <v>2</v>
      </c>
      <c r="C69" s="403" t="s">
        <v>897</v>
      </c>
      <c r="D69" s="474" t="s">
        <v>901</v>
      </c>
      <c r="E69" s="480" t="s">
        <v>1</v>
      </c>
      <c r="F69" t="s">
        <v>926</v>
      </c>
      <c r="G69">
        <v>161954414</v>
      </c>
      <c r="H69">
        <v>0</v>
      </c>
      <c r="I69">
        <v>161954414</v>
      </c>
      <c r="J69">
        <v>46.6</v>
      </c>
      <c r="K69">
        <v>75470757</v>
      </c>
      <c r="L69">
        <v>0</v>
      </c>
      <c r="M69">
        <v>0</v>
      </c>
      <c r="N69">
        <v>0</v>
      </c>
      <c r="O69">
        <v>75470757</v>
      </c>
      <c r="P69">
        <v>0</v>
      </c>
      <c r="Q69">
        <v>75470757</v>
      </c>
      <c r="R69">
        <v>-3009856</v>
      </c>
      <c r="S69">
        <v>0</v>
      </c>
      <c r="T69">
        <v>-3009856</v>
      </c>
      <c r="U69">
        <v>3787551</v>
      </c>
      <c r="V69">
        <v>0</v>
      </c>
      <c r="W69">
        <v>3787551</v>
      </c>
      <c r="X69">
        <v>777695</v>
      </c>
      <c r="Y69">
        <v>0</v>
      </c>
      <c r="Z69">
        <v>0</v>
      </c>
      <c r="AA69">
        <v>0</v>
      </c>
      <c r="AB69">
        <v>777695</v>
      </c>
      <c r="AC69">
        <v>0</v>
      </c>
      <c r="AD69">
        <v>777695</v>
      </c>
      <c r="AE69">
        <v>-777695</v>
      </c>
      <c r="AF69">
        <v>0</v>
      </c>
      <c r="AG69">
        <v>-777695</v>
      </c>
      <c r="AH69">
        <v>-5143627</v>
      </c>
      <c r="AI69">
        <v>0</v>
      </c>
      <c r="AJ69">
        <v>-5143627</v>
      </c>
      <c r="AK69">
        <v>0</v>
      </c>
      <c r="AL69">
        <v>0</v>
      </c>
      <c r="AM69">
        <v>0</v>
      </c>
      <c r="AN69">
        <v>1514513</v>
      </c>
      <c r="AO69">
        <v>0</v>
      </c>
      <c r="AP69">
        <v>1514513</v>
      </c>
      <c r="AQ69">
        <v>-3629114</v>
      </c>
      <c r="AR69">
        <v>0</v>
      </c>
      <c r="AS69">
        <v>-3629114</v>
      </c>
      <c r="AT69">
        <v>-5815131</v>
      </c>
      <c r="AU69">
        <v>0</v>
      </c>
      <c r="AV69">
        <v>-5815131</v>
      </c>
      <c r="AW69">
        <v>-55708</v>
      </c>
      <c r="AX69">
        <v>0</v>
      </c>
      <c r="AY69">
        <v>-55708</v>
      </c>
      <c r="AZ69">
        <v>-4959</v>
      </c>
      <c r="BA69">
        <v>0</v>
      </c>
      <c r="BB69">
        <v>-4959</v>
      </c>
      <c r="BC69">
        <v>-9504912</v>
      </c>
      <c r="BD69">
        <v>0</v>
      </c>
      <c r="BE69">
        <v>0</v>
      </c>
      <c r="BF69">
        <v>0</v>
      </c>
      <c r="BG69">
        <v>-9504912</v>
      </c>
      <c r="BH69">
        <v>0</v>
      </c>
      <c r="BI69">
        <v>-9504912</v>
      </c>
      <c r="BJ69">
        <v>-73563</v>
      </c>
      <c r="BK69">
        <v>0</v>
      </c>
      <c r="BL69">
        <v>-73563</v>
      </c>
      <c r="BM69">
        <v>-1936878</v>
      </c>
      <c r="BN69">
        <v>0</v>
      </c>
      <c r="BO69">
        <v>-1936878</v>
      </c>
      <c r="BP69">
        <v>-2010441</v>
      </c>
      <c r="BQ69">
        <v>0</v>
      </c>
      <c r="BR69">
        <v>0</v>
      </c>
      <c r="BS69">
        <v>0</v>
      </c>
      <c r="BT69">
        <v>-2010441</v>
      </c>
      <c r="BU69">
        <v>0</v>
      </c>
      <c r="BV69">
        <v>-2010441</v>
      </c>
      <c r="BW69">
        <v>-186840</v>
      </c>
      <c r="BX69">
        <v>0</v>
      </c>
      <c r="BY69">
        <v>-186840</v>
      </c>
      <c r="BZ69">
        <v>0</v>
      </c>
      <c r="CA69">
        <v>0</v>
      </c>
      <c r="CB69">
        <v>0</v>
      </c>
      <c r="CC69">
        <v>-13438</v>
      </c>
      <c r="CD69">
        <v>0</v>
      </c>
      <c r="CE69">
        <v>-13438</v>
      </c>
      <c r="CF69">
        <v>0</v>
      </c>
      <c r="CG69">
        <v>0</v>
      </c>
      <c r="CH69">
        <v>0</v>
      </c>
      <c r="CI69">
        <v>0</v>
      </c>
      <c r="CJ69">
        <v>0</v>
      </c>
      <c r="CK69">
        <v>0</v>
      </c>
      <c r="CL69">
        <v>0</v>
      </c>
      <c r="CM69">
        <v>0</v>
      </c>
      <c r="CN69">
        <v>0</v>
      </c>
      <c r="CO69">
        <v>0</v>
      </c>
      <c r="CP69">
        <v>0</v>
      </c>
      <c r="CQ69">
        <v>-200278</v>
      </c>
      <c r="CR69">
        <v>0</v>
      </c>
      <c r="CS69">
        <v>0</v>
      </c>
      <c r="CT69">
        <v>0</v>
      </c>
      <c r="CU69">
        <v>-200278</v>
      </c>
      <c r="CV69">
        <v>0</v>
      </c>
      <c r="CW69">
        <v>-200278</v>
      </c>
      <c r="CX69">
        <v>0</v>
      </c>
      <c r="CY69">
        <v>0</v>
      </c>
      <c r="CZ69">
        <v>0</v>
      </c>
      <c r="DA69">
        <v>0</v>
      </c>
      <c r="DB69">
        <v>0</v>
      </c>
      <c r="DC69">
        <v>0</v>
      </c>
      <c r="DD69">
        <v>-4958</v>
      </c>
      <c r="DE69">
        <v>0</v>
      </c>
      <c r="DF69">
        <v>-4958</v>
      </c>
      <c r="DG69">
        <v>-1500</v>
      </c>
      <c r="DH69">
        <v>0</v>
      </c>
      <c r="DI69">
        <v>-1500</v>
      </c>
      <c r="DJ69">
        <v>-6458</v>
      </c>
      <c r="DK69">
        <v>0</v>
      </c>
      <c r="DL69">
        <v>0</v>
      </c>
      <c r="DM69">
        <v>0</v>
      </c>
      <c r="DN69">
        <v>-6458</v>
      </c>
      <c r="DO69">
        <v>0</v>
      </c>
      <c r="DP69">
        <v>-6458</v>
      </c>
      <c r="DQ69">
        <v>64526363</v>
      </c>
      <c r="DR69">
        <v>0</v>
      </c>
      <c r="DS69">
        <v>64526363</v>
      </c>
    </row>
    <row r="70" spans="1:123" ht="12.75" x14ac:dyDescent="0.2">
      <c r="A70" s="468">
        <v>63</v>
      </c>
      <c r="B70" s="473" t="s">
        <v>4</v>
      </c>
      <c r="C70" s="403" t="s">
        <v>897</v>
      </c>
      <c r="D70" s="474" t="s">
        <v>899</v>
      </c>
      <c r="E70" s="480" t="s">
        <v>3</v>
      </c>
      <c r="F70" t="s">
        <v>926</v>
      </c>
      <c r="G70">
        <v>77881051</v>
      </c>
      <c r="H70">
        <v>0</v>
      </c>
      <c r="I70">
        <v>77881051</v>
      </c>
      <c r="J70">
        <v>46.6</v>
      </c>
      <c r="K70">
        <v>36292570</v>
      </c>
      <c r="L70">
        <v>0</v>
      </c>
      <c r="M70">
        <v>0</v>
      </c>
      <c r="N70">
        <v>0</v>
      </c>
      <c r="O70">
        <v>36292570</v>
      </c>
      <c r="P70">
        <v>0</v>
      </c>
      <c r="Q70">
        <v>36292570</v>
      </c>
      <c r="R70">
        <v>-1253570</v>
      </c>
      <c r="S70">
        <v>0</v>
      </c>
      <c r="T70">
        <v>-1253570</v>
      </c>
      <c r="U70">
        <v>8135313</v>
      </c>
      <c r="V70">
        <v>0</v>
      </c>
      <c r="W70">
        <v>8135313</v>
      </c>
      <c r="X70">
        <v>6881743</v>
      </c>
      <c r="Y70">
        <v>0</v>
      </c>
      <c r="Z70">
        <v>0</v>
      </c>
      <c r="AA70">
        <v>0</v>
      </c>
      <c r="AB70">
        <v>6881743</v>
      </c>
      <c r="AC70">
        <v>0</v>
      </c>
      <c r="AD70">
        <v>6881743</v>
      </c>
      <c r="AE70">
        <v>-6881743</v>
      </c>
      <c r="AF70">
        <v>0</v>
      </c>
      <c r="AG70">
        <v>-6881743</v>
      </c>
      <c r="AH70">
        <v>-1720005</v>
      </c>
      <c r="AI70">
        <v>0</v>
      </c>
      <c r="AJ70">
        <v>-1720005</v>
      </c>
      <c r="AK70">
        <v>0</v>
      </c>
      <c r="AL70">
        <v>0</v>
      </c>
      <c r="AM70">
        <v>0</v>
      </c>
      <c r="AN70">
        <v>797972</v>
      </c>
      <c r="AO70">
        <v>0</v>
      </c>
      <c r="AP70">
        <v>797972</v>
      </c>
      <c r="AQ70">
        <v>-922033</v>
      </c>
      <c r="AR70">
        <v>0</v>
      </c>
      <c r="AS70">
        <v>-922033</v>
      </c>
      <c r="AT70">
        <v>-1332673</v>
      </c>
      <c r="AU70">
        <v>0</v>
      </c>
      <c r="AV70">
        <v>-1332673</v>
      </c>
      <c r="AW70">
        <v>-49958</v>
      </c>
      <c r="AX70">
        <v>0</v>
      </c>
      <c r="AY70">
        <v>-49958</v>
      </c>
      <c r="AZ70">
        <v>-36939</v>
      </c>
      <c r="BA70">
        <v>0</v>
      </c>
      <c r="BB70">
        <v>-36939</v>
      </c>
      <c r="BC70">
        <v>-2341603</v>
      </c>
      <c r="BD70">
        <v>0</v>
      </c>
      <c r="BE70">
        <v>0</v>
      </c>
      <c r="BF70">
        <v>0</v>
      </c>
      <c r="BG70">
        <v>-2341603</v>
      </c>
      <c r="BH70">
        <v>0</v>
      </c>
      <c r="BI70">
        <v>-2341603</v>
      </c>
      <c r="BJ70">
        <v>0</v>
      </c>
      <c r="BK70">
        <v>0</v>
      </c>
      <c r="BL70">
        <v>0</v>
      </c>
      <c r="BM70">
        <v>-218858</v>
      </c>
      <c r="BN70">
        <v>0</v>
      </c>
      <c r="BO70">
        <v>-218858</v>
      </c>
      <c r="BP70">
        <v>-218858</v>
      </c>
      <c r="BQ70">
        <v>0</v>
      </c>
      <c r="BR70">
        <v>0</v>
      </c>
      <c r="BS70">
        <v>0</v>
      </c>
      <c r="BT70">
        <v>-218858</v>
      </c>
      <c r="BU70">
        <v>0</v>
      </c>
      <c r="BV70">
        <v>-218858</v>
      </c>
      <c r="BW70">
        <v>0</v>
      </c>
      <c r="BX70">
        <v>0</v>
      </c>
      <c r="BY70">
        <v>0</v>
      </c>
      <c r="BZ70">
        <v>0</v>
      </c>
      <c r="CA70">
        <v>0</v>
      </c>
      <c r="CB70">
        <v>0</v>
      </c>
      <c r="CC70">
        <v>0</v>
      </c>
      <c r="CD70">
        <v>0</v>
      </c>
      <c r="CE70">
        <v>0</v>
      </c>
      <c r="CF70">
        <v>0</v>
      </c>
      <c r="CG70">
        <v>0</v>
      </c>
      <c r="CH70">
        <v>0</v>
      </c>
      <c r="CI70">
        <v>0</v>
      </c>
      <c r="CJ70">
        <v>0</v>
      </c>
      <c r="CK70">
        <v>0</v>
      </c>
      <c r="CL70">
        <v>0</v>
      </c>
      <c r="CM70">
        <v>0</v>
      </c>
      <c r="CN70">
        <v>0</v>
      </c>
      <c r="CO70">
        <v>0</v>
      </c>
      <c r="CP70">
        <v>0</v>
      </c>
      <c r="CQ70">
        <v>0</v>
      </c>
      <c r="CR70">
        <v>0</v>
      </c>
      <c r="CS70">
        <v>0</v>
      </c>
      <c r="CT70">
        <v>0</v>
      </c>
      <c r="CU70">
        <v>0</v>
      </c>
      <c r="CV70">
        <v>0</v>
      </c>
      <c r="CW70">
        <v>0</v>
      </c>
      <c r="CX70">
        <v>0</v>
      </c>
      <c r="CY70">
        <v>0</v>
      </c>
      <c r="CZ70">
        <v>0</v>
      </c>
      <c r="DA70">
        <v>0</v>
      </c>
      <c r="DB70">
        <v>0</v>
      </c>
      <c r="DC70">
        <v>0</v>
      </c>
      <c r="DD70">
        <v>0</v>
      </c>
      <c r="DE70">
        <v>0</v>
      </c>
      <c r="DF70">
        <v>0</v>
      </c>
      <c r="DG70">
        <v>-1500</v>
      </c>
      <c r="DH70">
        <v>0</v>
      </c>
      <c r="DI70">
        <v>-1500</v>
      </c>
      <c r="DJ70">
        <v>-1500</v>
      </c>
      <c r="DK70">
        <v>0</v>
      </c>
      <c r="DL70">
        <v>0</v>
      </c>
      <c r="DM70">
        <v>0</v>
      </c>
      <c r="DN70">
        <v>-1500</v>
      </c>
      <c r="DO70">
        <v>0</v>
      </c>
      <c r="DP70">
        <v>-1500</v>
      </c>
      <c r="DQ70">
        <v>40612352</v>
      </c>
      <c r="DR70">
        <v>0</v>
      </c>
      <c r="DS70">
        <v>40612352</v>
      </c>
    </row>
    <row r="71" spans="1:123" ht="12.75" x14ac:dyDescent="0.2">
      <c r="A71" s="468">
        <v>64</v>
      </c>
      <c r="B71" s="473" t="s">
        <v>6</v>
      </c>
      <c r="C71" s="403" t="s">
        <v>897</v>
      </c>
      <c r="D71" s="474" t="s">
        <v>900</v>
      </c>
      <c r="E71" s="480" t="s">
        <v>5</v>
      </c>
      <c r="F71" t="s">
        <v>926</v>
      </c>
      <c r="G71">
        <v>84075816</v>
      </c>
      <c r="H71">
        <v>0</v>
      </c>
      <c r="I71">
        <v>84075816</v>
      </c>
      <c r="J71">
        <v>46.6</v>
      </c>
      <c r="K71">
        <v>39179330</v>
      </c>
      <c r="L71">
        <v>0</v>
      </c>
      <c r="M71">
        <v>-300000</v>
      </c>
      <c r="N71">
        <v>0</v>
      </c>
      <c r="O71">
        <v>38879330</v>
      </c>
      <c r="P71">
        <v>0</v>
      </c>
      <c r="Q71">
        <v>38879330</v>
      </c>
      <c r="R71">
        <v>-843794</v>
      </c>
      <c r="S71">
        <v>0</v>
      </c>
      <c r="T71">
        <v>-843794</v>
      </c>
      <c r="U71">
        <v>1076599</v>
      </c>
      <c r="V71">
        <v>0</v>
      </c>
      <c r="W71">
        <v>1076599</v>
      </c>
      <c r="X71">
        <v>232805</v>
      </c>
      <c r="Y71">
        <v>0</v>
      </c>
      <c r="Z71">
        <v>0</v>
      </c>
      <c r="AA71">
        <v>0</v>
      </c>
      <c r="AB71">
        <v>232805</v>
      </c>
      <c r="AC71">
        <v>0</v>
      </c>
      <c r="AD71">
        <v>232805</v>
      </c>
      <c r="AE71">
        <v>-232805</v>
      </c>
      <c r="AF71">
        <v>0</v>
      </c>
      <c r="AG71">
        <v>-232805</v>
      </c>
      <c r="AH71">
        <v>-1665829</v>
      </c>
      <c r="AI71">
        <v>0</v>
      </c>
      <c r="AJ71">
        <v>-1665829</v>
      </c>
      <c r="AK71">
        <v>0</v>
      </c>
      <c r="AL71">
        <v>0</v>
      </c>
      <c r="AM71">
        <v>0</v>
      </c>
      <c r="AN71">
        <v>853720</v>
      </c>
      <c r="AO71">
        <v>0</v>
      </c>
      <c r="AP71">
        <v>853720</v>
      </c>
      <c r="AQ71">
        <v>-812109</v>
      </c>
      <c r="AR71">
        <v>0</v>
      </c>
      <c r="AS71">
        <v>-812109</v>
      </c>
      <c r="AT71">
        <v>-1746815</v>
      </c>
      <c r="AU71">
        <v>0</v>
      </c>
      <c r="AV71">
        <v>-1746815</v>
      </c>
      <c r="AW71">
        <v>0</v>
      </c>
      <c r="AX71">
        <v>0</v>
      </c>
      <c r="AY71">
        <v>0</v>
      </c>
      <c r="AZ71">
        <v>0</v>
      </c>
      <c r="BA71">
        <v>0</v>
      </c>
      <c r="BB71">
        <v>0</v>
      </c>
      <c r="BC71">
        <v>-2558924</v>
      </c>
      <c r="BD71">
        <v>0</v>
      </c>
      <c r="BE71">
        <v>0</v>
      </c>
      <c r="BF71">
        <v>0</v>
      </c>
      <c r="BG71">
        <v>-2558924</v>
      </c>
      <c r="BH71">
        <v>0</v>
      </c>
      <c r="BI71">
        <v>-2558924</v>
      </c>
      <c r="BJ71">
        <v>-155600</v>
      </c>
      <c r="BK71">
        <v>0</v>
      </c>
      <c r="BL71">
        <v>-155600</v>
      </c>
      <c r="BM71">
        <v>-1163955</v>
      </c>
      <c r="BN71">
        <v>0</v>
      </c>
      <c r="BO71">
        <v>-1163955</v>
      </c>
      <c r="BP71">
        <v>-1319555</v>
      </c>
      <c r="BQ71">
        <v>0</v>
      </c>
      <c r="BR71">
        <v>0</v>
      </c>
      <c r="BS71">
        <v>0</v>
      </c>
      <c r="BT71">
        <v>-1319555</v>
      </c>
      <c r="BU71">
        <v>0</v>
      </c>
      <c r="BV71">
        <v>-1319555</v>
      </c>
      <c r="BW71">
        <v>-4875</v>
      </c>
      <c r="BX71">
        <v>0</v>
      </c>
      <c r="BY71">
        <v>-4875</v>
      </c>
      <c r="BZ71">
        <v>-100872</v>
      </c>
      <c r="CA71">
        <v>0</v>
      </c>
      <c r="CB71">
        <v>-100872</v>
      </c>
      <c r="CC71">
        <v>0</v>
      </c>
      <c r="CD71">
        <v>0</v>
      </c>
      <c r="CE71">
        <v>0</v>
      </c>
      <c r="CF71">
        <v>0</v>
      </c>
      <c r="CG71">
        <v>0</v>
      </c>
      <c r="CH71">
        <v>0</v>
      </c>
      <c r="CI71">
        <v>0</v>
      </c>
      <c r="CJ71">
        <v>0</v>
      </c>
      <c r="CK71">
        <v>0</v>
      </c>
      <c r="CL71">
        <v>0</v>
      </c>
      <c r="CM71">
        <v>0</v>
      </c>
      <c r="CN71">
        <v>0</v>
      </c>
      <c r="CO71">
        <v>0</v>
      </c>
      <c r="CP71">
        <v>0</v>
      </c>
      <c r="CQ71">
        <v>-105747</v>
      </c>
      <c r="CR71">
        <v>0</v>
      </c>
      <c r="CS71">
        <v>0</v>
      </c>
      <c r="CT71">
        <v>0</v>
      </c>
      <c r="CU71">
        <v>-105747</v>
      </c>
      <c r="CV71">
        <v>0</v>
      </c>
      <c r="CW71">
        <v>-105747</v>
      </c>
      <c r="CX71">
        <v>0</v>
      </c>
      <c r="CY71">
        <v>0</v>
      </c>
      <c r="CZ71">
        <v>0</v>
      </c>
      <c r="DA71">
        <v>0</v>
      </c>
      <c r="DB71">
        <v>0</v>
      </c>
      <c r="DC71">
        <v>0</v>
      </c>
      <c r="DD71">
        <v>0</v>
      </c>
      <c r="DE71">
        <v>0</v>
      </c>
      <c r="DF71">
        <v>0</v>
      </c>
      <c r="DG71">
        <v>0</v>
      </c>
      <c r="DH71">
        <v>0</v>
      </c>
      <c r="DI71">
        <v>0</v>
      </c>
      <c r="DJ71">
        <v>0</v>
      </c>
      <c r="DK71">
        <v>0</v>
      </c>
      <c r="DL71">
        <v>0</v>
      </c>
      <c r="DM71">
        <v>0</v>
      </c>
      <c r="DN71">
        <v>0</v>
      </c>
      <c r="DO71">
        <v>0</v>
      </c>
      <c r="DP71">
        <v>0</v>
      </c>
      <c r="DQ71">
        <v>35127909</v>
      </c>
      <c r="DR71">
        <v>0</v>
      </c>
      <c r="DS71">
        <v>35127909</v>
      </c>
    </row>
    <row r="72" spans="1:123" ht="12.75" x14ac:dyDescent="0.2">
      <c r="A72" s="468">
        <v>65</v>
      </c>
      <c r="B72" s="473" t="s">
        <v>8</v>
      </c>
      <c r="C72" s="403" t="s">
        <v>529</v>
      </c>
      <c r="D72" s="474" t="s">
        <v>906</v>
      </c>
      <c r="E72" s="480" t="s">
        <v>7</v>
      </c>
      <c r="F72" t="s">
        <v>926</v>
      </c>
      <c r="G72">
        <v>453286493</v>
      </c>
      <c r="H72">
        <v>2126400</v>
      </c>
      <c r="I72">
        <v>455412893</v>
      </c>
      <c r="J72">
        <v>46.6</v>
      </c>
      <c r="K72">
        <v>211231506</v>
      </c>
      <c r="L72">
        <v>990902</v>
      </c>
      <c r="M72">
        <v>0</v>
      </c>
      <c r="N72">
        <v>0</v>
      </c>
      <c r="O72">
        <v>211231506</v>
      </c>
      <c r="P72">
        <v>990902</v>
      </c>
      <c r="Q72">
        <v>212222408</v>
      </c>
      <c r="R72">
        <v>-9276370</v>
      </c>
      <c r="S72">
        <v>-19919</v>
      </c>
      <c r="T72">
        <v>-9296289</v>
      </c>
      <c r="U72">
        <v>9769596</v>
      </c>
      <c r="V72">
        <v>11422</v>
      </c>
      <c r="W72">
        <v>9781018</v>
      </c>
      <c r="X72">
        <v>493226</v>
      </c>
      <c r="Y72">
        <v>-8497</v>
      </c>
      <c r="Z72">
        <v>0</v>
      </c>
      <c r="AA72">
        <v>0</v>
      </c>
      <c r="AB72">
        <v>493226</v>
      </c>
      <c r="AC72">
        <v>-8497</v>
      </c>
      <c r="AD72">
        <v>484729</v>
      </c>
      <c r="AE72">
        <v>-493226</v>
      </c>
      <c r="AF72">
        <v>8497</v>
      </c>
      <c r="AG72">
        <v>-484729</v>
      </c>
      <c r="AH72">
        <v>-30899009</v>
      </c>
      <c r="AI72">
        <v>-6602</v>
      </c>
      <c r="AJ72">
        <v>-30905611</v>
      </c>
      <c r="AK72">
        <v>-62524</v>
      </c>
      <c r="AL72">
        <v>0</v>
      </c>
      <c r="AM72">
        <v>-62524</v>
      </c>
      <c r="AN72">
        <v>3162829</v>
      </c>
      <c r="AO72">
        <v>21561</v>
      </c>
      <c r="AP72">
        <v>3184390</v>
      </c>
      <c r="AQ72">
        <v>-27736180</v>
      </c>
      <c r="AR72">
        <v>14959</v>
      </c>
      <c r="AS72">
        <v>-27721221</v>
      </c>
      <c r="AT72">
        <v>-17242048</v>
      </c>
      <c r="AU72">
        <v>-1878</v>
      </c>
      <c r="AV72">
        <v>-17243926</v>
      </c>
      <c r="AW72">
        <v>-213416</v>
      </c>
      <c r="AX72">
        <v>0</v>
      </c>
      <c r="AY72">
        <v>-213416</v>
      </c>
      <c r="AZ72">
        <v>-183504</v>
      </c>
      <c r="BA72">
        <v>0</v>
      </c>
      <c r="BB72">
        <v>-183504</v>
      </c>
      <c r="BC72">
        <v>-45375148</v>
      </c>
      <c r="BD72">
        <v>13081</v>
      </c>
      <c r="BE72">
        <v>0</v>
      </c>
      <c r="BF72">
        <v>0</v>
      </c>
      <c r="BG72">
        <v>-45375148</v>
      </c>
      <c r="BH72">
        <v>13081</v>
      </c>
      <c r="BI72">
        <v>-45362067</v>
      </c>
      <c r="BJ72">
        <v>-79188</v>
      </c>
      <c r="BK72">
        <v>0</v>
      </c>
      <c r="BL72">
        <v>-79188</v>
      </c>
      <c r="BM72">
        <v>-3490369</v>
      </c>
      <c r="BN72">
        <v>0</v>
      </c>
      <c r="BO72">
        <v>-3490369</v>
      </c>
      <c r="BP72">
        <v>-3569557</v>
      </c>
      <c r="BQ72">
        <v>0</v>
      </c>
      <c r="BR72">
        <v>0</v>
      </c>
      <c r="BS72">
        <v>0</v>
      </c>
      <c r="BT72">
        <v>-3569557</v>
      </c>
      <c r="BU72">
        <v>0</v>
      </c>
      <c r="BV72">
        <v>-3569557</v>
      </c>
      <c r="BW72">
        <v>-723961</v>
      </c>
      <c r="BX72">
        <v>0</v>
      </c>
      <c r="BY72">
        <v>-723961</v>
      </c>
      <c r="BZ72">
        <v>-273465</v>
      </c>
      <c r="CA72">
        <v>0</v>
      </c>
      <c r="CB72">
        <v>-273465</v>
      </c>
      <c r="CC72">
        <v>-7210</v>
      </c>
      <c r="CD72">
        <v>0</v>
      </c>
      <c r="CE72">
        <v>-7210</v>
      </c>
      <c r="CF72">
        <v>0</v>
      </c>
      <c r="CG72">
        <v>0</v>
      </c>
      <c r="CH72">
        <v>0</v>
      </c>
      <c r="CI72">
        <v>-11795</v>
      </c>
      <c r="CJ72">
        <v>0</v>
      </c>
      <c r="CK72">
        <v>-11795</v>
      </c>
      <c r="CL72">
        <v>0</v>
      </c>
      <c r="CM72">
        <v>-230788</v>
      </c>
      <c r="CN72">
        <v>-230788</v>
      </c>
      <c r="CO72">
        <v>-230788</v>
      </c>
      <c r="CP72">
        <v>0</v>
      </c>
      <c r="CQ72">
        <v>-1016431</v>
      </c>
      <c r="CR72">
        <v>-230788</v>
      </c>
      <c r="CS72">
        <v>0</v>
      </c>
      <c r="CT72">
        <v>0</v>
      </c>
      <c r="CU72">
        <v>-1016431</v>
      </c>
      <c r="CV72">
        <v>-230788</v>
      </c>
      <c r="CW72">
        <v>-1247219</v>
      </c>
      <c r="CX72">
        <v>-2471</v>
      </c>
      <c r="CY72">
        <v>0</v>
      </c>
      <c r="CZ72">
        <v>-2471</v>
      </c>
      <c r="DA72">
        <v>-8845</v>
      </c>
      <c r="DB72">
        <v>0</v>
      </c>
      <c r="DC72">
        <v>-8845</v>
      </c>
      <c r="DD72">
        <v>-183504</v>
      </c>
      <c r="DE72">
        <v>0</v>
      </c>
      <c r="DF72">
        <v>-183504</v>
      </c>
      <c r="DG72">
        <v>-30000</v>
      </c>
      <c r="DH72">
        <v>0</v>
      </c>
      <c r="DI72">
        <v>-30000</v>
      </c>
      <c r="DJ72">
        <v>-224820</v>
      </c>
      <c r="DK72">
        <v>0</v>
      </c>
      <c r="DL72">
        <v>0</v>
      </c>
      <c r="DM72">
        <v>0</v>
      </c>
      <c r="DN72">
        <v>-224820</v>
      </c>
      <c r="DO72">
        <v>0</v>
      </c>
      <c r="DP72">
        <v>-224820</v>
      </c>
      <c r="DQ72">
        <v>161538776</v>
      </c>
      <c r="DR72">
        <v>764698</v>
      </c>
      <c r="DS72">
        <v>162303474</v>
      </c>
    </row>
    <row r="73" spans="1:123" ht="12.75" x14ac:dyDescent="0.2">
      <c r="A73" s="468">
        <v>66</v>
      </c>
      <c r="B73" s="473" t="s">
        <v>10</v>
      </c>
      <c r="C73" s="403" t="s">
        <v>897</v>
      </c>
      <c r="D73" s="474" t="s">
        <v>906</v>
      </c>
      <c r="E73" s="480" t="s">
        <v>9</v>
      </c>
      <c r="F73" t="s">
        <v>926</v>
      </c>
      <c r="G73">
        <v>88117962</v>
      </c>
      <c r="H73">
        <v>0</v>
      </c>
      <c r="I73">
        <v>88117962</v>
      </c>
      <c r="J73">
        <v>46.6</v>
      </c>
      <c r="K73">
        <v>41062970</v>
      </c>
      <c r="L73">
        <v>0</v>
      </c>
      <c r="M73">
        <v>398744</v>
      </c>
      <c r="N73">
        <v>0</v>
      </c>
      <c r="O73">
        <v>41461714</v>
      </c>
      <c r="P73">
        <v>0</v>
      </c>
      <c r="Q73">
        <v>41461714</v>
      </c>
      <c r="R73">
        <v>-2591467</v>
      </c>
      <c r="S73">
        <v>0</v>
      </c>
      <c r="T73">
        <v>-2591467</v>
      </c>
      <c r="U73">
        <v>500555</v>
      </c>
      <c r="V73">
        <v>0</v>
      </c>
      <c r="W73">
        <v>500555</v>
      </c>
      <c r="X73">
        <v>-2090912</v>
      </c>
      <c r="Y73">
        <v>0</v>
      </c>
      <c r="Z73">
        <v>0</v>
      </c>
      <c r="AA73">
        <v>0</v>
      </c>
      <c r="AB73">
        <v>-2090912</v>
      </c>
      <c r="AC73">
        <v>0</v>
      </c>
      <c r="AD73">
        <v>-2090912</v>
      </c>
      <c r="AE73">
        <v>2090912</v>
      </c>
      <c r="AF73">
        <v>0</v>
      </c>
      <c r="AG73">
        <v>2090912</v>
      </c>
      <c r="AH73">
        <v>-1594939</v>
      </c>
      <c r="AI73">
        <v>0</v>
      </c>
      <c r="AJ73">
        <v>-1594939</v>
      </c>
      <c r="AK73">
        <v>-8502</v>
      </c>
      <c r="AL73">
        <v>0</v>
      </c>
      <c r="AM73">
        <v>-8502</v>
      </c>
      <c r="AN73">
        <v>635380</v>
      </c>
      <c r="AO73">
        <v>0</v>
      </c>
      <c r="AP73">
        <v>635380</v>
      </c>
      <c r="AQ73">
        <v>-959559</v>
      </c>
      <c r="AR73">
        <v>0</v>
      </c>
      <c r="AS73">
        <v>-959559</v>
      </c>
      <c r="AT73">
        <v>-2293982</v>
      </c>
      <c r="AU73">
        <v>0</v>
      </c>
      <c r="AV73">
        <v>-2293982</v>
      </c>
      <c r="AW73">
        <v>-44857</v>
      </c>
      <c r="AX73">
        <v>0</v>
      </c>
      <c r="AY73">
        <v>-44857</v>
      </c>
      <c r="AZ73">
        <v>-32739</v>
      </c>
      <c r="BA73">
        <v>0</v>
      </c>
      <c r="BB73">
        <v>-32739</v>
      </c>
      <c r="BC73">
        <v>-3331137</v>
      </c>
      <c r="BD73">
        <v>0</v>
      </c>
      <c r="BE73">
        <v>-9320</v>
      </c>
      <c r="BF73">
        <v>0</v>
      </c>
      <c r="BG73">
        <v>-3340457</v>
      </c>
      <c r="BH73">
        <v>0</v>
      </c>
      <c r="BI73">
        <v>-3340457</v>
      </c>
      <c r="BJ73">
        <v>0</v>
      </c>
      <c r="BK73">
        <v>0</v>
      </c>
      <c r="BL73">
        <v>0</v>
      </c>
      <c r="BM73">
        <v>-723399</v>
      </c>
      <c r="BN73">
        <v>0</v>
      </c>
      <c r="BO73">
        <v>-723399</v>
      </c>
      <c r="BP73">
        <v>-723399</v>
      </c>
      <c r="BQ73">
        <v>0</v>
      </c>
      <c r="BR73">
        <v>0</v>
      </c>
      <c r="BS73">
        <v>0</v>
      </c>
      <c r="BT73">
        <v>-723399</v>
      </c>
      <c r="BU73">
        <v>0</v>
      </c>
      <c r="BV73">
        <v>-723399</v>
      </c>
      <c r="BW73">
        <v>-54663</v>
      </c>
      <c r="BX73">
        <v>0</v>
      </c>
      <c r="BY73">
        <v>-54663</v>
      </c>
      <c r="BZ73">
        <v>-6549</v>
      </c>
      <c r="CA73">
        <v>0</v>
      </c>
      <c r="CB73">
        <v>-6549</v>
      </c>
      <c r="CC73">
        <v>-85</v>
      </c>
      <c r="CD73">
        <v>0</v>
      </c>
      <c r="CE73">
        <v>-85</v>
      </c>
      <c r="CF73">
        <v>0</v>
      </c>
      <c r="CG73">
        <v>0</v>
      </c>
      <c r="CH73">
        <v>0</v>
      </c>
      <c r="CI73">
        <v>0</v>
      </c>
      <c r="CJ73">
        <v>0</v>
      </c>
      <c r="CK73">
        <v>0</v>
      </c>
      <c r="CL73">
        <v>0</v>
      </c>
      <c r="CM73">
        <v>0</v>
      </c>
      <c r="CN73">
        <v>0</v>
      </c>
      <c r="CO73">
        <v>0</v>
      </c>
      <c r="CP73">
        <v>0</v>
      </c>
      <c r="CQ73">
        <v>-61297</v>
      </c>
      <c r="CR73">
        <v>0</v>
      </c>
      <c r="CS73">
        <v>0</v>
      </c>
      <c r="CT73">
        <v>0</v>
      </c>
      <c r="CU73">
        <v>-61297</v>
      </c>
      <c r="CV73">
        <v>0</v>
      </c>
      <c r="CW73">
        <v>-61297</v>
      </c>
      <c r="CX73">
        <v>0</v>
      </c>
      <c r="CY73">
        <v>0</v>
      </c>
      <c r="CZ73">
        <v>0</v>
      </c>
      <c r="DA73">
        <v>-8682</v>
      </c>
      <c r="DB73">
        <v>0</v>
      </c>
      <c r="DC73">
        <v>-8682</v>
      </c>
      <c r="DD73">
        <v>-32739</v>
      </c>
      <c r="DE73">
        <v>0</v>
      </c>
      <c r="DF73">
        <v>-32739</v>
      </c>
      <c r="DG73">
        <v>0</v>
      </c>
      <c r="DH73">
        <v>0</v>
      </c>
      <c r="DI73">
        <v>0</v>
      </c>
      <c r="DJ73">
        <v>-41421</v>
      </c>
      <c r="DK73">
        <v>0</v>
      </c>
      <c r="DL73">
        <v>0</v>
      </c>
      <c r="DM73">
        <v>0</v>
      </c>
      <c r="DN73">
        <v>-41421</v>
      </c>
      <c r="DO73">
        <v>0</v>
      </c>
      <c r="DP73">
        <v>-41421</v>
      </c>
      <c r="DQ73">
        <v>35204228</v>
      </c>
      <c r="DR73">
        <v>0</v>
      </c>
      <c r="DS73">
        <v>35204228</v>
      </c>
    </row>
    <row r="74" spans="1:123" ht="12.75" x14ac:dyDescent="0.2">
      <c r="A74" s="468">
        <v>67</v>
      </c>
      <c r="B74" s="473" t="s">
        <v>12</v>
      </c>
      <c r="C74" s="403" t="s">
        <v>904</v>
      </c>
      <c r="D74" s="474" t="s">
        <v>907</v>
      </c>
      <c r="E74" s="480" t="s">
        <v>11</v>
      </c>
      <c r="F74" t="s">
        <v>926</v>
      </c>
      <c r="G74">
        <v>310891076</v>
      </c>
      <c r="H74">
        <v>0</v>
      </c>
      <c r="I74">
        <v>310891076</v>
      </c>
      <c r="J74">
        <v>46.6</v>
      </c>
      <c r="K74">
        <v>144875241</v>
      </c>
      <c r="L74">
        <v>0</v>
      </c>
      <c r="M74">
        <v>0</v>
      </c>
      <c r="N74">
        <v>0</v>
      </c>
      <c r="O74">
        <v>144875241</v>
      </c>
      <c r="P74">
        <v>0</v>
      </c>
      <c r="Q74">
        <v>144875241</v>
      </c>
      <c r="R74">
        <v>-4070437</v>
      </c>
      <c r="S74">
        <v>0</v>
      </c>
      <c r="T74">
        <v>-4070437</v>
      </c>
      <c r="U74">
        <v>7889287</v>
      </c>
      <c r="V74">
        <v>0</v>
      </c>
      <c r="W74">
        <v>7889287</v>
      </c>
      <c r="X74">
        <v>3818850</v>
      </c>
      <c r="Y74">
        <v>0</v>
      </c>
      <c r="Z74">
        <v>0</v>
      </c>
      <c r="AA74">
        <v>0</v>
      </c>
      <c r="AB74">
        <v>3818850</v>
      </c>
      <c r="AC74">
        <v>0</v>
      </c>
      <c r="AD74">
        <v>3818850</v>
      </c>
      <c r="AE74">
        <v>-3818850</v>
      </c>
      <c r="AF74">
        <v>0</v>
      </c>
      <c r="AG74">
        <v>-3818850</v>
      </c>
      <c r="AH74">
        <v>-7305124</v>
      </c>
      <c r="AI74">
        <v>0</v>
      </c>
      <c r="AJ74">
        <v>-7305124</v>
      </c>
      <c r="AK74">
        <v>-1631</v>
      </c>
      <c r="AL74">
        <v>0</v>
      </c>
      <c r="AM74">
        <v>-1631</v>
      </c>
      <c r="AN74">
        <v>3168377</v>
      </c>
      <c r="AO74">
        <v>0</v>
      </c>
      <c r="AP74">
        <v>3168377</v>
      </c>
      <c r="AQ74">
        <v>-4136747</v>
      </c>
      <c r="AR74">
        <v>0</v>
      </c>
      <c r="AS74">
        <v>-4136747</v>
      </c>
      <c r="AT74">
        <v>-15478578</v>
      </c>
      <c r="AU74">
        <v>0</v>
      </c>
      <c r="AV74">
        <v>-15478578</v>
      </c>
      <c r="AW74">
        <v>-64511</v>
      </c>
      <c r="AX74">
        <v>0</v>
      </c>
      <c r="AY74">
        <v>-64511</v>
      </c>
      <c r="AZ74">
        <v>0</v>
      </c>
      <c r="BA74">
        <v>0</v>
      </c>
      <c r="BB74">
        <v>0</v>
      </c>
      <c r="BC74">
        <v>-19679836</v>
      </c>
      <c r="BD74">
        <v>0</v>
      </c>
      <c r="BE74">
        <v>0</v>
      </c>
      <c r="BF74">
        <v>0</v>
      </c>
      <c r="BG74">
        <v>-19679836</v>
      </c>
      <c r="BH74">
        <v>0</v>
      </c>
      <c r="BI74">
        <v>-19679836</v>
      </c>
      <c r="BJ74">
        <v>0</v>
      </c>
      <c r="BK74">
        <v>0</v>
      </c>
      <c r="BL74">
        <v>0</v>
      </c>
      <c r="BM74">
        <v>-2200000</v>
      </c>
      <c r="BN74">
        <v>0</v>
      </c>
      <c r="BO74">
        <v>-2200000</v>
      </c>
      <c r="BP74">
        <v>-2200000</v>
      </c>
      <c r="BQ74">
        <v>0</v>
      </c>
      <c r="BR74">
        <v>0</v>
      </c>
      <c r="BS74">
        <v>0</v>
      </c>
      <c r="BT74">
        <v>-2200000</v>
      </c>
      <c r="BU74">
        <v>0</v>
      </c>
      <c r="BV74">
        <v>-2200000</v>
      </c>
      <c r="BW74">
        <v>-360000</v>
      </c>
      <c r="BX74">
        <v>0</v>
      </c>
      <c r="BY74">
        <v>-360000</v>
      </c>
      <c r="BZ74">
        <v>-28000</v>
      </c>
      <c r="CA74">
        <v>0</v>
      </c>
      <c r="CB74">
        <v>-28000</v>
      </c>
      <c r="CC74">
        <v>-15000</v>
      </c>
      <c r="CD74">
        <v>0</v>
      </c>
      <c r="CE74">
        <v>-15000</v>
      </c>
      <c r="CF74">
        <v>0</v>
      </c>
      <c r="CG74">
        <v>0</v>
      </c>
      <c r="CH74">
        <v>0</v>
      </c>
      <c r="CI74">
        <v>0</v>
      </c>
      <c r="CJ74">
        <v>0</v>
      </c>
      <c r="CK74">
        <v>0</v>
      </c>
      <c r="CL74">
        <v>0</v>
      </c>
      <c r="CM74">
        <v>0</v>
      </c>
      <c r="CN74">
        <v>0</v>
      </c>
      <c r="CO74">
        <v>0</v>
      </c>
      <c r="CP74">
        <v>0</v>
      </c>
      <c r="CQ74">
        <v>-403000</v>
      </c>
      <c r="CR74">
        <v>0</v>
      </c>
      <c r="CS74">
        <v>0</v>
      </c>
      <c r="CT74">
        <v>0</v>
      </c>
      <c r="CU74">
        <v>-403000</v>
      </c>
      <c r="CV74">
        <v>0</v>
      </c>
      <c r="CW74">
        <v>-403000</v>
      </c>
      <c r="CX74">
        <v>-344262</v>
      </c>
      <c r="CY74">
        <v>0</v>
      </c>
      <c r="CZ74">
        <v>-344262</v>
      </c>
      <c r="DA74">
        <v>-21927</v>
      </c>
      <c r="DB74">
        <v>0</v>
      </c>
      <c r="DC74">
        <v>-21927</v>
      </c>
      <c r="DD74">
        <v>0</v>
      </c>
      <c r="DE74">
        <v>0</v>
      </c>
      <c r="DF74">
        <v>0</v>
      </c>
      <c r="DG74">
        <v>0</v>
      </c>
      <c r="DH74">
        <v>0</v>
      </c>
      <c r="DI74">
        <v>0</v>
      </c>
      <c r="DJ74">
        <v>-366189</v>
      </c>
      <c r="DK74">
        <v>0</v>
      </c>
      <c r="DL74">
        <v>0</v>
      </c>
      <c r="DM74">
        <v>0</v>
      </c>
      <c r="DN74">
        <v>-366189</v>
      </c>
      <c r="DO74">
        <v>0</v>
      </c>
      <c r="DP74">
        <v>-366189</v>
      </c>
      <c r="DQ74">
        <v>126045066</v>
      </c>
      <c r="DR74">
        <v>0</v>
      </c>
      <c r="DS74">
        <v>126045066</v>
      </c>
    </row>
    <row r="75" spans="1:123" ht="12.75" x14ac:dyDescent="0.2">
      <c r="A75" s="468">
        <v>68</v>
      </c>
      <c r="B75" s="473" t="s">
        <v>14</v>
      </c>
      <c r="C75" s="403" t="s">
        <v>897</v>
      </c>
      <c r="D75" s="474" t="s">
        <v>905</v>
      </c>
      <c r="E75" s="480" t="s">
        <v>13</v>
      </c>
      <c r="F75" t="s">
        <v>926</v>
      </c>
      <c r="G75">
        <v>50286982</v>
      </c>
      <c r="H75">
        <v>0</v>
      </c>
      <c r="I75">
        <v>50286982</v>
      </c>
      <c r="J75">
        <v>46.6</v>
      </c>
      <c r="K75">
        <v>23433734</v>
      </c>
      <c r="L75">
        <v>0</v>
      </c>
      <c r="M75">
        <v>0</v>
      </c>
      <c r="N75">
        <v>0</v>
      </c>
      <c r="O75">
        <v>23433734</v>
      </c>
      <c r="P75">
        <v>0</v>
      </c>
      <c r="Q75">
        <v>23433734</v>
      </c>
      <c r="R75">
        <v>-1111111</v>
      </c>
      <c r="S75">
        <v>0</v>
      </c>
      <c r="T75">
        <v>-1111111</v>
      </c>
      <c r="U75">
        <v>789347</v>
      </c>
      <c r="V75">
        <v>0</v>
      </c>
      <c r="W75">
        <v>789347</v>
      </c>
      <c r="X75">
        <v>-321764</v>
      </c>
      <c r="Y75">
        <v>0</v>
      </c>
      <c r="Z75">
        <v>0</v>
      </c>
      <c r="AA75">
        <v>0</v>
      </c>
      <c r="AB75">
        <v>-321764</v>
      </c>
      <c r="AC75">
        <v>0</v>
      </c>
      <c r="AD75">
        <v>-321764</v>
      </c>
      <c r="AE75">
        <v>321764</v>
      </c>
      <c r="AF75">
        <v>0</v>
      </c>
      <c r="AG75">
        <v>321764</v>
      </c>
      <c r="AH75">
        <v>-3039283</v>
      </c>
      <c r="AI75">
        <v>0</v>
      </c>
      <c r="AJ75">
        <v>-3039283</v>
      </c>
      <c r="AK75">
        <v>0</v>
      </c>
      <c r="AL75">
        <v>0</v>
      </c>
      <c r="AM75">
        <v>0</v>
      </c>
      <c r="AN75">
        <v>338738</v>
      </c>
      <c r="AO75">
        <v>0</v>
      </c>
      <c r="AP75">
        <v>338738</v>
      </c>
      <c r="AQ75">
        <v>-2700545</v>
      </c>
      <c r="AR75">
        <v>0</v>
      </c>
      <c r="AS75">
        <v>-2700545</v>
      </c>
      <c r="AT75">
        <v>-1145397</v>
      </c>
      <c r="AU75">
        <v>0</v>
      </c>
      <c r="AV75">
        <v>-1145397</v>
      </c>
      <c r="AW75">
        <v>-23007</v>
      </c>
      <c r="AX75">
        <v>0</v>
      </c>
      <c r="AY75">
        <v>-23007</v>
      </c>
      <c r="AZ75">
        <v>-25699</v>
      </c>
      <c r="BA75">
        <v>0</v>
      </c>
      <c r="BB75">
        <v>-25699</v>
      </c>
      <c r="BC75">
        <v>-3894648</v>
      </c>
      <c r="BD75">
        <v>0</v>
      </c>
      <c r="BE75">
        <v>0</v>
      </c>
      <c r="BF75">
        <v>0</v>
      </c>
      <c r="BG75">
        <v>-3894648</v>
      </c>
      <c r="BH75">
        <v>0</v>
      </c>
      <c r="BI75">
        <v>-3894648</v>
      </c>
      <c r="BJ75">
        <v>0</v>
      </c>
      <c r="BK75">
        <v>0</v>
      </c>
      <c r="BL75">
        <v>0</v>
      </c>
      <c r="BM75">
        <v>-648948</v>
      </c>
      <c r="BN75">
        <v>0</v>
      </c>
      <c r="BO75">
        <v>-648948</v>
      </c>
      <c r="BP75">
        <v>-648948</v>
      </c>
      <c r="BQ75">
        <v>0</v>
      </c>
      <c r="BR75">
        <v>0</v>
      </c>
      <c r="BS75">
        <v>0</v>
      </c>
      <c r="BT75">
        <v>-648948</v>
      </c>
      <c r="BU75">
        <v>0</v>
      </c>
      <c r="BV75">
        <v>-648948</v>
      </c>
      <c r="BW75">
        <v>-22306</v>
      </c>
      <c r="BX75">
        <v>0</v>
      </c>
      <c r="BY75">
        <v>-22306</v>
      </c>
      <c r="BZ75">
        <v>-7329</v>
      </c>
      <c r="CA75">
        <v>0</v>
      </c>
      <c r="CB75">
        <v>-7329</v>
      </c>
      <c r="CC75">
        <v>0</v>
      </c>
      <c r="CD75">
        <v>0</v>
      </c>
      <c r="CE75">
        <v>0</v>
      </c>
      <c r="CF75">
        <v>0</v>
      </c>
      <c r="CG75">
        <v>0</v>
      </c>
      <c r="CH75">
        <v>0</v>
      </c>
      <c r="CI75">
        <v>0</v>
      </c>
      <c r="CJ75">
        <v>0</v>
      </c>
      <c r="CK75">
        <v>0</v>
      </c>
      <c r="CL75">
        <v>0</v>
      </c>
      <c r="CM75">
        <v>0</v>
      </c>
      <c r="CN75">
        <v>0</v>
      </c>
      <c r="CO75">
        <v>0</v>
      </c>
      <c r="CP75">
        <v>0</v>
      </c>
      <c r="CQ75">
        <v>-29635</v>
      </c>
      <c r="CR75">
        <v>0</v>
      </c>
      <c r="CS75">
        <v>0</v>
      </c>
      <c r="CT75">
        <v>0</v>
      </c>
      <c r="CU75">
        <v>-29635</v>
      </c>
      <c r="CV75">
        <v>0</v>
      </c>
      <c r="CW75">
        <v>-29635</v>
      </c>
      <c r="CX75">
        <v>0</v>
      </c>
      <c r="CY75">
        <v>0</v>
      </c>
      <c r="CZ75">
        <v>0</v>
      </c>
      <c r="DA75">
        <v>0</v>
      </c>
      <c r="DB75">
        <v>0</v>
      </c>
      <c r="DC75">
        <v>0</v>
      </c>
      <c r="DD75">
        <v>-25699</v>
      </c>
      <c r="DE75">
        <v>0</v>
      </c>
      <c r="DF75">
        <v>-25699</v>
      </c>
      <c r="DG75">
        <v>0</v>
      </c>
      <c r="DH75">
        <v>0</v>
      </c>
      <c r="DI75">
        <v>0</v>
      </c>
      <c r="DJ75">
        <v>-25699</v>
      </c>
      <c r="DK75">
        <v>0</v>
      </c>
      <c r="DL75">
        <v>0</v>
      </c>
      <c r="DM75">
        <v>0</v>
      </c>
      <c r="DN75">
        <v>-25699</v>
      </c>
      <c r="DO75">
        <v>0</v>
      </c>
      <c r="DP75">
        <v>-25699</v>
      </c>
      <c r="DQ75">
        <v>18513040</v>
      </c>
      <c r="DR75">
        <v>0</v>
      </c>
      <c r="DS75">
        <v>18513040</v>
      </c>
    </row>
    <row r="76" spans="1:123" ht="12.75" x14ac:dyDescent="0.2">
      <c r="A76" s="468">
        <v>69</v>
      </c>
      <c r="B76" s="473" t="s">
        <v>16</v>
      </c>
      <c r="C76" s="403" t="s">
        <v>897</v>
      </c>
      <c r="D76" s="474" t="s">
        <v>898</v>
      </c>
      <c r="E76" s="480" t="s">
        <v>15</v>
      </c>
      <c r="F76" t="s">
        <v>926</v>
      </c>
      <c r="G76">
        <v>270429979</v>
      </c>
      <c r="H76">
        <v>0</v>
      </c>
      <c r="I76">
        <v>270429979</v>
      </c>
      <c r="J76">
        <v>46.6</v>
      </c>
      <c r="K76">
        <v>126020370</v>
      </c>
      <c r="L76">
        <v>0</v>
      </c>
      <c r="M76">
        <v>2213392</v>
      </c>
      <c r="N76">
        <v>0</v>
      </c>
      <c r="O76">
        <v>128233762</v>
      </c>
      <c r="P76">
        <v>0</v>
      </c>
      <c r="Q76">
        <v>128233762</v>
      </c>
      <c r="R76">
        <v>-2266163</v>
      </c>
      <c r="S76">
        <v>0</v>
      </c>
      <c r="T76">
        <v>-2266163</v>
      </c>
      <c r="U76">
        <v>6241876</v>
      </c>
      <c r="V76">
        <v>0</v>
      </c>
      <c r="W76">
        <v>6241876</v>
      </c>
      <c r="X76">
        <v>3975713</v>
      </c>
      <c r="Y76">
        <v>0</v>
      </c>
      <c r="Z76">
        <v>0</v>
      </c>
      <c r="AA76">
        <v>0</v>
      </c>
      <c r="AB76">
        <v>3975713</v>
      </c>
      <c r="AC76">
        <v>0</v>
      </c>
      <c r="AD76">
        <v>3975713</v>
      </c>
      <c r="AE76">
        <v>-3975713</v>
      </c>
      <c r="AF76">
        <v>0</v>
      </c>
      <c r="AG76">
        <v>-3975713</v>
      </c>
      <c r="AH76">
        <v>-1492138</v>
      </c>
      <c r="AI76">
        <v>0</v>
      </c>
      <c r="AJ76">
        <v>-1492138</v>
      </c>
      <c r="AK76">
        <v>-2991</v>
      </c>
      <c r="AL76">
        <v>0</v>
      </c>
      <c r="AM76">
        <v>-2991</v>
      </c>
      <c r="AN76">
        <v>3135746</v>
      </c>
      <c r="AO76">
        <v>0</v>
      </c>
      <c r="AP76">
        <v>3135746</v>
      </c>
      <c r="AQ76">
        <v>1643608</v>
      </c>
      <c r="AR76">
        <v>0</v>
      </c>
      <c r="AS76">
        <v>1643608</v>
      </c>
      <c r="AT76">
        <v>-3093086</v>
      </c>
      <c r="AU76">
        <v>0</v>
      </c>
      <c r="AV76">
        <v>-3093086</v>
      </c>
      <c r="AW76">
        <v>-32021</v>
      </c>
      <c r="AX76">
        <v>0</v>
      </c>
      <c r="AY76">
        <v>-32021</v>
      </c>
      <c r="AZ76">
        <v>0</v>
      </c>
      <c r="BA76">
        <v>0</v>
      </c>
      <c r="BB76">
        <v>0</v>
      </c>
      <c r="BC76">
        <v>-1481499</v>
      </c>
      <c r="BD76">
        <v>0</v>
      </c>
      <c r="BE76">
        <v>-27782</v>
      </c>
      <c r="BF76">
        <v>0</v>
      </c>
      <c r="BG76">
        <v>-1509281</v>
      </c>
      <c r="BH76">
        <v>0</v>
      </c>
      <c r="BI76">
        <v>-1509281</v>
      </c>
      <c r="BJ76">
        <v>-13950</v>
      </c>
      <c r="BK76">
        <v>0</v>
      </c>
      <c r="BL76">
        <v>-13950</v>
      </c>
      <c r="BM76">
        <v>-4076629</v>
      </c>
      <c r="BN76">
        <v>0</v>
      </c>
      <c r="BO76">
        <v>-4076629</v>
      </c>
      <c r="BP76">
        <v>-4090579</v>
      </c>
      <c r="BQ76">
        <v>0</v>
      </c>
      <c r="BR76">
        <v>0</v>
      </c>
      <c r="BS76">
        <v>0</v>
      </c>
      <c r="BT76">
        <v>-4090579</v>
      </c>
      <c r="BU76">
        <v>0</v>
      </c>
      <c r="BV76">
        <v>-4090579</v>
      </c>
      <c r="BW76">
        <v>-278991</v>
      </c>
      <c r="BX76">
        <v>0</v>
      </c>
      <c r="BY76">
        <v>-278991</v>
      </c>
      <c r="BZ76">
        <v>-128889</v>
      </c>
      <c r="CA76">
        <v>0</v>
      </c>
      <c r="CB76">
        <v>-128889</v>
      </c>
      <c r="CC76">
        <v>-2385</v>
      </c>
      <c r="CD76">
        <v>0</v>
      </c>
      <c r="CE76">
        <v>-2385</v>
      </c>
      <c r="CF76">
        <v>0</v>
      </c>
      <c r="CG76">
        <v>0</v>
      </c>
      <c r="CH76">
        <v>0</v>
      </c>
      <c r="CI76">
        <v>0</v>
      </c>
      <c r="CJ76">
        <v>0</v>
      </c>
      <c r="CK76">
        <v>0</v>
      </c>
      <c r="CL76">
        <v>0</v>
      </c>
      <c r="CM76">
        <v>0</v>
      </c>
      <c r="CN76">
        <v>0</v>
      </c>
      <c r="CO76">
        <v>0</v>
      </c>
      <c r="CP76">
        <v>0</v>
      </c>
      <c r="CQ76">
        <v>-410265</v>
      </c>
      <c r="CR76">
        <v>0</v>
      </c>
      <c r="CS76">
        <v>0</v>
      </c>
      <c r="CT76">
        <v>0</v>
      </c>
      <c r="CU76">
        <v>-410265</v>
      </c>
      <c r="CV76">
        <v>0</v>
      </c>
      <c r="CW76">
        <v>-410265</v>
      </c>
      <c r="CX76">
        <v>0</v>
      </c>
      <c r="CY76">
        <v>0</v>
      </c>
      <c r="CZ76">
        <v>0</v>
      </c>
      <c r="DA76">
        <v>-63</v>
      </c>
      <c r="DB76">
        <v>0</v>
      </c>
      <c r="DC76">
        <v>-63</v>
      </c>
      <c r="DD76">
        <v>0</v>
      </c>
      <c r="DE76">
        <v>0</v>
      </c>
      <c r="DF76">
        <v>0</v>
      </c>
      <c r="DG76">
        <v>0</v>
      </c>
      <c r="DH76">
        <v>0</v>
      </c>
      <c r="DI76">
        <v>0</v>
      </c>
      <c r="DJ76">
        <v>-63</v>
      </c>
      <c r="DK76">
        <v>0</v>
      </c>
      <c r="DL76">
        <v>0</v>
      </c>
      <c r="DM76">
        <v>0</v>
      </c>
      <c r="DN76">
        <v>-63</v>
      </c>
      <c r="DO76">
        <v>0</v>
      </c>
      <c r="DP76">
        <v>-63</v>
      </c>
      <c r="DQ76">
        <v>126199287</v>
      </c>
      <c r="DR76">
        <v>0</v>
      </c>
      <c r="DS76">
        <v>126199287</v>
      </c>
    </row>
    <row r="77" spans="1:123" ht="12.75" x14ac:dyDescent="0.2">
      <c r="A77" s="468">
        <v>70</v>
      </c>
      <c r="B77" s="473" t="s">
        <v>18</v>
      </c>
      <c r="C77" s="403" t="s">
        <v>902</v>
      </c>
      <c r="D77" s="474" t="s">
        <v>903</v>
      </c>
      <c r="E77" s="480" t="s">
        <v>17</v>
      </c>
      <c r="F77" t="s">
        <v>926</v>
      </c>
      <c r="G77">
        <v>334615298</v>
      </c>
      <c r="H77">
        <v>0</v>
      </c>
      <c r="I77">
        <v>334615298</v>
      </c>
      <c r="J77">
        <v>46.6</v>
      </c>
      <c r="K77">
        <v>155930729</v>
      </c>
      <c r="L77">
        <v>0</v>
      </c>
      <c r="M77">
        <v>-4755481</v>
      </c>
      <c r="N77">
        <v>0</v>
      </c>
      <c r="O77">
        <v>151175248</v>
      </c>
      <c r="P77">
        <v>0</v>
      </c>
      <c r="Q77">
        <v>151175248</v>
      </c>
      <c r="R77">
        <v>-9503386</v>
      </c>
      <c r="S77">
        <v>0</v>
      </c>
      <c r="T77">
        <v>-9503386</v>
      </c>
      <c r="U77">
        <v>5062030</v>
      </c>
      <c r="V77">
        <v>0</v>
      </c>
      <c r="W77">
        <v>5062030</v>
      </c>
      <c r="X77">
        <v>-4441356</v>
      </c>
      <c r="Y77">
        <v>0</v>
      </c>
      <c r="Z77">
        <v>0</v>
      </c>
      <c r="AA77">
        <v>0</v>
      </c>
      <c r="AB77">
        <v>-4441356</v>
      </c>
      <c r="AC77">
        <v>0</v>
      </c>
      <c r="AD77">
        <v>-4441356</v>
      </c>
      <c r="AE77">
        <v>4441356</v>
      </c>
      <c r="AF77">
        <v>0</v>
      </c>
      <c r="AG77">
        <v>4441356</v>
      </c>
      <c r="AH77">
        <v>-6639159</v>
      </c>
      <c r="AI77">
        <v>0</v>
      </c>
      <c r="AJ77">
        <v>-6639159</v>
      </c>
      <c r="AK77">
        <v>0</v>
      </c>
      <c r="AL77">
        <v>0</v>
      </c>
      <c r="AM77">
        <v>0</v>
      </c>
      <c r="AN77">
        <v>3144840</v>
      </c>
      <c r="AO77">
        <v>0</v>
      </c>
      <c r="AP77">
        <v>3144840</v>
      </c>
      <c r="AQ77">
        <v>-3494319</v>
      </c>
      <c r="AR77">
        <v>0</v>
      </c>
      <c r="AS77">
        <v>-3494319</v>
      </c>
      <c r="AT77">
        <v>-9829111</v>
      </c>
      <c r="AU77">
        <v>0</v>
      </c>
      <c r="AV77">
        <v>-9829111</v>
      </c>
      <c r="AW77">
        <v>-195597</v>
      </c>
      <c r="AX77">
        <v>0</v>
      </c>
      <c r="AY77">
        <v>-195597</v>
      </c>
      <c r="AZ77">
        <v>0</v>
      </c>
      <c r="BA77">
        <v>0</v>
      </c>
      <c r="BB77">
        <v>0</v>
      </c>
      <c r="BC77">
        <v>-13519027</v>
      </c>
      <c r="BD77">
        <v>0</v>
      </c>
      <c r="BE77">
        <v>0</v>
      </c>
      <c r="BF77">
        <v>0</v>
      </c>
      <c r="BG77">
        <v>-13519027</v>
      </c>
      <c r="BH77">
        <v>0</v>
      </c>
      <c r="BI77">
        <v>-13519027</v>
      </c>
      <c r="BJ77">
        <v>0</v>
      </c>
      <c r="BK77">
        <v>0</v>
      </c>
      <c r="BL77">
        <v>0</v>
      </c>
      <c r="BM77">
        <v>-6876622</v>
      </c>
      <c r="BN77">
        <v>0</v>
      </c>
      <c r="BO77">
        <v>-6876622</v>
      </c>
      <c r="BP77">
        <v>-6876622</v>
      </c>
      <c r="BQ77">
        <v>0</v>
      </c>
      <c r="BR77">
        <v>0</v>
      </c>
      <c r="BS77">
        <v>0</v>
      </c>
      <c r="BT77">
        <v>-6876622</v>
      </c>
      <c r="BU77">
        <v>0</v>
      </c>
      <c r="BV77">
        <v>-6876622</v>
      </c>
      <c r="BW77">
        <v>-2262</v>
      </c>
      <c r="BX77">
        <v>0</v>
      </c>
      <c r="BY77">
        <v>-2262</v>
      </c>
      <c r="BZ77">
        <v>-1989</v>
      </c>
      <c r="CA77">
        <v>0</v>
      </c>
      <c r="CB77">
        <v>-1989</v>
      </c>
      <c r="CC77">
        <v>0</v>
      </c>
      <c r="CD77">
        <v>0</v>
      </c>
      <c r="CE77">
        <v>0</v>
      </c>
      <c r="CF77">
        <v>0</v>
      </c>
      <c r="CG77">
        <v>0</v>
      </c>
      <c r="CH77">
        <v>0</v>
      </c>
      <c r="CI77">
        <v>0</v>
      </c>
      <c r="CJ77">
        <v>0</v>
      </c>
      <c r="CK77">
        <v>0</v>
      </c>
      <c r="CL77">
        <v>0</v>
      </c>
      <c r="CM77">
        <v>0</v>
      </c>
      <c r="CN77">
        <v>0</v>
      </c>
      <c r="CO77">
        <v>0</v>
      </c>
      <c r="CP77">
        <v>0</v>
      </c>
      <c r="CQ77">
        <v>-4251</v>
      </c>
      <c r="CR77">
        <v>0</v>
      </c>
      <c r="CS77">
        <v>0</v>
      </c>
      <c r="CT77">
        <v>0</v>
      </c>
      <c r="CU77">
        <v>-4251</v>
      </c>
      <c r="CV77">
        <v>0</v>
      </c>
      <c r="CW77">
        <v>-4251</v>
      </c>
      <c r="CX77">
        <v>0</v>
      </c>
      <c r="CY77">
        <v>0</v>
      </c>
      <c r="CZ77">
        <v>0</v>
      </c>
      <c r="DA77">
        <v>-1279</v>
      </c>
      <c r="DB77">
        <v>0</v>
      </c>
      <c r="DC77">
        <v>-1279</v>
      </c>
      <c r="DD77">
        <v>0</v>
      </c>
      <c r="DE77">
        <v>0</v>
      </c>
      <c r="DF77">
        <v>0</v>
      </c>
      <c r="DG77">
        <v>0</v>
      </c>
      <c r="DH77">
        <v>0</v>
      </c>
      <c r="DI77">
        <v>0</v>
      </c>
      <c r="DJ77">
        <v>-1279</v>
      </c>
      <c r="DK77">
        <v>0</v>
      </c>
      <c r="DL77">
        <v>0</v>
      </c>
      <c r="DM77">
        <v>0</v>
      </c>
      <c r="DN77">
        <v>-1279</v>
      </c>
      <c r="DO77">
        <v>0</v>
      </c>
      <c r="DP77">
        <v>-1279</v>
      </c>
      <c r="DQ77">
        <v>126332713</v>
      </c>
      <c r="DR77">
        <v>0</v>
      </c>
      <c r="DS77">
        <v>126332713</v>
      </c>
    </row>
    <row r="78" spans="1:123" ht="12.75" x14ac:dyDescent="0.2">
      <c r="A78" s="468">
        <v>71</v>
      </c>
      <c r="B78" s="473" t="s">
        <v>21</v>
      </c>
      <c r="C78" s="403" t="s">
        <v>897</v>
      </c>
      <c r="D78" s="474" t="s">
        <v>901</v>
      </c>
      <c r="E78" s="480" t="s">
        <v>19</v>
      </c>
      <c r="F78" t="s">
        <v>926</v>
      </c>
      <c r="G78">
        <v>148305126</v>
      </c>
      <c r="H78">
        <v>127900</v>
      </c>
      <c r="I78">
        <v>148433026</v>
      </c>
      <c r="J78">
        <v>46.6</v>
      </c>
      <c r="K78">
        <v>69110189</v>
      </c>
      <c r="L78">
        <v>59601</v>
      </c>
      <c r="M78">
        <v>0</v>
      </c>
      <c r="N78">
        <v>0</v>
      </c>
      <c r="O78">
        <v>69110189</v>
      </c>
      <c r="P78">
        <v>59601</v>
      </c>
      <c r="Q78">
        <v>69169790</v>
      </c>
      <c r="R78">
        <v>-2881732</v>
      </c>
      <c r="S78">
        <v>-4701</v>
      </c>
      <c r="T78">
        <v>-2886433</v>
      </c>
      <c r="U78">
        <v>2491779</v>
      </c>
      <c r="V78">
        <v>0</v>
      </c>
      <c r="W78">
        <v>2491779</v>
      </c>
      <c r="X78">
        <v>-389953</v>
      </c>
      <c r="Y78">
        <v>-4701</v>
      </c>
      <c r="Z78">
        <v>0</v>
      </c>
      <c r="AA78">
        <v>0</v>
      </c>
      <c r="AB78">
        <v>-389953</v>
      </c>
      <c r="AC78">
        <v>-4701</v>
      </c>
      <c r="AD78">
        <v>-394654</v>
      </c>
      <c r="AE78">
        <v>389953</v>
      </c>
      <c r="AF78">
        <v>4701</v>
      </c>
      <c r="AG78">
        <v>394654</v>
      </c>
      <c r="AH78">
        <v>-3020520</v>
      </c>
      <c r="AI78">
        <v>0</v>
      </c>
      <c r="AJ78">
        <v>-3020520</v>
      </c>
      <c r="AK78">
        <v>0</v>
      </c>
      <c r="AL78">
        <v>0</v>
      </c>
      <c r="AM78">
        <v>0</v>
      </c>
      <c r="AN78">
        <v>1520493</v>
      </c>
      <c r="AO78">
        <v>1482</v>
      </c>
      <c r="AP78">
        <v>1521975</v>
      </c>
      <c r="AQ78">
        <v>-1500027</v>
      </c>
      <c r="AR78">
        <v>1482</v>
      </c>
      <c r="AS78">
        <v>-1498545</v>
      </c>
      <c r="AT78">
        <v>-4728345</v>
      </c>
      <c r="AU78">
        <v>0</v>
      </c>
      <c r="AV78">
        <v>-4728345</v>
      </c>
      <c r="AW78">
        <v>-86161</v>
      </c>
      <c r="AX78">
        <v>0</v>
      </c>
      <c r="AY78">
        <v>-86161</v>
      </c>
      <c r="AZ78">
        <v>-4143</v>
      </c>
      <c r="BA78">
        <v>0</v>
      </c>
      <c r="BB78">
        <v>-4143</v>
      </c>
      <c r="BC78">
        <v>-6318676</v>
      </c>
      <c r="BD78">
        <v>1482</v>
      </c>
      <c r="BE78">
        <v>0</v>
      </c>
      <c r="BF78">
        <v>0</v>
      </c>
      <c r="BG78">
        <v>-6318676</v>
      </c>
      <c r="BH78">
        <v>1482</v>
      </c>
      <c r="BI78">
        <v>-6317194</v>
      </c>
      <c r="BJ78">
        <v>-180000</v>
      </c>
      <c r="BK78">
        <v>0</v>
      </c>
      <c r="BL78">
        <v>-180000</v>
      </c>
      <c r="BM78">
        <v>-1195518</v>
      </c>
      <c r="BN78">
        <v>0</v>
      </c>
      <c r="BO78">
        <v>-1195518</v>
      </c>
      <c r="BP78">
        <v>-1375518</v>
      </c>
      <c r="BQ78">
        <v>0</v>
      </c>
      <c r="BR78">
        <v>0</v>
      </c>
      <c r="BS78">
        <v>0</v>
      </c>
      <c r="BT78">
        <v>-1375518</v>
      </c>
      <c r="BU78">
        <v>0</v>
      </c>
      <c r="BV78">
        <v>-1375518</v>
      </c>
      <c r="BW78">
        <v>-268033</v>
      </c>
      <c r="BX78">
        <v>0</v>
      </c>
      <c r="BY78">
        <v>-268033</v>
      </c>
      <c r="BZ78">
        <v>-1400</v>
      </c>
      <c r="CA78">
        <v>0</v>
      </c>
      <c r="CB78">
        <v>-1400</v>
      </c>
      <c r="CC78">
        <v>0</v>
      </c>
      <c r="CD78">
        <v>0</v>
      </c>
      <c r="CE78">
        <v>0</v>
      </c>
      <c r="CF78">
        <v>0</v>
      </c>
      <c r="CG78">
        <v>0</v>
      </c>
      <c r="CH78">
        <v>0</v>
      </c>
      <c r="CI78">
        <v>0</v>
      </c>
      <c r="CJ78">
        <v>0</v>
      </c>
      <c r="CK78">
        <v>0</v>
      </c>
      <c r="CL78">
        <v>0</v>
      </c>
      <c r="CM78">
        <v>0</v>
      </c>
      <c r="CN78">
        <v>0</v>
      </c>
      <c r="CO78">
        <v>0</v>
      </c>
      <c r="CP78">
        <v>0</v>
      </c>
      <c r="CQ78">
        <v>-269433</v>
      </c>
      <c r="CR78">
        <v>0</v>
      </c>
      <c r="CS78">
        <v>0</v>
      </c>
      <c r="CT78">
        <v>0</v>
      </c>
      <c r="CU78">
        <v>-269433</v>
      </c>
      <c r="CV78">
        <v>0</v>
      </c>
      <c r="CW78">
        <v>-269433</v>
      </c>
      <c r="CX78">
        <v>-42989</v>
      </c>
      <c r="CY78">
        <v>0</v>
      </c>
      <c r="CZ78">
        <v>-42989</v>
      </c>
      <c r="DA78">
        <v>-8000</v>
      </c>
      <c r="DB78">
        <v>0</v>
      </c>
      <c r="DC78">
        <v>-8000</v>
      </c>
      <c r="DD78">
        <v>-4143</v>
      </c>
      <c r="DE78">
        <v>0</v>
      </c>
      <c r="DF78">
        <v>-4143</v>
      </c>
      <c r="DG78">
        <v>0</v>
      </c>
      <c r="DH78">
        <v>0</v>
      </c>
      <c r="DI78">
        <v>0</v>
      </c>
      <c r="DJ78">
        <v>-55132</v>
      </c>
      <c r="DK78">
        <v>0</v>
      </c>
      <c r="DL78">
        <v>0</v>
      </c>
      <c r="DM78">
        <v>0</v>
      </c>
      <c r="DN78">
        <v>-55132</v>
      </c>
      <c r="DO78">
        <v>0</v>
      </c>
      <c r="DP78">
        <v>-55132</v>
      </c>
      <c r="DQ78">
        <v>60701477</v>
      </c>
      <c r="DR78">
        <v>56382</v>
      </c>
      <c r="DS78">
        <v>60757859</v>
      </c>
    </row>
    <row r="79" spans="1:123" ht="12.75" x14ac:dyDescent="0.2">
      <c r="A79" s="468">
        <v>72</v>
      </c>
      <c r="B79" s="473" t="s">
        <v>23</v>
      </c>
      <c r="C79" s="403" t="s">
        <v>529</v>
      </c>
      <c r="D79" s="474" t="s">
        <v>910</v>
      </c>
      <c r="E79" s="480" t="s">
        <v>555</v>
      </c>
      <c r="F79" t="s">
        <v>926</v>
      </c>
      <c r="G79">
        <v>81502904</v>
      </c>
      <c r="H79">
        <v>646975</v>
      </c>
      <c r="I79">
        <v>82149879</v>
      </c>
      <c r="J79">
        <v>46.6</v>
      </c>
      <c r="K79">
        <v>37980353</v>
      </c>
      <c r="L79">
        <v>301490</v>
      </c>
      <c r="M79">
        <v>0</v>
      </c>
      <c r="N79">
        <v>0</v>
      </c>
      <c r="O79">
        <v>37980353</v>
      </c>
      <c r="P79">
        <v>301490</v>
      </c>
      <c r="Q79">
        <v>38281843</v>
      </c>
      <c r="R79">
        <v>-813527</v>
      </c>
      <c r="S79">
        <v>0</v>
      </c>
      <c r="T79">
        <v>-813527</v>
      </c>
      <c r="U79">
        <v>4492252</v>
      </c>
      <c r="V79">
        <v>12096</v>
      </c>
      <c r="W79">
        <v>4504348</v>
      </c>
      <c r="X79">
        <v>3678725</v>
      </c>
      <c r="Y79">
        <v>12096</v>
      </c>
      <c r="Z79">
        <v>0</v>
      </c>
      <c r="AA79">
        <v>0</v>
      </c>
      <c r="AB79">
        <v>3678725</v>
      </c>
      <c r="AC79">
        <v>12096</v>
      </c>
      <c r="AD79">
        <v>3690821</v>
      </c>
      <c r="AE79">
        <v>-3678725</v>
      </c>
      <c r="AF79">
        <v>-12096</v>
      </c>
      <c r="AG79">
        <v>-3690821</v>
      </c>
      <c r="AH79">
        <v>-3079538</v>
      </c>
      <c r="AI79">
        <v>-31758</v>
      </c>
      <c r="AJ79">
        <v>-3111296</v>
      </c>
      <c r="AK79">
        <v>-7274</v>
      </c>
      <c r="AL79">
        <v>0</v>
      </c>
      <c r="AM79">
        <v>-7274</v>
      </c>
      <c r="AN79">
        <v>724660</v>
      </c>
      <c r="AO79">
        <v>7507</v>
      </c>
      <c r="AP79">
        <v>732167</v>
      </c>
      <c r="AQ79">
        <v>-2354878</v>
      </c>
      <c r="AR79">
        <v>-24251</v>
      </c>
      <c r="AS79">
        <v>-2379129</v>
      </c>
      <c r="AT79">
        <v>-2698004</v>
      </c>
      <c r="AU79">
        <v>-3832</v>
      </c>
      <c r="AV79">
        <v>-2701836</v>
      </c>
      <c r="AW79">
        <v>-48703</v>
      </c>
      <c r="AX79">
        <v>0</v>
      </c>
      <c r="AY79">
        <v>-48703</v>
      </c>
      <c r="AZ79">
        <v>-700</v>
      </c>
      <c r="BA79">
        <v>0</v>
      </c>
      <c r="BB79">
        <v>-700</v>
      </c>
      <c r="BC79">
        <v>-5102285</v>
      </c>
      <c r="BD79">
        <v>-28083</v>
      </c>
      <c r="BE79">
        <v>0</v>
      </c>
      <c r="BF79">
        <v>0</v>
      </c>
      <c r="BG79">
        <v>-5102285</v>
      </c>
      <c r="BH79">
        <v>-28083</v>
      </c>
      <c r="BI79">
        <v>-5130368</v>
      </c>
      <c r="BJ79">
        <v>0</v>
      </c>
      <c r="BK79">
        <v>0</v>
      </c>
      <c r="BL79">
        <v>0</v>
      </c>
      <c r="BM79">
        <v>-1005185</v>
      </c>
      <c r="BN79">
        <v>0</v>
      </c>
      <c r="BO79">
        <v>-1005185</v>
      </c>
      <c r="BP79">
        <v>-1005185</v>
      </c>
      <c r="BQ79">
        <v>0</v>
      </c>
      <c r="BR79">
        <v>0</v>
      </c>
      <c r="BS79">
        <v>0</v>
      </c>
      <c r="BT79">
        <v>-1005185</v>
      </c>
      <c r="BU79">
        <v>0</v>
      </c>
      <c r="BV79">
        <v>-1005185</v>
      </c>
      <c r="BW79">
        <v>0</v>
      </c>
      <c r="BX79">
        <v>0</v>
      </c>
      <c r="BY79">
        <v>0</v>
      </c>
      <c r="BZ79">
        <v>0</v>
      </c>
      <c r="CA79">
        <v>0</v>
      </c>
      <c r="CB79">
        <v>0</v>
      </c>
      <c r="CC79">
        <v>0</v>
      </c>
      <c r="CD79">
        <v>0</v>
      </c>
      <c r="CE79">
        <v>0</v>
      </c>
      <c r="CF79">
        <v>0</v>
      </c>
      <c r="CG79">
        <v>0</v>
      </c>
      <c r="CH79">
        <v>0</v>
      </c>
      <c r="CI79">
        <v>0</v>
      </c>
      <c r="CJ79">
        <v>0</v>
      </c>
      <c r="CK79">
        <v>0</v>
      </c>
      <c r="CL79">
        <v>0</v>
      </c>
      <c r="CM79">
        <v>-16520</v>
      </c>
      <c r="CN79">
        <v>-16520</v>
      </c>
      <c r="CO79">
        <v>-16520</v>
      </c>
      <c r="CP79">
        <v>0</v>
      </c>
      <c r="CQ79">
        <v>0</v>
      </c>
      <c r="CR79">
        <v>-16520</v>
      </c>
      <c r="CS79">
        <v>0</v>
      </c>
      <c r="CT79">
        <v>0</v>
      </c>
      <c r="CU79">
        <v>0</v>
      </c>
      <c r="CV79">
        <v>-16520</v>
      </c>
      <c r="CW79">
        <v>-16520</v>
      </c>
      <c r="CX79">
        <v>-102098</v>
      </c>
      <c r="CY79">
        <v>-2275</v>
      </c>
      <c r="CZ79">
        <v>-104373</v>
      </c>
      <c r="DA79">
        <v>-24732</v>
      </c>
      <c r="DB79">
        <v>0</v>
      </c>
      <c r="DC79">
        <v>-24732</v>
      </c>
      <c r="DD79">
        <v>0</v>
      </c>
      <c r="DE79">
        <v>0</v>
      </c>
      <c r="DF79">
        <v>0</v>
      </c>
      <c r="DG79">
        <v>0</v>
      </c>
      <c r="DH79">
        <v>0</v>
      </c>
      <c r="DI79">
        <v>0</v>
      </c>
      <c r="DJ79">
        <v>-126830</v>
      </c>
      <c r="DK79">
        <v>-2275</v>
      </c>
      <c r="DL79">
        <v>0</v>
      </c>
      <c r="DM79">
        <v>0</v>
      </c>
      <c r="DN79">
        <v>-126830</v>
      </c>
      <c r="DO79">
        <v>-2275</v>
      </c>
      <c r="DP79">
        <v>-129105</v>
      </c>
      <c r="DQ79">
        <v>35424778</v>
      </c>
      <c r="DR79">
        <v>266708</v>
      </c>
      <c r="DS79">
        <v>35691486</v>
      </c>
    </row>
    <row r="80" spans="1:123" ht="12.75" x14ac:dyDescent="0.2">
      <c r="A80" s="468">
        <v>73</v>
      </c>
      <c r="B80" s="473" t="s">
        <v>25</v>
      </c>
      <c r="C80" s="403" t="s">
        <v>897</v>
      </c>
      <c r="D80" s="474" t="s">
        <v>898</v>
      </c>
      <c r="E80" s="480" t="s">
        <v>24</v>
      </c>
      <c r="F80" t="s">
        <v>926</v>
      </c>
      <c r="G80">
        <v>198271577</v>
      </c>
      <c r="H80">
        <v>0</v>
      </c>
      <c r="I80">
        <v>198271577</v>
      </c>
      <c r="J80">
        <v>46.6</v>
      </c>
      <c r="K80">
        <v>92394555</v>
      </c>
      <c r="L80">
        <v>0</v>
      </c>
      <c r="M80">
        <v>-500000</v>
      </c>
      <c r="N80">
        <v>0</v>
      </c>
      <c r="O80">
        <v>91894555</v>
      </c>
      <c r="P80">
        <v>0</v>
      </c>
      <c r="Q80">
        <v>91894555</v>
      </c>
      <c r="R80">
        <v>-2408839</v>
      </c>
      <c r="S80">
        <v>0</v>
      </c>
      <c r="T80">
        <v>-2408839</v>
      </c>
      <c r="U80">
        <v>6864095</v>
      </c>
      <c r="V80">
        <v>0</v>
      </c>
      <c r="W80">
        <v>6864095</v>
      </c>
      <c r="X80">
        <v>4455256</v>
      </c>
      <c r="Y80">
        <v>0</v>
      </c>
      <c r="Z80">
        <v>0</v>
      </c>
      <c r="AA80">
        <v>0</v>
      </c>
      <c r="AB80">
        <v>4455256</v>
      </c>
      <c r="AC80">
        <v>0</v>
      </c>
      <c r="AD80">
        <v>4455256</v>
      </c>
      <c r="AE80">
        <v>-4455256</v>
      </c>
      <c r="AF80">
        <v>0</v>
      </c>
      <c r="AG80">
        <v>-4455256</v>
      </c>
      <c r="AH80">
        <v>-2617949</v>
      </c>
      <c r="AI80">
        <v>0</v>
      </c>
      <c r="AJ80">
        <v>-2617949</v>
      </c>
      <c r="AK80">
        <v>-10577</v>
      </c>
      <c r="AL80">
        <v>0</v>
      </c>
      <c r="AM80">
        <v>-10577</v>
      </c>
      <c r="AN80">
        <v>2254201</v>
      </c>
      <c r="AO80">
        <v>0</v>
      </c>
      <c r="AP80">
        <v>2254201</v>
      </c>
      <c r="AQ80">
        <v>-363748</v>
      </c>
      <c r="AR80">
        <v>0</v>
      </c>
      <c r="AS80">
        <v>-363748</v>
      </c>
      <c r="AT80">
        <v>-2943986</v>
      </c>
      <c r="AU80">
        <v>0</v>
      </c>
      <c r="AV80">
        <v>-2943986</v>
      </c>
      <c r="AW80">
        <v>-51210</v>
      </c>
      <c r="AX80">
        <v>0</v>
      </c>
      <c r="AY80">
        <v>-51210</v>
      </c>
      <c r="AZ80">
        <v>0</v>
      </c>
      <c r="BA80">
        <v>0</v>
      </c>
      <c r="BB80">
        <v>0</v>
      </c>
      <c r="BC80">
        <v>-3358944</v>
      </c>
      <c r="BD80">
        <v>0</v>
      </c>
      <c r="BE80">
        <v>0</v>
      </c>
      <c r="BF80">
        <v>0</v>
      </c>
      <c r="BG80">
        <v>-3358944</v>
      </c>
      <c r="BH80">
        <v>0</v>
      </c>
      <c r="BI80">
        <v>-3358944</v>
      </c>
      <c r="BJ80">
        <v>0</v>
      </c>
      <c r="BK80">
        <v>0</v>
      </c>
      <c r="BL80">
        <v>0</v>
      </c>
      <c r="BM80">
        <v>-1569630</v>
      </c>
      <c r="BN80">
        <v>0</v>
      </c>
      <c r="BO80">
        <v>-1569630</v>
      </c>
      <c r="BP80">
        <v>-1569630</v>
      </c>
      <c r="BQ80">
        <v>0</v>
      </c>
      <c r="BR80">
        <v>-400000</v>
      </c>
      <c r="BS80">
        <v>0</v>
      </c>
      <c r="BT80">
        <v>-1969630</v>
      </c>
      <c r="BU80">
        <v>0</v>
      </c>
      <c r="BV80">
        <v>-1969630</v>
      </c>
      <c r="BW80">
        <v>-37905</v>
      </c>
      <c r="BX80">
        <v>0</v>
      </c>
      <c r="BY80">
        <v>-37905</v>
      </c>
      <c r="BZ80">
        <v>-129536</v>
      </c>
      <c r="CA80">
        <v>0</v>
      </c>
      <c r="CB80">
        <v>-129536</v>
      </c>
      <c r="CC80">
        <v>-7760</v>
      </c>
      <c r="CD80">
        <v>0</v>
      </c>
      <c r="CE80">
        <v>-7760</v>
      </c>
      <c r="CF80">
        <v>0</v>
      </c>
      <c r="CG80">
        <v>0</v>
      </c>
      <c r="CH80">
        <v>0</v>
      </c>
      <c r="CI80">
        <v>-3974</v>
      </c>
      <c r="CJ80">
        <v>0</v>
      </c>
      <c r="CK80">
        <v>-3974</v>
      </c>
      <c r="CL80">
        <v>0</v>
      </c>
      <c r="CM80">
        <v>0</v>
      </c>
      <c r="CN80">
        <v>0</v>
      </c>
      <c r="CO80">
        <v>0</v>
      </c>
      <c r="CP80">
        <v>0</v>
      </c>
      <c r="CQ80">
        <v>-179175</v>
      </c>
      <c r="CR80">
        <v>0</v>
      </c>
      <c r="CS80">
        <v>0</v>
      </c>
      <c r="CT80">
        <v>0</v>
      </c>
      <c r="CU80">
        <v>-179175</v>
      </c>
      <c r="CV80">
        <v>0</v>
      </c>
      <c r="CW80">
        <v>-179175</v>
      </c>
      <c r="CX80">
        <v>0</v>
      </c>
      <c r="CY80">
        <v>0</v>
      </c>
      <c r="CZ80">
        <v>0</v>
      </c>
      <c r="DA80">
        <v>0</v>
      </c>
      <c r="DB80">
        <v>0</v>
      </c>
      <c r="DC80">
        <v>0</v>
      </c>
      <c r="DD80">
        <v>0</v>
      </c>
      <c r="DE80">
        <v>0</v>
      </c>
      <c r="DF80">
        <v>0</v>
      </c>
      <c r="DG80">
        <v>0</v>
      </c>
      <c r="DH80">
        <v>0</v>
      </c>
      <c r="DI80">
        <v>0</v>
      </c>
      <c r="DJ80">
        <v>0</v>
      </c>
      <c r="DK80">
        <v>0</v>
      </c>
      <c r="DL80">
        <v>0</v>
      </c>
      <c r="DM80">
        <v>0</v>
      </c>
      <c r="DN80">
        <v>0</v>
      </c>
      <c r="DO80">
        <v>0</v>
      </c>
      <c r="DP80">
        <v>0</v>
      </c>
      <c r="DQ80">
        <v>90842062</v>
      </c>
      <c r="DR80">
        <v>0</v>
      </c>
      <c r="DS80">
        <v>90842062</v>
      </c>
    </row>
    <row r="81" spans="1:123" ht="12.75" x14ac:dyDescent="0.2">
      <c r="A81" s="468">
        <v>74</v>
      </c>
      <c r="B81" s="473" t="s">
        <v>27</v>
      </c>
      <c r="C81" s="403" t="s">
        <v>897</v>
      </c>
      <c r="D81" s="474" t="s">
        <v>900</v>
      </c>
      <c r="E81" s="480" t="s">
        <v>26</v>
      </c>
      <c r="F81" t="s">
        <v>926</v>
      </c>
      <c r="G81">
        <v>107321511</v>
      </c>
      <c r="H81">
        <v>0</v>
      </c>
      <c r="I81">
        <v>107321511</v>
      </c>
      <c r="J81">
        <v>46.6</v>
      </c>
      <c r="K81">
        <v>50011824</v>
      </c>
      <c r="L81">
        <v>0</v>
      </c>
      <c r="M81">
        <v>0</v>
      </c>
      <c r="N81">
        <v>0</v>
      </c>
      <c r="O81">
        <v>50011824</v>
      </c>
      <c r="P81">
        <v>0</v>
      </c>
      <c r="Q81">
        <v>50011824</v>
      </c>
      <c r="R81">
        <v>-557774</v>
      </c>
      <c r="S81">
        <v>0</v>
      </c>
      <c r="T81">
        <v>-557774</v>
      </c>
      <c r="U81">
        <v>1324088</v>
      </c>
      <c r="V81">
        <v>0</v>
      </c>
      <c r="W81">
        <v>1324088</v>
      </c>
      <c r="X81">
        <v>766314</v>
      </c>
      <c r="Y81">
        <v>0</v>
      </c>
      <c r="Z81">
        <v>0</v>
      </c>
      <c r="AA81">
        <v>0</v>
      </c>
      <c r="AB81">
        <v>766314</v>
      </c>
      <c r="AC81">
        <v>0</v>
      </c>
      <c r="AD81">
        <v>766314</v>
      </c>
      <c r="AE81">
        <v>-766314</v>
      </c>
      <c r="AF81">
        <v>0</v>
      </c>
      <c r="AG81">
        <v>-766314</v>
      </c>
      <c r="AH81">
        <v>-2291356</v>
      </c>
      <c r="AI81">
        <v>0</v>
      </c>
      <c r="AJ81">
        <v>-2291356</v>
      </c>
      <c r="AK81">
        <v>0</v>
      </c>
      <c r="AL81">
        <v>0</v>
      </c>
      <c r="AM81">
        <v>0</v>
      </c>
      <c r="AN81">
        <v>1109456</v>
      </c>
      <c r="AO81">
        <v>0</v>
      </c>
      <c r="AP81">
        <v>1109456</v>
      </c>
      <c r="AQ81">
        <v>-1181900</v>
      </c>
      <c r="AR81">
        <v>0</v>
      </c>
      <c r="AS81">
        <v>-1181900</v>
      </c>
      <c r="AT81">
        <v>-2051554</v>
      </c>
      <c r="AU81">
        <v>0</v>
      </c>
      <c r="AV81">
        <v>-2051554</v>
      </c>
      <c r="AW81">
        <v>-36663</v>
      </c>
      <c r="AX81">
        <v>0</v>
      </c>
      <c r="AY81">
        <v>-36663</v>
      </c>
      <c r="AZ81">
        <v>-19085</v>
      </c>
      <c r="BA81">
        <v>0</v>
      </c>
      <c r="BB81">
        <v>-19085</v>
      </c>
      <c r="BC81">
        <v>-3289202</v>
      </c>
      <c r="BD81">
        <v>0</v>
      </c>
      <c r="BE81">
        <v>-185856</v>
      </c>
      <c r="BF81">
        <v>0</v>
      </c>
      <c r="BG81">
        <v>-3475058</v>
      </c>
      <c r="BH81">
        <v>0</v>
      </c>
      <c r="BI81">
        <v>-3475058</v>
      </c>
      <c r="BJ81">
        <v>0</v>
      </c>
      <c r="BK81">
        <v>0</v>
      </c>
      <c r="BL81">
        <v>0</v>
      </c>
      <c r="BM81">
        <v>-923724</v>
      </c>
      <c r="BN81">
        <v>0</v>
      </c>
      <c r="BO81">
        <v>-923724</v>
      </c>
      <c r="BP81">
        <v>-923724</v>
      </c>
      <c r="BQ81">
        <v>0</v>
      </c>
      <c r="BR81">
        <v>0</v>
      </c>
      <c r="BS81">
        <v>0</v>
      </c>
      <c r="BT81">
        <v>-923724</v>
      </c>
      <c r="BU81">
        <v>0</v>
      </c>
      <c r="BV81">
        <v>-923724</v>
      </c>
      <c r="BW81">
        <v>-33493</v>
      </c>
      <c r="BX81">
        <v>0</v>
      </c>
      <c r="BY81">
        <v>-33493</v>
      </c>
      <c r="BZ81">
        <v>-11648</v>
      </c>
      <c r="CA81">
        <v>0</v>
      </c>
      <c r="CB81">
        <v>-11648</v>
      </c>
      <c r="CC81">
        <v>-386</v>
      </c>
      <c r="CD81">
        <v>0</v>
      </c>
      <c r="CE81">
        <v>-386</v>
      </c>
      <c r="CF81">
        <v>0</v>
      </c>
      <c r="CG81">
        <v>0</v>
      </c>
      <c r="CH81">
        <v>0</v>
      </c>
      <c r="CI81">
        <v>0</v>
      </c>
      <c r="CJ81">
        <v>0</v>
      </c>
      <c r="CK81">
        <v>0</v>
      </c>
      <c r="CL81">
        <v>0</v>
      </c>
      <c r="CM81">
        <v>0</v>
      </c>
      <c r="CN81">
        <v>0</v>
      </c>
      <c r="CO81">
        <v>0</v>
      </c>
      <c r="CP81">
        <v>0</v>
      </c>
      <c r="CQ81">
        <v>-45527</v>
      </c>
      <c r="CR81">
        <v>0</v>
      </c>
      <c r="CS81">
        <v>0</v>
      </c>
      <c r="CT81">
        <v>0</v>
      </c>
      <c r="CU81">
        <v>-45527</v>
      </c>
      <c r="CV81">
        <v>0</v>
      </c>
      <c r="CW81">
        <v>-45527</v>
      </c>
      <c r="CX81">
        <v>0</v>
      </c>
      <c r="CY81">
        <v>0</v>
      </c>
      <c r="CZ81">
        <v>0</v>
      </c>
      <c r="DA81">
        <v>0</v>
      </c>
      <c r="DB81">
        <v>0</v>
      </c>
      <c r="DC81">
        <v>0</v>
      </c>
      <c r="DD81">
        <v>-19085</v>
      </c>
      <c r="DE81">
        <v>0</v>
      </c>
      <c r="DF81">
        <v>-19085</v>
      </c>
      <c r="DG81">
        <v>0</v>
      </c>
      <c r="DH81">
        <v>0</v>
      </c>
      <c r="DI81">
        <v>0</v>
      </c>
      <c r="DJ81">
        <v>-19085</v>
      </c>
      <c r="DK81">
        <v>0</v>
      </c>
      <c r="DL81">
        <v>0</v>
      </c>
      <c r="DM81">
        <v>0</v>
      </c>
      <c r="DN81">
        <v>-19085</v>
      </c>
      <c r="DO81">
        <v>0</v>
      </c>
      <c r="DP81">
        <v>-19085</v>
      </c>
      <c r="DQ81">
        <v>46314744</v>
      </c>
      <c r="DR81">
        <v>0</v>
      </c>
      <c r="DS81">
        <v>46314744</v>
      </c>
    </row>
    <row r="82" spans="1:123" ht="12.75" x14ac:dyDescent="0.2">
      <c r="A82" s="468">
        <v>75</v>
      </c>
      <c r="B82" s="473" t="s">
        <v>29</v>
      </c>
      <c r="C82" s="403" t="s">
        <v>529</v>
      </c>
      <c r="D82" s="474" t="s">
        <v>900</v>
      </c>
      <c r="E82" s="480" t="s">
        <v>548</v>
      </c>
      <c r="F82" t="s">
        <v>926</v>
      </c>
      <c r="G82">
        <v>229815033</v>
      </c>
      <c r="H82">
        <v>0</v>
      </c>
      <c r="I82">
        <v>229815033</v>
      </c>
      <c r="J82">
        <v>46.6</v>
      </c>
      <c r="K82">
        <v>107093805</v>
      </c>
      <c r="L82">
        <v>0</v>
      </c>
      <c r="M82">
        <v>535469</v>
      </c>
      <c r="N82">
        <v>160000</v>
      </c>
      <c r="O82">
        <v>107629274</v>
      </c>
      <c r="P82">
        <v>160000</v>
      </c>
      <c r="Q82">
        <v>107789274</v>
      </c>
      <c r="R82">
        <v>-4191663</v>
      </c>
      <c r="S82">
        <v>0</v>
      </c>
      <c r="T82">
        <v>-4191663</v>
      </c>
      <c r="U82">
        <v>2695471</v>
      </c>
      <c r="V82">
        <v>0</v>
      </c>
      <c r="W82">
        <v>2695471</v>
      </c>
      <c r="X82">
        <v>-1496192</v>
      </c>
      <c r="Y82">
        <v>0</v>
      </c>
      <c r="Z82">
        <v>0</v>
      </c>
      <c r="AA82">
        <v>0</v>
      </c>
      <c r="AB82">
        <v>-1496192</v>
      </c>
      <c r="AC82">
        <v>0</v>
      </c>
      <c r="AD82">
        <v>-1496192</v>
      </c>
      <c r="AE82">
        <v>1496192</v>
      </c>
      <c r="AF82">
        <v>0</v>
      </c>
      <c r="AG82">
        <v>1496192</v>
      </c>
      <c r="AH82">
        <v>-5344554</v>
      </c>
      <c r="AI82">
        <v>0</v>
      </c>
      <c r="AJ82">
        <v>-5344554</v>
      </c>
      <c r="AK82">
        <v>0</v>
      </c>
      <c r="AL82">
        <v>0</v>
      </c>
      <c r="AM82">
        <v>0</v>
      </c>
      <c r="AN82">
        <v>2193533</v>
      </c>
      <c r="AO82">
        <v>0</v>
      </c>
      <c r="AP82">
        <v>2193533</v>
      </c>
      <c r="AQ82">
        <v>-3151021</v>
      </c>
      <c r="AR82">
        <v>0</v>
      </c>
      <c r="AS82">
        <v>-3151021</v>
      </c>
      <c r="AT82">
        <v>-6460614</v>
      </c>
      <c r="AU82">
        <v>0</v>
      </c>
      <c r="AV82">
        <v>-6460614</v>
      </c>
      <c r="AW82">
        <v>-34663</v>
      </c>
      <c r="AX82">
        <v>0</v>
      </c>
      <c r="AY82">
        <v>-34663</v>
      </c>
      <c r="AZ82">
        <v>0</v>
      </c>
      <c r="BA82">
        <v>0</v>
      </c>
      <c r="BB82">
        <v>0</v>
      </c>
      <c r="BC82">
        <v>-9646298</v>
      </c>
      <c r="BD82">
        <v>0</v>
      </c>
      <c r="BE82">
        <v>0</v>
      </c>
      <c r="BF82">
        <v>0</v>
      </c>
      <c r="BG82">
        <v>-9646298</v>
      </c>
      <c r="BH82">
        <v>0</v>
      </c>
      <c r="BI82">
        <v>-9646298</v>
      </c>
      <c r="BJ82">
        <v>0</v>
      </c>
      <c r="BK82">
        <v>0</v>
      </c>
      <c r="BL82">
        <v>0</v>
      </c>
      <c r="BM82">
        <v>-2140057</v>
      </c>
      <c r="BN82">
        <v>0</v>
      </c>
      <c r="BO82">
        <v>-2140057</v>
      </c>
      <c r="BP82">
        <v>-2140057</v>
      </c>
      <c r="BQ82">
        <v>0</v>
      </c>
      <c r="BR82">
        <v>0</v>
      </c>
      <c r="BS82">
        <v>0</v>
      </c>
      <c r="BT82">
        <v>-2140057</v>
      </c>
      <c r="BU82">
        <v>0</v>
      </c>
      <c r="BV82">
        <v>-2140057</v>
      </c>
      <c r="BW82">
        <v>-52341</v>
      </c>
      <c r="BX82">
        <v>0</v>
      </c>
      <c r="BY82">
        <v>-52341</v>
      </c>
      <c r="BZ82">
        <v>-149657</v>
      </c>
      <c r="CA82">
        <v>0</v>
      </c>
      <c r="CB82">
        <v>-149657</v>
      </c>
      <c r="CC82">
        <v>-8110</v>
      </c>
      <c r="CD82">
        <v>0</v>
      </c>
      <c r="CE82">
        <v>-8110</v>
      </c>
      <c r="CF82">
        <v>0</v>
      </c>
      <c r="CG82">
        <v>0</v>
      </c>
      <c r="CH82">
        <v>0</v>
      </c>
      <c r="CI82">
        <v>0</v>
      </c>
      <c r="CJ82">
        <v>0</v>
      </c>
      <c r="CK82">
        <v>0</v>
      </c>
      <c r="CL82">
        <v>0</v>
      </c>
      <c r="CM82">
        <v>0</v>
      </c>
      <c r="CN82">
        <v>0</v>
      </c>
      <c r="CO82">
        <v>0</v>
      </c>
      <c r="CP82">
        <v>0</v>
      </c>
      <c r="CQ82">
        <v>-210108</v>
      </c>
      <c r="CR82">
        <v>0</v>
      </c>
      <c r="CS82">
        <v>0</v>
      </c>
      <c r="CT82">
        <v>-15000</v>
      </c>
      <c r="CU82">
        <v>-210108</v>
      </c>
      <c r="CV82">
        <v>-15000</v>
      </c>
      <c r="CW82">
        <v>-225108</v>
      </c>
      <c r="CX82">
        <v>0</v>
      </c>
      <c r="CY82">
        <v>0</v>
      </c>
      <c r="CZ82">
        <v>0</v>
      </c>
      <c r="DA82">
        <v>0</v>
      </c>
      <c r="DB82">
        <v>0</v>
      </c>
      <c r="DC82">
        <v>0</v>
      </c>
      <c r="DD82">
        <v>0</v>
      </c>
      <c r="DE82">
        <v>0</v>
      </c>
      <c r="DF82">
        <v>0</v>
      </c>
      <c r="DG82">
        <v>0</v>
      </c>
      <c r="DH82">
        <v>0</v>
      </c>
      <c r="DI82">
        <v>0</v>
      </c>
      <c r="DJ82">
        <v>0</v>
      </c>
      <c r="DK82">
        <v>0</v>
      </c>
      <c r="DL82">
        <v>-1500</v>
      </c>
      <c r="DM82">
        <v>0</v>
      </c>
      <c r="DN82">
        <v>-1500</v>
      </c>
      <c r="DO82">
        <v>0</v>
      </c>
      <c r="DP82">
        <v>-1500</v>
      </c>
      <c r="DQ82">
        <v>94135119</v>
      </c>
      <c r="DR82">
        <v>145000</v>
      </c>
      <c r="DS82">
        <v>94280119</v>
      </c>
    </row>
    <row r="83" spans="1:123" ht="12.75" x14ac:dyDescent="0.2">
      <c r="A83" s="468">
        <v>76</v>
      </c>
      <c r="B83" s="473" t="s">
        <v>31</v>
      </c>
      <c r="C83" s="403" t="s">
        <v>897</v>
      </c>
      <c r="D83" s="474" t="s">
        <v>900</v>
      </c>
      <c r="E83" s="480" t="s">
        <v>30</v>
      </c>
      <c r="F83" t="s">
        <v>926</v>
      </c>
      <c r="G83">
        <v>56004218</v>
      </c>
      <c r="H83">
        <v>0</v>
      </c>
      <c r="I83">
        <v>56004218</v>
      </c>
      <c r="J83">
        <v>46.6</v>
      </c>
      <c r="K83">
        <v>26097966</v>
      </c>
      <c r="L83">
        <v>0</v>
      </c>
      <c r="M83">
        <v>119274</v>
      </c>
      <c r="N83">
        <v>0</v>
      </c>
      <c r="O83">
        <v>26217240</v>
      </c>
      <c r="P83">
        <v>0</v>
      </c>
      <c r="Q83">
        <v>26217240</v>
      </c>
      <c r="R83">
        <v>-2499445</v>
      </c>
      <c r="S83">
        <v>0</v>
      </c>
      <c r="T83">
        <v>-2499445</v>
      </c>
      <c r="U83">
        <v>376731</v>
      </c>
      <c r="V83">
        <v>0</v>
      </c>
      <c r="W83">
        <v>376731</v>
      </c>
      <c r="X83">
        <v>-2122714</v>
      </c>
      <c r="Y83">
        <v>0</v>
      </c>
      <c r="Z83">
        <v>0</v>
      </c>
      <c r="AA83">
        <v>0</v>
      </c>
      <c r="AB83">
        <v>-2122714</v>
      </c>
      <c r="AC83">
        <v>0</v>
      </c>
      <c r="AD83">
        <v>-2122714</v>
      </c>
      <c r="AE83">
        <v>2122714</v>
      </c>
      <c r="AF83">
        <v>0</v>
      </c>
      <c r="AG83">
        <v>2122714</v>
      </c>
      <c r="AH83">
        <v>-3441551</v>
      </c>
      <c r="AI83">
        <v>0</v>
      </c>
      <c r="AJ83">
        <v>-3441551</v>
      </c>
      <c r="AK83">
        <v>0</v>
      </c>
      <c r="AL83">
        <v>0</v>
      </c>
      <c r="AM83">
        <v>0</v>
      </c>
      <c r="AN83">
        <v>350113</v>
      </c>
      <c r="AO83">
        <v>0</v>
      </c>
      <c r="AP83">
        <v>350113</v>
      </c>
      <c r="AQ83">
        <v>-3091438</v>
      </c>
      <c r="AR83">
        <v>0</v>
      </c>
      <c r="AS83">
        <v>-3091438</v>
      </c>
      <c r="AT83">
        <v>-1148699</v>
      </c>
      <c r="AU83">
        <v>0</v>
      </c>
      <c r="AV83">
        <v>-1148699</v>
      </c>
      <c r="AW83">
        <v>-20597</v>
      </c>
      <c r="AX83">
        <v>0</v>
      </c>
      <c r="AY83">
        <v>-20597</v>
      </c>
      <c r="AZ83">
        <v>-47883</v>
      </c>
      <c r="BA83">
        <v>0</v>
      </c>
      <c r="BB83">
        <v>-47883</v>
      </c>
      <c r="BC83">
        <v>-4308617</v>
      </c>
      <c r="BD83">
        <v>0</v>
      </c>
      <c r="BE83">
        <v>-30305</v>
      </c>
      <c r="BF83">
        <v>0</v>
      </c>
      <c r="BG83">
        <v>-4338922</v>
      </c>
      <c r="BH83">
        <v>0</v>
      </c>
      <c r="BI83">
        <v>-4338922</v>
      </c>
      <c r="BJ83">
        <v>0</v>
      </c>
      <c r="BK83">
        <v>0</v>
      </c>
      <c r="BL83">
        <v>0</v>
      </c>
      <c r="BM83">
        <v>-469760</v>
      </c>
      <c r="BN83">
        <v>0</v>
      </c>
      <c r="BO83">
        <v>-469760</v>
      </c>
      <c r="BP83">
        <v>-469760</v>
      </c>
      <c r="BQ83">
        <v>0</v>
      </c>
      <c r="BR83">
        <v>0</v>
      </c>
      <c r="BS83">
        <v>0</v>
      </c>
      <c r="BT83">
        <v>-469760</v>
      </c>
      <c r="BU83">
        <v>0</v>
      </c>
      <c r="BV83">
        <v>-469760</v>
      </c>
      <c r="BW83">
        <v>-127580</v>
      </c>
      <c r="BX83">
        <v>0</v>
      </c>
      <c r="BY83">
        <v>-127580</v>
      </c>
      <c r="BZ83">
        <v>-124948</v>
      </c>
      <c r="CA83">
        <v>0</v>
      </c>
      <c r="CB83">
        <v>-124948</v>
      </c>
      <c r="CC83">
        <v>-3664</v>
      </c>
      <c r="CD83">
        <v>0</v>
      </c>
      <c r="CE83">
        <v>-3664</v>
      </c>
      <c r="CF83">
        <v>0</v>
      </c>
      <c r="CG83">
        <v>0</v>
      </c>
      <c r="CH83">
        <v>0</v>
      </c>
      <c r="CI83">
        <v>-4078</v>
      </c>
      <c r="CJ83">
        <v>0</v>
      </c>
      <c r="CK83">
        <v>-4078</v>
      </c>
      <c r="CL83">
        <v>0</v>
      </c>
      <c r="CM83">
        <v>0</v>
      </c>
      <c r="CN83">
        <v>0</v>
      </c>
      <c r="CO83">
        <v>0</v>
      </c>
      <c r="CP83">
        <v>0</v>
      </c>
      <c r="CQ83">
        <v>-260270</v>
      </c>
      <c r="CR83">
        <v>0</v>
      </c>
      <c r="CS83">
        <v>0</v>
      </c>
      <c r="CT83">
        <v>0</v>
      </c>
      <c r="CU83">
        <v>-260270</v>
      </c>
      <c r="CV83">
        <v>0</v>
      </c>
      <c r="CW83">
        <v>-260270</v>
      </c>
      <c r="CX83">
        <v>0</v>
      </c>
      <c r="CY83">
        <v>0</v>
      </c>
      <c r="CZ83">
        <v>0</v>
      </c>
      <c r="DA83">
        <v>0</v>
      </c>
      <c r="DB83">
        <v>0</v>
      </c>
      <c r="DC83">
        <v>0</v>
      </c>
      <c r="DD83">
        <v>-47883</v>
      </c>
      <c r="DE83">
        <v>0</v>
      </c>
      <c r="DF83">
        <v>-47883</v>
      </c>
      <c r="DG83">
        <v>0</v>
      </c>
      <c r="DH83">
        <v>0</v>
      </c>
      <c r="DI83">
        <v>0</v>
      </c>
      <c r="DJ83">
        <v>-47883</v>
      </c>
      <c r="DK83">
        <v>0</v>
      </c>
      <c r="DL83">
        <v>0</v>
      </c>
      <c r="DM83">
        <v>0</v>
      </c>
      <c r="DN83">
        <v>-47883</v>
      </c>
      <c r="DO83">
        <v>0</v>
      </c>
      <c r="DP83">
        <v>-47883</v>
      </c>
      <c r="DQ83">
        <v>18977691</v>
      </c>
      <c r="DR83">
        <v>0</v>
      </c>
      <c r="DS83">
        <v>18977691</v>
      </c>
    </row>
    <row r="84" spans="1:123" ht="12.75" x14ac:dyDescent="0.2">
      <c r="A84" s="468">
        <v>77</v>
      </c>
      <c r="B84" s="473" t="s">
        <v>33</v>
      </c>
      <c r="C84" s="403" t="s">
        <v>904</v>
      </c>
      <c r="D84" s="474" t="s">
        <v>905</v>
      </c>
      <c r="E84" s="480" t="s">
        <v>32</v>
      </c>
      <c r="F84" t="s">
        <v>926</v>
      </c>
      <c r="G84">
        <v>233487527</v>
      </c>
      <c r="H84">
        <v>0</v>
      </c>
      <c r="I84">
        <v>233487527</v>
      </c>
      <c r="J84">
        <v>46.6</v>
      </c>
      <c r="K84">
        <v>108805188</v>
      </c>
      <c r="L84">
        <v>0</v>
      </c>
      <c r="M84">
        <v>2984026</v>
      </c>
      <c r="N84">
        <v>0</v>
      </c>
      <c r="O84">
        <v>111789214</v>
      </c>
      <c r="P84">
        <v>0</v>
      </c>
      <c r="Q84">
        <v>111789214</v>
      </c>
      <c r="R84">
        <v>-2676380</v>
      </c>
      <c r="S84">
        <v>0</v>
      </c>
      <c r="T84">
        <v>-2676380</v>
      </c>
      <c r="U84">
        <v>6952710</v>
      </c>
      <c r="V84">
        <v>0</v>
      </c>
      <c r="W84">
        <v>6952710</v>
      </c>
      <c r="X84">
        <v>4276330</v>
      </c>
      <c r="Y84">
        <v>0</v>
      </c>
      <c r="Z84">
        <v>0</v>
      </c>
      <c r="AA84">
        <v>0</v>
      </c>
      <c r="AB84">
        <v>4276330</v>
      </c>
      <c r="AC84">
        <v>0</v>
      </c>
      <c r="AD84">
        <v>4276330</v>
      </c>
      <c r="AE84">
        <v>-4276330</v>
      </c>
      <c r="AF84">
        <v>0</v>
      </c>
      <c r="AG84">
        <v>-4276330</v>
      </c>
      <c r="AH84">
        <v>-7545595</v>
      </c>
      <c r="AI84">
        <v>0</v>
      </c>
      <c r="AJ84">
        <v>-7545595</v>
      </c>
      <c r="AK84">
        <v>-51887</v>
      </c>
      <c r="AL84">
        <v>0</v>
      </c>
      <c r="AM84">
        <v>-51887</v>
      </c>
      <c r="AN84">
        <v>2080884</v>
      </c>
      <c r="AO84">
        <v>0</v>
      </c>
      <c r="AP84">
        <v>2080884</v>
      </c>
      <c r="AQ84">
        <v>-5464711</v>
      </c>
      <c r="AR84">
        <v>0</v>
      </c>
      <c r="AS84">
        <v>-5464711</v>
      </c>
      <c r="AT84">
        <v>-6177165</v>
      </c>
      <c r="AU84">
        <v>0</v>
      </c>
      <c r="AV84">
        <v>-6177165</v>
      </c>
      <c r="AW84">
        <v>-26579</v>
      </c>
      <c r="AX84">
        <v>0</v>
      </c>
      <c r="AY84">
        <v>-26579</v>
      </c>
      <c r="AZ84">
        <v>-8695</v>
      </c>
      <c r="BA84">
        <v>0</v>
      </c>
      <c r="BB84">
        <v>-8695</v>
      </c>
      <c r="BC84">
        <v>-11677150</v>
      </c>
      <c r="BD84">
        <v>0</v>
      </c>
      <c r="BE84">
        <v>-59961</v>
      </c>
      <c r="BF84">
        <v>0</v>
      </c>
      <c r="BG84">
        <v>-11737111</v>
      </c>
      <c r="BH84">
        <v>0</v>
      </c>
      <c r="BI84">
        <v>-11737111</v>
      </c>
      <c r="BJ84">
        <v>-100000</v>
      </c>
      <c r="BK84">
        <v>0</v>
      </c>
      <c r="BL84">
        <v>-100000</v>
      </c>
      <c r="BM84">
        <v>-2602228</v>
      </c>
      <c r="BN84">
        <v>0</v>
      </c>
      <c r="BO84">
        <v>-2602228</v>
      </c>
      <c r="BP84">
        <v>-2702228</v>
      </c>
      <c r="BQ84">
        <v>0</v>
      </c>
      <c r="BR84">
        <v>-135556</v>
      </c>
      <c r="BS84">
        <v>0</v>
      </c>
      <c r="BT84">
        <v>-2837784</v>
      </c>
      <c r="BU84">
        <v>0</v>
      </c>
      <c r="BV84">
        <v>-2837784</v>
      </c>
      <c r="BW84">
        <v>-320839</v>
      </c>
      <c r="BX84">
        <v>0</v>
      </c>
      <c r="BY84">
        <v>-320839</v>
      </c>
      <c r="BZ84">
        <v>-188935</v>
      </c>
      <c r="CA84">
        <v>0</v>
      </c>
      <c r="CB84">
        <v>-188935</v>
      </c>
      <c r="CC84">
        <v>0</v>
      </c>
      <c r="CD84">
        <v>0</v>
      </c>
      <c r="CE84">
        <v>0</v>
      </c>
      <c r="CF84">
        <v>0</v>
      </c>
      <c r="CG84">
        <v>0</v>
      </c>
      <c r="CH84">
        <v>0</v>
      </c>
      <c r="CI84">
        <v>0</v>
      </c>
      <c r="CJ84">
        <v>0</v>
      </c>
      <c r="CK84">
        <v>0</v>
      </c>
      <c r="CL84">
        <v>0</v>
      </c>
      <c r="CM84">
        <v>0</v>
      </c>
      <c r="CN84">
        <v>0</v>
      </c>
      <c r="CO84">
        <v>0</v>
      </c>
      <c r="CP84">
        <v>0</v>
      </c>
      <c r="CQ84">
        <v>-509774</v>
      </c>
      <c r="CR84">
        <v>0</v>
      </c>
      <c r="CS84">
        <v>0</v>
      </c>
      <c r="CT84">
        <v>0</v>
      </c>
      <c r="CU84">
        <v>-509774</v>
      </c>
      <c r="CV84">
        <v>0</v>
      </c>
      <c r="CW84">
        <v>-509774</v>
      </c>
      <c r="CX84">
        <v>-142527</v>
      </c>
      <c r="CY84">
        <v>0</v>
      </c>
      <c r="CZ84">
        <v>-142527</v>
      </c>
      <c r="DA84">
        <v>0</v>
      </c>
      <c r="DB84">
        <v>0</v>
      </c>
      <c r="DC84">
        <v>0</v>
      </c>
      <c r="DD84">
        <v>-8695</v>
      </c>
      <c r="DE84">
        <v>0</v>
      </c>
      <c r="DF84">
        <v>-8695</v>
      </c>
      <c r="DG84">
        <v>0</v>
      </c>
      <c r="DH84">
        <v>0</v>
      </c>
      <c r="DI84">
        <v>0</v>
      </c>
      <c r="DJ84">
        <v>-151222</v>
      </c>
      <c r="DK84">
        <v>0</v>
      </c>
      <c r="DL84">
        <v>0</v>
      </c>
      <c r="DM84">
        <v>0</v>
      </c>
      <c r="DN84">
        <v>-151222</v>
      </c>
      <c r="DO84">
        <v>0</v>
      </c>
      <c r="DP84">
        <v>-151222</v>
      </c>
      <c r="DQ84">
        <v>100829653</v>
      </c>
      <c r="DR84">
        <v>0</v>
      </c>
      <c r="DS84">
        <v>100829653</v>
      </c>
    </row>
    <row r="85" spans="1:123" ht="12.75" x14ac:dyDescent="0.2">
      <c r="A85" s="468">
        <v>78</v>
      </c>
      <c r="B85" s="473" t="s">
        <v>44</v>
      </c>
      <c r="C85" s="403" t="s">
        <v>897</v>
      </c>
      <c r="D85" s="474" t="s">
        <v>898</v>
      </c>
      <c r="E85" s="480" t="s">
        <v>43</v>
      </c>
      <c r="F85" t="s">
        <v>926</v>
      </c>
      <c r="G85">
        <v>110645500</v>
      </c>
      <c r="H85">
        <v>0</v>
      </c>
      <c r="I85">
        <v>110645500</v>
      </c>
      <c r="J85">
        <v>46.6</v>
      </c>
      <c r="K85">
        <v>51560803</v>
      </c>
      <c r="L85">
        <v>0</v>
      </c>
      <c r="M85">
        <v>334000</v>
      </c>
      <c r="N85">
        <v>0</v>
      </c>
      <c r="O85">
        <v>51894803</v>
      </c>
      <c r="P85">
        <v>0</v>
      </c>
      <c r="Q85">
        <v>51894803</v>
      </c>
      <c r="R85">
        <v>-6956361</v>
      </c>
      <c r="S85">
        <v>0</v>
      </c>
      <c r="T85">
        <v>-6956361</v>
      </c>
      <c r="U85">
        <v>2341075</v>
      </c>
      <c r="V85">
        <v>0</v>
      </c>
      <c r="W85">
        <v>2341075</v>
      </c>
      <c r="X85">
        <v>-4615286</v>
      </c>
      <c r="Y85">
        <v>0</v>
      </c>
      <c r="Z85">
        <v>0</v>
      </c>
      <c r="AA85">
        <v>0</v>
      </c>
      <c r="AB85">
        <v>-4615286</v>
      </c>
      <c r="AC85">
        <v>0</v>
      </c>
      <c r="AD85">
        <v>-4615286</v>
      </c>
      <c r="AE85">
        <v>4615286</v>
      </c>
      <c r="AF85">
        <v>0</v>
      </c>
      <c r="AG85">
        <v>4615286</v>
      </c>
      <c r="AH85">
        <v>-4236646</v>
      </c>
      <c r="AI85">
        <v>0</v>
      </c>
      <c r="AJ85">
        <v>-4236646</v>
      </c>
      <c r="AK85">
        <v>-1818</v>
      </c>
      <c r="AL85">
        <v>0</v>
      </c>
      <c r="AM85">
        <v>-1818</v>
      </c>
      <c r="AN85">
        <v>1076353</v>
      </c>
      <c r="AO85">
        <v>0</v>
      </c>
      <c r="AP85">
        <v>1076353</v>
      </c>
      <c r="AQ85">
        <v>-3160293</v>
      </c>
      <c r="AR85">
        <v>0</v>
      </c>
      <c r="AS85">
        <v>-3160293</v>
      </c>
      <c r="AT85">
        <v>-2555935</v>
      </c>
      <c r="AU85">
        <v>0</v>
      </c>
      <c r="AV85">
        <v>-2555935</v>
      </c>
      <c r="AW85">
        <v>-38753</v>
      </c>
      <c r="AX85">
        <v>0</v>
      </c>
      <c r="AY85">
        <v>-38753</v>
      </c>
      <c r="AZ85">
        <v>-24240</v>
      </c>
      <c r="BA85">
        <v>0</v>
      </c>
      <c r="BB85">
        <v>-24240</v>
      </c>
      <c r="BC85">
        <v>-5779221</v>
      </c>
      <c r="BD85">
        <v>0</v>
      </c>
      <c r="BE85">
        <v>-105667</v>
      </c>
      <c r="BF85">
        <v>0</v>
      </c>
      <c r="BG85">
        <v>-5884888</v>
      </c>
      <c r="BH85">
        <v>0</v>
      </c>
      <c r="BI85">
        <v>-5884888</v>
      </c>
      <c r="BJ85">
        <v>0</v>
      </c>
      <c r="BK85">
        <v>0</v>
      </c>
      <c r="BL85">
        <v>0</v>
      </c>
      <c r="BM85">
        <v>-775697</v>
      </c>
      <c r="BN85">
        <v>0</v>
      </c>
      <c r="BO85">
        <v>-775697</v>
      </c>
      <c r="BP85">
        <v>-775697</v>
      </c>
      <c r="BQ85">
        <v>0</v>
      </c>
      <c r="BR85">
        <v>-324303</v>
      </c>
      <c r="BS85">
        <v>0</v>
      </c>
      <c r="BT85">
        <v>-1100000</v>
      </c>
      <c r="BU85">
        <v>0</v>
      </c>
      <c r="BV85">
        <v>-1100000</v>
      </c>
      <c r="BW85">
        <v>-147681</v>
      </c>
      <c r="BX85">
        <v>0</v>
      </c>
      <c r="BY85">
        <v>-147681</v>
      </c>
      <c r="BZ85">
        <v>-22695</v>
      </c>
      <c r="CA85">
        <v>0</v>
      </c>
      <c r="CB85">
        <v>-22695</v>
      </c>
      <c r="CC85">
        <v>0</v>
      </c>
      <c r="CD85">
        <v>0</v>
      </c>
      <c r="CE85">
        <v>0</v>
      </c>
      <c r="CF85">
        <v>0</v>
      </c>
      <c r="CG85">
        <v>0</v>
      </c>
      <c r="CH85">
        <v>0</v>
      </c>
      <c r="CI85">
        <v>0</v>
      </c>
      <c r="CJ85">
        <v>0</v>
      </c>
      <c r="CK85">
        <v>0</v>
      </c>
      <c r="CL85">
        <v>-2654000</v>
      </c>
      <c r="CM85">
        <v>0</v>
      </c>
      <c r="CN85">
        <v>-2654000</v>
      </c>
      <c r="CO85">
        <v>0</v>
      </c>
      <c r="CP85">
        <v>-2654000</v>
      </c>
      <c r="CQ85">
        <v>-2824376</v>
      </c>
      <c r="CR85">
        <v>0</v>
      </c>
      <c r="CS85">
        <v>0</v>
      </c>
      <c r="CT85">
        <v>0</v>
      </c>
      <c r="CU85">
        <v>-2824376</v>
      </c>
      <c r="CV85">
        <v>0</v>
      </c>
      <c r="CW85">
        <v>-2824376</v>
      </c>
      <c r="CX85">
        <v>0</v>
      </c>
      <c r="CY85">
        <v>0</v>
      </c>
      <c r="CZ85">
        <v>0</v>
      </c>
      <c r="DA85">
        <v>-668</v>
      </c>
      <c r="DB85">
        <v>0</v>
      </c>
      <c r="DC85">
        <v>-668</v>
      </c>
      <c r="DD85">
        <v>0</v>
      </c>
      <c r="DE85">
        <v>0</v>
      </c>
      <c r="DF85">
        <v>0</v>
      </c>
      <c r="DG85">
        <v>0</v>
      </c>
      <c r="DH85">
        <v>0</v>
      </c>
      <c r="DI85">
        <v>0</v>
      </c>
      <c r="DJ85">
        <v>-668</v>
      </c>
      <c r="DK85">
        <v>0</v>
      </c>
      <c r="DL85">
        <v>0</v>
      </c>
      <c r="DM85">
        <v>0</v>
      </c>
      <c r="DN85">
        <v>-668</v>
      </c>
      <c r="DO85">
        <v>0</v>
      </c>
      <c r="DP85">
        <v>-668</v>
      </c>
      <c r="DQ85">
        <v>37469585</v>
      </c>
      <c r="DR85">
        <v>0</v>
      </c>
      <c r="DS85">
        <v>37469585</v>
      </c>
    </row>
    <row r="86" spans="1:123" ht="12.75" x14ac:dyDescent="0.2">
      <c r="A86" s="468">
        <v>79</v>
      </c>
      <c r="B86" s="473" t="s">
        <v>46</v>
      </c>
      <c r="C86" s="403" t="s">
        <v>904</v>
      </c>
      <c r="D86" s="474" t="s">
        <v>907</v>
      </c>
      <c r="E86" s="480" t="s">
        <v>45</v>
      </c>
      <c r="F86" t="s">
        <v>926</v>
      </c>
      <c r="G86">
        <v>235049486</v>
      </c>
      <c r="H86">
        <v>307050</v>
      </c>
      <c r="I86">
        <v>235356536</v>
      </c>
      <c r="J86">
        <v>46.6</v>
      </c>
      <c r="K86">
        <v>109533060</v>
      </c>
      <c r="L86">
        <v>143085</v>
      </c>
      <c r="M86">
        <v>440000</v>
      </c>
      <c r="N86">
        <v>264600</v>
      </c>
      <c r="O86">
        <v>109973060</v>
      </c>
      <c r="P86">
        <v>407685</v>
      </c>
      <c r="Q86">
        <v>110380745</v>
      </c>
      <c r="R86">
        <v>-2253330</v>
      </c>
      <c r="S86">
        <v>-1252</v>
      </c>
      <c r="T86">
        <v>-2254582</v>
      </c>
      <c r="U86">
        <v>6828118</v>
      </c>
      <c r="V86">
        <v>3590</v>
      </c>
      <c r="W86">
        <v>6831708</v>
      </c>
      <c r="X86">
        <v>4574788</v>
      </c>
      <c r="Y86">
        <v>2338</v>
      </c>
      <c r="Z86">
        <v>0</v>
      </c>
      <c r="AA86">
        <v>0</v>
      </c>
      <c r="AB86">
        <v>4574788</v>
      </c>
      <c r="AC86">
        <v>2338</v>
      </c>
      <c r="AD86">
        <v>4577126</v>
      </c>
      <c r="AE86">
        <v>-4574788</v>
      </c>
      <c r="AF86">
        <v>-2338</v>
      </c>
      <c r="AG86">
        <v>-4577126</v>
      </c>
      <c r="AH86">
        <v>-9211588</v>
      </c>
      <c r="AI86">
        <v>-4520</v>
      </c>
      <c r="AJ86">
        <v>-9216108</v>
      </c>
      <c r="AK86">
        <v>-7895</v>
      </c>
      <c r="AL86">
        <v>0</v>
      </c>
      <c r="AM86">
        <v>-7895</v>
      </c>
      <c r="AN86">
        <v>2055432</v>
      </c>
      <c r="AO86">
        <v>249</v>
      </c>
      <c r="AP86">
        <v>2055681</v>
      </c>
      <c r="AQ86">
        <v>-7156156</v>
      </c>
      <c r="AR86">
        <v>-4271</v>
      </c>
      <c r="AS86">
        <v>-7160427</v>
      </c>
      <c r="AT86">
        <v>-5395363</v>
      </c>
      <c r="AU86">
        <v>0</v>
      </c>
      <c r="AV86">
        <v>-5395363</v>
      </c>
      <c r="AW86">
        <v>-34322</v>
      </c>
      <c r="AX86">
        <v>0</v>
      </c>
      <c r="AY86">
        <v>-34322</v>
      </c>
      <c r="AZ86">
        <v>0</v>
      </c>
      <c r="BA86">
        <v>0</v>
      </c>
      <c r="BB86">
        <v>0</v>
      </c>
      <c r="BC86">
        <v>-12585841</v>
      </c>
      <c r="BD86">
        <v>-4271</v>
      </c>
      <c r="BE86">
        <v>-1333000</v>
      </c>
      <c r="BF86">
        <v>0</v>
      </c>
      <c r="BG86">
        <v>-13918841</v>
      </c>
      <c r="BH86">
        <v>-4271</v>
      </c>
      <c r="BI86">
        <v>-13923112</v>
      </c>
      <c r="BJ86">
        <v>-100000</v>
      </c>
      <c r="BK86">
        <v>0</v>
      </c>
      <c r="BL86">
        <v>-100000</v>
      </c>
      <c r="BM86">
        <v>-4582095</v>
      </c>
      <c r="BN86">
        <v>-17905</v>
      </c>
      <c r="BO86">
        <v>-4600000</v>
      </c>
      <c r="BP86">
        <v>-4682095</v>
      </c>
      <c r="BQ86">
        <v>-17905</v>
      </c>
      <c r="BR86">
        <v>-300000</v>
      </c>
      <c r="BS86">
        <v>0</v>
      </c>
      <c r="BT86">
        <v>-4982095</v>
      </c>
      <c r="BU86">
        <v>-17905</v>
      </c>
      <c r="BV86">
        <v>-5000000</v>
      </c>
      <c r="BW86">
        <v>-498490</v>
      </c>
      <c r="BX86">
        <v>0</v>
      </c>
      <c r="BY86">
        <v>-498490</v>
      </c>
      <c r="BZ86">
        <v>-82625</v>
      </c>
      <c r="CA86">
        <v>0</v>
      </c>
      <c r="CB86">
        <v>-82625</v>
      </c>
      <c r="CC86">
        <v>-8581</v>
      </c>
      <c r="CD86">
        <v>0</v>
      </c>
      <c r="CE86">
        <v>-8581</v>
      </c>
      <c r="CF86">
        <v>0</v>
      </c>
      <c r="CG86">
        <v>0</v>
      </c>
      <c r="CH86">
        <v>0</v>
      </c>
      <c r="CI86">
        <v>0</v>
      </c>
      <c r="CJ86">
        <v>0</v>
      </c>
      <c r="CK86">
        <v>0</v>
      </c>
      <c r="CL86">
        <v>-254619</v>
      </c>
      <c r="CM86">
        <v>0</v>
      </c>
      <c r="CN86">
        <v>-254619</v>
      </c>
      <c r="CO86">
        <v>0</v>
      </c>
      <c r="CP86">
        <v>-224407</v>
      </c>
      <c r="CQ86">
        <v>-844315</v>
      </c>
      <c r="CR86">
        <v>0</v>
      </c>
      <c r="CS86">
        <v>-162000</v>
      </c>
      <c r="CT86">
        <v>-264600</v>
      </c>
      <c r="CU86">
        <v>-1006315</v>
      </c>
      <c r="CV86">
        <v>-264600</v>
      </c>
      <c r="CW86">
        <v>-1270915</v>
      </c>
      <c r="CX86">
        <v>0</v>
      </c>
      <c r="CY86">
        <v>0</v>
      </c>
      <c r="CZ86">
        <v>0</v>
      </c>
      <c r="DA86">
        <v>-18199</v>
      </c>
      <c r="DB86">
        <v>0</v>
      </c>
      <c r="DC86">
        <v>-18199</v>
      </c>
      <c r="DD86">
        <v>0</v>
      </c>
      <c r="DE86">
        <v>0</v>
      </c>
      <c r="DF86">
        <v>0</v>
      </c>
      <c r="DG86">
        <v>-6000</v>
      </c>
      <c r="DH86">
        <v>0</v>
      </c>
      <c r="DI86">
        <v>-6000</v>
      </c>
      <c r="DJ86">
        <v>-24199</v>
      </c>
      <c r="DK86">
        <v>0</v>
      </c>
      <c r="DL86">
        <v>0</v>
      </c>
      <c r="DM86">
        <v>0</v>
      </c>
      <c r="DN86">
        <v>-24199</v>
      </c>
      <c r="DO86">
        <v>0</v>
      </c>
      <c r="DP86">
        <v>-24199</v>
      </c>
      <c r="DQ86">
        <v>94616398</v>
      </c>
      <c r="DR86">
        <v>123247</v>
      </c>
      <c r="DS86">
        <v>94739645</v>
      </c>
    </row>
    <row r="87" spans="1:123" ht="12.75" x14ac:dyDescent="0.2">
      <c r="A87" s="468">
        <v>80</v>
      </c>
      <c r="B87" s="473" t="s">
        <v>48</v>
      </c>
      <c r="C87" s="403" t="s">
        <v>529</v>
      </c>
      <c r="D87" s="474" t="s">
        <v>910</v>
      </c>
      <c r="E87" s="480" t="s">
        <v>47</v>
      </c>
      <c r="F87" t="s">
        <v>926</v>
      </c>
      <c r="G87">
        <v>309625028</v>
      </c>
      <c r="H87">
        <v>0</v>
      </c>
      <c r="I87">
        <v>309625028</v>
      </c>
      <c r="J87">
        <v>46.6</v>
      </c>
      <c r="K87">
        <v>144285263</v>
      </c>
      <c r="L87">
        <v>0</v>
      </c>
      <c r="M87">
        <v>-5798529</v>
      </c>
      <c r="N87">
        <v>0</v>
      </c>
      <c r="O87">
        <v>138486734</v>
      </c>
      <c r="P87">
        <v>0</v>
      </c>
      <c r="Q87">
        <v>138486734</v>
      </c>
      <c r="R87">
        <v>-4645218</v>
      </c>
      <c r="S87">
        <v>0</v>
      </c>
      <c r="T87">
        <v>-4645218</v>
      </c>
      <c r="U87">
        <v>9471461</v>
      </c>
      <c r="V87">
        <v>0</v>
      </c>
      <c r="W87">
        <v>9471461</v>
      </c>
      <c r="X87">
        <v>4826243</v>
      </c>
      <c r="Y87">
        <v>0</v>
      </c>
      <c r="Z87">
        <v>0</v>
      </c>
      <c r="AA87">
        <v>0</v>
      </c>
      <c r="AB87">
        <v>4826243</v>
      </c>
      <c r="AC87">
        <v>0</v>
      </c>
      <c r="AD87">
        <v>4826243</v>
      </c>
      <c r="AE87">
        <v>-4826243</v>
      </c>
      <c r="AF87">
        <v>0</v>
      </c>
      <c r="AG87">
        <v>-4826243</v>
      </c>
      <c r="AH87">
        <v>-13281639</v>
      </c>
      <c r="AI87">
        <v>0</v>
      </c>
      <c r="AJ87">
        <v>-13281639</v>
      </c>
      <c r="AK87">
        <v>-13518</v>
      </c>
      <c r="AL87">
        <v>0</v>
      </c>
      <c r="AM87">
        <v>-13518</v>
      </c>
      <c r="AN87">
        <v>2695387</v>
      </c>
      <c r="AO87">
        <v>0</v>
      </c>
      <c r="AP87">
        <v>2695387</v>
      </c>
      <c r="AQ87">
        <v>-10586252</v>
      </c>
      <c r="AR87">
        <v>0</v>
      </c>
      <c r="AS87">
        <v>-10586252</v>
      </c>
      <c r="AT87">
        <v>-11360141</v>
      </c>
      <c r="AU87">
        <v>0</v>
      </c>
      <c r="AV87">
        <v>-11360141</v>
      </c>
      <c r="AW87">
        <v>-226009</v>
      </c>
      <c r="AX87">
        <v>0</v>
      </c>
      <c r="AY87">
        <v>-226009</v>
      </c>
      <c r="AZ87">
        <v>-90229</v>
      </c>
      <c r="BA87">
        <v>0</v>
      </c>
      <c r="BB87">
        <v>-90229</v>
      </c>
      <c r="BC87">
        <v>-22262631</v>
      </c>
      <c r="BD87">
        <v>0</v>
      </c>
      <c r="BE87">
        <v>0</v>
      </c>
      <c r="BF87">
        <v>0</v>
      </c>
      <c r="BG87">
        <v>-22262631</v>
      </c>
      <c r="BH87">
        <v>0</v>
      </c>
      <c r="BI87">
        <v>-22262631</v>
      </c>
      <c r="BJ87">
        <v>-131750</v>
      </c>
      <c r="BK87">
        <v>0</v>
      </c>
      <c r="BL87">
        <v>-131750</v>
      </c>
      <c r="BM87">
        <v>-3081802</v>
      </c>
      <c r="BN87">
        <v>0</v>
      </c>
      <c r="BO87">
        <v>-3081802</v>
      </c>
      <c r="BP87">
        <v>-3213552</v>
      </c>
      <c r="BQ87">
        <v>0</v>
      </c>
      <c r="BR87">
        <v>-3697510</v>
      </c>
      <c r="BS87">
        <v>0</v>
      </c>
      <c r="BT87">
        <v>-6911062</v>
      </c>
      <c r="BU87">
        <v>0</v>
      </c>
      <c r="BV87">
        <v>-6911062</v>
      </c>
      <c r="BW87">
        <v>-598371</v>
      </c>
      <c r="BX87">
        <v>0</v>
      </c>
      <c r="BY87">
        <v>-598371</v>
      </c>
      <c r="BZ87">
        <v>-166938</v>
      </c>
      <c r="CA87">
        <v>0</v>
      </c>
      <c r="CB87">
        <v>-166938</v>
      </c>
      <c r="CC87">
        <v>0</v>
      </c>
      <c r="CD87">
        <v>0</v>
      </c>
      <c r="CE87">
        <v>0</v>
      </c>
      <c r="CF87">
        <v>0</v>
      </c>
      <c r="CG87">
        <v>0</v>
      </c>
      <c r="CH87">
        <v>0</v>
      </c>
      <c r="CI87">
        <v>-2233</v>
      </c>
      <c r="CJ87">
        <v>0</v>
      </c>
      <c r="CK87">
        <v>-2233</v>
      </c>
      <c r="CL87">
        <v>0</v>
      </c>
      <c r="CM87">
        <v>0</v>
      </c>
      <c r="CN87">
        <v>0</v>
      </c>
      <c r="CO87">
        <v>0</v>
      </c>
      <c r="CP87">
        <v>0</v>
      </c>
      <c r="CQ87">
        <v>-767542</v>
      </c>
      <c r="CR87">
        <v>0</v>
      </c>
      <c r="CS87">
        <v>-77119</v>
      </c>
      <c r="CT87">
        <v>0</v>
      </c>
      <c r="CU87">
        <v>-844661</v>
      </c>
      <c r="CV87">
        <v>0</v>
      </c>
      <c r="CW87">
        <v>-844661</v>
      </c>
      <c r="CX87">
        <v>-11065</v>
      </c>
      <c r="CY87">
        <v>0</v>
      </c>
      <c r="CZ87">
        <v>-11065</v>
      </c>
      <c r="DA87">
        <v>-25902</v>
      </c>
      <c r="DB87">
        <v>0</v>
      </c>
      <c r="DC87">
        <v>-25902</v>
      </c>
      <c r="DD87">
        <v>-90229</v>
      </c>
      <c r="DE87">
        <v>0</v>
      </c>
      <c r="DF87">
        <v>-90229</v>
      </c>
      <c r="DG87">
        <v>-1500</v>
      </c>
      <c r="DH87">
        <v>0</v>
      </c>
      <c r="DI87">
        <v>-1500</v>
      </c>
      <c r="DJ87">
        <v>-128696</v>
      </c>
      <c r="DK87">
        <v>0</v>
      </c>
      <c r="DL87">
        <v>-175018</v>
      </c>
      <c r="DM87">
        <v>0</v>
      </c>
      <c r="DN87">
        <v>-303714</v>
      </c>
      <c r="DO87">
        <v>0</v>
      </c>
      <c r="DP87">
        <v>-303714</v>
      </c>
      <c r="DQ87">
        <v>112990909</v>
      </c>
      <c r="DR87">
        <v>0</v>
      </c>
      <c r="DS87">
        <v>112990909</v>
      </c>
    </row>
    <row r="88" spans="1:123" ht="12.75" x14ac:dyDescent="0.2">
      <c r="A88" s="468">
        <v>81</v>
      </c>
      <c r="B88" s="473" t="s">
        <v>50</v>
      </c>
      <c r="C88" s="403" t="s">
        <v>902</v>
      </c>
      <c r="D88" s="474" t="s">
        <v>903</v>
      </c>
      <c r="E88" s="480" t="s">
        <v>49</v>
      </c>
      <c r="F88" t="s">
        <v>926</v>
      </c>
      <c r="G88">
        <v>397354698</v>
      </c>
      <c r="H88">
        <v>0</v>
      </c>
      <c r="I88">
        <v>397354698</v>
      </c>
      <c r="J88">
        <v>46.6</v>
      </c>
      <c r="K88">
        <v>185167289</v>
      </c>
      <c r="L88">
        <v>0</v>
      </c>
      <c r="M88">
        <v>-2874983</v>
      </c>
      <c r="N88">
        <v>0</v>
      </c>
      <c r="O88">
        <v>182292306</v>
      </c>
      <c r="P88">
        <v>0</v>
      </c>
      <c r="Q88">
        <v>182292306</v>
      </c>
      <c r="R88">
        <v>-10505864</v>
      </c>
      <c r="S88">
        <v>0</v>
      </c>
      <c r="T88">
        <v>-10505864</v>
      </c>
      <c r="U88">
        <v>4977165</v>
      </c>
      <c r="V88">
        <v>0</v>
      </c>
      <c r="W88">
        <v>4977165</v>
      </c>
      <c r="X88">
        <v>-5528699</v>
      </c>
      <c r="Y88">
        <v>0</v>
      </c>
      <c r="Z88">
        <v>0</v>
      </c>
      <c r="AA88">
        <v>0</v>
      </c>
      <c r="AB88">
        <v>-5528699</v>
      </c>
      <c r="AC88">
        <v>0</v>
      </c>
      <c r="AD88">
        <v>-5528699</v>
      </c>
      <c r="AE88">
        <v>5528699</v>
      </c>
      <c r="AF88">
        <v>0</v>
      </c>
      <c r="AG88">
        <v>5528699</v>
      </c>
      <c r="AH88">
        <v>-7331374</v>
      </c>
      <c r="AI88">
        <v>0</v>
      </c>
      <c r="AJ88">
        <v>-7331374</v>
      </c>
      <c r="AK88">
        <v>0</v>
      </c>
      <c r="AL88">
        <v>0</v>
      </c>
      <c r="AM88">
        <v>0</v>
      </c>
      <c r="AN88">
        <v>3783939</v>
      </c>
      <c r="AO88">
        <v>0</v>
      </c>
      <c r="AP88">
        <v>3783939</v>
      </c>
      <c r="AQ88">
        <v>-3547435</v>
      </c>
      <c r="AR88">
        <v>0</v>
      </c>
      <c r="AS88">
        <v>-3547435</v>
      </c>
      <c r="AT88">
        <v>-8408919</v>
      </c>
      <c r="AU88">
        <v>0</v>
      </c>
      <c r="AV88">
        <v>-8408919</v>
      </c>
      <c r="AW88">
        <v>-27237</v>
      </c>
      <c r="AX88">
        <v>0</v>
      </c>
      <c r="AY88">
        <v>-27237</v>
      </c>
      <c r="AZ88">
        <v>0</v>
      </c>
      <c r="BA88">
        <v>0</v>
      </c>
      <c r="BB88">
        <v>0</v>
      </c>
      <c r="BC88">
        <v>-11983591</v>
      </c>
      <c r="BD88">
        <v>0</v>
      </c>
      <c r="BE88">
        <v>0</v>
      </c>
      <c r="BF88">
        <v>0</v>
      </c>
      <c r="BG88">
        <v>-11983591</v>
      </c>
      <c r="BH88">
        <v>0</v>
      </c>
      <c r="BI88">
        <v>-11983591</v>
      </c>
      <c r="BJ88">
        <v>-250000</v>
      </c>
      <c r="BK88">
        <v>0</v>
      </c>
      <c r="BL88">
        <v>-250000</v>
      </c>
      <c r="BM88">
        <v>-2677238</v>
      </c>
      <c r="BN88">
        <v>0</v>
      </c>
      <c r="BO88">
        <v>-2677238</v>
      </c>
      <c r="BP88">
        <v>-2927238</v>
      </c>
      <c r="BQ88">
        <v>0</v>
      </c>
      <c r="BR88">
        <v>-2000000</v>
      </c>
      <c r="BS88">
        <v>0</v>
      </c>
      <c r="BT88">
        <v>-4927238</v>
      </c>
      <c r="BU88">
        <v>0</v>
      </c>
      <c r="BV88">
        <v>-4927238</v>
      </c>
      <c r="BW88">
        <v>-173879</v>
      </c>
      <c r="BX88">
        <v>0</v>
      </c>
      <c r="BY88">
        <v>-173879</v>
      </c>
      <c r="BZ88">
        <v>-338227</v>
      </c>
      <c r="CA88">
        <v>0</v>
      </c>
      <c r="CB88">
        <v>-338227</v>
      </c>
      <c r="CC88">
        <v>0</v>
      </c>
      <c r="CD88">
        <v>0</v>
      </c>
      <c r="CE88">
        <v>0</v>
      </c>
      <c r="CF88">
        <v>0</v>
      </c>
      <c r="CG88">
        <v>0</v>
      </c>
      <c r="CH88">
        <v>0</v>
      </c>
      <c r="CI88">
        <v>0</v>
      </c>
      <c r="CJ88">
        <v>0</v>
      </c>
      <c r="CK88">
        <v>0</v>
      </c>
      <c r="CL88">
        <v>-10000</v>
      </c>
      <c r="CM88">
        <v>0</v>
      </c>
      <c r="CN88">
        <v>-10000</v>
      </c>
      <c r="CO88">
        <v>0</v>
      </c>
      <c r="CP88">
        <v>0</v>
      </c>
      <c r="CQ88">
        <v>-522106</v>
      </c>
      <c r="CR88">
        <v>0</v>
      </c>
      <c r="CS88">
        <v>0</v>
      </c>
      <c r="CT88">
        <v>0</v>
      </c>
      <c r="CU88">
        <v>-522106</v>
      </c>
      <c r="CV88">
        <v>0</v>
      </c>
      <c r="CW88">
        <v>-522106</v>
      </c>
      <c r="CX88">
        <v>-84961</v>
      </c>
      <c r="CY88">
        <v>0</v>
      </c>
      <c r="CZ88">
        <v>-84961</v>
      </c>
      <c r="DA88">
        <v>-20764</v>
      </c>
      <c r="DB88">
        <v>0</v>
      </c>
      <c r="DC88">
        <v>-20764</v>
      </c>
      <c r="DD88">
        <v>0</v>
      </c>
      <c r="DE88">
        <v>0</v>
      </c>
      <c r="DF88">
        <v>0</v>
      </c>
      <c r="DG88">
        <v>0</v>
      </c>
      <c r="DH88">
        <v>0</v>
      </c>
      <c r="DI88">
        <v>0</v>
      </c>
      <c r="DJ88">
        <v>-105725</v>
      </c>
      <c r="DK88">
        <v>0</v>
      </c>
      <c r="DL88">
        <v>0</v>
      </c>
      <c r="DM88">
        <v>0</v>
      </c>
      <c r="DN88">
        <v>-105725</v>
      </c>
      <c r="DO88">
        <v>0</v>
      </c>
      <c r="DP88">
        <v>-105725</v>
      </c>
      <c r="DQ88">
        <v>159224947</v>
      </c>
      <c r="DR88">
        <v>0</v>
      </c>
      <c r="DS88">
        <v>159224947</v>
      </c>
    </row>
    <row r="89" spans="1:123" ht="12.75" x14ac:dyDescent="0.2">
      <c r="A89" s="468">
        <v>82</v>
      </c>
      <c r="B89" s="473" t="s">
        <v>52</v>
      </c>
      <c r="C89" s="403" t="s">
        <v>897</v>
      </c>
      <c r="D89" s="474" t="s">
        <v>901</v>
      </c>
      <c r="E89" s="480" t="s">
        <v>51</v>
      </c>
      <c r="F89" t="s">
        <v>926</v>
      </c>
      <c r="G89">
        <v>53997539</v>
      </c>
      <c r="H89">
        <v>0</v>
      </c>
      <c r="I89">
        <v>53997539</v>
      </c>
      <c r="J89">
        <v>46.6</v>
      </c>
      <c r="K89">
        <v>25162853</v>
      </c>
      <c r="L89">
        <v>0</v>
      </c>
      <c r="M89">
        <v>100000</v>
      </c>
      <c r="N89">
        <v>0</v>
      </c>
      <c r="O89">
        <v>25262853</v>
      </c>
      <c r="P89">
        <v>0</v>
      </c>
      <c r="Q89">
        <v>25262853</v>
      </c>
      <c r="R89">
        <v>-1422745</v>
      </c>
      <c r="S89">
        <v>0</v>
      </c>
      <c r="T89">
        <v>-1422745</v>
      </c>
      <c r="U89">
        <v>455080</v>
      </c>
      <c r="V89">
        <v>0</v>
      </c>
      <c r="W89">
        <v>455080</v>
      </c>
      <c r="X89">
        <v>-967665</v>
      </c>
      <c r="Y89">
        <v>0</v>
      </c>
      <c r="Z89">
        <v>0</v>
      </c>
      <c r="AA89">
        <v>0</v>
      </c>
      <c r="AB89">
        <v>-967665</v>
      </c>
      <c r="AC89">
        <v>0</v>
      </c>
      <c r="AD89">
        <v>-967665</v>
      </c>
      <c r="AE89">
        <v>967665</v>
      </c>
      <c r="AF89">
        <v>0</v>
      </c>
      <c r="AG89">
        <v>967665</v>
      </c>
      <c r="AH89">
        <v>-2267201</v>
      </c>
      <c r="AI89">
        <v>0</v>
      </c>
      <c r="AJ89">
        <v>-2267201</v>
      </c>
      <c r="AK89">
        <v>0</v>
      </c>
      <c r="AL89">
        <v>0</v>
      </c>
      <c r="AM89">
        <v>0</v>
      </c>
      <c r="AN89">
        <v>413167</v>
      </c>
      <c r="AO89">
        <v>0</v>
      </c>
      <c r="AP89">
        <v>413167</v>
      </c>
      <c r="AQ89">
        <v>-1854034</v>
      </c>
      <c r="AR89">
        <v>0</v>
      </c>
      <c r="AS89">
        <v>-1854034</v>
      </c>
      <c r="AT89">
        <v>-1698535</v>
      </c>
      <c r="AU89">
        <v>0</v>
      </c>
      <c r="AV89">
        <v>-1698535</v>
      </c>
      <c r="AW89">
        <v>-22935</v>
      </c>
      <c r="AX89">
        <v>0</v>
      </c>
      <c r="AY89">
        <v>-22935</v>
      </c>
      <c r="AZ89">
        <v>-32879</v>
      </c>
      <c r="BA89">
        <v>0</v>
      </c>
      <c r="BB89">
        <v>-32879</v>
      </c>
      <c r="BC89">
        <v>-3608383</v>
      </c>
      <c r="BD89">
        <v>0</v>
      </c>
      <c r="BE89">
        <v>0</v>
      </c>
      <c r="BF89">
        <v>0</v>
      </c>
      <c r="BG89">
        <v>-3608383</v>
      </c>
      <c r="BH89">
        <v>0</v>
      </c>
      <c r="BI89">
        <v>-3608383</v>
      </c>
      <c r="BJ89">
        <v>0</v>
      </c>
      <c r="BK89">
        <v>0</v>
      </c>
      <c r="BL89">
        <v>0</v>
      </c>
      <c r="BM89">
        <v>-434144</v>
      </c>
      <c r="BN89">
        <v>0</v>
      </c>
      <c r="BO89">
        <v>-434144</v>
      </c>
      <c r="BP89">
        <v>-434144</v>
      </c>
      <c r="BQ89">
        <v>0</v>
      </c>
      <c r="BR89">
        <v>0</v>
      </c>
      <c r="BS89">
        <v>0</v>
      </c>
      <c r="BT89">
        <v>-434144</v>
      </c>
      <c r="BU89">
        <v>0</v>
      </c>
      <c r="BV89">
        <v>-434144</v>
      </c>
      <c r="BW89">
        <v>-33918</v>
      </c>
      <c r="BX89">
        <v>0</v>
      </c>
      <c r="BY89">
        <v>-33918</v>
      </c>
      <c r="BZ89">
        <v>-6000</v>
      </c>
      <c r="CA89">
        <v>0</v>
      </c>
      <c r="CB89">
        <v>-6000</v>
      </c>
      <c r="CC89">
        <v>-4788</v>
      </c>
      <c r="CD89">
        <v>0</v>
      </c>
      <c r="CE89">
        <v>-4788</v>
      </c>
      <c r="CF89">
        <v>0</v>
      </c>
      <c r="CG89">
        <v>0</v>
      </c>
      <c r="CH89">
        <v>0</v>
      </c>
      <c r="CI89">
        <v>0</v>
      </c>
      <c r="CJ89">
        <v>0</v>
      </c>
      <c r="CK89">
        <v>0</v>
      </c>
      <c r="CL89">
        <v>0</v>
      </c>
      <c r="CM89">
        <v>0</v>
      </c>
      <c r="CN89">
        <v>0</v>
      </c>
      <c r="CO89">
        <v>0</v>
      </c>
      <c r="CP89">
        <v>0</v>
      </c>
      <c r="CQ89">
        <v>-44706</v>
      </c>
      <c r="CR89">
        <v>0</v>
      </c>
      <c r="CS89">
        <v>0</v>
      </c>
      <c r="CT89">
        <v>0</v>
      </c>
      <c r="CU89">
        <v>-44706</v>
      </c>
      <c r="CV89">
        <v>0</v>
      </c>
      <c r="CW89">
        <v>-44706</v>
      </c>
      <c r="CX89">
        <v>0</v>
      </c>
      <c r="CY89">
        <v>0</v>
      </c>
      <c r="CZ89">
        <v>0</v>
      </c>
      <c r="DA89">
        <v>0</v>
      </c>
      <c r="DB89">
        <v>0</v>
      </c>
      <c r="DC89">
        <v>0</v>
      </c>
      <c r="DD89">
        <v>-32879</v>
      </c>
      <c r="DE89">
        <v>0</v>
      </c>
      <c r="DF89">
        <v>-32879</v>
      </c>
      <c r="DG89">
        <v>0</v>
      </c>
      <c r="DH89">
        <v>0</v>
      </c>
      <c r="DI89">
        <v>0</v>
      </c>
      <c r="DJ89">
        <v>-32879</v>
      </c>
      <c r="DK89">
        <v>0</v>
      </c>
      <c r="DL89">
        <v>0</v>
      </c>
      <c r="DM89">
        <v>0</v>
      </c>
      <c r="DN89">
        <v>-32879</v>
      </c>
      <c r="DO89">
        <v>0</v>
      </c>
      <c r="DP89">
        <v>-32879</v>
      </c>
      <c r="DQ89">
        <v>20175076</v>
      </c>
      <c r="DR89">
        <v>0</v>
      </c>
      <c r="DS89">
        <v>20175076</v>
      </c>
    </row>
    <row r="90" spans="1:123" ht="12.75" x14ac:dyDescent="0.2">
      <c r="A90" s="468">
        <v>83</v>
      </c>
      <c r="B90" s="473" t="s">
        <v>54</v>
      </c>
      <c r="C90" s="403" t="s">
        <v>897</v>
      </c>
      <c r="D90" s="474" t="s">
        <v>906</v>
      </c>
      <c r="E90" s="480" t="s">
        <v>53</v>
      </c>
      <c r="F90" t="s">
        <v>926</v>
      </c>
      <c r="G90">
        <v>92241310</v>
      </c>
      <c r="H90">
        <v>1371120</v>
      </c>
      <c r="I90">
        <v>93612430</v>
      </c>
      <c r="J90">
        <v>46.6</v>
      </c>
      <c r="K90">
        <v>42984450</v>
      </c>
      <c r="L90">
        <v>638942</v>
      </c>
      <c r="M90">
        <v>905846</v>
      </c>
      <c r="N90">
        <v>164265</v>
      </c>
      <c r="O90">
        <v>43890296</v>
      </c>
      <c r="P90">
        <v>803207</v>
      </c>
      <c r="Q90">
        <v>44693503</v>
      </c>
      <c r="R90">
        <v>-1397255</v>
      </c>
      <c r="S90">
        <v>-1115</v>
      </c>
      <c r="T90">
        <v>-1398370</v>
      </c>
      <c r="U90">
        <v>1623979</v>
      </c>
      <c r="V90">
        <v>12528</v>
      </c>
      <c r="W90">
        <v>1636507</v>
      </c>
      <c r="X90">
        <v>226724</v>
      </c>
      <c r="Y90">
        <v>11413</v>
      </c>
      <c r="Z90">
        <v>0</v>
      </c>
      <c r="AA90">
        <v>0</v>
      </c>
      <c r="AB90">
        <v>226724</v>
      </c>
      <c r="AC90">
        <v>11413</v>
      </c>
      <c r="AD90">
        <v>238137</v>
      </c>
      <c r="AE90">
        <v>-226724</v>
      </c>
      <c r="AF90">
        <v>-11413</v>
      </c>
      <c r="AG90">
        <v>-238137</v>
      </c>
      <c r="AH90">
        <v>-5915780</v>
      </c>
      <c r="AI90">
        <v>-30243</v>
      </c>
      <c r="AJ90">
        <v>-5946023</v>
      </c>
      <c r="AK90">
        <v>0</v>
      </c>
      <c r="AL90">
        <v>0</v>
      </c>
      <c r="AM90">
        <v>0</v>
      </c>
      <c r="AN90">
        <v>642212</v>
      </c>
      <c r="AO90">
        <v>14426</v>
      </c>
      <c r="AP90">
        <v>656638</v>
      </c>
      <c r="AQ90">
        <v>-5273568</v>
      </c>
      <c r="AR90">
        <v>-15817</v>
      </c>
      <c r="AS90">
        <v>-5289385</v>
      </c>
      <c r="AT90">
        <v>-2590247</v>
      </c>
      <c r="AU90">
        <v>0</v>
      </c>
      <c r="AV90">
        <v>-2590247</v>
      </c>
      <c r="AW90">
        <v>-442879</v>
      </c>
      <c r="AX90">
        <v>0</v>
      </c>
      <c r="AY90">
        <v>-442879</v>
      </c>
      <c r="AZ90">
        <v>-25090</v>
      </c>
      <c r="BA90">
        <v>0</v>
      </c>
      <c r="BB90">
        <v>-25090</v>
      </c>
      <c r="BC90">
        <v>-8331784</v>
      </c>
      <c r="BD90">
        <v>-15817</v>
      </c>
      <c r="BE90">
        <v>0</v>
      </c>
      <c r="BF90">
        <v>-27960</v>
      </c>
      <c r="BG90">
        <v>-8331784</v>
      </c>
      <c r="BH90">
        <v>-43777</v>
      </c>
      <c r="BI90">
        <v>-8375561</v>
      </c>
      <c r="BJ90">
        <v>0</v>
      </c>
      <c r="BK90">
        <v>0</v>
      </c>
      <c r="BL90">
        <v>0</v>
      </c>
      <c r="BM90">
        <v>-1148353</v>
      </c>
      <c r="BN90">
        <v>-1317</v>
      </c>
      <c r="BO90">
        <v>-1149670</v>
      </c>
      <c r="BP90">
        <v>-1148353</v>
      </c>
      <c r="BQ90">
        <v>-1317</v>
      </c>
      <c r="BR90">
        <v>0</v>
      </c>
      <c r="BS90">
        <v>0</v>
      </c>
      <c r="BT90">
        <v>-1148353</v>
      </c>
      <c r="BU90">
        <v>-1317</v>
      </c>
      <c r="BV90">
        <v>-1149670</v>
      </c>
      <c r="BW90">
        <v>-107722</v>
      </c>
      <c r="BX90">
        <v>0</v>
      </c>
      <c r="BY90">
        <v>-107722</v>
      </c>
      <c r="BZ90">
        <v>-363</v>
      </c>
      <c r="CA90">
        <v>0</v>
      </c>
      <c r="CB90">
        <v>-363</v>
      </c>
      <c r="CC90">
        <v>-82459</v>
      </c>
      <c r="CD90">
        <v>0</v>
      </c>
      <c r="CE90">
        <v>-82459</v>
      </c>
      <c r="CF90">
        <v>0</v>
      </c>
      <c r="CG90">
        <v>0</v>
      </c>
      <c r="CH90">
        <v>0</v>
      </c>
      <c r="CI90">
        <v>0</v>
      </c>
      <c r="CJ90">
        <v>0</v>
      </c>
      <c r="CK90">
        <v>0</v>
      </c>
      <c r="CL90">
        <v>0</v>
      </c>
      <c r="CM90">
        <v>-136305</v>
      </c>
      <c r="CN90">
        <v>-136305</v>
      </c>
      <c r="CO90">
        <v>-136305</v>
      </c>
      <c r="CP90">
        <v>0</v>
      </c>
      <c r="CQ90">
        <v>-190544</v>
      </c>
      <c r="CR90">
        <v>-136305</v>
      </c>
      <c r="CS90">
        <v>0</v>
      </c>
      <c r="CT90">
        <v>0</v>
      </c>
      <c r="CU90">
        <v>-190544</v>
      </c>
      <c r="CV90">
        <v>-136305</v>
      </c>
      <c r="CW90">
        <v>-326849</v>
      </c>
      <c r="CX90">
        <v>-63140</v>
      </c>
      <c r="CY90">
        <v>0</v>
      </c>
      <c r="CZ90">
        <v>-63140</v>
      </c>
      <c r="DA90">
        <v>0</v>
      </c>
      <c r="DB90">
        <v>0</v>
      </c>
      <c r="DC90">
        <v>0</v>
      </c>
      <c r="DD90">
        <v>-25090</v>
      </c>
      <c r="DE90">
        <v>0</v>
      </c>
      <c r="DF90">
        <v>-25090</v>
      </c>
      <c r="DG90">
        <v>0</v>
      </c>
      <c r="DH90">
        <v>0</v>
      </c>
      <c r="DI90">
        <v>0</v>
      </c>
      <c r="DJ90">
        <v>-88230</v>
      </c>
      <c r="DK90">
        <v>0</v>
      </c>
      <c r="DL90">
        <v>0</v>
      </c>
      <c r="DM90">
        <v>0</v>
      </c>
      <c r="DN90">
        <v>-88230</v>
      </c>
      <c r="DO90">
        <v>0</v>
      </c>
      <c r="DP90">
        <v>-88230</v>
      </c>
      <c r="DQ90">
        <v>34358109</v>
      </c>
      <c r="DR90">
        <v>633221</v>
      </c>
      <c r="DS90">
        <v>34991330</v>
      </c>
    </row>
    <row r="91" spans="1:123" ht="12.75" x14ac:dyDescent="0.2">
      <c r="A91" s="468">
        <v>84</v>
      </c>
      <c r="B91" s="473" t="s">
        <v>56</v>
      </c>
      <c r="C91" s="403" t="s">
        <v>897</v>
      </c>
      <c r="D91" s="474" t="s">
        <v>906</v>
      </c>
      <c r="E91" s="480" t="s">
        <v>55</v>
      </c>
      <c r="F91" t="s">
        <v>926</v>
      </c>
      <c r="G91">
        <v>59506515</v>
      </c>
      <c r="H91">
        <v>0</v>
      </c>
      <c r="I91">
        <v>59506515</v>
      </c>
      <c r="J91">
        <v>46.6</v>
      </c>
      <c r="K91">
        <v>27730036</v>
      </c>
      <c r="L91">
        <v>0</v>
      </c>
      <c r="M91">
        <v>-100000</v>
      </c>
      <c r="N91">
        <v>0</v>
      </c>
      <c r="O91">
        <v>27630036</v>
      </c>
      <c r="P91">
        <v>0</v>
      </c>
      <c r="Q91">
        <v>27630036</v>
      </c>
      <c r="R91">
        <v>-1186579</v>
      </c>
      <c r="S91">
        <v>0</v>
      </c>
      <c r="T91">
        <v>-1186579</v>
      </c>
      <c r="U91">
        <v>735448</v>
      </c>
      <c r="V91">
        <v>0</v>
      </c>
      <c r="W91">
        <v>735448</v>
      </c>
      <c r="X91">
        <v>-451131</v>
      </c>
      <c r="Y91">
        <v>0</v>
      </c>
      <c r="Z91">
        <v>0</v>
      </c>
      <c r="AA91">
        <v>0</v>
      </c>
      <c r="AB91">
        <v>-451131</v>
      </c>
      <c r="AC91">
        <v>0</v>
      </c>
      <c r="AD91">
        <v>-451131</v>
      </c>
      <c r="AE91">
        <v>451131</v>
      </c>
      <c r="AF91">
        <v>0</v>
      </c>
      <c r="AG91">
        <v>451131</v>
      </c>
      <c r="AH91">
        <v>-2898323</v>
      </c>
      <c r="AI91">
        <v>0</v>
      </c>
      <c r="AJ91">
        <v>-2898323</v>
      </c>
      <c r="AK91">
        <v>0</v>
      </c>
      <c r="AL91">
        <v>0</v>
      </c>
      <c r="AM91">
        <v>0</v>
      </c>
      <c r="AN91">
        <v>438211</v>
      </c>
      <c r="AO91">
        <v>0</v>
      </c>
      <c r="AP91">
        <v>438211</v>
      </c>
      <c r="AQ91">
        <v>-2460112</v>
      </c>
      <c r="AR91">
        <v>0</v>
      </c>
      <c r="AS91">
        <v>-2460112</v>
      </c>
      <c r="AT91">
        <v>-1413719</v>
      </c>
      <c r="AU91">
        <v>0</v>
      </c>
      <c r="AV91">
        <v>-1413719</v>
      </c>
      <c r="AW91">
        <v>-38024</v>
      </c>
      <c r="AX91">
        <v>0</v>
      </c>
      <c r="AY91">
        <v>-38024</v>
      </c>
      <c r="AZ91">
        <v>-11363</v>
      </c>
      <c r="BA91">
        <v>0</v>
      </c>
      <c r="BB91">
        <v>-11363</v>
      </c>
      <c r="BC91">
        <v>-3923218</v>
      </c>
      <c r="BD91">
        <v>0</v>
      </c>
      <c r="BE91">
        <v>0</v>
      </c>
      <c r="BF91">
        <v>0</v>
      </c>
      <c r="BG91">
        <v>-3923218</v>
      </c>
      <c r="BH91">
        <v>0</v>
      </c>
      <c r="BI91">
        <v>-3923218</v>
      </c>
      <c r="BJ91">
        <v>0</v>
      </c>
      <c r="BK91">
        <v>0</v>
      </c>
      <c r="BL91">
        <v>0</v>
      </c>
      <c r="BM91">
        <v>-193571</v>
      </c>
      <c r="BN91">
        <v>0</v>
      </c>
      <c r="BO91">
        <v>-193571</v>
      </c>
      <c r="BP91">
        <v>-193571</v>
      </c>
      <c r="BQ91">
        <v>0</v>
      </c>
      <c r="BR91">
        <v>0</v>
      </c>
      <c r="BS91">
        <v>0</v>
      </c>
      <c r="BT91">
        <v>-193571</v>
      </c>
      <c r="BU91">
        <v>0</v>
      </c>
      <c r="BV91">
        <v>-193571</v>
      </c>
      <c r="BW91">
        <v>-28681</v>
      </c>
      <c r="BX91">
        <v>0</v>
      </c>
      <c r="BY91">
        <v>-28681</v>
      </c>
      <c r="BZ91">
        <v>-7786</v>
      </c>
      <c r="CA91">
        <v>0</v>
      </c>
      <c r="CB91">
        <v>-7786</v>
      </c>
      <c r="CC91">
        <v>0</v>
      </c>
      <c r="CD91">
        <v>0</v>
      </c>
      <c r="CE91">
        <v>0</v>
      </c>
      <c r="CF91">
        <v>-5198</v>
      </c>
      <c r="CG91">
        <v>0</v>
      </c>
      <c r="CH91">
        <v>-5198</v>
      </c>
      <c r="CI91">
        <v>0</v>
      </c>
      <c r="CJ91">
        <v>0</v>
      </c>
      <c r="CK91">
        <v>0</v>
      </c>
      <c r="CL91">
        <v>0</v>
      </c>
      <c r="CM91">
        <v>0</v>
      </c>
      <c r="CN91">
        <v>0</v>
      </c>
      <c r="CO91">
        <v>0</v>
      </c>
      <c r="CP91">
        <v>0</v>
      </c>
      <c r="CQ91">
        <v>-41665</v>
      </c>
      <c r="CR91">
        <v>0</v>
      </c>
      <c r="CS91">
        <v>0</v>
      </c>
      <c r="CT91">
        <v>0</v>
      </c>
      <c r="CU91">
        <v>-41665</v>
      </c>
      <c r="CV91">
        <v>0</v>
      </c>
      <c r="CW91">
        <v>-41665</v>
      </c>
      <c r="CX91">
        <v>-22896</v>
      </c>
      <c r="CY91">
        <v>0</v>
      </c>
      <c r="CZ91">
        <v>-22896</v>
      </c>
      <c r="DA91">
        <v>0</v>
      </c>
      <c r="DB91">
        <v>0</v>
      </c>
      <c r="DC91">
        <v>0</v>
      </c>
      <c r="DD91">
        <v>-11363</v>
      </c>
      <c r="DE91">
        <v>0</v>
      </c>
      <c r="DF91">
        <v>-11363</v>
      </c>
      <c r="DG91">
        <v>0</v>
      </c>
      <c r="DH91">
        <v>0</v>
      </c>
      <c r="DI91">
        <v>0</v>
      </c>
      <c r="DJ91">
        <v>-34259</v>
      </c>
      <c r="DK91">
        <v>0</v>
      </c>
      <c r="DL91">
        <v>0</v>
      </c>
      <c r="DM91">
        <v>0</v>
      </c>
      <c r="DN91">
        <v>-34259</v>
      </c>
      <c r="DO91">
        <v>0</v>
      </c>
      <c r="DP91">
        <v>-34259</v>
      </c>
      <c r="DQ91">
        <v>22986192</v>
      </c>
      <c r="DR91">
        <v>0</v>
      </c>
      <c r="DS91">
        <v>22986192</v>
      </c>
    </row>
    <row r="92" spans="1:123" ht="12.75" x14ac:dyDescent="0.2">
      <c r="A92" s="468">
        <v>85</v>
      </c>
      <c r="B92" s="473" t="s">
        <v>58</v>
      </c>
      <c r="C92" s="403" t="s">
        <v>897</v>
      </c>
      <c r="D92" s="474" t="s">
        <v>898</v>
      </c>
      <c r="E92" s="480" t="s">
        <v>57</v>
      </c>
      <c r="F92" t="s">
        <v>926</v>
      </c>
      <c r="G92">
        <v>86168585</v>
      </c>
      <c r="H92">
        <v>0</v>
      </c>
      <c r="I92">
        <v>86168585</v>
      </c>
      <c r="J92">
        <v>46.6</v>
      </c>
      <c r="K92">
        <v>40154561</v>
      </c>
      <c r="L92">
        <v>0</v>
      </c>
      <c r="M92">
        <v>-481200</v>
      </c>
      <c r="N92">
        <v>95315</v>
      </c>
      <c r="O92">
        <v>39673361</v>
      </c>
      <c r="P92">
        <v>95315</v>
      </c>
      <c r="Q92">
        <v>39768676</v>
      </c>
      <c r="R92">
        <v>-2293100.29</v>
      </c>
      <c r="S92">
        <v>0</v>
      </c>
      <c r="T92">
        <v>-2293100.29</v>
      </c>
      <c r="U92">
        <v>748547.15</v>
      </c>
      <c r="V92">
        <v>0</v>
      </c>
      <c r="W92">
        <v>748547.15</v>
      </c>
      <c r="X92">
        <v>-1544553.1400000001</v>
      </c>
      <c r="Y92">
        <v>0</v>
      </c>
      <c r="Z92">
        <v>0</v>
      </c>
      <c r="AA92">
        <v>0</v>
      </c>
      <c r="AB92">
        <v>-1544553.1400000001</v>
      </c>
      <c r="AC92">
        <v>0</v>
      </c>
      <c r="AD92">
        <v>-1544553.1400000001</v>
      </c>
      <c r="AE92">
        <v>1544553.1400000001</v>
      </c>
      <c r="AF92">
        <v>0</v>
      </c>
      <c r="AG92">
        <v>1544553.1400000001</v>
      </c>
      <c r="AH92">
        <v>-3371915.08</v>
      </c>
      <c r="AI92">
        <v>0</v>
      </c>
      <c r="AJ92">
        <v>-3371915.08</v>
      </c>
      <c r="AK92">
        <v>-35264</v>
      </c>
      <c r="AL92">
        <v>0</v>
      </c>
      <c r="AM92">
        <v>-35264</v>
      </c>
      <c r="AN92">
        <v>652053.79</v>
      </c>
      <c r="AO92">
        <v>0</v>
      </c>
      <c r="AP92">
        <v>652053.79</v>
      </c>
      <c r="AQ92">
        <v>-2719861.29</v>
      </c>
      <c r="AR92">
        <v>0</v>
      </c>
      <c r="AS92">
        <v>-2719861.29</v>
      </c>
      <c r="AT92">
        <v>-2745144.75</v>
      </c>
      <c r="AU92">
        <v>0</v>
      </c>
      <c r="AV92">
        <v>-2745144.75</v>
      </c>
      <c r="AW92">
        <v>-32083.42</v>
      </c>
      <c r="AX92">
        <v>0</v>
      </c>
      <c r="AY92">
        <v>-32083.42</v>
      </c>
      <c r="AZ92">
        <v>-30107.71</v>
      </c>
      <c r="BA92">
        <v>0</v>
      </c>
      <c r="BB92">
        <v>-30107.71</v>
      </c>
      <c r="BC92">
        <v>-5527197.1699999999</v>
      </c>
      <c r="BD92">
        <v>0</v>
      </c>
      <c r="BE92">
        <v>0</v>
      </c>
      <c r="BF92">
        <v>-65635</v>
      </c>
      <c r="BG92">
        <v>-5527197.1699999999</v>
      </c>
      <c r="BH92">
        <v>-65635</v>
      </c>
      <c r="BI92">
        <v>-5592832.1699999999</v>
      </c>
      <c r="BJ92">
        <v>-260000</v>
      </c>
      <c r="BK92">
        <v>0</v>
      </c>
      <c r="BL92">
        <v>-260000</v>
      </c>
      <c r="BM92">
        <v>-556588.96</v>
      </c>
      <c r="BN92">
        <v>0</v>
      </c>
      <c r="BO92">
        <v>-556588.96</v>
      </c>
      <c r="BP92">
        <v>-816588.96</v>
      </c>
      <c r="BQ92">
        <v>0</v>
      </c>
      <c r="BR92">
        <v>0</v>
      </c>
      <c r="BS92">
        <v>0</v>
      </c>
      <c r="BT92">
        <v>-816588.96</v>
      </c>
      <c r="BU92">
        <v>0</v>
      </c>
      <c r="BV92">
        <v>-816588.96</v>
      </c>
      <c r="BW92">
        <v>-124867.24</v>
      </c>
      <c r="BX92">
        <v>0</v>
      </c>
      <c r="BY92">
        <v>-124867.24</v>
      </c>
      <c r="BZ92">
        <v>-4618.57</v>
      </c>
      <c r="CA92">
        <v>0</v>
      </c>
      <c r="CB92">
        <v>-4618.57</v>
      </c>
      <c r="CC92">
        <v>-4111</v>
      </c>
      <c r="CD92">
        <v>0</v>
      </c>
      <c r="CE92">
        <v>-4111</v>
      </c>
      <c r="CF92">
        <v>0</v>
      </c>
      <c r="CG92">
        <v>0</v>
      </c>
      <c r="CH92">
        <v>0</v>
      </c>
      <c r="CI92">
        <v>0</v>
      </c>
      <c r="CJ92">
        <v>0</v>
      </c>
      <c r="CK92">
        <v>0</v>
      </c>
      <c r="CL92">
        <v>0</v>
      </c>
      <c r="CM92">
        <v>0</v>
      </c>
      <c r="CN92">
        <v>0</v>
      </c>
      <c r="CO92">
        <v>0</v>
      </c>
      <c r="CP92">
        <v>0</v>
      </c>
      <c r="CQ92">
        <v>-133596.81</v>
      </c>
      <c r="CR92">
        <v>0</v>
      </c>
      <c r="CS92">
        <v>0</v>
      </c>
      <c r="CT92">
        <v>0</v>
      </c>
      <c r="CU92">
        <v>-133596.81</v>
      </c>
      <c r="CV92">
        <v>0</v>
      </c>
      <c r="CW92">
        <v>-133596.81</v>
      </c>
      <c r="CX92">
        <v>0</v>
      </c>
      <c r="CY92">
        <v>0</v>
      </c>
      <c r="CZ92">
        <v>0</v>
      </c>
      <c r="DA92">
        <v>-7705</v>
      </c>
      <c r="DB92">
        <v>0</v>
      </c>
      <c r="DC92">
        <v>-7705</v>
      </c>
      <c r="DD92">
        <v>-30108</v>
      </c>
      <c r="DE92">
        <v>0</v>
      </c>
      <c r="DF92">
        <v>-30108</v>
      </c>
      <c r="DG92">
        <v>0</v>
      </c>
      <c r="DH92">
        <v>0</v>
      </c>
      <c r="DI92">
        <v>0</v>
      </c>
      <c r="DJ92">
        <v>-37813</v>
      </c>
      <c r="DK92">
        <v>0</v>
      </c>
      <c r="DL92">
        <v>0</v>
      </c>
      <c r="DM92">
        <v>0</v>
      </c>
      <c r="DN92">
        <v>-37813</v>
      </c>
      <c r="DO92">
        <v>0</v>
      </c>
      <c r="DP92">
        <v>-37813</v>
      </c>
      <c r="DQ92">
        <v>31613611.919999998</v>
      </c>
      <c r="DR92">
        <v>29680</v>
      </c>
      <c r="DS92">
        <v>31643291.919999998</v>
      </c>
    </row>
    <row r="93" spans="1:123" ht="12.75" x14ac:dyDescent="0.2">
      <c r="A93" s="468">
        <v>86</v>
      </c>
      <c r="B93" s="473" t="s">
        <v>60</v>
      </c>
      <c r="C93" s="403" t="s">
        <v>897</v>
      </c>
      <c r="D93" s="474" t="s">
        <v>901</v>
      </c>
      <c r="E93" s="480" t="s">
        <v>59</v>
      </c>
      <c r="F93" t="s">
        <v>926</v>
      </c>
      <c r="G93">
        <v>118478114</v>
      </c>
      <c r="H93">
        <v>0</v>
      </c>
      <c r="I93">
        <v>118478114</v>
      </c>
      <c r="J93">
        <v>46.6</v>
      </c>
      <c r="K93">
        <v>55210801</v>
      </c>
      <c r="L93">
        <v>0</v>
      </c>
      <c r="M93">
        <v>-111212</v>
      </c>
      <c r="N93">
        <v>0</v>
      </c>
      <c r="O93">
        <v>55099589</v>
      </c>
      <c r="P93">
        <v>0</v>
      </c>
      <c r="Q93">
        <v>55099589</v>
      </c>
      <c r="R93">
        <v>-2503961</v>
      </c>
      <c r="S93">
        <v>0</v>
      </c>
      <c r="T93">
        <v>-2503961</v>
      </c>
      <c r="U93">
        <v>2307530</v>
      </c>
      <c r="V93">
        <v>0</v>
      </c>
      <c r="W93">
        <v>2307530</v>
      </c>
      <c r="X93">
        <v>-196431</v>
      </c>
      <c r="Y93">
        <v>0</v>
      </c>
      <c r="Z93">
        <v>0</v>
      </c>
      <c r="AA93">
        <v>0</v>
      </c>
      <c r="AB93">
        <v>-196431</v>
      </c>
      <c r="AC93">
        <v>0</v>
      </c>
      <c r="AD93">
        <v>-196431</v>
      </c>
      <c r="AE93">
        <v>196431</v>
      </c>
      <c r="AF93">
        <v>0</v>
      </c>
      <c r="AG93">
        <v>196431</v>
      </c>
      <c r="AH93">
        <v>-4316331</v>
      </c>
      <c r="AI93">
        <v>0</v>
      </c>
      <c r="AJ93">
        <v>-4316331</v>
      </c>
      <c r="AK93">
        <v>0</v>
      </c>
      <c r="AL93">
        <v>0</v>
      </c>
      <c r="AM93">
        <v>0</v>
      </c>
      <c r="AN93">
        <v>982232</v>
      </c>
      <c r="AO93">
        <v>0</v>
      </c>
      <c r="AP93">
        <v>982232</v>
      </c>
      <c r="AQ93">
        <v>-3334099</v>
      </c>
      <c r="AR93">
        <v>0</v>
      </c>
      <c r="AS93">
        <v>-3334099</v>
      </c>
      <c r="AT93">
        <v>-4305108</v>
      </c>
      <c r="AU93">
        <v>0</v>
      </c>
      <c r="AV93">
        <v>-4305108</v>
      </c>
      <c r="AW93">
        <v>-72222</v>
      </c>
      <c r="AX93">
        <v>0</v>
      </c>
      <c r="AY93">
        <v>-72222</v>
      </c>
      <c r="AZ93">
        <v>-74090</v>
      </c>
      <c r="BA93">
        <v>0</v>
      </c>
      <c r="BB93">
        <v>-74090</v>
      </c>
      <c r="BC93">
        <v>-7785519</v>
      </c>
      <c r="BD93">
        <v>0</v>
      </c>
      <c r="BE93">
        <v>-1420825</v>
      </c>
      <c r="BF93">
        <v>0</v>
      </c>
      <c r="BG93">
        <v>-9206344</v>
      </c>
      <c r="BH93">
        <v>0</v>
      </c>
      <c r="BI93">
        <v>-9206344</v>
      </c>
      <c r="BJ93">
        <v>-26390</v>
      </c>
      <c r="BK93">
        <v>0</v>
      </c>
      <c r="BL93">
        <v>-26390</v>
      </c>
      <c r="BM93">
        <v>-1220279</v>
      </c>
      <c r="BN93">
        <v>0</v>
      </c>
      <c r="BO93">
        <v>-1220279</v>
      </c>
      <c r="BP93">
        <v>-1246669</v>
      </c>
      <c r="BQ93">
        <v>0</v>
      </c>
      <c r="BR93">
        <v>-215341</v>
      </c>
      <c r="BS93">
        <v>0</v>
      </c>
      <c r="BT93">
        <v>-1462010</v>
      </c>
      <c r="BU93">
        <v>0</v>
      </c>
      <c r="BV93">
        <v>-1462010</v>
      </c>
      <c r="BW93">
        <v>-181116</v>
      </c>
      <c r="BX93">
        <v>0</v>
      </c>
      <c r="BY93">
        <v>-181116</v>
      </c>
      <c r="BZ93">
        <v>-38793</v>
      </c>
      <c r="CA93">
        <v>0</v>
      </c>
      <c r="CB93">
        <v>-38793</v>
      </c>
      <c r="CC93">
        <v>0</v>
      </c>
      <c r="CD93">
        <v>0</v>
      </c>
      <c r="CE93">
        <v>0</v>
      </c>
      <c r="CF93">
        <v>-20762</v>
      </c>
      <c r="CG93">
        <v>0</v>
      </c>
      <c r="CH93">
        <v>-20762</v>
      </c>
      <c r="CI93">
        <v>0</v>
      </c>
      <c r="CJ93">
        <v>0</v>
      </c>
      <c r="CK93">
        <v>0</v>
      </c>
      <c r="CL93">
        <v>0</v>
      </c>
      <c r="CM93">
        <v>0</v>
      </c>
      <c r="CN93">
        <v>0</v>
      </c>
      <c r="CO93">
        <v>0</v>
      </c>
      <c r="CP93">
        <v>0</v>
      </c>
      <c r="CQ93">
        <v>-240671</v>
      </c>
      <c r="CR93">
        <v>0</v>
      </c>
      <c r="CS93">
        <v>-28427</v>
      </c>
      <c r="CT93">
        <v>0</v>
      </c>
      <c r="CU93">
        <v>-269098</v>
      </c>
      <c r="CV93">
        <v>0</v>
      </c>
      <c r="CW93">
        <v>-269098</v>
      </c>
      <c r="CX93">
        <v>-33338</v>
      </c>
      <c r="CY93">
        <v>0</v>
      </c>
      <c r="CZ93">
        <v>-33338</v>
      </c>
      <c r="DA93">
        <v>-6652</v>
      </c>
      <c r="DB93">
        <v>0</v>
      </c>
      <c r="DC93">
        <v>-6652</v>
      </c>
      <c r="DD93">
        <v>-25018</v>
      </c>
      <c r="DE93">
        <v>0</v>
      </c>
      <c r="DF93">
        <v>-25018</v>
      </c>
      <c r="DG93">
        <v>0</v>
      </c>
      <c r="DH93">
        <v>0</v>
      </c>
      <c r="DI93">
        <v>0</v>
      </c>
      <c r="DJ93">
        <v>-65008</v>
      </c>
      <c r="DK93">
        <v>0</v>
      </c>
      <c r="DL93">
        <v>-32626</v>
      </c>
      <c r="DM93">
        <v>0</v>
      </c>
      <c r="DN93">
        <v>-97634</v>
      </c>
      <c r="DO93">
        <v>0</v>
      </c>
      <c r="DP93">
        <v>-97634</v>
      </c>
      <c r="DQ93">
        <v>43868072</v>
      </c>
      <c r="DR93">
        <v>0</v>
      </c>
      <c r="DS93">
        <v>43868072</v>
      </c>
    </row>
    <row r="94" spans="1:123" ht="12.75" x14ac:dyDescent="0.2">
      <c r="A94" s="468">
        <v>87</v>
      </c>
      <c r="B94" s="473" t="s">
        <v>62</v>
      </c>
      <c r="C94" s="403" t="s">
        <v>897</v>
      </c>
      <c r="D94" s="474" t="s">
        <v>900</v>
      </c>
      <c r="E94" s="480" t="s">
        <v>61</v>
      </c>
      <c r="F94" t="s">
        <v>926</v>
      </c>
      <c r="G94">
        <v>98360992</v>
      </c>
      <c r="H94">
        <v>0</v>
      </c>
      <c r="I94">
        <v>98360992</v>
      </c>
      <c r="J94">
        <v>46.6</v>
      </c>
      <c r="K94">
        <v>45836222</v>
      </c>
      <c r="L94">
        <v>0</v>
      </c>
      <c r="M94">
        <v>458362</v>
      </c>
      <c r="N94">
        <v>0</v>
      </c>
      <c r="O94">
        <v>46294584</v>
      </c>
      <c r="P94">
        <v>0</v>
      </c>
      <c r="Q94">
        <v>46294584</v>
      </c>
      <c r="R94">
        <v>-2507015</v>
      </c>
      <c r="S94">
        <v>0</v>
      </c>
      <c r="T94">
        <v>-2507015</v>
      </c>
      <c r="U94">
        <v>1473213</v>
      </c>
      <c r="V94">
        <v>0</v>
      </c>
      <c r="W94">
        <v>1473213</v>
      </c>
      <c r="X94">
        <v>-1033802</v>
      </c>
      <c r="Y94">
        <v>0</v>
      </c>
      <c r="Z94">
        <v>0</v>
      </c>
      <c r="AA94">
        <v>0</v>
      </c>
      <c r="AB94">
        <v>-1033802</v>
      </c>
      <c r="AC94">
        <v>0</v>
      </c>
      <c r="AD94">
        <v>-1033802</v>
      </c>
      <c r="AE94">
        <v>1033802</v>
      </c>
      <c r="AF94">
        <v>0</v>
      </c>
      <c r="AG94">
        <v>1033802</v>
      </c>
      <c r="AH94">
        <v>-6146592</v>
      </c>
      <c r="AI94">
        <v>0</v>
      </c>
      <c r="AJ94">
        <v>-6146592</v>
      </c>
      <c r="AK94">
        <v>0</v>
      </c>
      <c r="AL94">
        <v>0</v>
      </c>
      <c r="AM94">
        <v>0</v>
      </c>
      <c r="AN94">
        <v>684868</v>
      </c>
      <c r="AO94">
        <v>0</v>
      </c>
      <c r="AP94">
        <v>684868</v>
      </c>
      <c r="AQ94">
        <v>-5461724</v>
      </c>
      <c r="AR94">
        <v>0</v>
      </c>
      <c r="AS94">
        <v>-5461724</v>
      </c>
      <c r="AT94">
        <v>-2693052</v>
      </c>
      <c r="AU94">
        <v>0</v>
      </c>
      <c r="AV94">
        <v>-2693052</v>
      </c>
      <c r="AW94">
        <v>-71031</v>
      </c>
      <c r="AX94">
        <v>0</v>
      </c>
      <c r="AY94">
        <v>-71031</v>
      </c>
      <c r="AZ94">
        <v>-93078</v>
      </c>
      <c r="BA94">
        <v>0</v>
      </c>
      <c r="BB94">
        <v>-93078</v>
      </c>
      <c r="BC94">
        <v>-8318885</v>
      </c>
      <c r="BD94">
        <v>0</v>
      </c>
      <c r="BE94">
        <v>0</v>
      </c>
      <c r="BF94">
        <v>0</v>
      </c>
      <c r="BG94">
        <v>-8318885</v>
      </c>
      <c r="BH94">
        <v>0</v>
      </c>
      <c r="BI94">
        <v>-8318885</v>
      </c>
      <c r="BJ94">
        <v>0</v>
      </c>
      <c r="BK94">
        <v>0</v>
      </c>
      <c r="BL94">
        <v>0</v>
      </c>
      <c r="BM94">
        <v>-439983</v>
      </c>
      <c r="BN94">
        <v>0</v>
      </c>
      <c r="BO94">
        <v>-439983</v>
      </c>
      <c r="BP94">
        <v>-439983</v>
      </c>
      <c r="BQ94">
        <v>0</v>
      </c>
      <c r="BR94">
        <v>0</v>
      </c>
      <c r="BS94">
        <v>0</v>
      </c>
      <c r="BT94">
        <v>-439983</v>
      </c>
      <c r="BU94">
        <v>0</v>
      </c>
      <c r="BV94">
        <v>-439983</v>
      </c>
      <c r="BW94">
        <v>-78460</v>
      </c>
      <c r="BX94">
        <v>0</v>
      </c>
      <c r="BY94">
        <v>-78460</v>
      </c>
      <c r="BZ94">
        <v>-2482</v>
      </c>
      <c r="CA94">
        <v>0</v>
      </c>
      <c r="CB94">
        <v>-2482</v>
      </c>
      <c r="CC94">
        <v>-7841</v>
      </c>
      <c r="CD94">
        <v>0</v>
      </c>
      <c r="CE94">
        <v>-7841</v>
      </c>
      <c r="CF94">
        <v>0</v>
      </c>
      <c r="CG94">
        <v>0</v>
      </c>
      <c r="CH94">
        <v>0</v>
      </c>
      <c r="CI94">
        <v>0</v>
      </c>
      <c r="CJ94">
        <v>0</v>
      </c>
      <c r="CK94">
        <v>0</v>
      </c>
      <c r="CL94">
        <v>0</v>
      </c>
      <c r="CM94">
        <v>0</v>
      </c>
      <c r="CN94">
        <v>0</v>
      </c>
      <c r="CO94">
        <v>0</v>
      </c>
      <c r="CP94">
        <v>0</v>
      </c>
      <c r="CQ94">
        <v>-88783</v>
      </c>
      <c r="CR94">
        <v>0</v>
      </c>
      <c r="CS94">
        <v>0</v>
      </c>
      <c r="CT94">
        <v>0</v>
      </c>
      <c r="CU94">
        <v>-88783</v>
      </c>
      <c r="CV94">
        <v>0</v>
      </c>
      <c r="CW94">
        <v>-88783</v>
      </c>
      <c r="CX94">
        <v>0</v>
      </c>
      <c r="CY94">
        <v>0</v>
      </c>
      <c r="CZ94">
        <v>0</v>
      </c>
      <c r="DA94">
        <v>0</v>
      </c>
      <c r="DB94">
        <v>0</v>
      </c>
      <c r="DC94">
        <v>0</v>
      </c>
      <c r="DD94">
        <v>-93078</v>
      </c>
      <c r="DE94">
        <v>0</v>
      </c>
      <c r="DF94">
        <v>-93078</v>
      </c>
      <c r="DG94">
        <v>-1500</v>
      </c>
      <c r="DH94">
        <v>0</v>
      </c>
      <c r="DI94">
        <v>-1500</v>
      </c>
      <c r="DJ94">
        <v>-94578</v>
      </c>
      <c r="DK94">
        <v>0</v>
      </c>
      <c r="DL94">
        <v>0</v>
      </c>
      <c r="DM94">
        <v>0</v>
      </c>
      <c r="DN94">
        <v>-94578</v>
      </c>
      <c r="DO94">
        <v>0</v>
      </c>
      <c r="DP94">
        <v>-94578</v>
      </c>
      <c r="DQ94">
        <v>36318553</v>
      </c>
      <c r="DR94">
        <v>0</v>
      </c>
      <c r="DS94">
        <v>36318553</v>
      </c>
    </row>
    <row r="95" spans="1:123" ht="12.75" x14ac:dyDescent="0.2">
      <c r="A95" s="468">
        <v>88</v>
      </c>
      <c r="B95" s="473" t="s">
        <v>64</v>
      </c>
      <c r="C95" s="403" t="s">
        <v>897</v>
      </c>
      <c r="D95" s="474" t="s">
        <v>900</v>
      </c>
      <c r="E95" s="480" t="s">
        <v>63</v>
      </c>
      <c r="F95" t="s">
        <v>926</v>
      </c>
      <c r="G95">
        <v>66349030</v>
      </c>
      <c r="H95">
        <v>0</v>
      </c>
      <c r="I95">
        <v>66349030</v>
      </c>
      <c r="J95">
        <v>46.6</v>
      </c>
      <c r="K95">
        <v>30918648</v>
      </c>
      <c r="L95">
        <v>0</v>
      </c>
      <c r="M95">
        <v>508620</v>
      </c>
      <c r="N95">
        <v>0</v>
      </c>
      <c r="O95">
        <v>31427268</v>
      </c>
      <c r="P95">
        <v>0</v>
      </c>
      <c r="Q95">
        <v>31427268</v>
      </c>
      <c r="R95">
        <v>-524126</v>
      </c>
      <c r="S95">
        <v>0</v>
      </c>
      <c r="T95">
        <v>-524126</v>
      </c>
      <c r="U95">
        <v>1203694</v>
      </c>
      <c r="V95">
        <v>0</v>
      </c>
      <c r="W95">
        <v>1203694</v>
      </c>
      <c r="X95">
        <v>679568</v>
      </c>
      <c r="Y95">
        <v>0</v>
      </c>
      <c r="Z95">
        <v>0</v>
      </c>
      <c r="AA95">
        <v>0</v>
      </c>
      <c r="AB95">
        <v>679568</v>
      </c>
      <c r="AC95">
        <v>0</v>
      </c>
      <c r="AD95">
        <v>679568</v>
      </c>
      <c r="AE95">
        <v>-679568</v>
      </c>
      <c r="AF95">
        <v>0</v>
      </c>
      <c r="AG95">
        <v>-679568</v>
      </c>
      <c r="AH95">
        <v>-2495541</v>
      </c>
      <c r="AI95">
        <v>0</v>
      </c>
      <c r="AJ95">
        <v>-2495541</v>
      </c>
      <c r="AK95">
        <v>-6793</v>
      </c>
      <c r="AL95">
        <v>0</v>
      </c>
      <c r="AM95">
        <v>-6793</v>
      </c>
      <c r="AN95">
        <v>545565</v>
      </c>
      <c r="AO95">
        <v>0</v>
      </c>
      <c r="AP95">
        <v>545565</v>
      </c>
      <c r="AQ95">
        <v>-1949976</v>
      </c>
      <c r="AR95">
        <v>0</v>
      </c>
      <c r="AS95">
        <v>-1949976</v>
      </c>
      <c r="AT95">
        <v>-1924110</v>
      </c>
      <c r="AU95">
        <v>0</v>
      </c>
      <c r="AV95">
        <v>-1924110</v>
      </c>
      <c r="AW95">
        <v>-27583</v>
      </c>
      <c r="AX95">
        <v>0</v>
      </c>
      <c r="AY95">
        <v>-27583</v>
      </c>
      <c r="AZ95">
        <v>-26791</v>
      </c>
      <c r="BA95">
        <v>0</v>
      </c>
      <c r="BB95">
        <v>-26791</v>
      </c>
      <c r="BC95">
        <v>-3928460</v>
      </c>
      <c r="BD95">
        <v>0</v>
      </c>
      <c r="BE95">
        <v>0</v>
      </c>
      <c r="BF95">
        <v>0</v>
      </c>
      <c r="BG95">
        <v>-3928460</v>
      </c>
      <c r="BH95">
        <v>0</v>
      </c>
      <c r="BI95">
        <v>-3928460</v>
      </c>
      <c r="BJ95">
        <v>0</v>
      </c>
      <c r="BK95">
        <v>0</v>
      </c>
      <c r="BL95">
        <v>0</v>
      </c>
      <c r="BM95">
        <v>-287374</v>
      </c>
      <c r="BN95">
        <v>0</v>
      </c>
      <c r="BO95">
        <v>-287374</v>
      </c>
      <c r="BP95">
        <v>-287374</v>
      </c>
      <c r="BQ95">
        <v>0</v>
      </c>
      <c r="BR95">
        <v>-300000</v>
      </c>
      <c r="BS95">
        <v>0</v>
      </c>
      <c r="BT95">
        <v>-587374</v>
      </c>
      <c r="BU95">
        <v>0</v>
      </c>
      <c r="BV95">
        <v>-587374</v>
      </c>
      <c r="BW95">
        <v>-86165</v>
      </c>
      <c r="BX95">
        <v>0</v>
      </c>
      <c r="BY95">
        <v>-86165</v>
      </c>
      <c r="BZ95">
        <v>-62959</v>
      </c>
      <c r="CA95">
        <v>0</v>
      </c>
      <c r="CB95">
        <v>-62959</v>
      </c>
      <c r="CC95">
        <v>-3914</v>
      </c>
      <c r="CD95">
        <v>0</v>
      </c>
      <c r="CE95">
        <v>-3914</v>
      </c>
      <c r="CF95">
        <v>-15985</v>
      </c>
      <c r="CG95">
        <v>0</v>
      </c>
      <c r="CH95">
        <v>-15985</v>
      </c>
      <c r="CI95">
        <v>-35588</v>
      </c>
      <c r="CJ95">
        <v>0</v>
      </c>
      <c r="CK95">
        <v>-35588</v>
      </c>
      <c r="CL95">
        <v>0</v>
      </c>
      <c r="CM95">
        <v>0</v>
      </c>
      <c r="CN95">
        <v>0</v>
      </c>
      <c r="CO95">
        <v>0</v>
      </c>
      <c r="CP95">
        <v>0</v>
      </c>
      <c r="CQ95">
        <v>-204611</v>
      </c>
      <c r="CR95">
        <v>0</v>
      </c>
      <c r="CS95">
        <v>0</v>
      </c>
      <c r="CT95">
        <v>0</v>
      </c>
      <c r="CU95">
        <v>-204611</v>
      </c>
      <c r="CV95">
        <v>0</v>
      </c>
      <c r="CW95">
        <v>-204611</v>
      </c>
      <c r="CX95">
        <v>0</v>
      </c>
      <c r="CY95">
        <v>0</v>
      </c>
      <c r="CZ95">
        <v>0</v>
      </c>
      <c r="DA95">
        <v>0</v>
      </c>
      <c r="DB95">
        <v>0</v>
      </c>
      <c r="DC95">
        <v>0</v>
      </c>
      <c r="DD95">
        <v>-43000</v>
      </c>
      <c r="DE95">
        <v>0</v>
      </c>
      <c r="DF95">
        <v>-43000</v>
      </c>
      <c r="DG95">
        <v>0</v>
      </c>
      <c r="DH95">
        <v>0</v>
      </c>
      <c r="DI95">
        <v>0</v>
      </c>
      <c r="DJ95">
        <v>-43000</v>
      </c>
      <c r="DK95">
        <v>0</v>
      </c>
      <c r="DL95">
        <v>0</v>
      </c>
      <c r="DM95">
        <v>0</v>
      </c>
      <c r="DN95">
        <v>-43000</v>
      </c>
      <c r="DO95">
        <v>0</v>
      </c>
      <c r="DP95">
        <v>-43000</v>
      </c>
      <c r="DQ95">
        <v>27343391</v>
      </c>
      <c r="DR95">
        <v>0</v>
      </c>
      <c r="DS95">
        <v>27343391</v>
      </c>
    </row>
    <row r="96" spans="1:123" ht="12.75" x14ac:dyDescent="0.2">
      <c r="A96" s="468">
        <v>89</v>
      </c>
      <c r="B96" s="473" t="s">
        <v>66</v>
      </c>
      <c r="C96" s="403" t="s">
        <v>529</v>
      </c>
      <c r="D96" s="474" t="s">
        <v>905</v>
      </c>
      <c r="E96" s="480" t="s">
        <v>561</v>
      </c>
      <c r="F96" t="s">
        <v>926</v>
      </c>
      <c r="G96">
        <v>246496327</v>
      </c>
      <c r="H96">
        <v>287500</v>
      </c>
      <c r="I96">
        <v>246783827</v>
      </c>
      <c r="J96">
        <v>46.6</v>
      </c>
      <c r="K96">
        <v>114867288</v>
      </c>
      <c r="L96">
        <v>133975</v>
      </c>
      <c r="M96">
        <v>1863317</v>
      </c>
      <c r="N96">
        <v>0</v>
      </c>
      <c r="O96">
        <v>116730605</v>
      </c>
      <c r="P96">
        <v>133975</v>
      </c>
      <c r="Q96">
        <v>116864580</v>
      </c>
      <c r="R96">
        <v>-3246351</v>
      </c>
      <c r="S96">
        <v>0</v>
      </c>
      <c r="T96">
        <v>-3246351</v>
      </c>
      <c r="U96">
        <v>12008315</v>
      </c>
      <c r="V96">
        <v>0</v>
      </c>
      <c r="W96">
        <v>12008315</v>
      </c>
      <c r="X96">
        <v>8761964</v>
      </c>
      <c r="Y96">
        <v>0</v>
      </c>
      <c r="Z96">
        <v>0</v>
      </c>
      <c r="AA96">
        <v>0</v>
      </c>
      <c r="AB96">
        <v>8761964</v>
      </c>
      <c r="AC96">
        <v>0</v>
      </c>
      <c r="AD96">
        <v>8761964</v>
      </c>
      <c r="AE96">
        <v>-8761964</v>
      </c>
      <c r="AF96">
        <v>0</v>
      </c>
      <c r="AG96">
        <v>-8761964</v>
      </c>
      <c r="AH96">
        <v>-12119322</v>
      </c>
      <c r="AI96">
        <v>0</v>
      </c>
      <c r="AJ96">
        <v>-12119322</v>
      </c>
      <c r="AK96">
        <v>0</v>
      </c>
      <c r="AL96">
        <v>0</v>
      </c>
      <c r="AM96">
        <v>0</v>
      </c>
      <c r="AN96">
        <v>2144425</v>
      </c>
      <c r="AO96">
        <v>3737</v>
      </c>
      <c r="AP96">
        <v>2148162</v>
      </c>
      <c r="AQ96">
        <v>-9974897</v>
      </c>
      <c r="AR96">
        <v>3737</v>
      </c>
      <c r="AS96">
        <v>-9971160</v>
      </c>
      <c r="AT96">
        <v>-3426790</v>
      </c>
      <c r="AU96">
        <v>0</v>
      </c>
      <c r="AV96">
        <v>-3426790</v>
      </c>
      <c r="AW96">
        <v>-43420</v>
      </c>
      <c r="AX96">
        <v>0</v>
      </c>
      <c r="AY96">
        <v>-43420</v>
      </c>
      <c r="AZ96">
        <v>-106621</v>
      </c>
      <c r="BA96">
        <v>0</v>
      </c>
      <c r="BB96">
        <v>-106621</v>
      </c>
      <c r="BC96">
        <v>-13551728</v>
      </c>
      <c r="BD96">
        <v>3737</v>
      </c>
      <c r="BE96">
        <v>-211407</v>
      </c>
      <c r="BF96">
        <v>0</v>
      </c>
      <c r="BG96">
        <v>-13763135</v>
      </c>
      <c r="BH96">
        <v>3737</v>
      </c>
      <c r="BI96">
        <v>-13759398</v>
      </c>
      <c r="BJ96">
        <v>-96482</v>
      </c>
      <c r="BK96">
        <v>0</v>
      </c>
      <c r="BL96">
        <v>-96482</v>
      </c>
      <c r="BM96">
        <v>-2542563</v>
      </c>
      <c r="BN96">
        <v>0</v>
      </c>
      <c r="BO96">
        <v>-2542563</v>
      </c>
      <c r="BP96">
        <v>-2639045</v>
      </c>
      <c r="BQ96">
        <v>0</v>
      </c>
      <c r="BR96">
        <v>-37266</v>
      </c>
      <c r="BS96">
        <v>0</v>
      </c>
      <c r="BT96">
        <v>-2676311</v>
      </c>
      <c r="BU96">
        <v>0</v>
      </c>
      <c r="BV96">
        <v>-2676311</v>
      </c>
      <c r="BW96">
        <v>-119820</v>
      </c>
      <c r="BX96">
        <v>0</v>
      </c>
      <c r="BY96">
        <v>-119820</v>
      </c>
      <c r="BZ96">
        <v>-362383</v>
      </c>
      <c r="CA96">
        <v>0</v>
      </c>
      <c r="CB96">
        <v>-362383</v>
      </c>
      <c r="CC96">
        <v>-9666</v>
      </c>
      <c r="CD96">
        <v>0</v>
      </c>
      <c r="CE96">
        <v>-9666</v>
      </c>
      <c r="CF96">
        <v>0</v>
      </c>
      <c r="CG96">
        <v>0</v>
      </c>
      <c r="CH96">
        <v>0</v>
      </c>
      <c r="CI96">
        <v>-47663</v>
      </c>
      <c r="CJ96">
        <v>0</v>
      </c>
      <c r="CK96">
        <v>-47663</v>
      </c>
      <c r="CL96">
        <v>-146063</v>
      </c>
      <c r="CM96">
        <v>-43050</v>
      </c>
      <c r="CN96">
        <v>-189113</v>
      </c>
      <c r="CO96">
        <v>-43050</v>
      </c>
      <c r="CP96">
        <v>-146063</v>
      </c>
      <c r="CQ96">
        <v>-685595</v>
      </c>
      <c r="CR96">
        <v>-43050</v>
      </c>
      <c r="CS96">
        <v>-10697</v>
      </c>
      <c r="CT96">
        <v>0</v>
      </c>
      <c r="CU96">
        <v>-696292</v>
      </c>
      <c r="CV96">
        <v>-43050</v>
      </c>
      <c r="CW96">
        <v>-739342</v>
      </c>
      <c r="CX96">
        <v>0</v>
      </c>
      <c r="CY96">
        <v>0</v>
      </c>
      <c r="CZ96">
        <v>0</v>
      </c>
      <c r="DA96">
        <v>-17348</v>
      </c>
      <c r="DB96">
        <v>0</v>
      </c>
      <c r="DC96">
        <v>-17348</v>
      </c>
      <c r="DD96">
        <v>-106621</v>
      </c>
      <c r="DE96">
        <v>0</v>
      </c>
      <c r="DF96">
        <v>-106621</v>
      </c>
      <c r="DG96">
        <v>-30000</v>
      </c>
      <c r="DH96">
        <v>0</v>
      </c>
      <c r="DI96">
        <v>-30000</v>
      </c>
      <c r="DJ96">
        <v>-153969</v>
      </c>
      <c r="DK96">
        <v>0</v>
      </c>
      <c r="DL96">
        <v>-2401</v>
      </c>
      <c r="DM96">
        <v>0</v>
      </c>
      <c r="DN96">
        <v>-156370</v>
      </c>
      <c r="DO96">
        <v>0</v>
      </c>
      <c r="DP96">
        <v>-156370</v>
      </c>
      <c r="DQ96">
        <v>108200461</v>
      </c>
      <c r="DR96">
        <v>94662</v>
      </c>
      <c r="DS96">
        <v>108295123</v>
      </c>
    </row>
    <row r="97" spans="1:123" ht="12.75" x14ac:dyDescent="0.2">
      <c r="A97" s="468">
        <v>90</v>
      </c>
      <c r="B97" s="473" t="s">
        <v>68</v>
      </c>
      <c r="C97" s="403" t="s">
        <v>897</v>
      </c>
      <c r="D97" s="474" t="s">
        <v>907</v>
      </c>
      <c r="E97" s="480" t="s">
        <v>67</v>
      </c>
      <c r="F97" t="s">
        <v>926</v>
      </c>
      <c r="G97">
        <v>139064205</v>
      </c>
      <c r="H97">
        <v>0</v>
      </c>
      <c r="I97">
        <v>139064205</v>
      </c>
      <c r="J97">
        <v>46.6</v>
      </c>
      <c r="K97">
        <v>64803920</v>
      </c>
      <c r="L97">
        <v>0</v>
      </c>
      <c r="M97">
        <v>-1944118</v>
      </c>
      <c r="N97">
        <v>0</v>
      </c>
      <c r="O97">
        <v>62859802</v>
      </c>
      <c r="P97">
        <v>0</v>
      </c>
      <c r="Q97">
        <v>62859802</v>
      </c>
      <c r="R97">
        <v>-2255656</v>
      </c>
      <c r="S97">
        <v>0</v>
      </c>
      <c r="T97">
        <v>-2255656</v>
      </c>
      <c r="U97">
        <v>3177711</v>
      </c>
      <c r="V97">
        <v>0</v>
      </c>
      <c r="W97">
        <v>3177711</v>
      </c>
      <c r="X97">
        <v>922055</v>
      </c>
      <c r="Y97">
        <v>0</v>
      </c>
      <c r="Z97">
        <v>0</v>
      </c>
      <c r="AA97">
        <v>0</v>
      </c>
      <c r="AB97">
        <v>922055</v>
      </c>
      <c r="AC97">
        <v>0</v>
      </c>
      <c r="AD97">
        <v>922055</v>
      </c>
      <c r="AE97">
        <v>-922055</v>
      </c>
      <c r="AF97">
        <v>0</v>
      </c>
      <c r="AG97">
        <v>-922055</v>
      </c>
      <c r="AH97">
        <v>-3484059</v>
      </c>
      <c r="AI97">
        <v>0</v>
      </c>
      <c r="AJ97">
        <v>-3484059</v>
      </c>
      <c r="AK97">
        <v>-2656</v>
      </c>
      <c r="AL97">
        <v>0</v>
      </c>
      <c r="AM97">
        <v>-2656</v>
      </c>
      <c r="AN97">
        <v>1355490</v>
      </c>
      <c r="AO97">
        <v>0</v>
      </c>
      <c r="AP97">
        <v>1355490</v>
      </c>
      <c r="AQ97">
        <v>-2128569</v>
      </c>
      <c r="AR97">
        <v>0</v>
      </c>
      <c r="AS97">
        <v>-2128569</v>
      </c>
      <c r="AT97">
        <v>-1724824</v>
      </c>
      <c r="AU97">
        <v>0</v>
      </c>
      <c r="AV97">
        <v>-1724824</v>
      </c>
      <c r="AW97">
        <v>-34282</v>
      </c>
      <c r="AX97">
        <v>0</v>
      </c>
      <c r="AY97">
        <v>-34282</v>
      </c>
      <c r="AZ97">
        <v>-2414</v>
      </c>
      <c r="BA97">
        <v>0</v>
      </c>
      <c r="BB97">
        <v>-2414</v>
      </c>
      <c r="BC97">
        <v>-3890089</v>
      </c>
      <c r="BD97">
        <v>0</v>
      </c>
      <c r="BE97">
        <v>-369508</v>
      </c>
      <c r="BF97">
        <v>0</v>
      </c>
      <c r="BG97">
        <v>-4259597</v>
      </c>
      <c r="BH97">
        <v>0</v>
      </c>
      <c r="BI97">
        <v>-4259597</v>
      </c>
      <c r="BJ97">
        <v>0</v>
      </c>
      <c r="BK97">
        <v>0</v>
      </c>
      <c r="BL97">
        <v>0</v>
      </c>
      <c r="BM97">
        <v>-1769803</v>
      </c>
      <c r="BN97">
        <v>0</v>
      </c>
      <c r="BO97">
        <v>-1769803</v>
      </c>
      <c r="BP97">
        <v>-1769803</v>
      </c>
      <c r="BQ97">
        <v>0</v>
      </c>
      <c r="BR97">
        <v>-800798</v>
      </c>
      <c r="BS97">
        <v>0</v>
      </c>
      <c r="BT97">
        <v>-2570601</v>
      </c>
      <c r="BU97">
        <v>0</v>
      </c>
      <c r="BV97">
        <v>-2570601</v>
      </c>
      <c r="BW97">
        <v>-88700</v>
      </c>
      <c r="BX97">
        <v>0</v>
      </c>
      <c r="BY97">
        <v>-88700</v>
      </c>
      <c r="BZ97">
        <v>-73461</v>
      </c>
      <c r="CA97">
        <v>0</v>
      </c>
      <c r="CB97">
        <v>-73461</v>
      </c>
      <c r="CC97">
        <v>-3998</v>
      </c>
      <c r="CD97">
        <v>0</v>
      </c>
      <c r="CE97">
        <v>-3998</v>
      </c>
      <c r="CF97">
        <v>0</v>
      </c>
      <c r="CG97">
        <v>0</v>
      </c>
      <c r="CH97">
        <v>0</v>
      </c>
      <c r="CI97">
        <v>-1055</v>
      </c>
      <c r="CJ97">
        <v>0</v>
      </c>
      <c r="CK97">
        <v>-1055</v>
      </c>
      <c r="CL97">
        <v>0</v>
      </c>
      <c r="CM97">
        <v>0</v>
      </c>
      <c r="CN97">
        <v>0</v>
      </c>
      <c r="CO97">
        <v>0</v>
      </c>
      <c r="CP97">
        <v>0</v>
      </c>
      <c r="CQ97">
        <v>-167214</v>
      </c>
      <c r="CR97">
        <v>0</v>
      </c>
      <c r="CS97">
        <v>0</v>
      </c>
      <c r="CT97">
        <v>0</v>
      </c>
      <c r="CU97">
        <v>-167214</v>
      </c>
      <c r="CV97">
        <v>0</v>
      </c>
      <c r="CW97">
        <v>-167214</v>
      </c>
      <c r="CX97">
        <v>-3308</v>
      </c>
      <c r="CY97">
        <v>0</v>
      </c>
      <c r="CZ97">
        <v>-3308</v>
      </c>
      <c r="DA97">
        <v>0</v>
      </c>
      <c r="DB97">
        <v>0</v>
      </c>
      <c r="DC97">
        <v>0</v>
      </c>
      <c r="DD97">
        <v>-2414</v>
      </c>
      <c r="DE97">
        <v>0</v>
      </c>
      <c r="DF97">
        <v>-2414</v>
      </c>
      <c r="DG97">
        <v>0</v>
      </c>
      <c r="DH97">
        <v>0</v>
      </c>
      <c r="DI97">
        <v>0</v>
      </c>
      <c r="DJ97">
        <v>-5722</v>
      </c>
      <c r="DK97">
        <v>0</v>
      </c>
      <c r="DL97">
        <v>0</v>
      </c>
      <c r="DM97">
        <v>0</v>
      </c>
      <c r="DN97">
        <v>-5722</v>
      </c>
      <c r="DO97">
        <v>0</v>
      </c>
      <c r="DP97">
        <v>-5722</v>
      </c>
      <c r="DQ97">
        <v>56778723</v>
      </c>
      <c r="DR97">
        <v>0</v>
      </c>
      <c r="DS97">
        <v>56778723</v>
      </c>
    </row>
    <row r="98" spans="1:123" ht="12.75" x14ac:dyDescent="0.2">
      <c r="A98" s="468">
        <v>91</v>
      </c>
      <c r="B98" s="473" t="s">
        <v>70</v>
      </c>
      <c r="C98" s="403" t="s">
        <v>897</v>
      </c>
      <c r="D98" s="474" t="s">
        <v>898</v>
      </c>
      <c r="E98" s="480" t="s">
        <v>69</v>
      </c>
      <c r="F98" t="s">
        <v>926</v>
      </c>
      <c r="G98">
        <v>92545881</v>
      </c>
      <c r="H98">
        <v>0</v>
      </c>
      <c r="I98">
        <v>92545881</v>
      </c>
      <c r="J98">
        <v>46.6</v>
      </c>
      <c r="K98">
        <v>43126381</v>
      </c>
      <c r="L98">
        <v>0</v>
      </c>
      <c r="M98">
        <v>-203373</v>
      </c>
      <c r="N98">
        <v>0</v>
      </c>
      <c r="O98">
        <v>42923008</v>
      </c>
      <c r="P98">
        <v>0</v>
      </c>
      <c r="Q98">
        <v>42923008</v>
      </c>
      <c r="R98">
        <v>-1537611</v>
      </c>
      <c r="S98">
        <v>0</v>
      </c>
      <c r="T98">
        <v>-1537611</v>
      </c>
      <c r="U98">
        <v>788968</v>
      </c>
      <c r="V98">
        <v>0</v>
      </c>
      <c r="W98">
        <v>788968</v>
      </c>
      <c r="X98">
        <v>-748643</v>
      </c>
      <c r="Y98">
        <v>0</v>
      </c>
      <c r="Z98">
        <v>0</v>
      </c>
      <c r="AA98">
        <v>0</v>
      </c>
      <c r="AB98">
        <v>-748643</v>
      </c>
      <c r="AC98">
        <v>0</v>
      </c>
      <c r="AD98">
        <v>-748643</v>
      </c>
      <c r="AE98">
        <v>748643</v>
      </c>
      <c r="AF98">
        <v>0</v>
      </c>
      <c r="AG98">
        <v>748643</v>
      </c>
      <c r="AH98">
        <v>-2795665</v>
      </c>
      <c r="AI98">
        <v>0</v>
      </c>
      <c r="AJ98">
        <v>-2795665</v>
      </c>
      <c r="AK98">
        <v>0</v>
      </c>
      <c r="AL98">
        <v>0</v>
      </c>
      <c r="AM98">
        <v>0</v>
      </c>
      <c r="AN98">
        <v>871387</v>
      </c>
      <c r="AO98">
        <v>0</v>
      </c>
      <c r="AP98">
        <v>871387</v>
      </c>
      <c r="AQ98">
        <v>-1924278</v>
      </c>
      <c r="AR98">
        <v>0</v>
      </c>
      <c r="AS98">
        <v>-1924278</v>
      </c>
      <c r="AT98">
        <v>-3339629</v>
      </c>
      <c r="AU98">
        <v>0</v>
      </c>
      <c r="AV98">
        <v>-3339629</v>
      </c>
      <c r="AW98">
        <v>-118798</v>
      </c>
      <c r="AX98">
        <v>0</v>
      </c>
      <c r="AY98">
        <v>-118798</v>
      </c>
      <c r="AZ98">
        <v>0</v>
      </c>
      <c r="BA98">
        <v>0</v>
      </c>
      <c r="BB98">
        <v>0</v>
      </c>
      <c r="BC98">
        <v>-5382705</v>
      </c>
      <c r="BD98">
        <v>0</v>
      </c>
      <c r="BE98">
        <v>-7904</v>
      </c>
      <c r="BF98">
        <v>0</v>
      </c>
      <c r="BG98">
        <v>-5390609</v>
      </c>
      <c r="BH98">
        <v>0</v>
      </c>
      <c r="BI98">
        <v>-5390609</v>
      </c>
      <c r="BJ98">
        <v>0</v>
      </c>
      <c r="BK98">
        <v>0</v>
      </c>
      <c r="BL98">
        <v>0</v>
      </c>
      <c r="BM98">
        <v>-743261</v>
      </c>
      <c r="BN98">
        <v>0</v>
      </c>
      <c r="BO98">
        <v>-743261</v>
      </c>
      <c r="BP98">
        <v>-743261</v>
      </c>
      <c r="BQ98">
        <v>0</v>
      </c>
      <c r="BR98">
        <v>-29459</v>
      </c>
      <c r="BS98">
        <v>0</v>
      </c>
      <c r="BT98">
        <v>-772720</v>
      </c>
      <c r="BU98">
        <v>0</v>
      </c>
      <c r="BV98">
        <v>-772720</v>
      </c>
      <c r="BW98">
        <v>-47485</v>
      </c>
      <c r="BX98">
        <v>0</v>
      </c>
      <c r="BY98">
        <v>-47485</v>
      </c>
      <c r="BZ98">
        <v>-51572</v>
      </c>
      <c r="CA98">
        <v>0</v>
      </c>
      <c r="CB98">
        <v>-51572</v>
      </c>
      <c r="CC98">
        <v>0</v>
      </c>
      <c r="CD98">
        <v>0</v>
      </c>
      <c r="CE98">
        <v>0</v>
      </c>
      <c r="CF98">
        <v>0</v>
      </c>
      <c r="CG98">
        <v>0</v>
      </c>
      <c r="CH98">
        <v>0</v>
      </c>
      <c r="CI98">
        <v>0</v>
      </c>
      <c r="CJ98">
        <v>0</v>
      </c>
      <c r="CK98">
        <v>0</v>
      </c>
      <c r="CL98">
        <v>0</v>
      </c>
      <c r="CM98">
        <v>0</v>
      </c>
      <c r="CN98">
        <v>0</v>
      </c>
      <c r="CO98">
        <v>0</v>
      </c>
      <c r="CP98">
        <v>0</v>
      </c>
      <c r="CQ98">
        <v>-99057</v>
      </c>
      <c r="CR98">
        <v>0</v>
      </c>
      <c r="CS98">
        <v>0</v>
      </c>
      <c r="CT98">
        <v>0</v>
      </c>
      <c r="CU98">
        <v>-99057</v>
      </c>
      <c r="CV98">
        <v>0</v>
      </c>
      <c r="CW98">
        <v>-99057</v>
      </c>
      <c r="CX98">
        <v>0</v>
      </c>
      <c r="CY98">
        <v>0</v>
      </c>
      <c r="CZ98">
        <v>0</v>
      </c>
      <c r="DA98">
        <v>0</v>
      </c>
      <c r="DB98">
        <v>0</v>
      </c>
      <c r="DC98">
        <v>0</v>
      </c>
      <c r="DD98">
        <v>0</v>
      </c>
      <c r="DE98">
        <v>0</v>
      </c>
      <c r="DF98">
        <v>0</v>
      </c>
      <c r="DG98">
        <v>0</v>
      </c>
      <c r="DH98">
        <v>0</v>
      </c>
      <c r="DI98">
        <v>0</v>
      </c>
      <c r="DJ98">
        <v>0</v>
      </c>
      <c r="DK98">
        <v>0</v>
      </c>
      <c r="DL98">
        <v>0</v>
      </c>
      <c r="DM98">
        <v>0</v>
      </c>
      <c r="DN98">
        <v>0</v>
      </c>
      <c r="DO98">
        <v>0</v>
      </c>
      <c r="DP98">
        <v>0</v>
      </c>
      <c r="DQ98">
        <v>35911979</v>
      </c>
      <c r="DR98">
        <v>0</v>
      </c>
      <c r="DS98">
        <v>35911979</v>
      </c>
    </row>
    <row r="99" spans="1:123" ht="12.75" x14ac:dyDescent="0.2">
      <c r="A99" s="468">
        <v>92</v>
      </c>
      <c r="B99" s="473" t="s">
        <v>72</v>
      </c>
      <c r="C99" s="403" t="s">
        <v>897</v>
      </c>
      <c r="D99" s="474" t="s">
        <v>898</v>
      </c>
      <c r="E99" s="480" t="s">
        <v>71</v>
      </c>
      <c r="F99" t="s">
        <v>926</v>
      </c>
      <c r="G99">
        <v>134830037</v>
      </c>
      <c r="H99">
        <v>0</v>
      </c>
      <c r="I99">
        <v>134830037</v>
      </c>
      <c r="J99">
        <v>46.6</v>
      </c>
      <c r="K99">
        <v>62830797</v>
      </c>
      <c r="L99">
        <v>0</v>
      </c>
      <c r="M99">
        <v>0</v>
      </c>
      <c r="N99">
        <v>0</v>
      </c>
      <c r="O99">
        <v>62830797</v>
      </c>
      <c r="P99">
        <v>0</v>
      </c>
      <c r="Q99">
        <v>62830797</v>
      </c>
      <c r="R99">
        <v>-1041422</v>
      </c>
      <c r="S99">
        <v>0</v>
      </c>
      <c r="T99">
        <v>-1041422</v>
      </c>
      <c r="U99">
        <v>3352835</v>
      </c>
      <c r="V99">
        <v>0</v>
      </c>
      <c r="W99">
        <v>3352835</v>
      </c>
      <c r="X99">
        <v>2311413</v>
      </c>
      <c r="Y99">
        <v>0</v>
      </c>
      <c r="Z99">
        <v>0</v>
      </c>
      <c r="AA99">
        <v>0</v>
      </c>
      <c r="AB99">
        <v>2311413</v>
      </c>
      <c r="AC99">
        <v>0</v>
      </c>
      <c r="AD99">
        <v>2311413</v>
      </c>
      <c r="AE99">
        <v>-2311413</v>
      </c>
      <c r="AF99">
        <v>0</v>
      </c>
      <c r="AG99">
        <v>-2311413</v>
      </c>
      <c r="AH99">
        <v>-2602506</v>
      </c>
      <c r="AI99">
        <v>0</v>
      </c>
      <c r="AJ99">
        <v>-2602506</v>
      </c>
      <c r="AK99">
        <v>0</v>
      </c>
      <c r="AL99">
        <v>0</v>
      </c>
      <c r="AM99">
        <v>0</v>
      </c>
      <c r="AN99">
        <v>1347550</v>
      </c>
      <c r="AO99">
        <v>0</v>
      </c>
      <c r="AP99">
        <v>1347550</v>
      </c>
      <c r="AQ99">
        <v>-1254956</v>
      </c>
      <c r="AR99">
        <v>0</v>
      </c>
      <c r="AS99">
        <v>-1254956</v>
      </c>
      <c r="AT99">
        <v>-2268693</v>
      </c>
      <c r="AU99">
        <v>0</v>
      </c>
      <c r="AV99">
        <v>-2268693</v>
      </c>
      <c r="AW99">
        <v>0</v>
      </c>
      <c r="AX99">
        <v>0</v>
      </c>
      <c r="AY99">
        <v>0</v>
      </c>
      <c r="AZ99">
        <v>0</v>
      </c>
      <c r="BA99">
        <v>0</v>
      </c>
      <c r="BB99">
        <v>0</v>
      </c>
      <c r="BC99">
        <v>-3523649</v>
      </c>
      <c r="BD99">
        <v>0</v>
      </c>
      <c r="BE99">
        <v>0</v>
      </c>
      <c r="BF99">
        <v>0</v>
      </c>
      <c r="BG99">
        <v>-3523649</v>
      </c>
      <c r="BH99">
        <v>0</v>
      </c>
      <c r="BI99">
        <v>-3523649</v>
      </c>
      <c r="BJ99">
        <v>-10000</v>
      </c>
      <c r="BK99">
        <v>0</v>
      </c>
      <c r="BL99">
        <v>-10000</v>
      </c>
      <c r="BM99">
        <v>-1014930</v>
      </c>
      <c r="BN99">
        <v>0</v>
      </c>
      <c r="BO99">
        <v>-1014930</v>
      </c>
      <c r="BP99">
        <v>-1024930</v>
      </c>
      <c r="BQ99">
        <v>0</v>
      </c>
      <c r="BR99">
        <v>0</v>
      </c>
      <c r="BS99">
        <v>0</v>
      </c>
      <c r="BT99">
        <v>-1024930</v>
      </c>
      <c r="BU99">
        <v>0</v>
      </c>
      <c r="BV99">
        <v>-1024930</v>
      </c>
      <c r="BW99">
        <v>-45353</v>
      </c>
      <c r="BX99">
        <v>0</v>
      </c>
      <c r="BY99">
        <v>-45353</v>
      </c>
      <c r="BZ99">
        <v>-143520</v>
      </c>
      <c r="CA99">
        <v>0</v>
      </c>
      <c r="CB99">
        <v>-143520</v>
      </c>
      <c r="CC99">
        <v>0</v>
      </c>
      <c r="CD99">
        <v>0</v>
      </c>
      <c r="CE99">
        <v>0</v>
      </c>
      <c r="CF99">
        <v>0</v>
      </c>
      <c r="CG99">
        <v>0</v>
      </c>
      <c r="CH99">
        <v>0</v>
      </c>
      <c r="CI99">
        <v>0</v>
      </c>
      <c r="CJ99">
        <v>0</v>
      </c>
      <c r="CK99">
        <v>0</v>
      </c>
      <c r="CL99">
        <v>0</v>
      </c>
      <c r="CM99">
        <v>0</v>
      </c>
      <c r="CN99">
        <v>0</v>
      </c>
      <c r="CO99">
        <v>0</v>
      </c>
      <c r="CP99">
        <v>0</v>
      </c>
      <c r="CQ99">
        <v>-188873</v>
      </c>
      <c r="CR99">
        <v>0</v>
      </c>
      <c r="CS99">
        <v>0</v>
      </c>
      <c r="CT99">
        <v>0</v>
      </c>
      <c r="CU99">
        <v>-188873</v>
      </c>
      <c r="CV99">
        <v>0</v>
      </c>
      <c r="CW99">
        <v>-188873</v>
      </c>
      <c r="CX99">
        <v>0</v>
      </c>
      <c r="CY99">
        <v>0</v>
      </c>
      <c r="CZ99">
        <v>0</v>
      </c>
      <c r="DA99">
        <v>-3786</v>
      </c>
      <c r="DB99">
        <v>0</v>
      </c>
      <c r="DC99">
        <v>-3786</v>
      </c>
      <c r="DD99">
        <v>0</v>
      </c>
      <c r="DE99">
        <v>0</v>
      </c>
      <c r="DF99">
        <v>0</v>
      </c>
      <c r="DG99">
        <v>0</v>
      </c>
      <c r="DH99">
        <v>0</v>
      </c>
      <c r="DI99">
        <v>0</v>
      </c>
      <c r="DJ99">
        <v>-3786</v>
      </c>
      <c r="DK99">
        <v>0</v>
      </c>
      <c r="DL99">
        <v>0</v>
      </c>
      <c r="DM99">
        <v>0</v>
      </c>
      <c r="DN99">
        <v>-3786</v>
      </c>
      <c r="DO99">
        <v>0</v>
      </c>
      <c r="DP99">
        <v>-3786</v>
      </c>
      <c r="DQ99">
        <v>60400972</v>
      </c>
      <c r="DR99">
        <v>0</v>
      </c>
      <c r="DS99">
        <v>60400972</v>
      </c>
    </row>
    <row r="100" spans="1:123" ht="12.75" x14ac:dyDescent="0.2">
      <c r="A100" s="468">
        <v>93</v>
      </c>
      <c r="B100" s="473" t="s">
        <v>74</v>
      </c>
      <c r="C100" s="403" t="s">
        <v>897</v>
      </c>
      <c r="D100" s="474" t="s">
        <v>899</v>
      </c>
      <c r="E100" s="480" t="s">
        <v>73</v>
      </c>
      <c r="F100" t="s">
        <v>926</v>
      </c>
      <c r="G100">
        <v>57073414</v>
      </c>
      <c r="H100">
        <v>0</v>
      </c>
      <c r="I100">
        <v>57073414</v>
      </c>
      <c r="J100">
        <v>46.6</v>
      </c>
      <c r="K100">
        <v>26596211</v>
      </c>
      <c r="L100">
        <v>0</v>
      </c>
      <c r="M100">
        <v>0</v>
      </c>
      <c r="N100">
        <v>0</v>
      </c>
      <c r="O100">
        <v>26596211</v>
      </c>
      <c r="P100">
        <v>0</v>
      </c>
      <c r="Q100">
        <v>26596211</v>
      </c>
      <c r="R100">
        <v>-985259</v>
      </c>
      <c r="S100">
        <v>0</v>
      </c>
      <c r="T100">
        <v>-985259</v>
      </c>
      <c r="U100">
        <v>664269</v>
      </c>
      <c r="V100">
        <v>0</v>
      </c>
      <c r="W100">
        <v>664269</v>
      </c>
      <c r="X100">
        <v>-320990</v>
      </c>
      <c r="Y100">
        <v>0</v>
      </c>
      <c r="Z100">
        <v>0</v>
      </c>
      <c r="AA100">
        <v>0</v>
      </c>
      <c r="AB100">
        <v>-320990</v>
      </c>
      <c r="AC100">
        <v>0</v>
      </c>
      <c r="AD100">
        <v>-320990</v>
      </c>
      <c r="AE100">
        <v>320990</v>
      </c>
      <c r="AF100">
        <v>0</v>
      </c>
      <c r="AG100">
        <v>320990</v>
      </c>
      <c r="AH100">
        <v>-3264778</v>
      </c>
      <c r="AI100">
        <v>0</v>
      </c>
      <c r="AJ100">
        <v>-3264778</v>
      </c>
      <c r="AK100">
        <v>0</v>
      </c>
      <c r="AL100">
        <v>0</v>
      </c>
      <c r="AM100">
        <v>0</v>
      </c>
      <c r="AN100">
        <v>473703</v>
      </c>
      <c r="AO100">
        <v>0</v>
      </c>
      <c r="AP100">
        <v>473703</v>
      </c>
      <c r="AQ100">
        <v>-2791075</v>
      </c>
      <c r="AR100">
        <v>0</v>
      </c>
      <c r="AS100">
        <v>-2791075</v>
      </c>
      <c r="AT100">
        <v>-1364868</v>
      </c>
      <c r="AU100">
        <v>0</v>
      </c>
      <c r="AV100">
        <v>-1364868</v>
      </c>
      <c r="AW100">
        <v>-72733</v>
      </c>
      <c r="AX100">
        <v>0</v>
      </c>
      <c r="AY100">
        <v>-72733</v>
      </c>
      <c r="AZ100">
        <v>-71058</v>
      </c>
      <c r="BA100">
        <v>0</v>
      </c>
      <c r="BB100">
        <v>-71058</v>
      </c>
      <c r="BC100">
        <v>-4299734</v>
      </c>
      <c r="BD100">
        <v>0</v>
      </c>
      <c r="BE100">
        <v>0</v>
      </c>
      <c r="BF100">
        <v>0</v>
      </c>
      <c r="BG100">
        <v>-4299734</v>
      </c>
      <c r="BH100">
        <v>0</v>
      </c>
      <c r="BI100">
        <v>-4299734</v>
      </c>
      <c r="BJ100">
        <v>0</v>
      </c>
      <c r="BK100">
        <v>0</v>
      </c>
      <c r="BL100">
        <v>0</v>
      </c>
      <c r="BM100">
        <v>-372241</v>
      </c>
      <c r="BN100">
        <v>0</v>
      </c>
      <c r="BO100">
        <v>-372241</v>
      </c>
      <c r="BP100">
        <v>-372241</v>
      </c>
      <c r="BQ100">
        <v>0</v>
      </c>
      <c r="BR100">
        <v>0</v>
      </c>
      <c r="BS100">
        <v>0</v>
      </c>
      <c r="BT100">
        <v>-372241</v>
      </c>
      <c r="BU100">
        <v>0</v>
      </c>
      <c r="BV100">
        <v>-372241</v>
      </c>
      <c r="BW100">
        <v>-50084</v>
      </c>
      <c r="BX100">
        <v>0</v>
      </c>
      <c r="BY100">
        <v>-50084</v>
      </c>
      <c r="BZ100">
        <v>-35456</v>
      </c>
      <c r="CA100">
        <v>0</v>
      </c>
      <c r="CB100">
        <v>-35456</v>
      </c>
      <c r="CC100">
        <v>-1364</v>
      </c>
      <c r="CD100">
        <v>0</v>
      </c>
      <c r="CE100">
        <v>-1364</v>
      </c>
      <c r="CF100">
        <v>-12990</v>
      </c>
      <c r="CG100">
        <v>0</v>
      </c>
      <c r="CH100">
        <v>-12990</v>
      </c>
      <c r="CI100">
        <v>-3098</v>
      </c>
      <c r="CJ100">
        <v>0</v>
      </c>
      <c r="CK100">
        <v>-3098</v>
      </c>
      <c r="CL100">
        <v>0</v>
      </c>
      <c r="CM100">
        <v>0</v>
      </c>
      <c r="CN100">
        <v>0</v>
      </c>
      <c r="CO100">
        <v>0</v>
      </c>
      <c r="CP100">
        <v>0</v>
      </c>
      <c r="CQ100">
        <v>-102992</v>
      </c>
      <c r="CR100">
        <v>0</v>
      </c>
      <c r="CS100">
        <v>0</v>
      </c>
      <c r="CT100">
        <v>0</v>
      </c>
      <c r="CU100">
        <v>-102992</v>
      </c>
      <c r="CV100">
        <v>0</v>
      </c>
      <c r="CW100">
        <v>-102992</v>
      </c>
      <c r="CX100">
        <v>0</v>
      </c>
      <c r="CY100">
        <v>0</v>
      </c>
      <c r="CZ100">
        <v>0</v>
      </c>
      <c r="DA100">
        <v>0</v>
      </c>
      <c r="DB100">
        <v>0</v>
      </c>
      <c r="DC100">
        <v>0</v>
      </c>
      <c r="DD100">
        <v>-71058</v>
      </c>
      <c r="DE100">
        <v>0</v>
      </c>
      <c r="DF100">
        <v>-71058</v>
      </c>
      <c r="DG100">
        <v>-1500</v>
      </c>
      <c r="DH100">
        <v>0</v>
      </c>
      <c r="DI100">
        <v>-1500</v>
      </c>
      <c r="DJ100">
        <v>-72558</v>
      </c>
      <c r="DK100">
        <v>0</v>
      </c>
      <c r="DL100">
        <v>0</v>
      </c>
      <c r="DM100">
        <v>0</v>
      </c>
      <c r="DN100">
        <v>-72558</v>
      </c>
      <c r="DO100">
        <v>0</v>
      </c>
      <c r="DP100">
        <v>-72558</v>
      </c>
      <c r="DQ100">
        <v>21427696</v>
      </c>
      <c r="DR100">
        <v>0</v>
      </c>
      <c r="DS100">
        <v>21427696</v>
      </c>
    </row>
    <row r="101" spans="1:123" ht="12.75" x14ac:dyDescent="0.2">
      <c r="A101" s="468">
        <v>94</v>
      </c>
      <c r="B101" s="473" t="s">
        <v>76</v>
      </c>
      <c r="C101" s="403" t="s">
        <v>897</v>
      </c>
      <c r="D101" s="474" t="s">
        <v>898</v>
      </c>
      <c r="E101" s="480" t="s">
        <v>75</v>
      </c>
      <c r="F101" t="s">
        <v>926</v>
      </c>
      <c r="G101">
        <v>164305213</v>
      </c>
      <c r="H101">
        <v>0</v>
      </c>
      <c r="I101">
        <v>164305213</v>
      </c>
      <c r="J101">
        <v>46.6</v>
      </c>
      <c r="K101">
        <v>76566229</v>
      </c>
      <c r="L101">
        <v>0</v>
      </c>
      <c r="M101">
        <v>0</v>
      </c>
      <c r="N101">
        <v>0</v>
      </c>
      <c r="O101">
        <v>76566229</v>
      </c>
      <c r="P101">
        <v>0</v>
      </c>
      <c r="Q101">
        <v>76566229</v>
      </c>
      <c r="R101">
        <v>-6248775</v>
      </c>
      <c r="S101">
        <v>0</v>
      </c>
      <c r="T101">
        <v>-6248775</v>
      </c>
      <c r="U101">
        <v>1186121</v>
      </c>
      <c r="V101">
        <v>0</v>
      </c>
      <c r="W101">
        <v>1186121</v>
      </c>
      <c r="X101">
        <v>-5062654</v>
      </c>
      <c r="Y101">
        <v>0</v>
      </c>
      <c r="Z101">
        <v>0</v>
      </c>
      <c r="AA101">
        <v>0</v>
      </c>
      <c r="AB101">
        <v>-5062654</v>
      </c>
      <c r="AC101">
        <v>0</v>
      </c>
      <c r="AD101">
        <v>-5062654</v>
      </c>
      <c r="AE101">
        <v>5062654</v>
      </c>
      <c r="AF101">
        <v>0</v>
      </c>
      <c r="AG101">
        <v>5062654</v>
      </c>
      <c r="AH101">
        <v>-2532502</v>
      </c>
      <c r="AI101">
        <v>0</v>
      </c>
      <c r="AJ101">
        <v>-2532502</v>
      </c>
      <c r="AK101">
        <v>-998</v>
      </c>
      <c r="AL101">
        <v>0</v>
      </c>
      <c r="AM101">
        <v>-998</v>
      </c>
      <c r="AN101">
        <v>1646561</v>
      </c>
      <c r="AO101">
        <v>0</v>
      </c>
      <c r="AP101">
        <v>1646561</v>
      </c>
      <c r="AQ101">
        <v>-885941</v>
      </c>
      <c r="AR101">
        <v>0</v>
      </c>
      <c r="AS101">
        <v>-885941</v>
      </c>
      <c r="AT101">
        <v>-4119085</v>
      </c>
      <c r="AU101">
        <v>0</v>
      </c>
      <c r="AV101">
        <v>-4119085</v>
      </c>
      <c r="AW101">
        <v>-50585</v>
      </c>
      <c r="AX101">
        <v>0</v>
      </c>
      <c r="AY101">
        <v>-50585</v>
      </c>
      <c r="AZ101">
        <v>0</v>
      </c>
      <c r="BA101">
        <v>0</v>
      </c>
      <c r="BB101">
        <v>0</v>
      </c>
      <c r="BC101">
        <v>-5055611</v>
      </c>
      <c r="BD101">
        <v>0</v>
      </c>
      <c r="BE101">
        <v>0</v>
      </c>
      <c r="BF101">
        <v>0</v>
      </c>
      <c r="BG101">
        <v>-5055611</v>
      </c>
      <c r="BH101">
        <v>0</v>
      </c>
      <c r="BI101">
        <v>-5055611</v>
      </c>
      <c r="BJ101">
        <v>0</v>
      </c>
      <c r="BK101">
        <v>0</v>
      </c>
      <c r="BL101">
        <v>0</v>
      </c>
      <c r="BM101">
        <v>-1891841</v>
      </c>
      <c r="BN101">
        <v>0</v>
      </c>
      <c r="BO101">
        <v>-1891841</v>
      </c>
      <c r="BP101">
        <v>-1891841</v>
      </c>
      <c r="BQ101">
        <v>0</v>
      </c>
      <c r="BR101">
        <v>0</v>
      </c>
      <c r="BS101">
        <v>0</v>
      </c>
      <c r="BT101">
        <v>-1891841</v>
      </c>
      <c r="BU101">
        <v>0</v>
      </c>
      <c r="BV101">
        <v>-1891841</v>
      </c>
      <c r="BW101">
        <v>-117134</v>
      </c>
      <c r="BX101">
        <v>0</v>
      </c>
      <c r="BY101">
        <v>-117134</v>
      </c>
      <c r="BZ101">
        <v>-330610</v>
      </c>
      <c r="CA101">
        <v>0</v>
      </c>
      <c r="CB101">
        <v>-330610</v>
      </c>
      <c r="CC101">
        <v>0</v>
      </c>
      <c r="CD101">
        <v>0</v>
      </c>
      <c r="CE101">
        <v>0</v>
      </c>
      <c r="CF101">
        <v>0</v>
      </c>
      <c r="CG101">
        <v>0</v>
      </c>
      <c r="CH101">
        <v>0</v>
      </c>
      <c r="CI101">
        <v>0</v>
      </c>
      <c r="CJ101">
        <v>0</v>
      </c>
      <c r="CK101">
        <v>0</v>
      </c>
      <c r="CL101">
        <v>0</v>
      </c>
      <c r="CM101">
        <v>0</v>
      </c>
      <c r="CN101">
        <v>0</v>
      </c>
      <c r="CO101">
        <v>0</v>
      </c>
      <c r="CP101">
        <v>0</v>
      </c>
      <c r="CQ101">
        <v>-447744</v>
      </c>
      <c r="CR101">
        <v>0</v>
      </c>
      <c r="CS101">
        <v>0</v>
      </c>
      <c r="CT101">
        <v>0</v>
      </c>
      <c r="CU101">
        <v>-447744</v>
      </c>
      <c r="CV101">
        <v>0</v>
      </c>
      <c r="CW101">
        <v>-447744</v>
      </c>
      <c r="CX101">
        <v>0</v>
      </c>
      <c r="CY101">
        <v>0</v>
      </c>
      <c r="CZ101">
        <v>0</v>
      </c>
      <c r="DA101">
        <v>0</v>
      </c>
      <c r="DB101">
        <v>0</v>
      </c>
      <c r="DC101">
        <v>0</v>
      </c>
      <c r="DD101">
        <v>0</v>
      </c>
      <c r="DE101">
        <v>0</v>
      </c>
      <c r="DF101">
        <v>0</v>
      </c>
      <c r="DG101">
        <v>0</v>
      </c>
      <c r="DH101">
        <v>0</v>
      </c>
      <c r="DI101">
        <v>0</v>
      </c>
      <c r="DJ101">
        <v>0</v>
      </c>
      <c r="DK101">
        <v>0</v>
      </c>
      <c r="DL101">
        <v>0</v>
      </c>
      <c r="DM101">
        <v>0</v>
      </c>
      <c r="DN101">
        <v>0</v>
      </c>
      <c r="DO101">
        <v>0</v>
      </c>
      <c r="DP101">
        <v>0</v>
      </c>
      <c r="DQ101">
        <v>64108379</v>
      </c>
      <c r="DR101">
        <v>0</v>
      </c>
      <c r="DS101">
        <v>64108379</v>
      </c>
    </row>
    <row r="102" spans="1:123" ht="12.75" x14ac:dyDescent="0.2">
      <c r="A102" s="468">
        <v>95</v>
      </c>
      <c r="B102" s="473" t="s">
        <v>78</v>
      </c>
      <c r="C102" s="403" t="s">
        <v>902</v>
      </c>
      <c r="D102" s="474" t="s">
        <v>903</v>
      </c>
      <c r="E102" s="480" t="s">
        <v>77</v>
      </c>
      <c r="F102" t="s">
        <v>926</v>
      </c>
      <c r="G102">
        <v>281343891</v>
      </c>
      <c r="H102">
        <v>0</v>
      </c>
      <c r="I102">
        <v>281343891</v>
      </c>
      <c r="J102">
        <v>46.6</v>
      </c>
      <c r="K102">
        <v>131106253</v>
      </c>
      <c r="L102">
        <v>0</v>
      </c>
      <c r="M102">
        <v>0</v>
      </c>
      <c r="N102">
        <v>0</v>
      </c>
      <c r="O102">
        <v>131106253</v>
      </c>
      <c r="P102">
        <v>0</v>
      </c>
      <c r="Q102">
        <v>131106253</v>
      </c>
      <c r="R102">
        <v>0</v>
      </c>
      <c r="S102">
        <v>0</v>
      </c>
      <c r="T102">
        <v>0</v>
      </c>
      <c r="U102">
        <v>0</v>
      </c>
      <c r="V102">
        <v>0</v>
      </c>
      <c r="W102">
        <v>0</v>
      </c>
      <c r="X102">
        <v>0</v>
      </c>
      <c r="Y102">
        <v>0</v>
      </c>
      <c r="Z102">
        <v>0</v>
      </c>
      <c r="AA102">
        <v>0</v>
      </c>
      <c r="AB102">
        <v>0</v>
      </c>
      <c r="AC102">
        <v>0</v>
      </c>
      <c r="AD102">
        <v>0</v>
      </c>
      <c r="AE102">
        <v>0</v>
      </c>
      <c r="AF102">
        <v>0</v>
      </c>
      <c r="AG102">
        <v>0</v>
      </c>
      <c r="AH102">
        <v>-6187795</v>
      </c>
      <c r="AI102">
        <v>0</v>
      </c>
      <c r="AJ102">
        <v>-6187795</v>
      </c>
      <c r="AK102">
        <v>0</v>
      </c>
      <c r="AL102">
        <v>0</v>
      </c>
      <c r="AM102">
        <v>0</v>
      </c>
      <c r="AN102">
        <v>2734038</v>
      </c>
      <c r="AO102">
        <v>0</v>
      </c>
      <c r="AP102">
        <v>2734038</v>
      </c>
      <c r="AQ102">
        <v>-3453757</v>
      </c>
      <c r="AR102">
        <v>0</v>
      </c>
      <c r="AS102">
        <v>-3453757</v>
      </c>
      <c r="AT102">
        <v>-6006586</v>
      </c>
      <c r="AU102">
        <v>0</v>
      </c>
      <c r="AV102">
        <v>-6006586</v>
      </c>
      <c r="AW102">
        <v>-121480</v>
      </c>
      <c r="AX102">
        <v>0</v>
      </c>
      <c r="AY102">
        <v>-121480</v>
      </c>
      <c r="AZ102">
        <v>0</v>
      </c>
      <c r="BA102">
        <v>0</v>
      </c>
      <c r="BB102">
        <v>0</v>
      </c>
      <c r="BC102">
        <v>-9581823</v>
      </c>
      <c r="BD102">
        <v>0</v>
      </c>
      <c r="BE102">
        <v>0</v>
      </c>
      <c r="BF102">
        <v>0</v>
      </c>
      <c r="BG102">
        <v>-9581823</v>
      </c>
      <c r="BH102">
        <v>0</v>
      </c>
      <c r="BI102">
        <v>-9581823</v>
      </c>
      <c r="BJ102">
        <v>0</v>
      </c>
      <c r="BK102">
        <v>0</v>
      </c>
      <c r="BL102">
        <v>0</v>
      </c>
      <c r="BM102">
        <v>-2468040</v>
      </c>
      <c r="BN102">
        <v>0</v>
      </c>
      <c r="BO102">
        <v>-2468040</v>
      </c>
      <c r="BP102">
        <v>-2468040</v>
      </c>
      <c r="BQ102">
        <v>0</v>
      </c>
      <c r="BR102">
        <v>0</v>
      </c>
      <c r="BS102">
        <v>0</v>
      </c>
      <c r="BT102">
        <v>-2468040</v>
      </c>
      <c r="BU102">
        <v>0</v>
      </c>
      <c r="BV102">
        <v>-2468040</v>
      </c>
      <c r="BW102">
        <v>-220322</v>
      </c>
      <c r="BX102">
        <v>0</v>
      </c>
      <c r="BY102">
        <v>-220322</v>
      </c>
      <c r="BZ102">
        <v>-199713</v>
      </c>
      <c r="CA102">
        <v>0</v>
      </c>
      <c r="CB102">
        <v>-199713</v>
      </c>
      <c r="CC102">
        <v>0</v>
      </c>
      <c r="CD102">
        <v>0</v>
      </c>
      <c r="CE102">
        <v>0</v>
      </c>
      <c r="CF102">
        <v>0</v>
      </c>
      <c r="CG102">
        <v>0</v>
      </c>
      <c r="CH102">
        <v>0</v>
      </c>
      <c r="CI102">
        <v>0</v>
      </c>
      <c r="CJ102">
        <v>0</v>
      </c>
      <c r="CK102">
        <v>0</v>
      </c>
      <c r="CL102">
        <v>0</v>
      </c>
      <c r="CM102">
        <v>0</v>
      </c>
      <c r="CN102">
        <v>0</v>
      </c>
      <c r="CO102">
        <v>0</v>
      </c>
      <c r="CP102">
        <v>0</v>
      </c>
      <c r="CQ102">
        <v>-420035</v>
      </c>
      <c r="CR102">
        <v>0</v>
      </c>
      <c r="CS102">
        <v>0</v>
      </c>
      <c r="CT102">
        <v>0</v>
      </c>
      <c r="CU102">
        <v>-420035</v>
      </c>
      <c r="CV102">
        <v>0</v>
      </c>
      <c r="CW102">
        <v>-420035</v>
      </c>
      <c r="CX102">
        <v>0</v>
      </c>
      <c r="CY102">
        <v>0</v>
      </c>
      <c r="CZ102">
        <v>0</v>
      </c>
      <c r="DA102">
        <v>0</v>
      </c>
      <c r="DB102">
        <v>0</v>
      </c>
      <c r="DC102">
        <v>0</v>
      </c>
      <c r="DD102">
        <v>0</v>
      </c>
      <c r="DE102">
        <v>0</v>
      </c>
      <c r="DF102">
        <v>0</v>
      </c>
      <c r="DG102">
        <v>-1500</v>
      </c>
      <c r="DH102">
        <v>0</v>
      </c>
      <c r="DI102">
        <v>-1500</v>
      </c>
      <c r="DJ102">
        <v>-1500</v>
      </c>
      <c r="DK102">
        <v>0</v>
      </c>
      <c r="DL102">
        <v>0</v>
      </c>
      <c r="DM102">
        <v>0</v>
      </c>
      <c r="DN102">
        <v>-1500</v>
      </c>
      <c r="DO102">
        <v>0</v>
      </c>
      <c r="DP102">
        <v>-1500</v>
      </c>
      <c r="DQ102">
        <v>118634855</v>
      </c>
      <c r="DR102">
        <v>0</v>
      </c>
      <c r="DS102">
        <v>118634855</v>
      </c>
    </row>
    <row r="103" spans="1:123" ht="12.75" x14ac:dyDescent="0.2">
      <c r="A103" s="468">
        <v>96</v>
      </c>
      <c r="B103" s="473" t="s">
        <v>80</v>
      </c>
      <c r="C103" s="403" t="s">
        <v>897</v>
      </c>
      <c r="D103" s="474" t="s">
        <v>901</v>
      </c>
      <c r="E103" s="480" t="s">
        <v>79</v>
      </c>
      <c r="F103" t="s">
        <v>926</v>
      </c>
      <c r="G103">
        <v>93691415</v>
      </c>
      <c r="H103">
        <v>0</v>
      </c>
      <c r="I103">
        <v>93691415</v>
      </c>
      <c r="J103">
        <v>46.6</v>
      </c>
      <c r="K103">
        <v>43660199</v>
      </c>
      <c r="L103">
        <v>0</v>
      </c>
      <c r="M103">
        <v>0</v>
      </c>
      <c r="N103">
        <v>0</v>
      </c>
      <c r="O103">
        <v>43660199</v>
      </c>
      <c r="P103">
        <v>0</v>
      </c>
      <c r="Q103">
        <v>43660199</v>
      </c>
      <c r="R103">
        <v>-1932363</v>
      </c>
      <c r="S103">
        <v>0</v>
      </c>
      <c r="T103">
        <v>-1932363</v>
      </c>
      <c r="U103">
        <v>950444</v>
      </c>
      <c r="V103">
        <v>0</v>
      </c>
      <c r="W103">
        <v>950444</v>
      </c>
      <c r="X103">
        <v>-981919</v>
      </c>
      <c r="Y103">
        <v>0</v>
      </c>
      <c r="Z103">
        <v>0</v>
      </c>
      <c r="AA103">
        <v>0</v>
      </c>
      <c r="AB103">
        <v>-981919</v>
      </c>
      <c r="AC103">
        <v>0</v>
      </c>
      <c r="AD103">
        <v>-981919</v>
      </c>
      <c r="AE103">
        <v>981919</v>
      </c>
      <c r="AF103">
        <v>0</v>
      </c>
      <c r="AG103">
        <v>981919</v>
      </c>
      <c r="AH103">
        <v>-3939591</v>
      </c>
      <c r="AI103">
        <v>0</v>
      </c>
      <c r="AJ103">
        <v>-3939591</v>
      </c>
      <c r="AK103">
        <v>-2923</v>
      </c>
      <c r="AL103">
        <v>0</v>
      </c>
      <c r="AM103">
        <v>-2923</v>
      </c>
      <c r="AN103">
        <v>675581</v>
      </c>
      <c r="AO103">
        <v>0</v>
      </c>
      <c r="AP103">
        <v>675581</v>
      </c>
      <c r="AQ103">
        <v>-3264010</v>
      </c>
      <c r="AR103">
        <v>0</v>
      </c>
      <c r="AS103">
        <v>-3264010</v>
      </c>
      <c r="AT103">
        <v>-2430960</v>
      </c>
      <c r="AU103">
        <v>0</v>
      </c>
      <c r="AV103">
        <v>-2430960</v>
      </c>
      <c r="AW103">
        <v>-32687</v>
      </c>
      <c r="AX103">
        <v>0</v>
      </c>
      <c r="AY103">
        <v>-32687</v>
      </c>
      <c r="AZ103">
        <v>-9296</v>
      </c>
      <c r="BA103">
        <v>0</v>
      </c>
      <c r="BB103">
        <v>-9296</v>
      </c>
      <c r="BC103">
        <v>-5736953</v>
      </c>
      <c r="BD103">
        <v>0</v>
      </c>
      <c r="BE103">
        <v>0</v>
      </c>
      <c r="BF103">
        <v>0</v>
      </c>
      <c r="BG103">
        <v>-5736953</v>
      </c>
      <c r="BH103">
        <v>0</v>
      </c>
      <c r="BI103">
        <v>-5736953</v>
      </c>
      <c r="BJ103">
        <v>0</v>
      </c>
      <c r="BK103">
        <v>0</v>
      </c>
      <c r="BL103">
        <v>0</v>
      </c>
      <c r="BM103">
        <v>-903763</v>
      </c>
      <c r="BN103">
        <v>0</v>
      </c>
      <c r="BO103">
        <v>-903763</v>
      </c>
      <c r="BP103">
        <v>-903763</v>
      </c>
      <c r="BQ103">
        <v>0</v>
      </c>
      <c r="BR103">
        <v>0</v>
      </c>
      <c r="BS103">
        <v>0</v>
      </c>
      <c r="BT103">
        <v>-903763</v>
      </c>
      <c r="BU103">
        <v>0</v>
      </c>
      <c r="BV103">
        <v>-903763</v>
      </c>
      <c r="BW103">
        <v>-13781</v>
      </c>
      <c r="BX103">
        <v>0</v>
      </c>
      <c r="BY103">
        <v>-13781</v>
      </c>
      <c r="BZ103">
        <v>-54109</v>
      </c>
      <c r="CA103">
        <v>0</v>
      </c>
      <c r="CB103">
        <v>-54109</v>
      </c>
      <c r="CC103">
        <v>0</v>
      </c>
      <c r="CD103">
        <v>0</v>
      </c>
      <c r="CE103">
        <v>0</v>
      </c>
      <c r="CF103">
        <v>-5578</v>
      </c>
      <c r="CG103">
        <v>0</v>
      </c>
      <c r="CH103">
        <v>-5578</v>
      </c>
      <c r="CI103">
        <v>-11667</v>
      </c>
      <c r="CJ103">
        <v>0</v>
      </c>
      <c r="CK103">
        <v>-11667</v>
      </c>
      <c r="CL103">
        <v>0</v>
      </c>
      <c r="CM103">
        <v>0</v>
      </c>
      <c r="CN103">
        <v>0</v>
      </c>
      <c r="CO103">
        <v>0</v>
      </c>
      <c r="CP103">
        <v>0</v>
      </c>
      <c r="CQ103">
        <v>-85135</v>
      </c>
      <c r="CR103">
        <v>0</v>
      </c>
      <c r="CS103">
        <v>0</v>
      </c>
      <c r="CT103">
        <v>0</v>
      </c>
      <c r="CU103">
        <v>-85135</v>
      </c>
      <c r="CV103">
        <v>0</v>
      </c>
      <c r="CW103">
        <v>-85135</v>
      </c>
      <c r="CX103">
        <v>0</v>
      </c>
      <c r="CY103">
        <v>0</v>
      </c>
      <c r="CZ103">
        <v>0</v>
      </c>
      <c r="DA103">
        <v>0</v>
      </c>
      <c r="DB103">
        <v>0</v>
      </c>
      <c r="DC103">
        <v>0</v>
      </c>
      <c r="DD103">
        <v>0</v>
      </c>
      <c r="DE103">
        <v>0</v>
      </c>
      <c r="DF103">
        <v>0</v>
      </c>
      <c r="DG103">
        <v>0</v>
      </c>
      <c r="DH103">
        <v>0</v>
      </c>
      <c r="DI103">
        <v>0</v>
      </c>
      <c r="DJ103">
        <v>0</v>
      </c>
      <c r="DK103">
        <v>0</v>
      </c>
      <c r="DL103">
        <v>0</v>
      </c>
      <c r="DM103">
        <v>0</v>
      </c>
      <c r="DN103">
        <v>0</v>
      </c>
      <c r="DO103">
        <v>0</v>
      </c>
      <c r="DP103">
        <v>0</v>
      </c>
      <c r="DQ103">
        <v>35952429</v>
      </c>
      <c r="DR103">
        <v>0</v>
      </c>
      <c r="DS103">
        <v>35952429</v>
      </c>
    </row>
    <row r="104" spans="1:123" ht="12.75" x14ac:dyDescent="0.2">
      <c r="A104" s="468">
        <v>97</v>
      </c>
      <c r="B104" s="473" t="s">
        <v>81</v>
      </c>
      <c r="C104" s="403" t="s">
        <v>897</v>
      </c>
      <c r="D104" s="474" t="s">
        <v>898</v>
      </c>
      <c r="E104" s="480" t="s">
        <v>876</v>
      </c>
      <c r="F104" t="s">
        <v>926</v>
      </c>
      <c r="G104">
        <v>65041728</v>
      </c>
      <c r="H104">
        <v>0</v>
      </c>
      <c r="I104">
        <v>65041728</v>
      </c>
      <c r="J104">
        <v>46.6</v>
      </c>
      <c r="K104">
        <v>30309445</v>
      </c>
      <c r="L104">
        <v>0</v>
      </c>
      <c r="M104">
        <v>0</v>
      </c>
      <c r="N104">
        <v>0</v>
      </c>
      <c r="O104">
        <v>30309445</v>
      </c>
      <c r="P104">
        <v>0</v>
      </c>
      <c r="Q104">
        <v>30309445</v>
      </c>
      <c r="R104">
        <v>-1425550</v>
      </c>
      <c r="S104">
        <v>0</v>
      </c>
      <c r="T104">
        <v>-1425550</v>
      </c>
      <c r="U104">
        <v>1147617</v>
      </c>
      <c r="V104">
        <v>0</v>
      </c>
      <c r="W104">
        <v>1147617</v>
      </c>
      <c r="X104">
        <v>-277933</v>
      </c>
      <c r="Y104">
        <v>0</v>
      </c>
      <c r="Z104">
        <v>0</v>
      </c>
      <c r="AA104">
        <v>0</v>
      </c>
      <c r="AB104">
        <v>-277933</v>
      </c>
      <c r="AC104">
        <v>0</v>
      </c>
      <c r="AD104">
        <v>-277933</v>
      </c>
      <c r="AE104">
        <v>277933</v>
      </c>
      <c r="AF104">
        <v>0</v>
      </c>
      <c r="AG104">
        <v>277933</v>
      </c>
      <c r="AH104">
        <v>-1426112</v>
      </c>
      <c r="AI104">
        <v>0</v>
      </c>
      <c r="AJ104">
        <v>-1426112</v>
      </c>
      <c r="AK104">
        <v>0</v>
      </c>
      <c r="AL104">
        <v>0</v>
      </c>
      <c r="AM104">
        <v>0</v>
      </c>
      <c r="AN104">
        <v>626644</v>
      </c>
      <c r="AO104">
        <v>0</v>
      </c>
      <c r="AP104">
        <v>626644</v>
      </c>
      <c r="AQ104">
        <v>-799468</v>
      </c>
      <c r="AR104">
        <v>0</v>
      </c>
      <c r="AS104">
        <v>-799468</v>
      </c>
      <c r="AT104">
        <v>-3120048</v>
      </c>
      <c r="AU104">
        <v>0</v>
      </c>
      <c r="AV104">
        <v>-3120048</v>
      </c>
      <c r="AW104">
        <v>-47006</v>
      </c>
      <c r="AX104">
        <v>0</v>
      </c>
      <c r="AY104">
        <v>-47006</v>
      </c>
      <c r="AZ104">
        <v>0</v>
      </c>
      <c r="BA104">
        <v>0</v>
      </c>
      <c r="BB104">
        <v>0</v>
      </c>
      <c r="BC104">
        <v>-3966522</v>
      </c>
      <c r="BD104">
        <v>0</v>
      </c>
      <c r="BE104">
        <v>0</v>
      </c>
      <c r="BF104">
        <v>0</v>
      </c>
      <c r="BG104">
        <v>-3966522</v>
      </c>
      <c r="BH104">
        <v>0</v>
      </c>
      <c r="BI104">
        <v>-3966522</v>
      </c>
      <c r="BJ104">
        <v>-10076</v>
      </c>
      <c r="BK104">
        <v>0</v>
      </c>
      <c r="BL104">
        <v>-10076</v>
      </c>
      <c r="BM104">
        <v>-487221</v>
      </c>
      <c r="BN104">
        <v>0</v>
      </c>
      <c r="BO104">
        <v>-487221</v>
      </c>
      <c r="BP104">
        <v>-497297</v>
      </c>
      <c r="BQ104">
        <v>0</v>
      </c>
      <c r="BR104">
        <v>-375000</v>
      </c>
      <c r="BS104">
        <v>0</v>
      </c>
      <c r="BT104">
        <v>-872297</v>
      </c>
      <c r="BU104">
        <v>0</v>
      </c>
      <c r="BV104">
        <v>-872297</v>
      </c>
      <c r="BW104">
        <v>-89646</v>
      </c>
      <c r="BX104">
        <v>0</v>
      </c>
      <c r="BY104">
        <v>-89646</v>
      </c>
      <c r="BZ104">
        <v>-568</v>
      </c>
      <c r="CA104">
        <v>0</v>
      </c>
      <c r="CB104">
        <v>-568</v>
      </c>
      <c r="CC104">
        <v>-8259</v>
      </c>
      <c r="CD104">
        <v>0</v>
      </c>
      <c r="CE104">
        <v>-8259</v>
      </c>
      <c r="CF104">
        <v>0</v>
      </c>
      <c r="CG104">
        <v>0</v>
      </c>
      <c r="CH104">
        <v>0</v>
      </c>
      <c r="CI104">
        <v>0</v>
      </c>
      <c r="CJ104">
        <v>0</v>
      </c>
      <c r="CK104">
        <v>0</v>
      </c>
      <c r="CL104">
        <v>0</v>
      </c>
      <c r="CM104">
        <v>0</v>
      </c>
      <c r="CN104">
        <v>0</v>
      </c>
      <c r="CO104">
        <v>0</v>
      </c>
      <c r="CP104">
        <v>0</v>
      </c>
      <c r="CQ104">
        <v>-98473</v>
      </c>
      <c r="CR104">
        <v>0</v>
      </c>
      <c r="CS104">
        <v>0</v>
      </c>
      <c r="CT104">
        <v>0</v>
      </c>
      <c r="CU104">
        <v>-98473</v>
      </c>
      <c r="CV104">
        <v>0</v>
      </c>
      <c r="CW104">
        <v>-98473</v>
      </c>
      <c r="CX104">
        <v>0</v>
      </c>
      <c r="CY104">
        <v>0</v>
      </c>
      <c r="CZ104">
        <v>0</v>
      </c>
      <c r="DA104">
        <v>0</v>
      </c>
      <c r="DB104">
        <v>0</v>
      </c>
      <c r="DC104">
        <v>0</v>
      </c>
      <c r="DD104">
        <v>0</v>
      </c>
      <c r="DE104">
        <v>0</v>
      </c>
      <c r="DF104">
        <v>0</v>
      </c>
      <c r="DG104">
        <v>0</v>
      </c>
      <c r="DH104">
        <v>0</v>
      </c>
      <c r="DI104">
        <v>0</v>
      </c>
      <c r="DJ104">
        <v>0</v>
      </c>
      <c r="DK104">
        <v>0</v>
      </c>
      <c r="DL104">
        <v>0</v>
      </c>
      <c r="DM104">
        <v>0</v>
      </c>
      <c r="DN104">
        <v>0</v>
      </c>
      <c r="DO104">
        <v>0</v>
      </c>
      <c r="DP104">
        <v>0</v>
      </c>
      <c r="DQ104">
        <v>25094220</v>
      </c>
      <c r="DR104">
        <v>0</v>
      </c>
      <c r="DS104">
        <v>25094220</v>
      </c>
    </row>
    <row r="105" spans="1:123" ht="12.75" x14ac:dyDescent="0.2">
      <c r="A105" s="468">
        <v>98</v>
      </c>
      <c r="B105" s="473" t="s">
        <v>83</v>
      </c>
      <c r="C105" s="403" t="s">
        <v>897</v>
      </c>
      <c r="D105" s="474" t="s">
        <v>900</v>
      </c>
      <c r="E105" s="480" t="s">
        <v>82</v>
      </c>
      <c r="F105" t="s">
        <v>926</v>
      </c>
      <c r="G105">
        <v>65579542</v>
      </c>
      <c r="H105">
        <v>0</v>
      </c>
      <c r="I105">
        <v>65579542</v>
      </c>
      <c r="J105">
        <v>46.6</v>
      </c>
      <c r="K105">
        <v>30560067</v>
      </c>
      <c r="L105">
        <v>0</v>
      </c>
      <c r="M105">
        <v>300000</v>
      </c>
      <c r="N105">
        <v>0</v>
      </c>
      <c r="O105">
        <v>30860067</v>
      </c>
      <c r="P105">
        <v>0</v>
      </c>
      <c r="Q105">
        <v>30860067</v>
      </c>
      <c r="R105">
        <v>-838400</v>
      </c>
      <c r="S105">
        <v>0</v>
      </c>
      <c r="T105">
        <v>-838400</v>
      </c>
      <c r="U105">
        <v>1180648</v>
      </c>
      <c r="V105">
        <v>0</v>
      </c>
      <c r="W105">
        <v>1180648</v>
      </c>
      <c r="X105">
        <v>342248</v>
      </c>
      <c r="Y105">
        <v>0</v>
      </c>
      <c r="Z105">
        <v>0</v>
      </c>
      <c r="AA105">
        <v>0</v>
      </c>
      <c r="AB105">
        <v>342248</v>
      </c>
      <c r="AC105">
        <v>0</v>
      </c>
      <c r="AD105">
        <v>342248</v>
      </c>
      <c r="AE105">
        <v>-342248</v>
      </c>
      <c r="AF105">
        <v>0</v>
      </c>
      <c r="AG105">
        <v>-342248</v>
      </c>
      <c r="AH105">
        <v>-4114437</v>
      </c>
      <c r="AI105">
        <v>0</v>
      </c>
      <c r="AJ105">
        <v>-4114437</v>
      </c>
      <c r="AK105">
        <v>-1500</v>
      </c>
      <c r="AL105">
        <v>0</v>
      </c>
      <c r="AM105">
        <v>-1500</v>
      </c>
      <c r="AN105">
        <v>496336</v>
      </c>
      <c r="AO105">
        <v>0</v>
      </c>
      <c r="AP105">
        <v>496336</v>
      </c>
      <c r="AQ105">
        <v>-3618101</v>
      </c>
      <c r="AR105">
        <v>0</v>
      </c>
      <c r="AS105">
        <v>-3618101</v>
      </c>
      <c r="AT105">
        <v>-1859919</v>
      </c>
      <c r="AU105">
        <v>0</v>
      </c>
      <c r="AV105">
        <v>-1859919</v>
      </c>
      <c r="AW105">
        <v>-61161</v>
      </c>
      <c r="AX105">
        <v>0</v>
      </c>
      <c r="AY105">
        <v>-61161</v>
      </c>
      <c r="AZ105">
        <v>-1320</v>
      </c>
      <c r="BA105">
        <v>0</v>
      </c>
      <c r="BB105">
        <v>-1320</v>
      </c>
      <c r="BC105">
        <v>-5540501</v>
      </c>
      <c r="BD105">
        <v>0</v>
      </c>
      <c r="BE105">
        <v>0</v>
      </c>
      <c r="BF105">
        <v>0</v>
      </c>
      <c r="BG105">
        <v>-5540501</v>
      </c>
      <c r="BH105">
        <v>0</v>
      </c>
      <c r="BI105">
        <v>-5540501</v>
      </c>
      <c r="BJ105">
        <v>0</v>
      </c>
      <c r="BK105">
        <v>0</v>
      </c>
      <c r="BL105">
        <v>0</v>
      </c>
      <c r="BM105">
        <v>-389559</v>
      </c>
      <c r="BN105">
        <v>0</v>
      </c>
      <c r="BO105">
        <v>-389559</v>
      </c>
      <c r="BP105">
        <v>-389559</v>
      </c>
      <c r="BQ105">
        <v>0</v>
      </c>
      <c r="BR105">
        <v>0</v>
      </c>
      <c r="BS105">
        <v>0</v>
      </c>
      <c r="BT105">
        <v>-389559</v>
      </c>
      <c r="BU105">
        <v>0</v>
      </c>
      <c r="BV105">
        <v>-389559</v>
      </c>
      <c r="BW105">
        <v>-17843</v>
      </c>
      <c r="BX105">
        <v>0</v>
      </c>
      <c r="BY105">
        <v>-17843</v>
      </c>
      <c r="BZ105">
        <v>-35291</v>
      </c>
      <c r="CA105">
        <v>0</v>
      </c>
      <c r="CB105">
        <v>-35291</v>
      </c>
      <c r="CC105">
        <v>0</v>
      </c>
      <c r="CD105">
        <v>0</v>
      </c>
      <c r="CE105">
        <v>0</v>
      </c>
      <c r="CF105">
        <v>0</v>
      </c>
      <c r="CG105">
        <v>0</v>
      </c>
      <c r="CH105">
        <v>0</v>
      </c>
      <c r="CI105">
        <v>0</v>
      </c>
      <c r="CJ105">
        <v>0</v>
      </c>
      <c r="CK105">
        <v>0</v>
      </c>
      <c r="CL105">
        <v>0</v>
      </c>
      <c r="CM105">
        <v>0</v>
      </c>
      <c r="CN105">
        <v>0</v>
      </c>
      <c r="CO105">
        <v>0</v>
      </c>
      <c r="CP105">
        <v>0</v>
      </c>
      <c r="CQ105">
        <v>-53134</v>
      </c>
      <c r="CR105">
        <v>0</v>
      </c>
      <c r="CS105">
        <v>0</v>
      </c>
      <c r="CT105">
        <v>0</v>
      </c>
      <c r="CU105">
        <v>-53134</v>
      </c>
      <c r="CV105">
        <v>0</v>
      </c>
      <c r="CW105">
        <v>-53134</v>
      </c>
      <c r="CX105">
        <v>0</v>
      </c>
      <c r="CY105">
        <v>0</v>
      </c>
      <c r="CZ105">
        <v>0</v>
      </c>
      <c r="DA105">
        <v>-520</v>
      </c>
      <c r="DB105">
        <v>0</v>
      </c>
      <c r="DC105">
        <v>-520</v>
      </c>
      <c r="DD105">
        <v>-1320</v>
      </c>
      <c r="DE105">
        <v>0</v>
      </c>
      <c r="DF105">
        <v>-1320</v>
      </c>
      <c r="DG105">
        <v>0</v>
      </c>
      <c r="DH105">
        <v>0</v>
      </c>
      <c r="DI105">
        <v>0</v>
      </c>
      <c r="DJ105">
        <v>-1840</v>
      </c>
      <c r="DK105">
        <v>0</v>
      </c>
      <c r="DL105">
        <v>0</v>
      </c>
      <c r="DM105">
        <v>0</v>
      </c>
      <c r="DN105">
        <v>-1840</v>
      </c>
      <c r="DO105">
        <v>0</v>
      </c>
      <c r="DP105">
        <v>-1840</v>
      </c>
      <c r="DQ105">
        <v>25217281</v>
      </c>
      <c r="DR105">
        <v>0</v>
      </c>
      <c r="DS105">
        <v>25217281</v>
      </c>
    </row>
    <row r="106" spans="1:123" ht="12.75" x14ac:dyDescent="0.2">
      <c r="A106" s="468">
        <v>99</v>
      </c>
      <c r="B106" s="473" t="s">
        <v>85</v>
      </c>
      <c r="C106" s="403" t="s">
        <v>897</v>
      </c>
      <c r="D106" s="474" t="s">
        <v>906</v>
      </c>
      <c r="E106" s="480" t="s">
        <v>84</v>
      </c>
      <c r="F106" t="s">
        <v>926</v>
      </c>
      <c r="G106">
        <v>188103248</v>
      </c>
      <c r="H106">
        <v>0</v>
      </c>
      <c r="I106">
        <v>188103248</v>
      </c>
      <c r="J106">
        <v>46.6</v>
      </c>
      <c r="K106">
        <v>87656114</v>
      </c>
      <c r="L106">
        <v>0</v>
      </c>
      <c r="M106">
        <v>0</v>
      </c>
      <c r="N106">
        <v>0</v>
      </c>
      <c r="O106">
        <v>87656114</v>
      </c>
      <c r="P106">
        <v>0</v>
      </c>
      <c r="Q106">
        <v>87656114</v>
      </c>
      <c r="R106">
        <v>-2095403</v>
      </c>
      <c r="S106">
        <v>0</v>
      </c>
      <c r="T106">
        <v>-2095403</v>
      </c>
      <c r="U106">
        <v>7489939</v>
      </c>
      <c r="V106">
        <v>0</v>
      </c>
      <c r="W106">
        <v>7489939</v>
      </c>
      <c r="X106">
        <v>5394536</v>
      </c>
      <c r="Y106">
        <v>0</v>
      </c>
      <c r="Z106">
        <v>0</v>
      </c>
      <c r="AA106">
        <v>0</v>
      </c>
      <c r="AB106">
        <v>5394536</v>
      </c>
      <c r="AC106">
        <v>0</v>
      </c>
      <c r="AD106">
        <v>5394536</v>
      </c>
      <c r="AE106">
        <v>-5394536</v>
      </c>
      <c r="AF106">
        <v>0</v>
      </c>
      <c r="AG106">
        <v>-5394536</v>
      </c>
      <c r="AH106">
        <v>-3117927</v>
      </c>
      <c r="AI106">
        <v>0</v>
      </c>
      <c r="AJ106">
        <v>-3117927</v>
      </c>
      <c r="AK106">
        <v>-23277</v>
      </c>
      <c r="AL106">
        <v>0</v>
      </c>
      <c r="AM106">
        <v>-23277</v>
      </c>
      <c r="AN106">
        <v>1832531</v>
      </c>
      <c r="AO106">
        <v>0</v>
      </c>
      <c r="AP106">
        <v>1832531</v>
      </c>
      <c r="AQ106">
        <v>-1285396</v>
      </c>
      <c r="AR106">
        <v>0</v>
      </c>
      <c r="AS106">
        <v>-1285396</v>
      </c>
      <c r="AT106">
        <v>-7174018</v>
      </c>
      <c r="AU106">
        <v>0</v>
      </c>
      <c r="AV106">
        <v>-7174018</v>
      </c>
      <c r="AW106">
        <v>-35211</v>
      </c>
      <c r="AX106">
        <v>0</v>
      </c>
      <c r="AY106">
        <v>-35211</v>
      </c>
      <c r="AZ106">
        <v>0</v>
      </c>
      <c r="BA106">
        <v>0</v>
      </c>
      <c r="BB106">
        <v>0</v>
      </c>
      <c r="BC106">
        <v>-8494625</v>
      </c>
      <c r="BD106">
        <v>0</v>
      </c>
      <c r="BE106">
        <v>0</v>
      </c>
      <c r="BF106">
        <v>0</v>
      </c>
      <c r="BG106">
        <v>-8494625</v>
      </c>
      <c r="BH106">
        <v>0</v>
      </c>
      <c r="BI106">
        <v>-8494625</v>
      </c>
      <c r="BJ106">
        <v>0</v>
      </c>
      <c r="BK106">
        <v>0</v>
      </c>
      <c r="BL106">
        <v>0</v>
      </c>
      <c r="BM106">
        <v>-1931231</v>
      </c>
      <c r="BN106">
        <v>0</v>
      </c>
      <c r="BO106">
        <v>-1931231</v>
      </c>
      <c r="BP106">
        <v>-1931231</v>
      </c>
      <c r="BQ106">
        <v>0</v>
      </c>
      <c r="BR106">
        <v>0</v>
      </c>
      <c r="BS106">
        <v>0</v>
      </c>
      <c r="BT106">
        <v>-1931231</v>
      </c>
      <c r="BU106">
        <v>0</v>
      </c>
      <c r="BV106">
        <v>-1931231</v>
      </c>
      <c r="BW106">
        <v>-235737</v>
      </c>
      <c r="BX106">
        <v>0</v>
      </c>
      <c r="BY106">
        <v>-235737</v>
      </c>
      <c r="BZ106">
        <v>-47900</v>
      </c>
      <c r="CA106">
        <v>0</v>
      </c>
      <c r="CB106">
        <v>-47900</v>
      </c>
      <c r="CC106">
        <v>-3519</v>
      </c>
      <c r="CD106">
        <v>0</v>
      </c>
      <c r="CE106">
        <v>-3519</v>
      </c>
      <c r="CF106">
        <v>0</v>
      </c>
      <c r="CG106">
        <v>0</v>
      </c>
      <c r="CH106">
        <v>0</v>
      </c>
      <c r="CI106">
        <v>0</v>
      </c>
      <c r="CJ106">
        <v>0</v>
      </c>
      <c r="CK106">
        <v>0</v>
      </c>
      <c r="CL106">
        <v>0</v>
      </c>
      <c r="CM106">
        <v>0</v>
      </c>
      <c r="CN106">
        <v>0</v>
      </c>
      <c r="CO106">
        <v>0</v>
      </c>
      <c r="CP106">
        <v>0</v>
      </c>
      <c r="CQ106">
        <v>-287156</v>
      </c>
      <c r="CR106">
        <v>0</v>
      </c>
      <c r="CS106">
        <v>0</v>
      </c>
      <c r="CT106">
        <v>0</v>
      </c>
      <c r="CU106">
        <v>-287156</v>
      </c>
      <c r="CV106">
        <v>0</v>
      </c>
      <c r="CW106">
        <v>-287156</v>
      </c>
      <c r="CX106">
        <v>0</v>
      </c>
      <c r="CY106">
        <v>0</v>
      </c>
      <c r="CZ106">
        <v>0</v>
      </c>
      <c r="DA106">
        <v>-3903</v>
      </c>
      <c r="DB106">
        <v>0</v>
      </c>
      <c r="DC106">
        <v>-3903</v>
      </c>
      <c r="DD106">
        <v>0</v>
      </c>
      <c r="DE106">
        <v>0</v>
      </c>
      <c r="DF106">
        <v>0</v>
      </c>
      <c r="DG106">
        <v>0</v>
      </c>
      <c r="DH106">
        <v>0</v>
      </c>
      <c r="DI106">
        <v>0</v>
      </c>
      <c r="DJ106">
        <v>-3903</v>
      </c>
      <c r="DK106">
        <v>0</v>
      </c>
      <c r="DL106">
        <v>0</v>
      </c>
      <c r="DM106">
        <v>0</v>
      </c>
      <c r="DN106">
        <v>-3903</v>
      </c>
      <c r="DO106">
        <v>0</v>
      </c>
      <c r="DP106">
        <v>-3903</v>
      </c>
      <c r="DQ106">
        <v>82333735</v>
      </c>
      <c r="DR106">
        <v>0</v>
      </c>
      <c r="DS106">
        <v>82333735</v>
      </c>
    </row>
    <row r="107" spans="1:123" ht="12.75" x14ac:dyDescent="0.2">
      <c r="A107" s="468">
        <v>100</v>
      </c>
      <c r="B107" s="473" t="s">
        <v>87</v>
      </c>
      <c r="C107" s="403" t="s">
        <v>897</v>
      </c>
      <c r="D107" s="474" t="s">
        <v>898</v>
      </c>
      <c r="E107" s="480" t="s">
        <v>86</v>
      </c>
      <c r="F107" t="s">
        <v>926</v>
      </c>
      <c r="G107">
        <v>99878149</v>
      </c>
      <c r="H107">
        <v>868630</v>
      </c>
      <c r="I107">
        <v>100746779</v>
      </c>
      <c r="J107">
        <v>46.6</v>
      </c>
      <c r="K107">
        <v>46543217</v>
      </c>
      <c r="L107">
        <v>404782</v>
      </c>
      <c r="M107">
        <v>38585</v>
      </c>
      <c r="N107">
        <v>289386</v>
      </c>
      <c r="O107">
        <v>46581802</v>
      </c>
      <c r="P107">
        <v>694168</v>
      </c>
      <c r="Q107">
        <v>47275970</v>
      </c>
      <c r="R107">
        <v>-1137597</v>
      </c>
      <c r="S107">
        <v>-70</v>
      </c>
      <c r="T107">
        <v>-1137667</v>
      </c>
      <c r="U107">
        <v>3093084</v>
      </c>
      <c r="V107">
        <v>21</v>
      </c>
      <c r="W107">
        <v>3093105</v>
      </c>
      <c r="X107">
        <v>1955487</v>
      </c>
      <c r="Y107">
        <v>-49</v>
      </c>
      <c r="Z107">
        <v>0</v>
      </c>
      <c r="AA107">
        <v>0</v>
      </c>
      <c r="AB107">
        <v>1955487</v>
      </c>
      <c r="AC107">
        <v>-49</v>
      </c>
      <c r="AD107">
        <v>1955438</v>
      </c>
      <c r="AE107">
        <v>-1955487</v>
      </c>
      <c r="AF107">
        <v>49</v>
      </c>
      <c r="AG107">
        <v>-1955438</v>
      </c>
      <c r="AH107">
        <v>-2716062</v>
      </c>
      <c r="AI107">
        <v>0</v>
      </c>
      <c r="AJ107">
        <v>-2716062</v>
      </c>
      <c r="AK107">
        <v>-7690</v>
      </c>
      <c r="AL107">
        <v>0</v>
      </c>
      <c r="AM107">
        <v>-7690</v>
      </c>
      <c r="AN107">
        <v>1107288</v>
      </c>
      <c r="AO107">
        <v>5174</v>
      </c>
      <c r="AP107">
        <v>1112462</v>
      </c>
      <c r="AQ107">
        <v>-1608774</v>
      </c>
      <c r="AR107">
        <v>5174</v>
      </c>
      <c r="AS107">
        <v>-1603600</v>
      </c>
      <c r="AT107">
        <v>-2781900</v>
      </c>
      <c r="AU107">
        <v>-22372</v>
      </c>
      <c r="AV107">
        <v>-2804272</v>
      </c>
      <c r="AW107">
        <v>0</v>
      </c>
      <c r="AX107">
        <v>0</v>
      </c>
      <c r="AY107">
        <v>0</v>
      </c>
      <c r="AZ107">
        <v>0</v>
      </c>
      <c r="BA107">
        <v>0</v>
      </c>
      <c r="BB107">
        <v>0</v>
      </c>
      <c r="BC107">
        <v>-4390674</v>
      </c>
      <c r="BD107">
        <v>-17198</v>
      </c>
      <c r="BE107">
        <v>-50000</v>
      </c>
      <c r="BF107">
        <v>0</v>
      </c>
      <c r="BG107">
        <v>-4440674</v>
      </c>
      <c r="BH107">
        <v>-17198</v>
      </c>
      <c r="BI107">
        <v>-4457872</v>
      </c>
      <c r="BJ107">
        <v>-5000</v>
      </c>
      <c r="BK107">
        <v>0</v>
      </c>
      <c r="BL107">
        <v>-5000</v>
      </c>
      <c r="BM107">
        <v>-614063</v>
      </c>
      <c r="BN107">
        <v>-2787</v>
      </c>
      <c r="BO107">
        <v>-616850</v>
      </c>
      <c r="BP107">
        <v>-619063</v>
      </c>
      <c r="BQ107">
        <v>-2787</v>
      </c>
      <c r="BR107">
        <v>0</v>
      </c>
      <c r="BS107">
        <v>0</v>
      </c>
      <c r="BT107">
        <v>-619063</v>
      </c>
      <c r="BU107">
        <v>-2787</v>
      </c>
      <c r="BV107">
        <v>-621850</v>
      </c>
      <c r="BW107">
        <v>-134476</v>
      </c>
      <c r="BX107">
        <v>-5593</v>
      </c>
      <c r="BY107">
        <v>-140069</v>
      </c>
      <c r="BZ107">
        <v>-382002</v>
      </c>
      <c r="CA107">
        <v>-17475</v>
      </c>
      <c r="CB107">
        <v>-399477</v>
      </c>
      <c r="CC107">
        <v>0</v>
      </c>
      <c r="CD107">
        <v>0</v>
      </c>
      <c r="CE107">
        <v>0</v>
      </c>
      <c r="CF107">
        <v>0</v>
      </c>
      <c r="CG107">
        <v>0</v>
      </c>
      <c r="CH107">
        <v>0</v>
      </c>
      <c r="CI107">
        <v>0</v>
      </c>
      <c r="CJ107">
        <v>0</v>
      </c>
      <c r="CK107">
        <v>0</v>
      </c>
      <c r="CL107">
        <v>0</v>
      </c>
      <c r="CM107">
        <v>-318655</v>
      </c>
      <c r="CN107">
        <v>-318655</v>
      </c>
      <c r="CO107">
        <v>-318655</v>
      </c>
      <c r="CP107">
        <v>0</v>
      </c>
      <c r="CQ107">
        <v>-516478</v>
      </c>
      <c r="CR107">
        <v>-341723</v>
      </c>
      <c r="CS107">
        <v>0</v>
      </c>
      <c r="CT107">
        <v>0</v>
      </c>
      <c r="CU107">
        <v>-516478</v>
      </c>
      <c r="CV107">
        <v>-341723</v>
      </c>
      <c r="CW107">
        <v>-858201</v>
      </c>
      <c r="CX107">
        <v>-3000</v>
      </c>
      <c r="CY107">
        <v>0</v>
      </c>
      <c r="CZ107">
        <v>-3000</v>
      </c>
      <c r="DA107">
        <v>-3462</v>
      </c>
      <c r="DB107">
        <v>0</v>
      </c>
      <c r="DC107">
        <v>-3462</v>
      </c>
      <c r="DD107">
        <v>0</v>
      </c>
      <c r="DE107">
        <v>0</v>
      </c>
      <c r="DF107">
        <v>0</v>
      </c>
      <c r="DG107">
        <v>-3000</v>
      </c>
      <c r="DH107">
        <v>0</v>
      </c>
      <c r="DI107">
        <v>-3000</v>
      </c>
      <c r="DJ107">
        <v>-9462</v>
      </c>
      <c r="DK107">
        <v>0</v>
      </c>
      <c r="DL107">
        <v>0</v>
      </c>
      <c r="DM107">
        <v>0</v>
      </c>
      <c r="DN107">
        <v>-9462</v>
      </c>
      <c r="DO107">
        <v>0</v>
      </c>
      <c r="DP107">
        <v>-9462</v>
      </c>
      <c r="DQ107">
        <v>42951612</v>
      </c>
      <c r="DR107">
        <v>332411</v>
      </c>
      <c r="DS107">
        <v>43284023</v>
      </c>
    </row>
    <row r="108" spans="1:123" ht="12.75" x14ac:dyDescent="0.2">
      <c r="A108" s="468">
        <v>101</v>
      </c>
      <c r="B108" s="473" t="s">
        <v>89</v>
      </c>
      <c r="C108" s="403" t="s">
        <v>897</v>
      </c>
      <c r="D108" s="474" t="s">
        <v>901</v>
      </c>
      <c r="E108" s="480" t="s">
        <v>88</v>
      </c>
      <c r="F108" t="s">
        <v>926</v>
      </c>
      <c r="G108">
        <v>66773278</v>
      </c>
      <c r="H108">
        <v>0</v>
      </c>
      <c r="I108">
        <v>66773278</v>
      </c>
      <c r="J108">
        <v>46.6</v>
      </c>
      <c r="K108">
        <v>31116348</v>
      </c>
      <c r="L108">
        <v>0</v>
      </c>
      <c r="M108">
        <v>0</v>
      </c>
      <c r="N108">
        <v>0</v>
      </c>
      <c r="O108">
        <v>31116348</v>
      </c>
      <c r="P108">
        <v>0</v>
      </c>
      <c r="Q108">
        <v>31116348</v>
      </c>
      <c r="R108">
        <v>-911884</v>
      </c>
      <c r="S108">
        <v>0</v>
      </c>
      <c r="T108">
        <v>-911884</v>
      </c>
      <c r="U108">
        <v>1353160</v>
      </c>
      <c r="V108">
        <v>0</v>
      </c>
      <c r="W108">
        <v>1353160</v>
      </c>
      <c r="X108">
        <v>441276</v>
      </c>
      <c r="Y108">
        <v>0</v>
      </c>
      <c r="Z108">
        <v>0</v>
      </c>
      <c r="AA108">
        <v>0</v>
      </c>
      <c r="AB108">
        <v>441276</v>
      </c>
      <c r="AC108">
        <v>0</v>
      </c>
      <c r="AD108">
        <v>441276</v>
      </c>
      <c r="AE108">
        <v>-441276</v>
      </c>
      <c r="AF108">
        <v>0</v>
      </c>
      <c r="AG108">
        <v>-441276</v>
      </c>
      <c r="AH108">
        <v>-3232749</v>
      </c>
      <c r="AI108">
        <v>0</v>
      </c>
      <c r="AJ108">
        <v>-3232749</v>
      </c>
      <c r="AK108">
        <v>-1283</v>
      </c>
      <c r="AL108">
        <v>0</v>
      </c>
      <c r="AM108">
        <v>-1283</v>
      </c>
      <c r="AN108">
        <v>575823</v>
      </c>
      <c r="AO108">
        <v>0</v>
      </c>
      <c r="AP108">
        <v>575823</v>
      </c>
      <c r="AQ108">
        <v>-2656926</v>
      </c>
      <c r="AR108">
        <v>0</v>
      </c>
      <c r="AS108">
        <v>-2656926</v>
      </c>
      <c r="AT108">
        <v>-2046030</v>
      </c>
      <c r="AU108">
        <v>0</v>
      </c>
      <c r="AV108">
        <v>-2046030</v>
      </c>
      <c r="AW108">
        <v>-32888</v>
      </c>
      <c r="AX108">
        <v>0</v>
      </c>
      <c r="AY108">
        <v>-32888</v>
      </c>
      <c r="AZ108">
        <v>-28549</v>
      </c>
      <c r="BA108">
        <v>0</v>
      </c>
      <c r="BB108">
        <v>-28549</v>
      </c>
      <c r="BC108">
        <v>-4764393</v>
      </c>
      <c r="BD108">
        <v>0</v>
      </c>
      <c r="BE108">
        <v>0</v>
      </c>
      <c r="BF108">
        <v>0</v>
      </c>
      <c r="BG108">
        <v>-4764393</v>
      </c>
      <c r="BH108">
        <v>0</v>
      </c>
      <c r="BI108">
        <v>-4764393</v>
      </c>
      <c r="BJ108">
        <v>0</v>
      </c>
      <c r="BK108">
        <v>0</v>
      </c>
      <c r="BL108">
        <v>0</v>
      </c>
      <c r="BM108">
        <v>-712322</v>
      </c>
      <c r="BN108">
        <v>0</v>
      </c>
      <c r="BO108">
        <v>-712322</v>
      </c>
      <c r="BP108">
        <v>-712322</v>
      </c>
      <c r="BQ108">
        <v>0</v>
      </c>
      <c r="BR108">
        <v>50000</v>
      </c>
      <c r="BS108">
        <v>0</v>
      </c>
      <c r="BT108">
        <v>-662322</v>
      </c>
      <c r="BU108">
        <v>0</v>
      </c>
      <c r="BV108">
        <v>-662322</v>
      </c>
      <c r="BW108">
        <v>-28079</v>
      </c>
      <c r="BX108">
        <v>0</v>
      </c>
      <c r="BY108">
        <v>-28079</v>
      </c>
      <c r="BZ108">
        <v>-61732</v>
      </c>
      <c r="CA108">
        <v>0</v>
      </c>
      <c r="CB108">
        <v>-61732</v>
      </c>
      <c r="CC108">
        <v>-1030</v>
      </c>
      <c r="CD108">
        <v>0</v>
      </c>
      <c r="CE108">
        <v>-1030</v>
      </c>
      <c r="CF108">
        <v>0</v>
      </c>
      <c r="CG108">
        <v>0</v>
      </c>
      <c r="CH108">
        <v>0</v>
      </c>
      <c r="CI108">
        <v>-6069</v>
      </c>
      <c r="CJ108">
        <v>0</v>
      </c>
      <c r="CK108">
        <v>-6069</v>
      </c>
      <c r="CL108">
        <v>0</v>
      </c>
      <c r="CM108">
        <v>0</v>
      </c>
      <c r="CN108">
        <v>0</v>
      </c>
      <c r="CO108">
        <v>0</v>
      </c>
      <c r="CP108">
        <v>0</v>
      </c>
      <c r="CQ108">
        <v>-96910</v>
      </c>
      <c r="CR108">
        <v>0</v>
      </c>
      <c r="CS108">
        <v>0</v>
      </c>
      <c r="CT108">
        <v>0</v>
      </c>
      <c r="CU108">
        <v>-96910</v>
      </c>
      <c r="CV108">
        <v>0</v>
      </c>
      <c r="CW108">
        <v>-96910</v>
      </c>
      <c r="CX108">
        <v>0</v>
      </c>
      <c r="CY108">
        <v>0</v>
      </c>
      <c r="CZ108">
        <v>0</v>
      </c>
      <c r="DA108">
        <v>0</v>
      </c>
      <c r="DB108">
        <v>0</v>
      </c>
      <c r="DC108">
        <v>0</v>
      </c>
      <c r="DD108">
        <v>-28549</v>
      </c>
      <c r="DE108">
        <v>0</v>
      </c>
      <c r="DF108">
        <v>-28549</v>
      </c>
      <c r="DG108">
        <v>0</v>
      </c>
      <c r="DH108">
        <v>0</v>
      </c>
      <c r="DI108">
        <v>0</v>
      </c>
      <c r="DJ108">
        <v>-28549</v>
      </c>
      <c r="DK108">
        <v>0</v>
      </c>
      <c r="DL108">
        <v>0</v>
      </c>
      <c r="DM108">
        <v>0</v>
      </c>
      <c r="DN108">
        <v>-28549</v>
      </c>
      <c r="DO108">
        <v>0</v>
      </c>
      <c r="DP108">
        <v>-28549</v>
      </c>
      <c r="DQ108">
        <v>26005450</v>
      </c>
      <c r="DR108">
        <v>0</v>
      </c>
      <c r="DS108">
        <v>26005450</v>
      </c>
    </row>
    <row r="109" spans="1:123" ht="12.75" x14ac:dyDescent="0.2">
      <c r="A109" s="468">
        <v>102</v>
      </c>
      <c r="B109" s="473" t="s">
        <v>91</v>
      </c>
      <c r="C109" s="403" t="s">
        <v>897</v>
      </c>
      <c r="D109" s="474" t="s">
        <v>901</v>
      </c>
      <c r="E109" s="480" t="s">
        <v>90</v>
      </c>
      <c r="F109" t="s">
        <v>926</v>
      </c>
      <c r="G109">
        <v>62222705</v>
      </c>
      <c r="H109">
        <v>0</v>
      </c>
      <c r="I109">
        <v>62222705</v>
      </c>
      <c r="J109">
        <v>46.6</v>
      </c>
      <c r="K109">
        <v>28995781</v>
      </c>
      <c r="L109">
        <v>0</v>
      </c>
      <c r="M109">
        <v>0</v>
      </c>
      <c r="N109">
        <v>0</v>
      </c>
      <c r="O109">
        <v>28995781</v>
      </c>
      <c r="P109">
        <v>0</v>
      </c>
      <c r="Q109">
        <v>28995781</v>
      </c>
      <c r="R109">
        <v>-1709399</v>
      </c>
      <c r="S109">
        <v>0</v>
      </c>
      <c r="T109">
        <v>-1709399</v>
      </c>
      <c r="U109">
        <v>746687</v>
      </c>
      <c r="V109">
        <v>0</v>
      </c>
      <c r="W109">
        <v>746687</v>
      </c>
      <c r="X109">
        <v>-962712</v>
      </c>
      <c r="Y109">
        <v>0</v>
      </c>
      <c r="Z109">
        <v>0</v>
      </c>
      <c r="AA109">
        <v>0</v>
      </c>
      <c r="AB109">
        <v>-962712</v>
      </c>
      <c r="AC109">
        <v>0</v>
      </c>
      <c r="AD109">
        <v>-962712</v>
      </c>
      <c r="AE109">
        <v>962712</v>
      </c>
      <c r="AF109">
        <v>0</v>
      </c>
      <c r="AG109">
        <v>962712</v>
      </c>
      <c r="AH109">
        <v>-1942348</v>
      </c>
      <c r="AI109">
        <v>0</v>
      </c>
      <c r="AJ109">
        <v>-1942348</v>
      </c>
      <c r="AK109">
        <v>-1322</v>
      </c>
      <c r="AL109">
        <v>0</v>
      </c>
      <c r="AM109">
        <v>-1322</v>
      </c>
      <c r="AN109">
        <v>549052</v>
      </c>
      <c r="AO109">
        <v>0</v>
      </c>
      <c r="AP109">
        <v>549052</v>
      </c>
      <c r="AQ109">
        <v>-1393296</v>
      </c>
      <c r="AR109">
        <v>0</v>
      </c>
      <c r="AS109">
        <v>-1393296</v>
      </c>
      <c r="AT109">
        <v>-1206674</v>
      </c>
      <c r="AU109">
        <v>0</v>
      </c>
      <c r="AV109">
        <v>-1206674</v>
      </c>
      <c r="AW109">
        <v>-12921</v>
      </c>
      <c r="AX109">
        <v>0</v>
      </c>
      <c r="AY109">
        <v>-12921</v>
      </c>
      <c r="AZ109">
        <v>-6351</v>
      </c>
      <c r="BA109">
        <v>0</v>
      </c>
      <c r="BB109">
        <v>-6351</v>
      </c>
      <c r="BC109">
        <v>-2619242</v>
      </c>
      <c r="BD109">
        <v>0</v>
      </c>
      <c r="BE109">
        <v>0</v>
      </c>
      <c r="BF109">
        <v>0</v>
      </c>
      <c r="BG109">
        <v>-2619242</v>
      </c>
      <c r="BH109">
        <v>0</v>
      </c>
      <c r="BI109">
        <v>-2619242</v>
      </c>
      <c r="BJ109">
        <v>-64000</v>
      </c>
      <c r="BK109">
        <v>0</v>
      </c>
      <c r="BL109">
        <v>-64000</v>
      </c>
      <c r="BM109">
        <v>-384159</v>
      </c>
      <c r="BN109">
        <v>0</v>
      </c>
      <c r="BO109">
        <v>-384159</v>
      </c>
      <c r="BP109">
        <v>-448159</v>
      </c>
      <c r="BQ109">
        <v>0</v>
      </c>
      <c r="BR109">
        <v>0</v>
      </c>
      <c r="BS109">
        <v>0</v>
      </c>
      <c r="BT109">
        <v>-448159</v>
      </c>
      <c r="BU109">
        <v>0</v>
      </c>
      <c r="BV109">
        <v>-448159</v>
      </c>
      <c r="BW109">
        <v>-14701</v>
      </c>
      <c r="BX109">
        <v>0</v>
      </c>
      <c r="BY109">
        <v>-14701</v>
      </c>
      <c r="BZ109">
        <v>0</v>
      </c>
      <c r="CA109">
        <v>0</v>
      </c>
      <c r="CB109">
        <v>0</v>
      </c>
      <c r="CC109">
        <v>-553</v>
      </c>
      <c r="CD109">
        <v>0</v>
      </c>
      <c r="CE109">
        <v>-553</v>
      </c>
      <c r="CF109">
        <v>0</v>
      </c>
      <c r="CG109">
        <v>0</v>
      </c>
      <c r="CH109">
        <v>0</v>
      </c>
      <c r="CI109">
        <v>0</v>
      </c>
      <c r="CJ109">
        <v>0</v>
      </c>
      <c r="CK109">
        <v>0</v>
      </c>
      <c r="CL109">
        <v>0</v>
      </c>
      <c r="CM109">
        <v>0</v>
      </c>
      <c r="CN109">
        <v>0</v>
      </c>
      <c r="CO109">
        <v>0</v>
      </c>
      <c r="CP109">
        <v>0</v>
      </c>
      <c r="CQ109">
        <v>-15254</v>
      </c>
      <c r="CR109">
        <v>0</v>
      </c>
      <c r="CS109">
        <v>0</v>
      </c>
      <c r="CT109">
        <v>0</v>
      </c>
      <c r="CU109">
        <v>-15254</v>
      </c>
      <c r="CV109">
        <v>0</v>
      </c>
      <c r="CW109">
        <v>-15254</v>
      </c>
      <c r="CX109">
        <v>0</v>
      </c>
      <c r="CY109">
        <v>0</v>
      </c>
      <c r="CZ109">
        <v>0</v>
      </c>
      <c r="DA109">
        <v>-10275</v>
      </c>
      <c r="DB109">
        <v>0</v>
      </c>
      <c r="DC109">
        <v>-10275</v>
      </c>
      <c r="DD109">
        <v>-6351</v>
      </c>
      <c r="DE109">
        <v>0</v>
      </c>
      <c r="DF109">
        <v>-6351</v>
      </c>
      <c r="DG109">
        <v>0</v>
      </c>
      <c r="DH109">
        <v>0</v>
      </c>
      <c r="DI109">
        <v>0</v>
      </c>
      <c r="DJ109">
        <v>-16626</v>
      </c>
      <c r="DK109">
        <v>0</v>
      </c>
      <c r="DL109">
        <v>0</v>
      </c>
      <c r="DM109">
        <v>0</v>
      </c>
      <c r="DN109">
        <v>-16626</v>
      </c>
      <c r="DO109">
        <v>0</v>
      </c>
      <c r="DP109">
        <v>-16626</v>
      </c>
      <c r="DQ109">
        <v>24933788</v>
      </c>
      <c r="DR109">
        <v>0</v>
      </c>
      <c r="DS109">
        <v>24933788</v>
      </c>
    </row>
    <row r="110" spans="1:123" ht="12.75" x14ac:dyDescent="0.2">
      <c r="A110" s="468">
        <v>103</v>
      </c>
      <c r="B110" s="473" t="s">
        <v>93</v>
      </c>
      <c r="C110" s="403" t="s">
        <v>897</v>
      </c>
      <c r="D110" s="474" t="s">
        <v>906</v>
      </c>
      <c r="E110" s="480" t="s">
        <v>92</v>
      </c>
      <c r="F110" t="s">
        <v>926</v>
      </c>
      <c r="G110">
        <v>39275590</v>
      </c>
      <c r="H110">
        <v>0</v>
      </c>
      <c r="I110">
        <v>39275590</v>
      </c>
      <c r="J110">
        <v>46.6</v>
      </c>
      <c r="K110">
        <v>18302425</v>
      </c>
      <c r="L110">
        <v>0</v>
      </c>
      <c r="M110">
        <v>92000</v>
      </c>
      <c r="N110">
        <v>0</v>
      </c>
      <c r="O110">
        <v>18394425</v>
      </c>
      <c r="P110">
        <v>0</v>
      </c>
      <c r="Q110">
        <v>18394425</v>
      </c>
      <c r="R110">
        <v>-1203894</v>
      </c>
      <c r="S110">
        <v>0</v>
      </c>
      <c r="T110">
        <v>-1203894</v>
      </c>
      <c r="U110">
        <v>329017</v>
      </c>
      <c r="V110">
        <v>0</v>
      </c>
      <c r="W110">
        <v>329017</v>
      </c>
      <c r="X110">
        <v>-874877</v>
      </c>
      <c r="Y110">
        <v>0</v>
      </c>
      <c r="Z110">
        <v>63335</v>
      </c>
      <c r="AA110">
        <v>0</v>
      </c>
      <c r="AB110">
        <v>-811542</v>
      </c>
      <c r="AC110">
        <v>0</v>
      </c>
      <c r="AD110">
        <v>-811542</v>
      </c>
      <c r="AE110">
        <v>811542</v>
      </c>
      <c r="AF110">
        <v>0</v>
      </c>
      <c r="AG110">
        <v>811542</v>
      </c>
      <c r="AH110">
        <v>-2921664</v>
      </c>
      <c r="AI110">
        <v>0</v>
      </c>
      <c r="AJ110">
        <v>-2921664</v>
      </c>
      <c r="AK110">
        <v>-4724</v>
      </c>
      <c r="AL110">
        <v>0</v>
      </c>
      <c r="AM110">
        <v>-4724</v>
      </c>
      <c r="AN110">
        <v>274767</v>
      </c>
      <c r="AO110">
        <v>0</v>
      </c>
      <c r="AP110">
        <v>274767</v>
      </c>
      <c r="AQ110">
        <v>-2646897</v>
      </c>
      <c r="AR110">
        <v>0</v>
      </c>
      <c r="AS110">
        <v>-2646897</v>
      </c>
      <c r="AT110">
        <v>-1760740</v>
      </c>
      <c r="AU110">
        <v>0</v>
      </c>
      <c r="AV110">
        <v>-1760740</v>
      </c>
      <c r="AW110">
        <v>-6619</v>
      </c>
      <c r="AX110">
        <v>0</v>
      </c>
      <c r="AY110">
        <v>-6619</v>
      </c>
      <c r="AZ110">
        <v>-42097</v>
      </c>
      <c r="BA110">
        <v>0</v>
      </c>
      <c r="BB110">
        <v>-42097</v>
      </c>
      <c r="BC110">
        <v>-4456353</v>
      </c>
      <c r="BD110">
        <v>0</v>
      </c>
      <c r="BE110">
        <v>-382000</v>
      </c>
      <c r="BF110">
        <v>0</v>
      </c>
      <c r="BG110">
        <v>-4838353</v>
      </c>
      <c r="BH110">
        <v>0</v>
      </c>
      <c r="BI110">
        <v>-4838353</v>
      </c>
      <c r="BJ110">
        <v>-6271</v>
      </c>
      <c r="BK110">
        <v>0</v>
      </c>
      <c r="BL110">
        <v>-6271</v>
      </c>
      <c r="BM110">
        <v>-232192</v>
      </c>
      <c r="BN110">
        <v>0</v>
      </c>
      <c r="BO110">
        <v>-232192</v>
      </c>
      <c r="BP110">
        <v>-238463</v>
      </c>
      <c r="BQ110">
        <v>0</v>
      </c>
      <c r="BR110">
        <v>-69000</v>
      </c>
      <c r="BS110">
        <v>0</v>
      </c>
      <c r="BT110">
        <v>-307463</v>
      </c>
      <c r="BU110">
        <v>0</v>
      </c>
      <c r="BV110">
        <v>-307463</v>
      </c>
      <c r="BW110">
        <v>-30967</v>
      </c>
      <c r="BX110">
        <v>0</v>
      </c>
      <c r="BY110">
        <v>-30967</v>
      </c>
      <c r="BZ110">
        <v>-26090</v>
      </c>
      <c r="CA110">
        <v>0</v>
      </c>
      <c r="CB110">
        <v>-26090</v>
      </c>
      <c r="CC110">
        <v>-175</v>
      </c>
      <c r="CD110">
        <v>0</v>
      </c>
      <c r="CE110">
        <v>-175</v>
      </c>
      <c r="CF110">
        <v>0</v>
      </c>
      <c r="CG110">
        <v>0</v>
      </c>
      <c r="CH110">
        <v>0</v>
      </c>
      <c r="CI110">
        <v>0</v>
      </c>
      <c r="CJ110">
        <v>0</v>
      </c>
      <c r="CK110">
        <v>0</v>
      </c>
      <c r="CL110">
        <v>0</v>
      </c>
      <c r="CM110">
        <v>0</v>
      </c>
      <c r="CN110">
        <v>0</v>
      </c>
      <c r="CO110">
        <v>0</v>
      </c>
      <c r="CP110">
        <v>0</v>
      </c>
      <c r="CQ110">
        <v>-57232</v>
      </c>
      <c r="CR110">
        <v>0</v>
      </c>
      <c r="CS110">
        <v>0</v>
      </c>
      <c r="CT110">
        <v>0</v>
      </c>
      <c r="CU110">
        <v>-57232</v>
      </c>
      <c r="CV110">
        <v>0</v>
      </c>
      <c r="CW110">
        <v>-57232</v>
      </c>
      <c r="CX110">
        <v>-2000</v>
      </c>
      <c r="CY110">
        <v>0</v>
      </c>
      <c r="CZ110">
        <v>-2000</v>
      </c>
      <c r="DA110">
        <v>0</v>
      </c>
      <c r="DB110">
        <v>0</v>
      </c>
      <c r="DC110">
        <v>0</v>
      </c>
      <c r="DD110">
        <v>-42097</v>
      </c>
      <c r="DE110">
        <v>0</v>
      </c>
      <c r="DF110">
        <v>-42097</v>
      </c>
      <c r="DG110">
        <v>-3000</v>
      </c>
      <c r="DH110">
        <v>0</v>
      </c>
      <c r="DI110">
        <v>-3000</v>
      </c>
      <c r="DJ110">
        <v>-47097</v>
      </c>
      <c r="DK110">
        <v>0</v>
      </c>
      <c r="DL110">
        <v>-1500</v>
      </c>
      <c r="DM110">
        <v>0</v>
      </c>
      <c r="DN110">
        <v>-48597</v>
      </c>
      <c r="DO110">
        <v>0</v>
      </c>
      <c r="DP110">
        <v>-48597</v>
      </c>
      <c r="DQ110">
        <v>12331238</v>
      </c>
      <c r="DR110">
        <v>0</v>
      </c>
      <c r="DS110">
        <v>12331238</v>
      </c>
    </row>
    <row r="111" spans="1:123" ht="12.75" x14ac:dyDescent="0.2">
      <c r="A111" s="468">
        <v>104</v>
      </c>
      <c r="B111" s="473" t="s">
        <v>95</v>
      </c>
      <c r="C111" s="403" t="s">
        <v>897</v>
      </c>
      <c r="D111" s="474" t="s">
        <v>899</v>
      </c>
      <c r="E111" s="480" t="s">
        <v>94</v>
      </c>
      <c r="F111" t="s">
        <v>926</v>
      </c>
      <c r="G111">
        <v>59660162</v>
      </c>
      <c r="H111">
        <v>6228420</v>
      </c>
      <c r="I111">
        <v>65888582</v>
      </c>
      <c r="J111">
        <v>46.6</v>
      </c>
      <c r="K111">
        <v>27801635</v>
      </c>
      <c r="L111">
        <v>2902444</v>
      </c>
      <c r="M111">
        <v>386098</v>
      </c>
      <c r="N111">
        <v>112158</v>
      </c>
      <c r="O111">
        <v>28187733</v>
      </c>
      <c r="P111">
        <v>3014602</v>
      </c>
      <c r="Q111">
        <v>31202335</v>
      </c>
      <c r="R111">
        <v>-876226</v>
      </c>
      <c r="S111">
        <v>-4</v>
      </c>
      <c r="T111">
        <v>-876230</v>
      </c>
      <c r="U111">
        <v>1431612</v>
      </c>
      <c r="V111">
        <v>119263</v>
      </c>
      <c r="W111">
        <v>1550875</v>
      </c>
      <c r="X111">
        <v>555386</v>
      </c>
      <c r="Y111">
        <v>119259</v>
      </c>
      <c r="Z111">
        <v>0</v>
      </c>
      <c r="AA111">
        <v>0</v>
      </c>
      <c r="AB111">
        <v>555386</v>
      </c>
      <c r="AC111">
        <v>119259</v>
      </c>
      <c r="AD111">
        <v>674645</v>
      </c>
      <c r="AE111">
        <v>-555386</v>
      </c>
      <c r="AF111">
        <v>-119259</v>
      </c>
      <c r="AG111">
        <v>-674645</v>
      </c>
      <c r="AH111">
        <v>-2953351</v>
      </c>
      <c r="AI111">
        <v>-23168</v>
      </c>
      <c r="AJ111">
        <v>-2976519</v>
      </c>
      <c r="AK111">
        <v>-3401</v>
      </c>
      <c r="AL111">
        <v>0</v>
      </c>
      <c r="AM111">
        <v>-3401</v>
      </c>
      <c r="AN111">
        <v>509165</v>
      </c>
      <c r="AO111">
        <v>71439</v>
      </c>
      <c r="AP111">
        <v>580604</v>
      </c>
      <c r="AQ111">
        <v>-2444186</v>
      </c>
      <c r="AR111">
        <v>48271</v>
      </c>
      <c r="AS111">
        <v>-2395915</v>
      </c>
      <c r="AT111">
        <v>-1262574</v>
      </c>
      <c r="AU111">
        <v>-18090</v>
      </c>
      <c r="AV111">
        <v>-1280664</v>
      </c>
      <c r="AW111">
        <v>-7539</v>
      </c>
      <c r="AX111">
        <v>0</v>
      </c>
      <c r="AY111">
        <v>-7539</v>
      </c>
      <c r="AZ111">
        <v>-8214</v>
      </c>
      <c r="BA111">
        <v>0</v>
      </c>
      <c r="BB111">
        <v>-8214</v>
      </c>
      <c r="BC111">
        <v>-3722513</v>
      </c>
      <c r="BD111">
        <v>30181</v>
      </c>
      <c r="BE111">
        <v>-288896</v>
      </c>
      <c r="BF111">
        <v>-57480</v>
      </c>
      <c r="BG111">
        <v>-4011409</v>
      </c>
      <c r="BH111">
        <v>-27299</v>
      </c>
      <c r="BI111">
        <v>-4038708</v>
      </c>
      <c r="BJ111">
        <v>0</v>
      </c>
      <c r="BK111">
        <v>0</v>
      </c>
      <c r="BL111">
        <v>0</v>
      </c>
      <c r="BM111">
        <v>-385985</v>
      </c>
      <c r="BN111">
        <v>-24644</v>
      </c>
      <c r="BO111">
        <v>-410629</v>
      </c>
      <c r="BP111">
        <v>-385985</v>
      </c>
      <c r="BQ111">
        <v>-24644</v>
      </c>
      <c r="BR111">
        <v>-208915</v>
      </c>
      <c r="BS111">
        <v>-37463</v>
      </c>
      <c r="BT111">
        <v>-594900</v>
      </c>
      <c r="BU111">
        <v>-62107</v>
      </c>
      <c r="BV111">
        <v>-657007</v>
      </c>
      <c r="BW111">
        <v>-55111</v>
      </c>
      <c r="BX111">
        <v>-4523</v>
      </c>
      <c r="BY111">
        <v>-59634</v>
      </c>
      <c r="BZ111">
        <v>-16791</v>
      </c>
      <c r="CA111">
        <v>0</v>
      </c>
      <c r="CB111">
        <v>-16791</v>
      </c>
      <c r="CC111">
        <v>-1041</v>
      </c>
      <c r="CD111">
        <v>0</v>
      </c>
      <c r="CE111">
        <v>-1041</v>
      </c>
      <c r="CF111">
        <v>-7191</v>
      </c>
      <c r="CG111">
        <v>0</v>
      </c>
      <c r="CH111">
        <v>-7191</v>
      </c>
      <c r="CI111">
        <v>0</v>
      </c>
      <c r="CJ111">
        <v>0</v>
      </c>
      <c r="CK111">
        <v>0</v>
      </c>
      <c r="CL111">
        <v>0</v>
      </c>
      <c r="CM111">
        <v>-39375</v>
      </c>
      <c r="CN111">
        <v>-39375</v>
      </c>
      <c r="CO111">
        <v>-39375</v>
      </c>
      <c r="CP111">
        <v>0</v>
      </c>
      <c r="CQ111">
        <v>-80134</v>
      </c>
      <c r="CR111">
        <v>-43898</v>
      </c>
      <c r="CS111">
        <v>-1</v>
      </c>
      <c r="CT111">
        <v>-1</v>
      </c>
      <c r="CU111">
        <v>-80135</v>
      </c>
      <c r="CV111">
        <v>-43899</v>
      </c>
      <c r="CW111">
        <v>-124034</v>
      </c>
      <c r="CX111">
        <v>-37134</v>
      </c>
      <c r="CY111">
        <v>0</v>
      </c>
      <c r="CZ111">
        <v>-37134</v>
      </c>
      <c r="DA111">
        <v>-6116</v>
      </c>
      <c r="DB111">
        <v>0</v>
      </c>
      <c r="DC111">
        <v>-6116</v>
      </c>
      <c r="DD111">
        <v>-7191</v>
      </c>
      <c r="DE111">
        <v>0</v>
      </c>
      <c r="DF111">
        <v>-7191</v>
      </c>
      <c r="DG111">
        <v>0</v>
      </c>
      <c r="DH111">
        <v>0</v>
      </c>
      <c r="DI111">
        <v>0</v>
      </c>
      <c r="DJ111">
        <v>-50441</v>
      </c>
      <c r="DK111">
        <v>0</v>
      </c>
      <c r="DL111">
        <v>-1</v>
      </c>
      <c r="DM111">
        <v>-116910</v>
      </c>
      <c r="DN111">
        <v>-50442</v>
      </c>
      <c r="DO111">
        <v>-116910</v>
      </c>
      <c r="DP111">
        <v>-167352</v>
      </c>
      <c r="DQ111">
        <v>24006233</v>
      </c>
      <c r="DR111">
        <v>2883646</v>
      </c>
      <c r="DS111">
        <v>26889879</v>
      </c>
    </row>
    <row r="112" spans="1:123" ht="12.75" x14ac:dyDescent="0.2">
      <c r="A112" s="468">
        <v>105</v>
      </c>
      <c r="B112" s="473" t="s">
        <v>97</v>
      </c>
      <c r="C112" s="403" t="s">
        <v>904</v>
      </c>
      <c r="D112" s="474" t="s">
        <v>910</v>
      </c>
      <c r="E112" s="480" t="s">
        <v>96</v>
      </c>
      <c r="F112" t="s">
        <v>926</v>
      </c>
      <c r="G112">
        <v>219158159</v>
      </c>
      <c r="H112">
        <v>6223475</v>
      </c>
      <c r="I112">
        <v>225381634</v>
      </c>
      <c r="J112">
        <v>46.6</v>
      </c>
      <c r="K112">
        <v>102127702</v>
      </c>
      <c r="L112">
        <v>2900139</v>
      </c>
      <c r="M112">
        <v>169181</v>
      </c>
      <c r="N112">
        <v>0</v>
      </c>
      <c r="O112">
        <v>102296883</v>
      </c>
      <c r="P112">
        <v>2900139</v>
      </c>
      <c r="Q112">
        <v>105197022</v>
      </c>
      <c r="R112">
        <v>-4667540</v>
      </c>
      <c r="S112">
        <v>-81081</v>
      </c>
      <c r="T112">
        <v>-4748621</v>
      </c>
      <c r="U112">
        <v>7337614</v>
      </c>
      <c r="V112">
        <v>82650</v>
      </c>
      <c r="W112">
        <v>7420264</v>
      </c>
      <c r="X112">
        <v>2670074</v>
      </c>
      <c r="Y112">
        <v>1569</v>
      </c>
      <c r="Z112">
        <v>0</v>
      </c>
      <c r="AA112">
        <v>0</v>
      </c>
      <c r="AB112">
        <v>2670074</v>
      </c>
      <c r="AC112">
        <v>1569</v>
      </c>
      <c r="AD112">
        <v>2671643</v>
      </c>
      <c r="AE112">
        <v>-2670074</v>
      </c>
      <c r="AF112">
        <v>-1569</v>
      </c>
      <c r="AG112">
        <v>-2671643</v>
      </c>
      <c r="AH112">
        <v>-5267802</v>
      </c>
      <c r="AI112">
        <v>-72698</v>
      </c>
      <c r="AJ112">
        <v>-5340500</v>
      </c>
      <c r="AK112">
        <v>0</v>
      </c>
      <c r="AL112">
        <v>0</v>
      </c>
      <c r="AM112">
        <v>0</v>
      </c>
      <c r="AN112">
        <v>2168710</v>
      </c>
      <c r="AO112">
        <v>67702</v>
      </c>
      <c r="AP112">
        <v>2236412</v>
      </c>
      <c r="AQ112">
        <v>-3099092</v>
      </c>
      <c r="AR112">
        <v>-4996</v>
      </c>
      <c r="AS112">
        <v>-3104088</v>
      </c>
      <c r="AT112">
        <v>-3396811</v>
      </c>
      <c r="AU112">
        <v>-1023284</v>
      </c>
      <c r="AV112">
        <v>-4420095</v>
      </c>
      <c r="AW112">
        <v>-81216</v>
      </c>
      <c r="AX112">
        <v>0</v>
      </c>
      <c r="AY112">
        <v>-81216</v>
      </c>
      <c r="AZ112">
        <v>-9613</v>
      </c>
      <c r="BA112">
        <v>0</v>
      </c>
      <c r="BB112">
        <v>-9613</v>
      </c>
      <c r="BC112">
        <v>-6586732</v>
      </c>
      <c r="BD112">
        <v>-1028280</v>
      </c>
      <c r="BE112">
        <v>0</v>
      </c>
      <c r="BF112">
        <v>0</v>
      </c>
      <c r="BG112">
        <v>-6586732</v>
      </c>
      <c r="BH112">
        <v>-1028280</v>
      </c>
      <c r="BI112">
        <v>-7615012</v>
      </c>
      <c r="BJ112">
        <v>-10000</v>
      </c>
      <c r="BK112">
        <v>0</v>
      </c>
      <c r="BL112">
        <v>-10000</v>
      </c>
      <c r="BM112">
        <v>-4329000</v>
      </c>
      <c r="BN112">
        <v>-3000</v>
      </c>
      <c r="BO112">
        <v>-4332000</v>
      </c>
      <c r="BP112">
        <v>-4339000</v>
      </c>
      <c r="BQ112">
        <v>-3000</v>
      </c>
      <c r="BR112">
        <v>0</v>
      </c>
      <c r="BS112">
        <v>0</v>
      </c>
      <c r="BT112">
        <v>-4339000</v>
      </c>
      <c r="BU112">
        <v>-3000</v>
      </c>
      <c r="BV112">
        <v>-4342000</v>
      </c>
      <c r="BW112">
        <v>-67863</v>
      </c>
      <c r="BX112">
        <v>-632</v>
      </c>
      <c r="BY112">
        <v>-68495</v>
      </c>
      <c r="BZ112">
        <v>-43705</v>
      </c>
      <c r="CA112">
        <v>0</v>
      </c>
      <c r="CB112">
        <v>-43705</v>
      </c>
      <c r="CC112">
        <v>-725</v>
      </c>
      <c r="CD112">
        <v>0</v>
      </c>
      <c r="CE112">
        <v>-725</v>
      </c>
      <c r="CF112">
        <v>0</v>
      </c>
      <c r="CG112">
        <v>0</v>
      </c>
      <c r="CH112">
        <v>0</v>
      </c>
      <c r="CI112">
        <v>0</v>
      </c>
      <c r="CJ112">
        <v>0</v>
      </c>
      <c r="CK112">
        <v>0</v>
      </c>
      <c r="CL112">
        <v>0</v>
      </c>
      <c r="CM112">
        <v>0</v>
      </c>
      <c r="CN112">
        <v>0</v>
      </c>
      <c r="CO112">
        <v>0</v>
      </c>
      <c r="CP112">
        <v>0</v>
      </c>
      <c r="CQ112">
        <v>-112293</v>
      </c>
      <c r="CR112">
        <v>-632</v>
      </c>
      <c r="CS112">
        <v>0</v>
      </c>
      <c r="CT112">
        <v>0</v>
      </c>
      <c r="CU112">
        <v>-112293</v>
      </c>
      <c r="CV112">
        <v>-632</v>
      </c>
      <c r="CW112">
        <v>-112925</v>
      </c>
      <c r="CX112">
        <v>0</v>
      </c>
      <c r="CY112">
        <v>0</v>
      </c>
      <c r="CZ112">
        <v>0</v>
      </c>
      <c r="DA112">
        <v>-37000</v>
      </c>
      <c r="DB112">
        <v>0</v>
      </c>
      <c r="DC112">
        <v>-37000</v>
      </c>
      <c r="DD112">
        <v>-9613</v>
      </c>
      <c r="DE112">
        <v>0</v>
      </c>
      <c r="DF112">
        <v>-9613</v>
      </c>
      <c r="DG112">
        <v>0</v>
      </c>
      <c r="DH112">
        <v>0</v>
      </c>
      <c r="DI112">
        <v>0</v>
      </c>
      <c r="DJ112">
        <v>-46613</v>
      </c>
      <c r="DK112">
        <v>0</v>
      </c>
      <c r="DL112">
        <v>0</v>
      </c>
      <c r="DM112">
        <v>0</v>
      </c>
      <c r="DN112">
        <v>-46613</v>
      </c>
      <c r="DO112">
        <v>0</v>
      </c>
      <c r="DP112">
        <v>-46613</v>
      </c>
      <c r="DQ112">
        <v>93882319</v>
      </c>
      <c r="DR112">
        <v>1869796</v>
      </c>
      <c r="DS112">
        <v>95752115</v>
      </c>
    </row>
    <row r="113" spans="1:123" ht="12.75" x14ac:dyDescent="0.2">
      <c r="A113" s="468">
        <v>106</v>
      </c>
      <c r="B113" s="473" t="s">
        <v>99</v>
      </c>
      <c r="C113" s="403" t="s">
        <v>897</v>
      </c>
      <c r="D113" s="474" t="s">
        <v>900</v>
      </c>
      <c r="E113" s="480" t="s">
        <v>98</v>
      </c>
      <c r="F113" t="s">
        <v>926</v>
      </c>
      <c r="G113">
        <v>58349395</v>
      </c>
      <c r="H113">
        <v>0</v>
      </c>
      <c r="I113">
        <v>58349395</v>
      </c>
      <c r="J113">
        <v>46.6</v>
      </c>
      <c r="K113">
        <v>27190818</v>
      </c>
      <c r="L113">
        <v>0</v>
      </c>
      <c r="M113">
        <v>0</v>
      </c>
      <c r="N113">
        <v>0</v>
      </c>
      <c r="O113">
        <v>27190818</v>
      </c>
      <c r="P113">
        <v>0</v>
      </c>
      <c r="Q113">
        <v>27190818</v>
      </c>
      <c r="R113">
        <v>-1284421.18</v>
      </c>
      <c r="S113">
        <v>0</v>
      </c>
      <c r="T113">
        <v>-1284421.18</v>
      </c>
      <c r="U113">
        <v>751864.71</v>
      </c>
      <c r="V113">
        <v>0</v>
      </c>
      <c r="W113">
        <v>751864.71</v>
      </c>
      <c r="X113">
        <v>-532556.47</v>
      </c>
      <c r="Y113">
        <v>0</v>
      </c>
      <c r="Z113">
        <v>0</v>
      </c>
      <c r="AA113">
        <v>0</v>
      </c>
      <c r="AB113">
        <v>-532556.47</v>
      </c>
      <c r="AC113">
        <v>0</v>
      </c>
      <c r="AD113">
        <v>-532556.47</v>
      </c>
      <c r="AE113">
        <v>532556.47</v>
      </c>
      <c r="AF113">
        <v>0</v>
      </c>
      <c r="AG113">
        <v>532556.47</v>
      </c>
      <c r="AH113">
        <v>-2225994.96</v>
      </c>
      <c r="AI113">
        <v>0</v>
      </c>
      <c r="AJ113">
        <v>-2225994.96</v>
      </c>
      <c r="AK113">
        <v>0</v>
      </c>
      <c r="AL113">
        <v>0</v>
      </c>
      <c r="AM113">
        <v>0</v>
      </c>
      <c r="AN113">
        <v>488695.4</v>
      </c>
      <c r="AO113">
        <v>0</v>
      </c>
      <c r="AP113">
        <v>488695.4</v>
      </c>
      <c r="AQ113">
        <v>-1737299.56</v>
      </c>
      <c r="AR113">
        <v>0</v>
      </c>
      <c r="AS113">
        <v>-1737299.56</v>
      </c>
      <c r="AT113">
        <v>-1329967.54</v>
      </c>
      <c r="AU113">
        <v>0</v>
      </c>
      <c r="AV113">
        <v>-1329967.54</v>
      </c>
      <c r="AW113">
        <v>-46270.83</v>
      </c>
      <c r="AX113">
        <v>0</v>
      </c>
      <c r="AY113">
        <v>-46270.83</v>
      </c>
      <c r="AZ113">
        <v>-523.95000000000005</v>
      </c>
      <c r="BA113">
        <v>0</v>
      </c>
      <c r="BB113">
        <v>-523.95000000000005</v>
      </c>
      <c r="BC113">
        <v>-3114061.8800000004</v>
      </c>
      <c r="BD113">
        <v>0</v>
      </c>
      <c r="BE113">
        <v>0</v>
      </c>
      <c r="BF113">
        <v>0</v>
      </c>
      <c r="BG113">
        <v>-3114061.8800000004</v>
      </c>
      <c r="BH113">
        <v>0</v>
      </c>
      <c r="BI113">
        <v>-3114061.8800000004</v>
      </c>
      <c r="BJ113">
        <v>0</v>
      </c>
      <c r="BK113">
        <v>0</v>
      </c>
      <c r="BL113">
        <v>0</v>
      </c>
      <c r="BM113">
        <v>-234280.4</v>
      </c>
      <c r="BN113">
        <v>0</v>
      </c>
      <c r="BO113">
        <v>-234280.4</v>
      </c>
      <c r="BP113">
        <v>-234280.4</v>
      </c>
      <c r="BQ113">
        <v>0</v>
      </c>
      <c r="BR113">
        <v>0</v>
      </c>
      <c r="BS113">
        <v>0</v>
      </c>
      <c r="BT113">
        <v>-234280.4</v>
      </c>
      <c r="BU113">
        <v>0</v>
      </c>
      <c r="BV113">
        <v>-234280.4</v>
      </c>
      <c r="BW113">
        <v>-77962</v>
      </c>
      <c r="BX113">
        <v>0</v>
      </c>
      <c r="BY113">
        <v>-77962</v>
      </c>
      <c r="BZ113">
        <v>-44378.879999999997</v>
      </c>
      <c r="CA113">
        <v>0</v>
      </c>
      <c r="CB113">
        <v>-44378.879999999997</v>
      </c>
      <c r="CC113">
        <v>-5628.25</v>
      </c>
      <c r="CD113">
        <v>0</v>
      </c>
      <c r="CE113">
        <v>-5628.25</v>
      </c>
      <c r="CF113">
        <v>-5416.95</v>
      </c>
      <c r="CG113">
        <v>0</v>
      </c>
      <c r="CH113">
        <v>-5416.95</v>
      </c>
      <c r="CI113">
        <v>0</v>
      </c>
      <c r="CJ113">
        <v>0</v>
      </c>
      <c r="CK113">
        <v>0</v>
      </c>
      <c r="CL113">
        <v>0</v>
      </c>
      <c r="CM113">
        <v>0</v>
      </c>
      <c r="CN113">
        <v>0</v>
      </c>
      <c r="CO113">
        <v>0</v>
      </c>
      <c r="CP113">
        <v>0</v>
      </c>
      <c r="CQ113">
        <v>-133386.08000000002</v>
      </c>
      <c r="CR113">
        <v>0</v>
      </c>
      <c r="CS113">
        <v>0</v>
      </c>
      <c r="CT113">
        <v>0</v>
      </c>
      <c r="CU113">
        <v>-133386.08000000002</v>
      </c>
      <c r="CV113">
        <v>0</v>
      </c>
      <c r="CW113">
        <v>-133386.08000000002</v>
      </c>
      <c r="CX113">
        <v>0</v>
      </c>
      <c r="CY113">
        <v>0</v>
      </c>
      <c r="CZ113">
        <v>0</v>
      </c>
      <c r="DA113">
        <v>0</v>
      </c>
      <c r="DB113">
        <v>0</v>
      </c>
      <c r="DC113">
        <v>0</v>
      </c>
      <c r="DD113">
        <v>0</v>
      </c>
      <c r="DE113">
        <v>0</v>
      </c>
      <c r="DF113">
        <v>0</v>
      </c>
      <c r="DG113">
        <v>0</v>
      </c>
      <c r="DH113">
        <v>0</v>
      </c>
      <c r="DI113">
        <v>0</v>
      </c>
      <c r="DJ113">
        <v>0</v>
      </c>
      <c r="DK113">
        <v>0</v>
      </c>
      <c r="DL113">
        <v>0</v>
      </c>
      <c r="DM113">
        <v>0</v>
      </c>
      <c r="DN113">
        <v>0</v>
      </c>
      <c r="DO113">
        <v>0</v>
      </c>
      <c r="DP113">
        <v>0</v>
      </c>
      <c r="DQ113">
        <v>23176533.170000006</v>
      </c>
      <c r="DR113">
        <v>0</v>
      </c>
      <c r="DS113">
        <v>23176533.170000006</v>
      </c>
    </row>
    <row r="114" spans="1:123" ht="12.75" x14ac:dyDescent="0.2">
      <c r="A114" s="468">
        <v>107</v>
      </c>
      <c r="B114" s="473" t="s">
        <v>101</v>
      </c>
      <c r="C114" s="403" t="s">
        <v>897</v>
      </c>
      <c r="D114" s="474" t="s">
        <v>906</v>
      </c>
      <c r="E114" s="480" t="s">
        <v>100</v>
      </c>
      <c r="F114" t="s">
        <v>926</v>
      </c>
      <c r="G114">
        <v>129576550</v>
      </c>
      <c r="H114">
        <v>0</v>
      </c>
      <c r="I114">
        <v>129576550</v>
      </c>
      <c r="J114">
        <v>46.6</v>
      </c>
      <c r="K114">
        <v>60382672</v>
      </c>
      <c r="L114">
        <v>0</v>
      </c>
      <c r="M114">
        <v>93209</v>
      </c>
      <c r="N114">
        <v>0</v>
      </c>
      <c r="O114">
        <v>60475881</v>
      </c>
      <c r="P114">
        <v>0</v>
      </c>
      <c r="Q114">
        <v>60475881</v>
      </c>
      <c r="R114">
        <v>-1269479</v>
      </c>
      <c r="S114">
        <v>0</v>
      </c>
      <c r="T114">
        <v>-1269479</v>
      </c>
      <c r="U114">
        <v>3362876</v>
      </c>
      <c r="V114">
        <v>0</v>
      </c>
      <c r="W114">
        <v>3362876</v>
      </c>
      <c r="X114">
        <v>2093397</v>
      </c>
      <c r="Y114">
        <v>0</v>
      </c>
      <c r="Z114">
        <v>-4624</v>
      </c>
      <c r="AA114">
        <v>0</v>
      </c>
      <c r="AB114">
        <v>2088773</v>
      </c>
      <c r="AC114">
        <v>0</v>
      </c>
      <c r="AD114">
        <v>2088773</v>
      </c>
      <c r="AE114">
        <v>-2088773</v>
      </c>
      <c r="AF114">
        <v>0</v>
      </c>
      <c r="AG114">
        <v>-2088773</v>
      </c>
      <c r="AH114">
        <v>-3122178</v>
      </c>
      <c r="AI114">
        <v>0</v>
      </c>
      <c r="AJ114">
        <v>-3122178</v>
      </c>
      <c r="AK114">
        <v>0</v>
      </c>
      <c r="AL114">
        <v>0</v>
      </c>
      <c r="AM114">
        <v>0</v>
      </c>
      <c r="AN114">
        <v>1287331</v>
      </c>
      <c r="AO114">
        <v>0</v>
      </c>
      <c r="AP114">
        <v>1287331</v>
      </c>
      <c r="AQ114">
        <v>-1834847</v>
      </c>
      <c r="AR114">
        <v>0</v>
      </c>
      <c r="AS114">
        <v>-1834847</v>
      </c>
      <c r="AT114">
        <v>-3596130</v>
      </c>
      <c r="AU114">
        <v>0</v>
      </c>
      <c r="AV114">
        <v>-3596130</v>
      </c>
      <c r="AW114">
        <v>-40068</v>
      </c>
      <c r="AX114">
        <v>0</v>
      </c>
      <c r="AY114">
        <v>-40068</v>
      </c>
      <c r="AZ114">
        <v>0</v>
      </c>
      <c r="BA114">
        <v>0</v>
      </c>
      <c r="BB114">
        <v>0</v>
      </c>
      <c r="BC114">
        <v>-5471045</v>
      </c>
      <c r="BD114">
        <v>0</v>
      </c>
      <c r="BE114">
        <v>16160</v>
      </c>
      <c r="BF114">
        <v>0</v>
      </c>
      <c r="BG114">
        <v>-5454885</v>
      </c>
      <c r="BH114">
        <v>0</v>
      </c>
      <c r="BI114">
        <v>-5454885</v>
      </c>
      <c r="BJ114">
        <v>0</v>
      </c>
      <c r="BK114">
        <v>0</v>
      </c>
      <c r="BL114">
        <v>0</v>
      </c>
      <c r="BM114">
        <v>-1351831</v>
      </c>
      <c r="BN114">
        <v>0</v>
      </c>
      <c r="BO114">
        <v>-1351831</v>
      </c>
      <c r="BP114">
        <v>-1351831</v>
      </c>
      <c r="BQ114">
        <v>0</v>
      </c>
      <c r="BR114">
        <v>418</v>
      </c>
      <c r="BS114">
        <v>0</v>
      </c>
      <c r="BT114">
        <v>-1351413</v>
      </c>
      <c r="BU114">
        <v>0</v>
      </c>
      <c r="BV114">
        <v>-1351413</v>
      </c>
      <c r="BW114">
        <v>-1873</v>
      </c>
      <c r="BX114">
        <v>0</v>
      </c>
      <c r="BY114">
        <v>-1873</v>
      </c>
      <c r="BZ114">
        <v>-84870</v>
      </c>
      <c r="CA114">
        <v>0</v>
      </c>
      <c r="CB114">
        <v>-84870</v>
      </c>
      <c r="CC114">
        <v>0</v>
      </c>
      <c r="CD114">
        <v>0</v>
      </c>
      <c r="CE114">
        <v>0</v>
      </c>
      <c r="CF114">
        <v>0</v>
      </c>
      <c r="CG114">
        <v>0</v>
      </c>
      <c r="CH114">
        <v>0</v>
      </c>
      <c r="CI114">
        <v>0</v>
      </c>
      <c r="CJ114">
        <v>0</v>
      </c>
      <c r="CK114">
        <v>0</v>
      </c>
      <c r="CL114">
        <v>0</v>
      </c>
      <c r="CM114">
        <v>0</v>
      </c>
      <c r="CN114">
        <v>0</v>
      </c>
      <c r="CO114">
        <v>0</v>
      </c>
      <c r="CP114">
        <v>0</v>
      </c>
      <c r="CQ114">
        <v>-86743</v>
      </c>
      <c r="CR114">
        <v>0</v>
      </c>
      <c r="CS114">
        <v>0</v>
      </c>
      <c r="CT114">
        <v>0</v>
      </c>
      <c r="CU114">
        <v>-86743</v>
      </c>
      <c r="CV114">
        <v>0</v>
      </c>
      <c r="CW114">
        <v>-86743</v>
      </c>
      <c r="CX114">
        <v>-782</v>
      </c>
      <c r="CY114">
        <v>0</v>
      </c>
      <c r="CZ114">
        <v>-782</v>
      </c>
      <c r="DA114">
        <v>-1611</v>
      </c>
      <c r="DB114">
        <v>0</v>
      </c>
      <c r="DC114">
        <v>-1611</v>
      </c>
      <c r="DD114">
        <v>0</v>
      </c>
      <c r="DE114">
        <v>0</v>
      </c>
      <c r="DF114">
        <v>0</v>
      </c>
      <c r="DG114">
        <v>0</v>
      </c>
      <c r="DH114">
        <v>0</v>
      </c>
      <c r="DI114">
        <v>0</v>
      </c>
      <c r="DJ114">
        <v>-2393</v>
      </c>
      <c r="DK114">
        <v>0</v>
      </c>
      <c r="DL114">
        <v>0</v>
      </c>
      <c r="DM114">
        <v>0</v>
      </c>
      <c r="DN114">
        <v>-2393</v>
      </c>
      <c r="DO114">
        <v>0</v>
      </c>
      <c r="DP114">
        <v>-2393</v>
      </c>
      <c r="DQ114">
        <v>55669220</v>
      </c>
      <c r="DR114">
        <v>0</v>
      </c>
      <c r="DS114">
        <v>55669220</v>
      </c>
    </row>
    <row r="115" spans="1:123" ht="12.75" x14ac:dyDescent="0.2">
      <c r="A115" s="468">
        <v>108</v>
      </c>
      <c r="B115" s="473" t="s">
        <v>103</v>
      </c>
      <c r="C115" s="403" t="s">
        <v>897</v>
      </c>
      <c r="D115" s="474" t="s">
        <v>898</v>
      </c>
      <c r="E115" s="480" t="s">
        <v>102</v>
      </c>
      <c r="F115" t="s">
        <v>926</v>
      </c>
      <c r="G115">
        <v>42073605</v>
      </c>
      <c r="H115">
        <v>927485</v>
      </c>
      <c r="I115">
        <v>43001090</v>
      </c>
      <c r="J115">
        <v>46.6</v>
      </c>
      <c r="K115">
        <v>19606300</v>
      </c>
      <c r="L115">
        <v>432208</v>
      </c>
      <c r="M115">
        <v>100000</v>
      </c>
      <c r="N115">
        <v>114000</v>
      </c>
      <c r="O115">
        <v>19706300</v>
      </c>
      <c r="P115">
        <v>546208</v>
      </c>
      <c r="Q115">
        <v>20252508</v>
      </c>
      <c r="R115">
        <v>-687950</v>
      </c>
      <c r="S115">
        <v>-3439</v>
      </c>
      <c r="T115">
        <v>-691389</v>
      </c>
      <c r="U115">
        <v>971870</v>
      </c>
      <c r="V115">
        <v>39772</v>
      </c>
      <c r="W115">
        <v>1011642</v>
      </c>
      <c r="X115">
        <v>283920</v>
      </c>
      <c r="Y115">
        <v>36333</v>
      </c>
      <c r="Z115">
        <v>0</v>
      </c>
      <c r="AA115">
        <v>0</v>
      </c>
      <c r="AB115">
        <v>283920</v>
      </c>
      <c r="AC115">
        <v>36333</v>
      </c>
      <c r="AD115">
        <v>320253</v>
      </c>
      <c r="AE115">
        <v>-283920</v>
      </c>
      <c r="AF115">
        <v>-36333</v>
      </c>
      <c r="AG115">
        <v>-320253</v>
      </c>
      <c r="AH115">
        <v>-2219621</v>
      </c>
      <c r="AI115">
        <v>-73728</v>
      </c>
      <c r="AJ115">
        <v>-2293349</v>
      </c>
      <c r="AK115">
        <v>-5000</v>
      </c>
      <c r="AL115">
        <v>-5000</v>
      </c>
      <c r="AM115">
        <v>-10000</v>
      </c>
      <c r="AN115">
        <v>356002</v>
      </c>
      <c r="AO115">
        <v>9616</v>
      </c>
      <c r="AP115">
        <v>365618</v>
      </c>
      <c r="AQ115">
        <v>-1863619</v>
      </c>
      <c r="AR115">
        <v>-64112</v>
      </c>
      <c r="AS115">
        <v>-1927731</v>
      </c>
      <c r="AT115">
        <v>-1259793</v>
      </c>
      <c r="AU115">
        <v>-19792</v>
      </c>
      <c r="AV115">
        <v>-1279585</v>
      </c>
      <c r="AW115">
        <v>-18387</v>
      </c>
      <c r="AX115">
        <v>0</v>
      </c>
      <c r="AY115">
        <v>-18387</v>
      </c>
      <c r="AZ115">
        <v>0</v>
      </c>
      <c r="BA115">
        <v>0</v>
      </c>
      <c r="BB115">
        <v>0</v>
      </c>
      <c r="BC115">
        <v>-3141799</v>
      </c>
      <c r="BD115">
        <v>-83904</v>
      </c>
      <c r="BE115">
        <v>-834000</v>
      </c>
      <c r="BF115">
        <v>0</v>
      </c>
      <c r="BG115">
        <v>-3975799</v>
      </c>
      <c r="BH115">
        <v>-83904</v>
      </c>
      <c r="BI115">
        <v>-4059703</v>
      </c>
      <c r="BJ115">
        <v>-10000</v>
      </c>
      <c r="BK115">
        <v>-10000</v>
      </c>
      <c r="BL115">
        <v>-20000</v>
      </c>
      <c r="BM115">
        <v>-153152</v>
      </c>
      <c r="BN115">
        <v>-43274</v>
      </c>
      <c r="BO115">
        <v>-196426</v>
      </c>
      <c r="BP115">
        <v>-163152</v>
      </c>
      <c r="BQ115">
        <v>-53274</v>
      </c>
      <c r="BR115">
        <v>-20000</v>
      </c>
      <c r="BS115">
        <v>-11000</v>
      </c>
      <c r="BT115">
        <v>-183152</v>
      </c>
      <c r="BU115">
        <v>-64274</v>
      </c>
      <c r="BV115">
        <v>-247426</v>
      </c>
      <c r="BW115">
        <v>-119403</v>
      </c>
      <c r="BX115">
        <v>-4948</v>
      </c>
      <c r="BY115">
        <v>-124351</v>
      </c>
      <c r="BZ115">
        <v>-73122</v>
      </c>
      <c r="CA115">
        <v>0</v>
      </c>
      <c r="CB115">
        <v>-73122</v>
      </c>
      <c r="CC115">
        <v>0</v>
      </c>
      <c r="CD115">
        <v>0</v>
      </c>
      <c r="CE115">
        <v>0</v>
      </c>
      <c r="CF115">
        <v>0</v>
      </c>
      <c r="CG115">
        <v>0</v>
      </c>
      <c r="CH115">
        <v>0</v>
      </c>
      <c r="CI115">
        <v>0</v>
      </c>
      <c r="CJ115">
        <v>0</v>
      </c>
      <c r="CK115">
        <v>0</v>
      </c>
      <c r="CL115">
        <v>0</v>
      </c>
      <c r="CM115">
        <v>-64685</v>
      </c>
      <c r="CN115">
        <v>-64685</v>
      </c>
      <c r="CO115">
        <v>-64685</v>
      </c>
      <c r="CP115">
        <v>0</v>
      </c>
      <c r="CQ115">
        <v>-192525</v>
      </c>
      <c r="CR115">
        <v>-69633</v>
      </c>
      <c r="CS115">
        <v>-15000</v>
      </c>
      <c r="CT115">
        <v>0</v>
      </c>
      <c r="CU115">
        <v>-207525</v>
      </c>
      <c r="CV115">
        <v>-69633</v>
      </c>
      <c r="CW115">
        <v>-277158</v>
      </c>
      <c r="CX115">
        <v>-5000</v>
      </c>
      <c r="CY115">
        <v>0</v>
      </c>
      <c r="CZ115">
        <v>-5000</v>
      </c>
      <c r="DA115">
        <v>-58</v>
      </c>
      <c r="DB115">
        <v>0</v>
      </c>
      <c r="DC115">
        <v>-58</v>
      </c>
      <c r="DD115">
        <v>0</v>
      </c>
      <c r="DE115">
        <v>0</v>
      </c>
      <c r="DF115">
        <v>0</v>
      </c>
      <c r="DG115">
        <v>-1000</v>
      </c>
      <c r="DH115">
        <v>0</v>
      </c>
      <c r="DI115">
        <v>-1000</v>
      </c>
      <c r="DJ115">
        <v>-6058</v>
      </c>
      <c r="DK115">
        <v>0</v>
      </c>
      <c r="DL115">
        <v>0</v>
      </c>
      <c r="DM115">
        <v>0</v>
      </c>
      <c r="DN115">
        <v>-6058</v>
      </c>
      <c r="DO115">
        <v>0</v>
      </c>
      <c r="DP115">
        <v>-6058</v>
      </c>
      <c r="DQ115">
        <v>15617686</v>
      </c>
      <c r="DR115">
        <v>364730</v>
      </c>
      <c r="DS115">
        <v>15982416</v>
      </c>
    </row>
    <row r="116" spans="1:123" ht="12.75" x14ac:dyDescent="0.2">
      <c r="A116" s="468">
        <v>109</v>
      </c>
      <c r="B116" s="473" t="s">
        <v>105</v>
      </c>
      <c r="C116" s="403" t="s">
        <v>897</v>
      </c>
      <c r="D116" s="474" t="s">
        <v>898</v>
      </c>
      <c r="E116" s="480" t="s">
        <v>104</v>
      </c>
      <c r="F116" t="s">
        <v>926</v>
      </c>
      <c r="G116">
        <v>63769865</v>
      </c>
      <c r="H116">
        <v>0</v>
      </c>
      <c r="I116">
        <v>63769865</v>
      </c>
      <c r="J116">
        <v>46.6</v>
      </c>
      <c r="K116">
        <v>29716757</v>
      </c>
      <c r="L116">
        <v>0</v>
      </c>
      <c r="M116">
        <v>0</v>
      </c>
      <c r="N116">
        <v>0</v>
      </c>
      <c r="O116">
        <v>29716757</v>
      </c>
      <c r="P116">
        <v>0</v>
      </c>
      <c r="Q116">
        <v>29716757</v>
      </c>
      <c r="R116">
        <v>-1155248</v>
      </c>
      <c r="S116">
        <v>0</v>
      </c>
      <c r="T116">
        <v>-1155248</v>
      </c>
      <c r="U116">
        <v>1598962</v>
      </c>
      <c r="V116">
        <v>0</v>
      </c>
      <c r="W116">
        <v>1598962</v>
      </c>
      <c r="X116">
        <v>443714</v>
      </c>
      <c r="Y116">
        <v>0</v>
      </c>
      <c r="Z116">
        <v>0</v>
      </c>
      <c r="AA116">
        <v>0</v>
      </c>
      <c r="AB116">
        <v>443714</v>
      </c>
      <c r="AC116">
        <v>0</v>
      </c>
      <c r="AD116">
        <v>443714</v>
      </c>
      <c r="AE116">
        <v>-443714</v>
      </c>
      <c r="AF116">
        <v>0</v>
      </c>
      <c r="AG116">
        <v>-443714</v>
      </c>
      <c r="AH116">
        <v>-2306142</v>
      </c>
      <c r="AI116">
        <v>0</v>
      </c>
      <c r="AJ116">
        <v>-2306142</v>
      </c>
      <c r="AK116">
        <v>0</v>
      </c>
      <c r="AL116">
        <v>0</v>
      </c>
      <c r="AM116">
        <v>0</v>
      </c>
      <c r="AN116">
        <v>581314</v>
      </c>
      <c r="AO116">
        <v>0</v>
      </c>
      <c r="AP116">
        <v>581314</v>
      </c>
      <c r="AQ116">
        <v>-1724828</v>
      </c>
      <c r="AR116">
        <v>0</v>
      </c>
      <c r="AS116">
        <v>-1724828</v>
      </c>
      <c r="AT116">
        <v>-2611962</v>
      </c>
      <c r="AU116">
        <v>0</v>
      </c>
      <c r="AV116">
        <v>-2611962</v>
      </c>
      <c r="AW116">
        <v>-40348</v>
      </c>
      <c r="AX116">
        <v>0</v>
      </c>
      <c r="AY116">
        <v>-40348</v>
      </c>
      <c r="AZ116">
        <v>-8563</v>
      </c>
      <c r="BA116">
        <v>0</v>
      </c>
      <c r="BB116">
        <v>-8563</v>
      </c>
      <c r="BC116">
        <v>-4385701</v>
      </c>
      <c r="BD116">
        <v>0</v>
      </c>
      <c r="BE116">
        <v>0</v>
      </c>
      <c r="BF116">
        <v>0</v>
      </c>
      <c r="BG116">
        <v>-4385701</v>
      </c>
      <c r="BH116">
        <v>0</v>
      </c>
      <c r="BI116">
        <v>-4385701</v>
      </c>
      <c r="BJ116">
        <v>0</v>
      </c>
      <c r="BK116">
        <v>0</v>
      </c>
      <c r="BL116">
        <v>0</v>
      </c>
      <c r="BM116">
        <v>-1177919</v>
      </c>
      <c r="BN116">
        <v>0</v>
      </c>
      <c r="BO116">
        <v>-1177919</v>
      </c>
      <c r="BP116">
        <v>-1177919</v>
      </c>
      <c r="BQ116">
        <v>0</v>
      </c>
      <c r="BR116">
        <v>0</v>
      </c>
      <c r="BS116">
        <v>0</v>
      </c>
      <c r="BT116">
        <v>-1177919</v>
      </c>
      <c r="BU116">
        <v>0</v>
      </c>
      <c r="BV116">
        <v>-1177919</v>
      </c>
      <c r="BW116">
        <v>-103977</v>
      </c>
      <c r="BX116">
        <v>0</v>
      </c>
      <c r="BY116">
        <v>-103977</v>
      </c>
      <c r="BZ116">
        <v>-17571</v>
      </c>
      <c r="CA116">
        <v>0</v>
      </c>
      <c r="CB116">
        <v>-17571</v>
      </c>
      <c r="CC116">
        <v>-226</v>
      </c>
      <c r="CD116">
        <v>0</v>
      </c>
      <c r="CE116">
        <v>-226</v>
      </c>
      <c r="CF116">
        <v>-2984</v>
      </c>
      <c r="CG116">
        <v>0</v>
      </c>
      <c r="CH116">
        <v>-2984</v>
      </c>
      <c r="CI116">
        <v>0</v>
      </c>
      <c r="CJ116">
        <v>0</v>
      </c>
      <c r="CK116">
        <v>0</v>
      </c>
      <c r="CL116">
        <v>0</v>
      </c>
      <c r="CM116">
        <v>0</v>
      </c>
      <c r="CN116">
        <v>0</v>
      </c>
      <c r="CO116">
        <v>0</v>
      </c>
      <c r="CP116">
        <v>0</v>
      </c>
      <c r="CQ116">
        <v>-124758</v>
      </c>
      <c r="CR116">
        <v>0</v>
      </c>
      <c r="CS116">
        <v>0</v>
      </c>
      <c r="CT116">
        <v>0</v>
      </c>
      <c r="CU116">
        <v>-124758</v>
      </c>
      <c r="CV116">
        <v>0</v>
      </c>
      <c r="CW116">
        <v>-124758</v>
      </c>
      <c r="CX116">
        <v>0</v>
      </c>
      <c r="CY116">
        <v>0</v>
      </c>
      <c r="CZ116">
        <v>0</v>
      </c>
      <c r="DA116">
        <v>-14845</v>
      </c>
      <c r="DB116">
        <v>0</v>
      </c>
      <c r="DC116">
        <v>-14845</v>
      </c>
      <c r="DD116">
        <v>0</v>
      </c>
      <c r="DE116">
        <v>0</v>
      </c>
      <c r="DF116">
        <v>0</v>
      </c>
      <c r="DG116">
        <v>-1500</v>
      </c>
      <c r="DH116">
        <v>0</v>
      </c>
      <c r="DI116">
        <v>-1500</v>
      </c>
      <c r="DJ116">
        <v>-16345</v>
      </c>
      <c r="DK116">
        <v>0</v>
      </c>
      <c r="DL116">
        <v>0</v>
      </c>
      <c r="DM116">
        <v>0</v>
      </c>
      <c r="DN116">
        <v>-16345</v>
      </c>
      <c r="DO116">
        <v>0</v>
      </c>
      <c r="DP116">
        <v>-16345</v>
      </c>
      <c r="DQ116">
        <v>24455748</v>
      </c>
      <c r="DR116">
        <v>0</v>
      </c>
      <c r="DS116">
        <v>24455748</v>
      </c>
    </row>
    <row r="117" spans="1:123" ht="12.75" x14ac:dyDescent="0.2">
      <c r="A117" s="468">
        <v>110</v>
      </c>
      <c r="B117" s="473" t="s">
        <v>107</v>
      </c>
      <c r="C117" s="403" t="s">
        <v>897</v>
      </c>
      <c r="D117" s="474" t="s">
        <v>901</v>
      </c>
      <c r="E117" s="480" t="s">
        <v>106</v>
      </c>
      <c r="F117" t="s">
        <v>926</v>
      </c>
      <c r="G117">
        <v>76673188</v>
      </c>
      <c r="H117">
        <v>2157850</v>
      </c>
      <c r="I117">
        <v>78831038</v>
      </c>
      <c r="J117">
        <v>46.6</v>
      </c>
      <c r="K117">
        <v>35729706</v>
      </c>
      <c r="L117">
        <v>1005558</v>
      </c>
      <c r="M117">
        <v>22041</v>
      </c>
      <c r="N117">
        <v>-6407</v>
      </c>
      <c r="O117">
        <v>35751747</v>
      </c>
      <c r="P117">
        <v>999151</v>
      </c>
      <c r="Q117">
        <v>36750898</v>
      </c>
      <c r="R117">
        <v>-1409780</v>
      </c>
      <c r="S117">
        <v>-10232</v>
      </c>
      <c r="T117">
        <v>-1420012</v>
      </c>
      <c r="U117">
        <v>3228543</v>
      </c>
      <c r="V117">
        <v>25862</v>
      </c>
      <c r="W117">
        <v>3254405</v>
      </c>
      <c r="X117">
        <v>1818763</v>
      </c>
      <c r="Y117">
        <v>15630</v>
      </c>
      <c r="Z117">
        <v>0</v>
      </c>
      <c r="AA117">
        <v>0</v>
      </c>
      <c r="AB117">
        <v>1818763</v>
      </c>
      <c r="AC117">
        <v>15630</v>
      </c>
      <c r="AD117">
        <v>1834393</v>
      </c>
      <c r="AE117">
        <v>-1818763</v>
      </c>
      <c r="AF117">
        <v>-15630</v>
      </c>
      <c r="AG117">
        <v>-1834393</v>
      </c>
      <c r="AH117">
        <v>-3465266</v>
      </c>
      <c r="AI117">
        <v>0</v>
      </c>
      <c r="AJ117">
        <v>-3465266</v>
      </c>
      <c r="AK117">
        <v>0</v>
      </c>
      <c r="AL117">
        <v>0</v>
      </c>
      <c r="AM117">
        <v>0</v>
      </c>
      <c r="AN117">
        <v>632702</v>
      </c>
      <c r="AO117">
        <v>22366</v>
      </c>
      <c r="AP117">
        <v>655068</v>
      </c>
      <c r="AQ117">
        <v>-2832564</v>
      </c>
      <c r="AR117">
        <v>22366</v>
      </c>
      <c r="AS117">
        <v>-2810198</v>
      </c>
      <c r="AT117">
        <v>-1875615</v>
      </c>
      <c r="AU117">
        <v>0</v>
      </c>
      <c r="AV117">
        <v>-1875615</v>
      </c>
      <c r="AW117">
        <v>-18266</v>
      </c>
      <c r="AX117">
        <v>0</v>
      </c>
      <c r="AY117">
        <v>-18266</v>
      </c>
      <c r="AZ117">
        <v>-654</v>
      </c>
      <c r="BA117">
        <v>0</v>
      </c>
      <c r="BB117">
        <v>-654</v>
      </c>
      <c r="BC117">
        <v>-4727099</v>
      </c>
      <c r="BD117">
        <v>22366</v>
      </c>
      <c r="BE117">
        <v>-373263</v>
      </c>
      <c r="BF117">
        <v>0</v>
      </c>
      <c r="BG117">
        <v>-5100362</v>
      </c>
      <c r="BH117">
        <v>22366</v>
      </c>
      <c r="BI117">
        <v>-5077996</v>
      </c>
      <c r="BJ117">
        <v>0</v>
      </c>
      <c r="BK117">
        <v>0</v>
      </c>
      <c r="BL117">
        <v>0</v>
      </c>
      <c r="BM117">
        <v>-799947</v>
      </c>
      <c r="BN117">
        <v>0</v>
      </c>
      <c r="BO117">
        <v>-799947</v>
      </c>
      <c r="BP117">
        <v>-799947</v>
      </c>
      <c r="BQ117">
        <v>0</v>
      </c>
      <c r="BR117">
        <v>0</v>
      </c>
      <c r="BS117">
        <v>0</v>
      </c>
      <c r="BT117">
        <v>-799947</v>
      </c>
      <c r="BU117">
        <v>0</v>
      </c>
      <c r="BV117">
        <v>-799947</v>
      </c>
      <c r="BW117">
        <v>-115175</v>
      </c>
      <c r="BX117">
        <v>0</v>
      </c>
      <c r="BY117">
        <v>-115175</v>
      </c>
      <c r="BZ117">
        <v>-37448</v>
      </c>
      <c r="CA117">
        <v>0</v>
      </c>
      <c r="CB117">
        <v>-37448</v>
      </c>
      <c r="CC117">
        <v>0</v>
      </c>
      <c r="CD117">
        <v>0</v>
      </c>
      <c r="CE117">
        <v>0</v>
      </c>
      <c r="CF117">
        <v>0</v>
      </c>
      <c r="CG117">
        <v>0</v>
      </c>
      <c r="CH117">
        <v>0</v>
      </c>
      <c r="CI117">
        <v>0</v>
      </c>
      <c r="CJ117">
        <v>0</v>
      </c>
      <c r="CK117">
        <v>0</v>
      </c>
      <c r="CL117">
        <v>0</v>
      </c>
      <c r="CM117">
        <v>-509477</v>
      </c>
      <c r="CN117">
        <v>-509477</v>
      </c>
      <c r="CO117">
        <v>-509477</v>
      </c>
      <c r="CP117">
        <v>0</v>
      </c>
      <c r="CQ117">
        <v>-152623</v>
      </c>
      <c r="CR117">
        <v>-509477</v>
      </c>
      <c r="CS117">
        <v>0</v>
      </c>
      <c r="CT117">
        <v>0</v>
      </c>
      <c r="CU117">
        <v>-152623</v>
      </c>
      <c r="CV117">
        <v>-509477</v>
      </c>
      <c r="CW117">
        <v>-662100</v>
      </c>
      <c r="CX117">
        <v>-3498</v>
      </c>
      <c r="CY117">
        <v>0</v>
      </c>
      <c r="CZ117">
        <v>-3498</v>
      </c>
      <c r="DA117">
        <v>-455</v>
      </c>
      <c r="DB117">
        <v>0</v>
      </c>
      <c r="DC117">
        <v>-455</v>
      </c>
      <c r="DD117">
        <v>-654</v>
      </c>
      <c r="DE117">
        <v>0</v>
      </c>
      <c r="DF117">
        <v>-654</v>
      </c>
      <c r="DG117">
        <v>-1500</v>
      </c>
      <c r="DH117">
        <v>0</v>
      </c>
      <c r="DI117">
        <v>-1500</v>
      </c>
      <c r="DJ117">
        <v>-6107</v>
      </c>
      <c r="DK117">
        <v>0</v>
      </c>
      <c r="DL117">
        <v>0</v>
      </c>
      <c r="DM117">
        <v>0</v>
      </c>
      <c r="DN117">
        <v>-6107</v>
      </c>
      <c r="DO117">
        <v>0</v>
      </c>
      <c r="DP117">
        <v>-6107</v>
      </c>
      <c r="DQ117">
        <v>31511471</v>
      </c>
      <c r="DR117">
        <v>527670</v>
      </c>
      <c r="DS117">
        <v>32039141</v>
      </c>
    </row>
    <row r="118" spans="1:123" ht="12.75" x14ac:dyDescent="0.2">
      <c r="A118" s="468">
        <v>111</v>
      </c>
      <c r="B118" s="473" t="s">
        <v>109</v>
      </c>
      <c r="C118" s="403" t="s">
        <v>909</v>
      </c>
      <c r="D118" s="474" t="s">
        <v>903</v>
      </c>
      <c r="E118" s="480" t="s">
        <v>108</v>
      </c>
      <c r="F118" t="s">
        <v>926</v>
      </c>
      <c r="G118">
        <v>230083761</v>
      </c>
      <c r="H118">
        <v>0</v>
      </c>
      <c r="I118">
        <v>230083761</v>
      </c>
      <c r="J118">
        <v>46.6</v>
      </c>
      <c r="K118">
        <v>107219033</v>
      </c>
      <c r="L118">
        <v>0</v>
      </c>
      <c r="M118">
        <v>-3752666</v>
      </c>
      <c r="N118">
        <v>0</v>
      </c>
      <c r="O118">
        <v>103466367</v>
      </c>
      <c r="P118">
        <v>0</v>
      </c>
      <c r="Q118">
        <v>103466367</v>
      </c>
      <c r="R118">
        <v>-7323348</v>
      </c>
      <c r="S118">
        <v>0</v>
      </c>
      <c r="T118">
        <v>-7323348</v>
      </c>
      <c r="U118">
        <v>1959517</v>
      </c>
      <c r="V118">
        <v>0</v>
      </c>
      <c r="W118">
        <v>1959517</v>
      </c>
      <c r="X118">
        <v>-5363831</v>
      </c>
      <c r="Y118">
        <v>0</v>
      </c>
      <c r="Z118">
        <v>-187734</v>
      </c>
      <c r="AA118">
        <v>0</v>
      </c>
      <c r="AB118">
        <v>-5551565</v>
      </c>
      <c r="AC118">
        <v>0</v>
      </c>
      <c r="AD118">
        <v>-5551565</v>
      </c>
      <c r="AE118">
        <v>5551565</v>
      </c>
      <c r="AF118">
        <v>0</v>
      </c>
      <c r="AG118">
        <v>5551565</v>
      </c>
      <c r="AH118">
        <v>-4376852</v>
      </c>
      <c r="AI118">
        <v>0</v>
      </c>
      <c r="AJ118">
        <v>-4376852</v>
      </c>
      <c r="AK118">
        <v>0</v>
      </c>
      <c r="AL118">
        <v>0</v>
      </c>
      <c r="AM118">
        <v>0</v>
      </c>
      <c r="AN118">
        <v>1143633</v>
      </c>
      <c r="AO118">
        <v>0</v>
      </c>
      <c r="AP118">
        <v>1143633</v>
      </c>
      <c r="AQ118">
        <v>-3233219</v>
      </c>
      <c r="AR118">
        <v>0</v>
      </c>
      <c r="AS118">
        <v>-3233219</v>
      </c>
      <c r="AT118">
        <v>-8126062</v>
      </c>
      <c r="AU118">
        <v>0</v>
      </c>
      <c r="AV118">
        <v>-8126062</v>
      </c>
      <c r="AW118">
        <v>-120000</v>
      </c>
      <c r="AX118">
        <v>0</v>
      </c>
      <c r="AY118">
        <v>-120000</v>
      </c>
      <c r="AZ118">
        <v>0</v>
      </c>
      <c r="BA118">
        <v>0</v>
      </c>
      <c r="BB118">
        <v>0</v>
      </c>
      <c r="BC118">
        <v>-11479281</v>
      </c>
      <c r="BD118">
        <v>0</v>
      </c>
      <c r="BE118">
        <v>-390575</v>
      </c>
      <c r="BF118">
        <v>0</v>
      </c>
      <c r="BG118">
        <v>-11869856</v>
      </c>
      <c r="BH118">
        <v>0</v>
      </c>
      <c r="BI118">
        <v>-11869856</v>
      </c>
      <c r="BJ118">
        <v>-7140</v>
      </c>
      <c r="BK118">
        <v>0</v>
      </c>
      <c r="BL118">
        <v>-7140</v>
      </c>
      <c r="BM118">
        <v>-1143482</v>
      </c>
      <c r="BN118">
        <v>0</v>
      </c>
      <c r="BO118">
        <v>-1143482</v>
      </c>
      <c r="BP118">
        <v>-1150622</v>
      </c>
      <c r="BQ118">
        <v>0</v>
      </c>
      <c r="BR118">
        <v>-40272</v>
      </c>
      <c r="BS118">
        <v>0</v>
      </c>
      <c r="BT118">
        <v>-1190894</v>
      </c>
      <c r="BU118">
        <v>0</v>
      </c>
      <c r="BV118">
        <v>-1190894</v>
      </c>
      <c r="BW118">
        <v>-3148380</v>
      </c>
      <c r="BX118">
        <v>0</v>
      </c>
      <c r="BY118">
        <v>-3148380</v>
      </c>
      <c r="BZ118">
        <v>-44732</v>
      </c>
      <c r="CA118">
        <v>0</v>
      </c>
      <c r="CB118">
        <v>-44732</v>
      </c>
      <c r="CC118">
        <v>0</v>
      </c>
      <c r="CD118">
        <v>0</v>
      </c>
      <c r="CE118">
        <v>0</v>
      </c>
      <c r="CF118">
        <v>0</v>
      </c>
      <c r="CG118">
        <v>0</v>
      </c>
      <c r="CH118">
        <v>0</v>
      </c>
      <c r="CI118">
        <v>0</v>
      </c>
      <c r="CJ118">
        <v>0</v>
      </c>
      <c r="CK118">
        <v>0</v>
      </c>
      <c r="CL118">
        <v>0</v>
      </c>
      <c r="CM118">
        <v>0</v>
      </c>
      <c r="CN118">
        <v>0</v>
      </c>
      <c r="CO118">
        <v>0</v>
      </c>
      <c r="CP118">
        <v>0</v>
      </c>
      <c r="CQ118">
        <v>-3193112</v>
      </c>
      <c r="CR118">
        <v>0</v>
      </c>
      <c r="CS118">
        <v>-111759</v>
      </c>
      <c r="CT118">
        <v>0</v>
      </c>
      <c r="CU118">
        <v>-3304871</v>
      </c>
      <c r="CV118">
        <v>0</v>
      </c>
      <c r="CW118">
        <v>-3304871</v>
      </c>
      <c r="CX118">
        <v>0</v>
      </c>
      <c r="CY118">
        <v>0</v>
      </c>
      <c r="CZ118">
        <v>0</v>
      </c>
      <c r="DA118">
        <v>0</v>
      </c>
      <c r="DB118">
        <v>0</v>
      </c>
      <c r="DC118">
        <v>0</v>
      </c>
      <c r="DD118">
        <v>0</v>
      </c>
      <c r="DE118">
        <v>0</v>
      </c>
      <c r="DF118">
        <v>0</v>
      </c>
      <c r="DG118">
        <v>0</v>
      </c>
      <c r="DH118">
        <v>0</v>
      </c>
      <c r="DI118">
        <v>0</v>
      </c>
      <c r="DJ118">
        <v>0</v>
      </c>
      <c r="DK118">
        <v>0</v>
      </c>
      <c r="DL118">
        <v>0</v>
      </c>
      <c r="DM118">
        <v>0</v>
      </c>
      <c r="DN118">
        <v>0</v>
      </c>
      <c r="DO118">
        <v>0</v>
      </c>
      <c r="DP118">
        <v>0</v>
      </c>
      <c r="DQ118">
        <v>81549181</v>
      </c>
      <c r="DR118">
        <v>0</v>
      </c>
      <c r="DS118">
        <v>81549181</v>
      </c>
    </row>
    <row r="119" spans="1:123" ht="12.75" x14ac:dyDescent="0.2">
      <c r="A119" s="468">
        <v>112</v>
      </c>
      <c r="B119" s="473" t="s">
        <v>111</v>
      </c>
      <c r="C119" s="403" t="s">
        <v>897</v>
      </c>
      <c r="D119" s="474" t="s">
        <v>898</v>
      </c>
      <c r="E119" s="480" t="s">
        <v>110</v>
      </c>
      <c r="F119" t="s">
        <v>926</v>
      </c>
      <c r="G119">
        <v>227443172</v>
      </c>
      <c r="H119">
        <v>0</v>
      </c>
      <c r="I119">
        <v>227443172</v>
      </c>
      <c r="J119">
        <v>46.6</v>
      </c>
      <c r="K119">
        <v>105988518</v>
      </c>
      <c r="L119">
        <v>0</v>
      </c>
      <c r="M119">
        <v>-500000</v>
      </c>
      <c r="N119">
        <v>0</v>
      </c>
      <c r="O119">
        <v>105488518</v>
      </c>
      <c r="P119">
        <v>0</v>
      </c>
      <c r="Q119">
        <v>105488518</v>
      </c>
      <c r="R119">
        <v>-4817329</v>
      </c>
      <c r="S119">
        <v>0</v>
      </c>
      <c r="T119">
        <v>-4817329</v>
      </c>
      <c r="U119">
        <v>2038192</v>
      </c>
      <c r="V119">
        <v>0</v>
      </c>
      <c r="W119">
        <v>2038192</v>
      </c>
      <c r="X119">
        <v>-2779137</v>
      </c>
      <c r="Y119">
        <v>0</v>
      </c>
      <c r="Z119">
        <v>0</v>
      </c>
      <c r="AA119">
        <v>0</v>
      </c>
      <c r="AB119">
        <v>-2779137</v>
      </c>
      <c r="AC119">
        <v>0</v>
      </c>
      <c r="AD119">
        <v>-2779137</v>
      </c>
      <c r="AE119">
        <v>2779137</v>
      </c>
      <c r="AF119">
        <v>0</v>
      </c>
      <c r="AG119">
        <v>2779137</v>
      </c>
      <c r="AH119">
        <v>-2568201</v>
      </c>
      <c r="AI119">
        <v>0</v>
      </c>
      <c r="AJ119">
        <v>-2568201</v>
      </c>
      <c r="AK119">
        <v>0</v>
      </c>
      <c r="AL119">
        <v>0</v>
      </c>
      <c r="AM119">
        <v>0</v>
      </c>
      <c r="AN119">
        <v>2463110</v>
      </c>
      <c r="AO119">
        <v>0</v>
      </c>
      <c r="AP119">
        <v>2463110</v>
      </c>
      <c r="AQ119">
        <v>-105091</v>
      </c>
      <c r="AR119">
        <v>0</v>
      </c>
      <c r="AS119">
        <v>-105091</v>
      </c>
      <c r="AT119">
        <v>-10400936</v>
      </c>
      <c r="AU119">
        <v>0</v>
      </c>
      <c r="AV119">
        <v>-10400936</v>
      </c>
      <c r="AW119">
        <v>-35954</v>
      </c>
      <c r="AX119">
        <v>0</v>
      </c>
      <c r="AY119">
        <v>-35954</v>
      </c>
      <c r="AZ119">
        <v>-23157</v>
      </c>
      <c r="BA119">
        <v>0</v>
      </c>
      <c r="BB119">
        <v>-23157</v>
      </c>
      <c r="BC119">
        <v>-10565138</v>
      </c>
      <c r="BD119">
        <v>0</v>
      </c>
      <c r="BE119">
        <v>-1528514</v>
      </c>
      <c r="BF119">
        <v>0</v>
      </c>
      <c r="BG119">
        <v>-12093652</v>
      </c>
      <c r="BH119">
        <v>0</v>
      </c>
      <c r="BI119">
        <v>-12093652</v>
      </c>
      <c r="BJ119">
        <v>0</v>
      </c>
      <c r="BK119">
        <v>0</v>
      </c>
      <c r="BL119">
        <v>0</v>
      </c>
      <c r="BM119">
        <v>-986769</v>
      </c>
      <c r="BN119">
        <v>0</v>
      </c>
      <c r="BO119">
        <v>-986769</v>
      </c>
      <c r="BP119">
        <v>-986769</v>
      </c>
      <c r="BQ119">
        <v>0</v>
      </c>
      <c r="BR119">
        <v>-1000000</v>
      </c>
      <c r="BS119">
        <v>0</v>
      </c>
      <c r="BT119">
        <v>-1986769</v>
      </c>
      <c r="BU119">
        <v>0</v>
      </c>
      <c r="BV119">
        <v>-1986769</v>
      </c>
      <c r="BW119">
        <v>-148253</v>
      </c>
      <c r="BX119">
        <v>0</v>
      </c>
      <c r="BY119">
        <v>-148253</v>
      </c>
      <c r="BZ119">
        <v>-3677</v>
      </c>
      <c r="CA119">
        <v>0</v>
      </c>
      <c r="CB119">
        <v>-3677</v>
      </c>
      <c r="CC119">
        <v>0</v>
      </c>
      <c r="CD119">
        <v>0</v>
      </c>
      <c r="CE119">
        <v>0</v>
      </c>
      <c r="CF119">
        <v>0</v>
      </c>
      <c r="CG119">
        <v>0</v>
      </c>
      <c r="CH119">
        <v>0</v>
      </c>
      <c r="CI119">
        <v>-6874</v>
      </c>
      <c r="CJ119">
        <v>0</v>
      </c>
      <c r="CK119">
        <v>-6874</v>
      </c>
      <c r="CL119">
        <v>0</v>
      </c>
      <c r="CM119">
        <v>0</v>
      </c>
      <c r="CN119">
        <v>0</v>
      </c>
      <c r="CO119">
        <v>0</v>
      </c>
      <c r="CP119">
        <v>0</v>
      </c>
      <c r="CQ119">
        <v>-158804</v>
      </c>
      <c r="CR119">
        <v>0</v>
      </c>
      <c r="CS119">
        <v>0</v>
      </c>
      <c r="CT119">
        <v>0</v>
      </c>
      <c r="CU119">
        <v>-158804</v>
      </c>
      <c r="CV119">
        <v>0</v>
      </c>
      <c r="CW119">
        <v>-158804</v>
      </c>
      <c r="CX119">
        <v>0</v>
      </c>
      <c r="CY119">
        <v>0</v>
      </c>
      <c r="CZ119">
        <v>0</v>
      </c>
      <c r="DA119">
        <v>-24123</v>
      </c>
      <c r="DB119">
        <v>0</v>
      </c>
      <c r="DC119">
        <v>-24123</v>
      </c>
      <c r="DD119">
        <v>-23157</v>
      </c>
      <c r="DE119">
        <v>0</v>
      </c>
      <c r="DF119">
        <v>-23157</v>
      </c>
      <c r="DG119">
        <v>-1500</v>
      </c>
      <c r="DH119">
        <v>0</v>
      </c>
      <c r="DI119">
        <v>-1500</v>
      </c>
      <c r="DJ119">
        <v>-48780</v>
      </c>
      <c r="DK119">
        <v>0</v>
      </c>
      <c r="DL119">
        <v>0</v>
      </c>
      <c r="DM119">
        <v>0</v>
      </c>
      <c r="DN119">
        <v>-48780</v>
      </c>
      <c r="DO119">
        <v>0</v>
      </c>
      <c r="DP119">
        <v>-48780</v>
      </c>
      <c r="DQ119">
        <v>88421376</v>
      </c>
      <c r="DR119">
        <v>0</v>
      </c>
      <c r="DS119">
        <v>88421376</v>
      </c>
    </row>
    <row r="120" spans="1:123" ht="12.75" x14ac:dyDescent="0.2">
      <c r="A120" s="468">
        <v>113</v>
      </c>
      <c r="B120" s="473" t="s">
        <v>113</v>
      </c>
      <c r="C120" s="403" t="s">
        <v>909</v>
      </c>
      <c r="D120" s="474" t="s">
        <v>903</v>
      </c>
      <c r="E120" s="480" t="s">
        <v>112</v>
      </c>
      <c r="F120" t="s">
        <v>926</v>
      </c>
      <c r="G120">
        <v>354524000</v>
      </c>
      <c r="H120">
        <v>0</v>
      </c>
      <c r="I120">
        <v>354524000</v>
      </c>
      <c r="J120">
        <v>46.6</v>
      </c>
      <c r="K120">
        <v>165208184</v>
      </c>
      <c r="L120">
        <v>0</v>
      </c>
      <c r="M120">
        <v>-18742588</v>
      </c>
      <c r="N120">
        <v>0</v>
      </c>
      <c r="O120">
        <v>146465596</v>
      </c>
      <c r="P120">
        <v>0</v>
      </c>
      <c r="Q120">
        <v>146465596</v>
      </c>
      <c r="R120">
        <v>-28455206</v>
      </c>
      <c r="S120">
        <v>0</v>
      </c>
      <c r="T120">
        <v>-28455206</v>
      </c>
      <c r="U120">
        <v>1186998</v>
      </c>
      <c r="V120">
        <v>0</v>
      </c>
      <c r="W120">
        <v>1186998</v>
      </c>
      <c r="X120">
        <v>-27268208</v>
      </c>
      <c r="Y120">
        <v>0</v>
      </c>
      <c r="Z120">
        <v>0</v>
      </c>
      <c r="AA120">
        <v>0</v>
      </c>
      <c r="AB120">
        <v>-27268208</v>
      </c>
      <c r="AC120">
        <v>0</v>
      </c>
      <c r="AD120">
        <v>-27268208</v>
      </c>
      <c r="AE120">
        <v>27268208</v>
      </c>
      <c r="AF120">
        <v>0</v>
      </c>
      <c r="AG120">
        <v>27268208</v>
      </c>
      <c r="AH120">
        <v>-7536080</v>
      </c>
      <c r="AI120">
        <v>0</v>
      </c>
      <c r="AJ120">
        <v>-7536080</v>
      </c>
      <c r="AK120">
        <v>0</v>
      </c>
      <c r="AL120">
        <v>0</v>
      </c>
      <c r="AM120">
        <v>0</v>
      </c>
      <c r="AN120">
        <v>3228316</v>
      </c>
      <c r="AO120">
        <v>0</v>
      </c>
      <c r="AP120">
        <v>3228316</v>
      </c>
      <c r="AQ120">
        <v>-4307764</v>
      </c>
      <c r="AR120">
        <v>0</v>
      </c>
      <c r="AS120">
        <v>-4307764</v>
      </c>
      <c r="AT120">
        <v>-14130031</v>
      </c>
      <c r="AU120">
        <v>0</v>
      </c>
      <c r="AV120">
        <v>-14130031</v>
      </c>
      <c r="AW120">
        <v>0</v>
      </c>
      <c r="AX120">
        <v>0</v>
      </c>
      <c r="AY120">
        <v>0</v>
      </c>
      <c r="AZ120">
        <v>0</v>
      </c>
      <c r="BA120">
        <v>0</v>
      </c>
      <c r="BB120">
        <v>0</v>
      </c>
      <c r="BC120">
        <v>-18437795</v>
      </c>
      <c r="BD120">
        <v>0</v>
      </c>
      <c r="BE120">
        <v>0</v>
      </c>
      <c r="BF120">
        <v>0</v>
      </c>
      <c r="BG120">
        <v>-18437795</v>
      </c>
      <c r="BH120">
        <v>0</v>
      </c>
      <c r="BI120">
        <v>-18437795</v>
      </c>
      <c r="BJ120">
        <v>0</v>
      </c>
      <c r="BK120">
        <v>0</v>
      </c>
      <c r="BL120">
        <v>0</v>
      </c>
      <c r="BM120">
        <v>-3500000</v>
      </c>
      <c r="BN120">
        <v>0</v>
      </c>
      <c r="BO120">
        <v>-3500000</v>
      </c>
      <c r="BP120">
        <v>-3500000</v>
      </c>
      <c r="BQ120">
        <v>0</v>
      </c>
      <c r="BR120">
        <v>0</v>
      </c>
      <c r="BS120">
        <v>0</v>
      </c>
      <c r="BT120">
        <v>-3500000</v>
      </c>
      <c r="BU120">
        <v>0</v>
      </c>
      <c r="BV120">
        <v>-3500000</v>
      </c>
      <c r="BW120">
        <v>-286643</v>
      </c>
      <c r="BX120">
        <v>0</v>
      </c>
      <c r="BY120">
        <v>-286643</v>
      </c>
      <c r="BZ120">
        <v>-12260</v>
      </c>
      <c r="CA120">
        <v>0</v>
      </c>
      <c r="CB120">
        <v>-12260</v>
      </c>
      <c r="CC120">
        <v>0</v>
      </c>
      <c r="CD120">
        <v>0</v>
      </c>
      <c r="CE120">
        <v>0</v>
      </c>
      <c r="CF120">
        <v>0</v>
      </c>
      <c r="CG120">
        <v>0</v>
      </c>
      <c r="CH120">
        <v>0</v>
      </c>
      <c r="CI120">
        <v>0</v>
      </c>
      <c r="CJ120">
        <v>0</v>
      </c>
      <c r="CK120">
        <v>0</v>
      </c>
      <c r="CL120">
        <v>0</v>
      </c>
      <c r="CM120">
        <v>0</v>
      </c>
      <c r="CN120">
        <v>0</v>
      </c>
      <c r="CO120">
        <v>0</v>
      </c>
      <c r="CP120">
        <v>0</v>
      </c>
      <c r="CQ120">
        <v>-298903</v>
      </c>
      <c r="CR120">
        <v>0</v>
      </c>
      <c r="CS120">
        <v>0</v>
      </c>
      <c r="CT120">
        <v>0</v>
      </c>
      <c r="CU120">
        <v>-298903</v>
      </c>
      <c r="CV120">
        <v>0</v>
      </c>
      <c r="CW120">
        <v>-298903</v>
      </c>
      <c r="CX120">
        <v>0</v>
      </c>
      <c r="CY120">
        <v>0</v>
      </c>
      <c r="CZ120">
        <v>0</v>
      </c>
      <c r="DA120">
        <v>0</v>
      </c>
      <c r="DB120">
        <v>0</v>
      </c>
      <c r="DC120">
        <v>0</v>
      </c>
      <c r="DD120">
        <v>0</v>
      </c>
      <c r="DE120">
        <v>0</v>
      </c>
      <c r="DF120">
        <v>0</v>
      </c>
      <c r="DG120">
        <v>0</v>
      </c>
      <c r="DH120">
        <v>0</v>
      </c>
      <c r="DI120">
        <v>0</v>
      </c>
      <c r="DJ120">
        <v>0</v>
      </c>
      <c r="DK120">
        <v>0</v>
      </c>
      <c r="DL120">
        <v>0</v>
      </c>
      <c r="DM120">
        <v>0</v>
      </c>
      <c r="DN120">
        <v>0</v>
      </c>
      <c r="DO120">
        <v>0</v>
      </c>
      <c r="DP120">
        <v>0</v>
      </c>
      <c r="DQ120">
        <v>96960690</v>
      </c>
      <c r="DR120">
        <v>0</v>
      </c>
      <c r="DS120">
        <v>96960690</v>
      </c>
    </row>
    <row r="121" spans="1:123" ht="12.75" x14ac:dyDescent="0.2">
      <c r="A121" s="468">
        <v>114</v>
      </c>
      <c r="B121" s="473" t="s">
        <v>115</v>
      </c>
      <c r="C121" s="403" t="s">
        <v>529</v>
      </c>
      <c r="D121" s="474" t="s">
        <v>899</v>
      </c>
      <c r="E121" s="480" t="s">
        <v>541</v>
      </c>
      <c r="F121" t="s">
        <v>926</v>
      </c>
      <c r="G121">
        <v>126986604</v>
      </c>
      <c r="H121">
        <v>444412</v>
      </c>
      <c r="I121">
        <v>127431016</v>
      </c>
      <c r="J121">
        <v>46.6</v>
      </c>
      <c r="K121">
        <v>59175757</v>
      </c>
      <c r="L121">
        <v>207096</v>
      </c>
      <c r="M121">
        <v>0</v>
      </c>
      <c r="N121">
        <v>0</v>
      </c>
      <c r="O121">
        <v>59175757</v>
      </c>
      <c r="P121">
        <v>207096</v>
      </c>
      <c r="Q121">
        <v>59382853</v>
      </c>
      <c r="R121">
        <v>-3902936</v>
      </c>
      <c r="S121">
        <v>0</v>
      </c>
      <c r="T121">
        <v>-3902936</v>
      </c>
      <c r="U121">
        <v>0</v>
      </c>
      <c r="V121">
        <v>0</v>
      </c>
      <c r="W121">
        <v>0</v>
      </c>
      <c r="X121">
        <v>-3902936</v>
      </c>
      <c r="Y121">
        <v>0</v>
      </c>
      <c r="Z121">
        <v>0</v>
      </c>
      <c r="AA121">
        <v>0</v>
      </c>
      <c r="AB121">
        <v>-3902936</v>
      </c>
      <c r="AC121">
        <v>0</v>
      </c>
      <c r="AD121">
        <v>-3902936</v>
      </c>
      <c r="AE121">
        <v>3902936</v>
      </c>
      <c r="AF121">
        <v>0</v>
      </c>
      <c r="AG121">
        <v>3902936</v>
      </c>
      <c r="AH121">
        <v>-2588415</v>
      </c>
      <c r="AI121">
        <v>0</v>
      </c>
      <c r="AJ121">
        <v>-2588415</v>
      </c>
      <c r="AK121">
        <v>0</v>
      </c>
      <c r="AL121">
        <v>0</v>
      </c>
      <c r="AM121">
        <v>0</v>
      </c>
      <c r="AN121">
        <v>1276492</v>
      </c>
      <c r="AO121">
        <v>0</v>
      </c>
      <c r="AP121">
        <v>1276492</v>
      </c>
      <c r="AQ121">
        <v>-1311923</v>
      </c>
      <c r="AR121">
        <v>0</v>
      </c>
      <c r="AS121">
        <v>-1311923</v>
      </c>
      <c r="AT121">
        <v>-2389725</v>
      </c>
      <c r="AU121">
        <v>0</v>
      </c>
      <c r="AV121">
        <v>-2389725</v>
      </c>
      <c r="AW121">
        <v>-76620</v>
      </c>
      <c r="AX121">
        <v>0</v>
      </c>
      <c r="AY121">
        <v>-76620</v>
      </c>
      <c r="AZ121">
        <v>-1389</v>
      </c>
      <c r="BA121">
        <v>0</v>
      </c>
      <c r="BB121">
        <v>-1389</v>
      </c>
      <c r="BC121">
        <v>-3779657</v>
      </c>
      <c r="BD121">
        <v>0</v>
      </c>
      <c r="BE121">
        <v>0</v>
      </c>
      <c r="BF121">
        <v>0</v>
      </c>
      <c r="BG121">
        <v>-3779657</v>
      </c>
      <c r="BH121">
        <v>0</v>
      </c>
      <c r="BI121">
        <v>-3779657</v>
      </c>
      <c r="BJ121">
        <v>0</v>
      </c>
      <c r="BK121">
        <v>0</v>
      </c>
      <c r="BL121">
        <v>0</v>
      </c>
      <c r="BM121">
        <v>-934738</v>
      </c>
      <c r="BN121">
        <v>0</v>
      </c>
      <c r="BO121">
        <v>-934738</v>
      </c>
      <c r="BP121">
        <v>-934738</v>
      </c>
      <c r="BQ121">
        <v>0</v>
      </c>
      <c r="BR121">
        <v>-1000000</v>
      </c>
      <c r="BS121">
        <v>0</v>
      </c>
      <c r="BT121">
        <v>-1934738</v>
      </c>
      <c r="BU121">
        <v>0</v>
      </c>
      <c r="BV121">
        <v>-1934738</v>
      </c>
      <c r="BW121">
        <v>-57180</v>
      </c>
      <c r="BX121">
        <v>0</v>
      </c>
      <c r="BY121">
        <v>-57180</v>
      </c>
      <c r="BZ121">
        <v>-49636</v>
      </c>
      <c r="CA121">
        <v>0</v>
      </c>
      <c r="CB121">
        <v>-49636</v>
      </c>
      <c r="CC121">
        <v>-10917</v>
      </c>
      <c r="CD121">
        <v>0</v>
      </c>
      <c r="CE121">
        <v>-10917</v>
      </c>
      <c r="CF121">
        <v>0</v>
      </c>
      <c r="CG121">
        <v>0</v>
      </c>
      <c r="CH121">
        <v>0</v>
      </c>
      <c r="CI121">
        <v>0</v>
      </c>
      <c r="CJ121">
        <v>0</v>
      </c>
      <c r="CK121">
        <v>0</v>
      </c>
      <c r="CL121">
        <v>-32282</v>
      </c>
      <c r="CM121">
        <v>-175175</v>
      </c>
      <c r="CN121">
        <v>-207457</v>
      </c>
      <c r="CO121">
        <v>-175175</v>
      </c>
      <c r="CP121">
        <v>-32282</v>
      </c>
      <c r="CQ121">
        <v>-150015</v>
      </c>
      <c r="CR121">
        <v>-175175</v>
      </c>
      <c r="CS121">
        <v>0</v>
      </c>
      <c r="CT121">
        <v>0</v>
      </c>
      <c r="CU121">
        <v>-150015</v>
      </c>
      <c r="CV121">
        <v>-175175</v>
      </c>
      <c r="CW121">
        <v>-325190</v>
      </c>
      <c r="CX121">
        <v>0</v>
      </c>
      <c r="CY121">
        <v>0</v>
      </c>
      <c r="CZ121">
        <v>0</v>
      </c>
      <c r="DA121">
        <v>0</v>
      </c>
      <c r="DB121">
        <v>0</v>
      </c>
      <c r="DC121">
        <v>0</v>
      </c>
      <c r="DD121">
        <v>0</v>
      </c>
      <c r="DE121">
        <v>0</v>
      </c>
      <c r="DF121">
        <v>0</v>
      </c>
      <c r="DG121">
        <v>0</v>
      </c>
      <c r="DH121">
        <v>0</v>
      </c>
      <c r="DI121">
        <v>0</v>
      </c>
      <c r="DJ121">
        <v>0</v>
      </c>
      <c r="DK121">
        <v>0</v>
      </c>
      <c r="DL121">
        <v>0</v>
      </c>
      <c r="DM121">
        <v>0</v>
      </c>
      <c r="DN121">
        <v>0</v>
      </c>
      <c r="DO121">
        <v>0</v>
      </c>
      <c r="DP121">
        <v>0</v>
      </c>
      <c r="DQ121">
        <v>49408411</v>
      </c>
      <c r="DR121">
        <v>31921</v>
      </c>
      <c r="DS121">
        <v>49440332</v>
      </c>
    </row>
    <row r="122" spans="1:123" ht="12.75" x14ac:dyDescent="0.2">
      <c r="A122" s="468">
        <v>115</v>
      </c>
      <c r="B122" s="473" t="s">
        <v>117</v>
      </c>
      <c r="C122" s="403" t="s">
        <v>897</v>
      </c>
      <c r="D122" s="474" t="s">
        <v>905</v>
      </c>
      <c r="E122" s="480" t="s">
        <v>116</v>
      </c>
      <c r="F122" t="s">
        <v>926</v>
      </c>
      <c r="G122">
        <v>71563429</v>
      </c>
      <c r="H122">
        <v>0</v>
      </c>
      <c r="I122">
        <v>71563429</v>
      </c>
      <c r="J122">
        <v>46.6</v>
      </c>
      <c r="K122">
        <v>33348558</v>
      </c>
      <c r="L122">
        <v>0</v>
      </c>
      <c r="M122">
        <v>0</v>
      </c>
      <c r="N122">
        <v>0</v>
      </c>
      <c r="O122">
        <v>33348558</v>
      </c>
      <c r="P122">
        <v>0</v>
      </c>
      <c r="Q122">
        <v>33348558</v>
      </c>
      <c r="R122">
        <v>-1317742</v>
      </c>
      <c r="S122">
        <v>0</v>
      </c>
      <c r="T122">
        <v>-1317742</v>
      </c>
      <c r="U122">
        <v>1139021</v>
      </c>
      <c r="V122">
        <v>0</v>
      </c>
      <c r="W122">
        <v>1139021</v>
      </c>
      <c r="X122">
        <v>-178721</v>
      </c>
      <c r="Y122">
        <v>0</v>
      </c>
      <c r="Z122">
        <v>0</v>
      </c>
      <c r="AA122">
        <v>0</v>
      </c>
      <c r="AB122">
        <v>-178721</v>
      </c>
      <c r="AC122">
        <v>0</v>
      </c>
      <c r="AD122">
        <v>-178721</v>
      </c>
      <c r="AE122">
        <v>178721</v>
      </c>
      <c r="AF122">
        <v>0</v>
      </c>
      <c r="AG122">
        <v>178721</v>
      </c>
      <c r="AH122">
        <v>-3793693</v>
      </c>
      <c r="AI122">
        <v>0</v>
      </c>
      <c r="AJ122">
        <v>-3793693</v>
      </c>
      <c r="AK122">
        <v>-11984</v>
      </c>
      <c r="AL122">
        <v>0</v>
      </c>
      <c r="AM122">
        <v>-11984</v>
      </c>
      <c r="AN122">
        <v>527282</v>
      </c>
      <c r="AO122">
        <v>0</v>
      </c>
      <c r="AP122">
        <v>527282</v>
      </c>
      <c r="AQ122">
        <v>-3266411</v>
      </c>
      <c r="AR122">
        <v>0</v>
      </c>
      <c r="AS122">
        <v>-3266411</v>
      </c>
      <c r="AT122">
        <v>-940286</v>
      </c>
      <c r="AU122">
        <v>0</v>
      </c>
      <c r="AV122">
        <v>-940286</v>
      </c>
      <c r="AW122">
        <v>-98300</v>
      </c>
      <c r="AX122">
        <v>0</v>
      </c>
      <c r="AY122">
        <v>-98300</v>
      </c>
      <c r="AZ122">
        <v>-68575</v>
      </c>
      <c r="BA122">
        <v>0</v>
      </c>
      <c r="BB122">
        <v>-68575</v>
      </c>
      <c r="BC122">
        <v>-4373572</v>
      </c>
      <c r="BD122">
        <v>0</v>
      </c>
      <c r="BE122">
        <v>0</v>
      </c>
      <c r="BF122">
        <v>0</v>
      </c>
      <c r="BG122">
        <v>-4373572</v>
      </c>
      <c r="BH122">
        <v>0</v>
      </c>
      <c r="BI122">
        <v>-4373572</v>
      </c>
      <c r="BJ122">
        <v>-11000</v>
      </c>
      <c r="BK122">
        <v>0</v>
      </c>
      <c r="BL122">
        <v>-11000</v>
      </c>
      <c r="BM122">
        <v>-700000</v>
      </c>
      <c r="BN122">
        <v>0</v>
      </c>
      <c r="BO122">
        <v>-700000</v>
      </c>
      <c r="BP122">
        <v>-711000</v>
      </c>
      <c r="BQ122">
        <v>0</v>
      </c>
      <c r="BR122">
        <v>0</v>
      </c>
      <c r="BS122">
        <v>0</v>
      </c>
      <c r="BT122">
        <v>-711000</v>
      </c>
      <c r="BU122">
        <v>0</v>
      </c>
      <c r="BV122">
        <v>-711000</v>
      </c>
      <c r="BW122">
        <v>-75000</v>
      </c>
      <c r="BX122">
        <v>0</v>
      </c>
      <c r="BY122">
        <v>-75000</v>
      </c>
      <c r="BZ122">
        <v>-30000</v>
      </c>
      <c r="CA122">
        <v>0</v>
      </c>
      <c r="CB122">
        <v>-30000</v>
      </c>
      <c r="CC122">
        <v>-1500</v>
      </c>
      <c r="CD122">
        <v>0</v>
      </c>
      <c r="CE122">
        <v>-1500</v>
      </c>
      <c r="CF122">
        <v>0</v>
      </c>
      <c r="CG122">
        <v>0</v>
      </c>
      <c r="CH122">
        <v>0</v>
      </c>
      <c r="CI122">
        <v>-305</v>
      </c>
      <c r="CJ122">
        <v>0</v>
      </c>
      <c r="CK122">
        <v>-305</v>
      </c>
      <c r="CL122">
        <v>0</v>
      </c>
      <c r="CM122">
        <v>0</v>
      </c>
      <c r="CN122">
        <v>0</v>
      </c>
      <c r="CO122">
        <v>0</v>
      </c>
      <c r="CP122">
        <v>0</v>
      </c>
      <c r="CQ122">
        <v>-106805</v>
      </c>
      <c r="CR122">
        <v>0</v>
      </c>
      <c r="CS122">
        <v>0</v>
      </c>
      <c r="CT122">
        <v>0</v>
      </c>
      <c r="CU122">
        <v>-106805</v>
      </c>
      <c r="CV122">
        <v>0</v>
      </c>
      <c r="CW122">
        <v>-106805</v>
      </c>
      <c r="CX122">
        <v>0</v>
      </c>
      <c r="CY122">
        <v>0</v>
      </c>
      <c r="CZ122">
        <v>0</v>
      </c>
      <c r="DA122">
        <v>0</v>
      </c>
      <c r="DB122">
        <v>0</v>
      </c>
      <c r="DC122">
        <v>0</v>
      </c>
      <c r="DD122">
        <v>-68575</v>
      </c>
      <c r="DE122">
        <v>0</v>
      </c>
      <c r="DF122">
        <v>-68575</v>
      </c>
      <c r="DG122">
        <v>0</v>
      </c>
      <c r="DH122">
        <v>0</v>
      </c>
      <c r="DI122">
        <v>0</v>
      </c>
      <c r="DJ122">
        <v>-68575</v>
      </c>
      <c r="DK122">
        <v>0</v>
      </c>
      <c r="DL122">
        <v>0</v>
      </c>
      <c r="DM122">
        <v>0</v>
      </c>
      <c r="DN122">
        <v>-68575</v>
      </c>
      <c r="DO122">
        <v>0</v>
      </c>
      <c r="DP122">
        <v>-68575</v>
      </c>
      <c r="DQ122">
        <v>27909885</v>
      </c>
      <c r="DR122">
        <v>0</v>
      </c>
      <c r="DS122">
        <v>27909885</v>
      </c>
    </row>
    <row r="123" spans="1:123" ht="12.75" x14ac:dyDescent="0.2">
      <c r="A123" s="468">
        <v>116</v>
      </c>
      <c r="B123" s="473" t="s">
        <v>118</v>
      </c>
      <c r="C123" s="403" t="s">
        <v>909</v>
      </c>
      <c r="D123" s="474" t="s">
        <v>903</v>
      </c>
      <c r="E123" s="480" t="s">
        <v>580</v>
      </c>
      <c r="F123" t="s">
        <v>926</v>
      </c>
      <c r="G123">
        <v>583027391</v>
      </c>
      <c r="H123">
        <v>0</v>
      </c>
      <c r="I123">
        <v>583027391</v>
      </c>
      <c r="J123">
        <v>46.6</v>
      </c>
      <c r="K123">
        <v>271690764</v>
      </c>
      <c r="L123">
        <v>0</v>
      </c>
      <c r="M123">
        <v>3106667</v>
      </c>
      <c r="N123">
        <v>0</v>
      </c>
      <c r="O123">
        <v>274797431</v>
      </c>
      <c r="P123">
        <v>0</v>
      </c>
      <c r="Q123">
        <v>274797431</v>
      </c>
      <c r="R123">
        <v>-27577744</v>
      </c>
      <c r="S123">
        <v>0</v>
      </c>
      <c r="T123">
        <v>-27577744</v>
      </c>
      <c r="U123">
        <v>2425443</v>
      </c>
      <c r="V123">
        <v>0</v>
      </c>
      <c r="W123">
        <v>2425443</v>
      </c>
      <c r="X123">
        <v>-25152301</v>
      </c>
      <c r="Y123">
        <v>0</v>
      </c>
      <c r="Z123">
        <v>0</v>
      </c>
      <c r="AA123">
        <v>0</v>
      </c>
      <c r="AB123">
        <v>-25152301</v>
      </c>
      <c r="AC123">
        <v>0</v>
      </c>
      <c r="AD123">
        <v>-25152301</v>
      </c>
      <c r="AE123">
        <v>25152301</v>
      </c>
      <c r="AF123">
        <v>0</v>
      </c>
      <c r="AG123">
        <v>25152301</v>
      </c>
      <c r="AH123">
        <v>-3617214</v>
      </c>
      <c r="AI123">
        <v>0</v>
      </c>
      <c r="AJ123">
        <v>-3617214</v>
      </c>
      <c r="AK123">
        <v>0</v>
      </c>
      <c r="AL123">
        <v>0</v>
      </c>
      <c r="AM123">
        <v>0</v>
      </c>
      <c r="AN123">
        <v>6434783</v>
      </c>
      <c r="AO123">
        <v>0</v>
      </c>
      <c r="AP123">
        <v>6434783</v>
      </c>
      <c r="AQ123">
        <v>2817569</v>
      </c>
      <c r="AR123">
        <v>0</v>
      </c>
      <c r="AS123">
        <v>2817569</v>
      </c>
      <c r="AT123">
        <v>-10911385</v>
      </c>
      <c r="AU123">
        <v>0</v>
      </c>
      <c r="AV123">
        <v>-10911385</v>
      </c>
      <c r="AW123">
        <v>0</v>
      </c>
      <c r="AX123">
        <v>0</v>
      </c>
      <c r="AY123">
        <v>0</v>
      </c>
      <c r="AZ123">
        <v>0</v>
      </c>
      <c r="BA123">
        <v>0</v>
      </c>
      <c r="BB123">
        <v>0</v>
      </c>
      <c r="BC123">
        <v>-8093816</v>
      </c>
      <c r="BD123">
        <v>0</v>
      </c>
      <c r="BE123">
        <v>0</v>
      </c>
      <c r="BF123">
        <v>0</v>
      </c>
      <c r="BG123">
        <v>-8093816</v>
      </c>
      <c r="BH123">
        <v>0</v>
      </c>
      <c r="BI123">
        <v>-8093816</v>
      </c>
      <c r="BJ123">
        <v>-69569</v>
      </c>
      <c r="BK123">
        <v>0</v>
      </c>
      <c r="BL123">
        <v>-69569</v>
      </c>
      <c r="BM123">
        <v>-4995142</v>
      </c>
      <c r="BN123">
        <v>0</v>
      </c>
      <c r="BO123">
        <v>-4995142</v>
      </c>
      <c r="BP123">
        <v>-5064711</v>
      </c>
      <c r="BQ123">
        <v>0</v>
      </c>
      <c r="BR123">
        <v>0</v>
      </c>
      <c r="BS123">
        <v>0</v>
      </c>
      <c r="BT123">
        <v>-5064711</v>
      </c>
      <c r="BU123">
        <v>0</v>
      </c>
      <c r="BV123">
        <v>-5064711</v>
      </c>
      <c r="BW123">
        <v>-66395</v>
      </c>
      <c r="BX123">
        <v>0</v>
      </c>
      <c r="BY123">
        <v>-66395</v>
      </c>
      <c r="BZ123">
        <v>-79713</v>
      </c>
      <c r="CA123">
        <v>0</v>
      </c>
      <c r="CB123">
        <v>-79713</v>
      </c>
      <c r="CC123">
        <v>0</v>
      </c>
      <c r="CD123">
        <v>0</v>
      </c>
      <c r="CE123">
        <v>0</v>
      </c>
      <c r="CF123">
        <v>0</v>
      </c>
      <c r="CG123">
        <v>0</v>
      </c>
      <c r="CH123">
        <v>0</v>
      </c>
      <c r="CI123">
        <v>0</v>
      </c>
      <c r="CJ123">
        <v>0</v>
      </c>
      <c r="CK123">
        <v>0</v>
      </c>
      <c r="CL123">
        <v>0</v>
      </c>
      <c r="CM123">
        <v>0</v>
      </c>
      <c r="CN123">
        <v>0</v>
      </c>
      <c r="CO123">
        <v>0</v>
      </c>
      <c r="CP123">
        <v>0</v>
      </c>
      <c r="CQ123">
        <v>-146108</v>
      </c>
      <c r="CR123">
        <v>0</v>
      </c>
      <c r="CS123">
        <v>0</v>
      </c>
      <c r="CT123">
        <v>0</v>
      </c>
      <c r="CU123">
        <v>-146108</v>
      </c>
      <c r="CV123">
        <v>0</v>
      </c>
      <c r="CW123">
        <v>-146108</v>
      </c>
      <c r="CX123">
        <v>-374636</v>
      </c>
      <c r="CY123">
        <v>0</v>
      </c>
      <c r="CZ123">
        <v>-374636</v>
      </c>
      <c r="DA123">
        <v>-29248</v>
      </c>
      <c r="DB123">
        <v>0</v>
      </c>
      <c r="DC123">
        <v>-29248</v>
      </c>
      <c r="DD123">
        <v>0</v>
      </c>
      <c r="DE123">
        <v>0</v>
      </c>
      <c r="DF123">
        <v>0</v>
      </c>
      <c r="DG123">
        <v>0</v>
      </c>
      <c r="DH123">
        <v>0</v>
      </c>
      <c r="DI123">
        <v>0</v>
      </c>
      <c r="DJ123">
        <v>-403884</v>
      </c>
      <c r="DK123">
        <v>0</v>
      </c>
      <c r="DL123">
        <v>0</v>
      </c>
      <c r="DM123">
        <v>0</v>
      </c>
      <c r="DN123">
        <v>-403884</v>
      </c>
      <c r="DO123">
        <v>0</v>
      </c>
      <c r="DP123">
        <v>-403884</v>
      </c>
      <c r="DQ123">
        <v>235936611</v>
      </c>
      <c r="DR123">
        <v>0</v>
      </c>
      <c r="DS123">
        <v>235936611</v>
      </c>
    </row>
    <row r="124" spans="1:123" ht="12.75" x14ac:dyDescent="0.2">
      <c r="A124" s="468">
        <v>117</v>
      </c>
      <c r="B124" s="473" t="s">
        <v>120</v>
      </c>
      <c r="C124" s="403" t="s">
        <v>897</v>
      </c>
      <c r="D124" s="474" t="s">
        <v>900</v>
      </c>
      <c r="E124" s="480" t="s">
        <v>119</v>
      </c>
      <c r="F124" t="s">
        <v>926</v>
      </c>
      <c r="G124">
        <v>104538091</v>
      </c>
      <c r="H124">
        <v>0</v>
      </c>
      <c r="I124">
        <v>104538091</v>
      </c>
      <c r="J124">
        <v>46.6</v>
      </c>
      <c r="K124">
        <v>48714750</v>
      </c>
      <c r="L124">
        <v>0</v>
      </c>
      <c r="M124">
        <v>330000</v>
      </c>
      <c r="N124">
        <v>0</v>
      </c>
      <c r="O124">
        <v>49044750</v>
      </c>
      <c r="P124">
        <v>0</v>
      </c>
      <c r="Q124">
        <v>49044750</v>
      </c>
      <c r="R124">
        <v>-2224201</v>
      </c>
      <c r="S124">
        <v>0</v>
      </c>
      <c r="T124">
        <v>-2224201</v>
      </c>
      <c r="U124">
        <v>337494</v>
      </c>
      <c r="V124">
        <v>0</v>
      </c>
      <c r="W124">
        <v>337494</v>
      </c>
      <c r="X124">
        <v>-1886707</v>
      </c>
      <c r="Y124">
        <v>0</v>
      </c>
      <c r="Z124">
        <v>0</v>
      </c>
      <c r="AA124">
        <v>0</v>
      </c>
      <c r="AB124">
        <v>-1886707</v>
      </c>
      <c r="AC124">
        <v>0</v>
      </c>
      <c r="AD124">
        <v>-1886707</v>
      </c>
      <c r="AE124">
        <v>1886707</v>
      </c>
      <c r="AF124">
        <v>0</v>
      </c>
      <c r="AG124">
        <v>1886707</v>
      </c>
      <c r="AH124">
        <v>-2336392</v>
      </c>
      <c r="AI124">
        <v>0</v>
      </c>
      <c r="AJ124">
        <v>-2336392</v>
      </c>
      <c r="AK124">
        <v>-1970</v>
      </c>
      <c r="AL124">
        <v>0</v>
      </c>
      <c r="AM124">
        <v>-1970</v>
      </c>
      <c r="AN124">
        <v>998927</v>
      </c>
      <c r="AO124">
        <v>0</v>
      </c>
      <c r="AP124">
        <v>998927</v>
      </c>
      <c r="AQ124">
        <v>-1337465</v>
      </c>
      <c r="AR124">
        <v>0</v>
      </c>
      <c r="AS124">
        <v>-1337465</v>
      </c>
      <c r="AT124">
        <v>-1900274</v>
      </c>
      <c r="AU124">
        <v>0</v>
      </c>
      <c r="AV124">
        <v>-1900274</v>
      </c>
      <c r="AW124">
        <v>-41728</v>
      </c>
      <c r="AX124">
        <v>0</v>
      </c>
      <c r="AY124">
        <v>-41728</v>
      </c>
      <c r="AZ124">
        <v>-19744</v>
      </c>
      <c r="BA124">
        <v>0</v>
      </c>
      <c r="BB124">
        <v>-19744</v>
      </c>
      <c r="BC124">
        <v>-3299211</v>
      </c>
      <c r="BD124">
        <v>0</v>
      </c>
      <c r="BE124">
        <v>-333303</v>
      </c>
      <c r="BF124">
        <v>0</v>
      </c>
      <c r="BG124">
        <v>-3632514</v>
      </c>
      <c r="BH124">
        <v>0</v>
      </c>
      <c r="BI124">
        <v>-3632514</v>
      </c>
      <c r="BJ124">
        <v>-410000</v>
      </c>
      <c r="BK124">
        <v>0</v>
      </c>
      <c r="BL124">
        <v>-410000</v>
      </c>
      <c r="BM124">
        <v>-587820</v>
      </c>
      <c r="BN124">
        <v>0</v>
      </c>
      <c r="BO124">
        <v>-587820</v>
      </c>
      <c r="BP124">
        <v>-997820</v>
      </c>
      <c r="BQ124">
        <v>0</v>
      </c>
      <c r="BR124">
        <v>-1611180</v>
      </c>
      <c r="BS124">
        <v>0</v>
      </c>
      <c r="BT124">
        <v>-2609000</v>
      </c>
      <c r="BU124">
        <v>0</v>
      </c>
      <c r="BV124">
        <v>-2609000</v>
      </c>
      <c r="BW124">
        <v>-24651</v>
      </c>
      <c r="BX124">
        <v>0</v>
      </c>
      <c r="BY124">
        <v>-24651</v>
      </c>
      <c r="BZ124">
        <v>-34244</v>
      </c>
      <c r="CA124">
        <v>0</v>
      </c>
      <c r="CB124">
        <v>-34244</v>
      </c>
      <c r="CC124">
        <v>-10432</v>
      </c>
      <c r="CD124">
        <v>0</v>
      </c>
      <c r="CE124">
        <v>-10432</v>
      </c>
      <c r="CF124">
        <v>0</v>
      </c>
      <c r="CG124">
        <v>0</v>
      </c>
      <c r="CH124">
        <v>0</v>
      </c>
      <c r="CI124">
        <v>0</v>
      </c>
      <c r="CJ124">
        <v>0</v>
      </c>
      <c r="CK124">
        <v>0</v>
      </c>
      <c r="CL124">
        <v>0</v>
      </c>
      <c r="CM124">
        <v>0</v>
      </c>
      <c r="CN124">
        <v>0</v>
      </c>
      <c r="CO124">
        <v>0</v>
      </c>
      <c r="CP124">
        <v>0</v>
      </c>
      <c r="CQ124">
        <v>-69327</v>
      </c>
      <c r="CR124">
        <v>0</v>
      </c>
      <c r="CS124">
        <v>0</v>
      </c>
      <c r="CT124">
        <v>0</v>
      </c>
      <c r="CU124">
        <v>-69327</v>
      </c>
      <c r="CV124">
        <v>0</v>
      </c>
      <c r="CW124">
        <v>-69327</v>
      </c>
      <c r="CX124">
        <v>0</v>
      </c>
      <c r="CY124">
        <v>0</v>
      </c>
      <c r="CZ124">
        <v>0</v>
      </c>
      <c r="DA124">
        <v>0</v>
      </c>
      <c r="DB124">
        <v>0</v>
      </c>
      <c r="DC124">
        <v>0</v>
      </c>
      <c r="DD124">
        <v>-19744</v>
      </c>
      <c r="DE124">
        <v>0</v>
      </c>
      <c r="DF124">
        <v>-19744</v>
      </c>
      <c r="DG124">
        <v>0</v>
      </c>
      <c r="DH124">
        <v>0</v>
      </c>
      <c r="DI124">
        <v>0</v>
      </c>
      <c r="DJ124">
        <v>-19744</v>
      </c>
      <c r="DK124">
        <v>0</v>
      </c>
      <c r="DL124">
        <v>0</v>
      </c>
      <c r="DM124">
        <v>0</v>
      </c>
      <c r="DN124">
        <v>-19744</v>
      </c>
      <c r="DO124">
        <v>0</v>
      </c>
      <c r="DP124">
        <v>-19744</v>
      </c>
      <c r="DQ124">
        <v>40827458</v>
      </c>
      <c r="DR124">
        <v>0</v>
      </c>
      <c r="DS124">
        <v>40827458</v>
      </c>
    </row>
    <row r="125" spans="1:123" ht="12.75" x14ac:dyDescent="0.2">
      <c r="A125" s="468">
        <v>118</v>
      </c>
      <c r="B125" s="473" t="s">
        <v>122</v>
      </c>
      <c r="C125" s="403" t="s">
        <v>902</v>
      </c>
      <c r="D125" s="474" t="s">
        <v>903</v>
      </c>
      <c r="E125" s="480" t="s">
        <v>121</v>
      </c>
      <c r="F125" t="s">
        <v>926</v>
      </c>
      <c r="G125">
        <v>202877755</v>
      </c>
      <c r="H125">
        <v>0</v>
      </c>
      <c r="I125">
        <v>202877755</v>
      </c>
      <c r="J125">
        <v>46.6</v>
      </c>
      <c r="K125">
        <v>94541034</v>
      </c>
      <c r="L125">
        <v>0</v>
      </c>
      <c r="M125">
        <v>-981500</v>
      </c>
      <c r="N125">
        <v>0</v>
      </c>
      <c r="O125">
        <v>93559534</v>
      </c>
      <c r="P125">
        <v>0</v>
      </c>
      <c r="Q125">
        <v>93559534</v>
      </c>
      <c r="R125">
        <v>-9799489</v>
      </c>
      <c r="S125">
        <v>0</v>
      </c>
      <c r="T125">
        <v>-9799489</v>
      </c>
      <c r="U125">
        <v>1494567</v>
      </c>
      <c r="V125">
        <v>0</v>
      </c>
      <c r="W125">
        <v>1494567</v>
      </c>
      <c r="X125">
        <v>-8304922</v>
      </c>
      <c r="Y125">
        <v>0</v>
      </c>
      <c r="Z125">
        <v>0</v>
      </c>
      <c r="AA125">
        <v>0</v>
      </c>
      <c r="AB125">
        <v>-8304922</v>
      </c>
      <c r="AC125">
        <v>0</v>
      </c>
      <c r="AD125">
        <v>-8304922</v>
      </c>
      <c r="AE125">
        <v>8304922</v>
      </c>
      <c r="AF125">
        <v>0</v>
      </c>
      <c r="AG125">
        <v>8304922</v>
      </c>
      <c r="AH125">
        <v>-6738981</v>
      </c>
      <c r="AI125">
        <v>0</v>
      </c>
      <c r="AJ125">
        <v>-6738981</v>
      </c>
      <c r="AK125">
        <v>-11508</v>
      </c>
      <c r="AL125">
        <v>0</v>
      </c>
      <c r="AM125">
        <v>-11508</v>
      </c>
      <c r="AN125">
        <v>1683041</v>
      </c>
      <c r="AO125">
        <v>0</v>
      </c>
      <c r="AP125">
        <v>1683041</v>
      </c>
      <c r="AQ125">
        <v>-5055940</v>
      </c>
      <c r="AR125">
        <v>0</v>
      </c>
      <c r="AS125">
        <v>-5055940</v>
      </c>
      <c r="AT125">
        <v>-6500648</v>
      </c>
      <c r="AU125">
        <v>0</v>
      </c>
      <c r="AV125">
        <v>-6500648</v>
      </c>
      <c r="AW125">
        <v>-31182</v>
      </c>
      <c r="AX125">
        <v>0</v>
      </c>
      <c r="AY125">
        <v>-31182</v>
      </c>
      <c r="AZ125">
        <v>0</v>
      </c>
      <c r="BA125">
        <v>0</v>
      </c>
      <c r="BB125">
        <v>0</v>
      </c>
      <c r="BC125">
        <v>-11587770</v>
      </c>
      <c r="BD125">
        <v>0</v>
      </c>
      <c r="BE125">
        <v>0</v>
      </c>
      <c r="BF125">
        <v>0</v>
      </c>
      <c r="BG125">
        <v>-11587770</v>
      </c>
      <c r="BH125">
        <v>0</v>
      </c>
      <c r="BI125">
        <v>-11587770</v>
      </c>
      <c r="BJ125">
        <v>-20000</v>
      </c>
      <c r="BK125">
        <v>0</v>
      </c>
      <c r="BL125">
        <v>-20000</v>
      </c>
      <c r="BM125">
        <v>-1750000</v>
      </c>
      <c r="BN125">
        <v>0</v>
      </c>
      <c r="BO125">
        <v>-1750000</v>
      </c>
      <c r="BP125">
        <v>-1770000</v>
      </c>
      <c r="BQ125">
        <v>0</v>
      </c>
      <c r="BR125">
        <v>0</v>
      </c>
      <c r="BS125">
        <v>0</v>
      </c>
      <c r="BT125">
        <v>-1770000</v>
      </c>
      <c r="BU125">
        <v>0</v>
      </c>
      <c r="BV125">
        <v>-1770000</v>
      </c>
      <c r="BW125">
        <v>-328600</v>
      </c>
      <c r="BX125">
        <v>0</v>
      </c>
      <c r="BY125">
        <v>-328600</v>
      </c>
      <c r="BZ125">
        <v>-204300</v>
      </c>
      <c r="CA125">
        <v>0</v>
      </c>
      <c r="CB125">
        <v>-204300</v>
      </c>
      <c r="CC125">
        <v>0</v>
      </c>
      <c r="CD125">
        <v>0</v>
      </c>
      <c r="CE125">
        <v>0</v>
      </c>
      <c r="CF125">
        <v>0</v>
      </c>
      <c r="CG125">
        <v>0</v>
      </c>
      <c r="CH125">
        <v>0</v>
      </c>
      <c r="CI125">
        <v>0</v>
      </c>
      <c r="CJ125">
        <v>0</v>
      </c>
      <c r="CK125">
        <v>0</v>
      </c>
      <c r="CL125">
        <v>0</v>
      </c>
      <c r="CM125">
        <v>0</v>
      </c>
      <c r="CN125">
        <v>0</v>
      </c>
      <c r="CO125">
        <v>0</v>
      </c>
      <c r="CP125">
        <v>0</v>
      </c>
      <c r="CQ125">
        <v>-532900</v>
      </c>
      <c r="CR125">
        <v>0</v>
      </c>
      <c r="CS125">
        <v>0</v>
      </c>
      <c r="CT125">
        <v>0</v>
      </c>
      <c r="CU125">
        <v>-532900</v>
      </c>
      <c r="CV125">
        <v>0</v>
      </c>
      <c r="CW125">
        <v>-532900</v>
      </c>
      <c r="CX125">
        <v>-75623</v>
      </c>
      <c r="CY125">
        <v>0</v>
      </c>
      <c r="CZ125">
        <v>-75623</v>
      </c>
      <c r="DA125">
        <v>-21649</v>
      </c>
      <c r="DB125">
        <v>0</v>
      </c>
      <c r="DC125">
        <v>-21649</v>
      </c>
      <c r="DD125">
        <v>0</v>
      </c>
      <c r="DE125">
        <v>0</v>
      </c>
      <c r="DF125">
        <v>0</v>
      </c>
      <c r="DG125">
        <v>0</v>
      </c>
      <c r="DH125">
        <v>0</v>
      </c>
      <c r="DI125">
        <v>0</v>
      </c>
      <c r="DJ125">
        <v>-97272</v>
      </c>
      <c r="DK125">
        <v>0</v>
      </c>
      <c r="DL125">
        <v>0</v>
      </c>
      <c r="DM125">
        <v>0</v>
      </c>
      <c r="DN125">
        <v>-97272</v>
      </c>
      <c r="DO125">
        <v>0</v>
      </c>
      <c r="DP125">
        <v>-97272</v>
      </c>
      <c r="DQ125">
        <v>71266670</v>
      </c>
      <c r="DR125">
        <v>0</v>
      </c>
      <c r="DS125">
        <v>71266670</v>
      </c>
    </row>
    <row r="126" spans="1:123" ht="12.75" x14ac:dyDescent="0.2">
      <c r="A126" s="468">
        <v>119</v>
      </c>
      <c r="B126" s="473" t="s">
        <v>124</v>
      </c>
      <c r="C126" s="403" t="s">
        <v>897</v>
      </c>
      <c r="D126" s="474" t="s">
        <v>901</v>
      </c>
      <c r="E126" s="480" t="s">
        <v>123</v>
      </c>
      <c r="F126" t="s">
        <v>926</v>
      </c>
      <c r="G126">
        <v>102340910</v>
      </c>
      <c r="H126">
        <v>9594750</v>
      </c>
      <c r="I126">
        <v>111935660</v>
      </c>
      <c r="J126">
        <v>46.6</v>
      </c>
      <c r="K126">
        <v>47690864</v>
      </c>
      <c r="L126">
        <v>4471154</v>
      </c>
      <c r="M126">
        <v>0</v>
      </c>
      <c r="N126">
        <v>0</v>
      </c>
      <c r="O126">
        <v>47690864</v>
      </c>
      <c r="P126">
        <v>4471154</v>
      </c>
      <c r="Q126">
        <v>52162018</v>
      </c>
      <c r="R126">
        <v>-794633</v>
      </c>
      <c r="S126">
        <v>-5286</v>
      </c>
      <c r="T126">
        <v>-799919</v>
      </c>
      <c r="U126">
        <v>1850333</v>
      </c>
      <c r="V126">
        <v>22652</v>
      </c>
      <c r="W126">
        <v>1872985</v>
      </c>
      <c r="X126">
        <v>1055700</v>
      </c>
      <c r="Y126">
        <v>17366</v>
      </c>
      <c r="Z126">
        <v>0</v>
      </c>
      <c r="AA126">
        <v>0</v>
      </c>
      <c r="AB126">
        <v>1055700</v>
      </c>
      <c r="AC126">
        <v>17366</v>
      </c>
      <c r="AD126">
        <v>1073066</v>
      </c>
      <c r="AE126">
        <v>-1055700</v>
      </c>
      <c r="AF126">
        <v>-17366</v>
      </c>
      <c r="AG126">
        <v>-1073066</v>
      </c>
      <c r="AH126">
        <v>-1357055</v>
      </c>
      <c r="AI126">
        <v>-90785</v>
      </c>
      <c r="AJ126">
        <v>-1447840</v>
      </c>
      <c r="AK126">
        <v>0</v>
      </c>
      <c r="AL126">
        <v>0</v>
      </c>
      <c r="AM126">
        <v>0</v>
      </c>
      <c r="AN126">
        <v>1079715</v>
      </c>
      <c r="AO126">
        <v>102115</v>
      </c>
      <c r="AP126">
        <v>1181830</v>
      </c>
      <c r="AQ126">
        <v>-277340</v>
      </c>
      <c r="AR126">
        <v>11330</v>
      </c>
      <c r="AS126">
        <v>-266010</v>
      </c>
      <c r="AT126">
        <v>-2690421</v>
      </c>
      <c r="AU126">
        <v>0</v>
      </c>
      <c r="AV126">
        <v>-2690421</v>
      </c>
      <c r="AW126">
        <v>-56043</v>
      </c>
      <c r="AX126">
        <v>0</v>
      </c>
      <c r="AY126">
        <v>-56043</v>
      </c>
      <c r="AZ126">
        <v>0</v>
      </c>
      <c r="BA126">
        <v>0</v>
      </c>
      <c r="BB126">
        <v>0</v>
      </c>
      <c r="BC126">
        <v>-3023804</v>
      </c>
      <c r="BD126">
        <v>11330</v>
      </c>
      <c r="BE126">
        <v>0</v>
      </c>
      <c r="BF126">
        <v>0</v>
      </c>
      <c r="BG126">
        <v>-3023804</v>
      </c>
      <c r="BH126">
        <v>11330</v>
      </c>
      <c r="BI126">
        <v>-3012474</v>
      </c>
      <c r="BJ126">
        <v>0</v>
      </c>
      <c r="BK126">
        <v>0</v>
      </c>
      <c r="BL126">
        <v>0</v>
      </c>
      <c r="BM126">
        <v>-819320</v>
      </c>
      <c r="BN126">
        <v>-1138151</v>
      </c>
      <c r="BO126">
        <v>-1957471</v>
      </c>
      <c r="BP126">
        <v>-819320</v>
      </c>
      <c r="BQ126">
        <v>-1138151</v>
      </c>
      <c r="BR126">
        <v>0</v>
      </c>
      <c r="BS126">
        <v>0</v>
      </c>
      <c r="BT126">
        <v>-819320</v>
      </c>
      <c r="BU126">
        <v>-1138151</v>
      </c>
      <c r="BV126">
        <v>-1957471</v>
      </c>
      <c r="BW126">
        <v>-27468</v>
      </c>
      <c r="BX126">
        <v>0</v>
      </c>
      <c r="BY126">
        <v>-27468</v>
      </c>
      <c r="BZ126">
        <v>-3680</v>
      </c>
      <c r="CA126">
        <v>0</v>
      </c>
      <c r="CB126">
        <v>-3680</v>
      </c>
      <c r="CC126">
        <v>0</v>
      </c>
      <c r="CD126">
        <v>0</v>
      </c>
      <c r="CE126">
        <v>0</v>
      </c>
      <c r="CF126">
        <v>0</v>
      </c>
      <c r="CG126">
        <v>0</v>
      </c>
      <c r="CH126">
        <v>0</v>
      </c>
      <c r="CI126">
        <v>0</v>
      </c>
      <c r="CJ126">
        <v>0</v>
      </c>
      <c r="CK126">
        <v>0</v>
      </c>
      <c r="CL126">
        <v>0</v>
      </c>
      <c r="CM126">
        <v>-71021</v>
      </c>
      <c r="CN126">
        <v>-71021</v>
      </c>
      <c r="CO126">
        <v>0</v>
      </c>
      <c r="CP126">
        <v>0</v>
      </c>
      <c r="CQ126">
        <v>-31148</v>
      </c>
      <c r="CR126">
        <v>-71021</v>
      </c>
      <c r="CS126">
        <v>0</v>
      </c>
      <c r="CT126">
        <v>0</v>
      </c>
      <c r="CU126">
        <v>-31148</v>
      </c>
      <c r="CV126">
        <v>-71021</v>
      </c>
      <c r="CW126">
        <v>-102169</v>
      </c>
      <c r="CX126">
        <v>0</v>
      </c>
      <c r="CY126">
        <v>0</v>
      </c>
      <c r="CZ126">
        <v>0</v>
      </c>
      <c r="DA126">
        <v>0</v>
      </c>
      <c r="DB126">
        <v>0</v>
      </c>
      <c r="DC126">
        <v>0</v>
      </c>
      <c r="DD126">
        <v>0</v>
      </c>
      <c r="DE126">
        <v>0</v>
      </c>
      <c r="DF126">
        <v>0</v>
      </c>
      <c r="DG126">
        <v>0</v>
      </c>
      <c r="DH126">
        <v>0</v>
      </c>
      <c r="DI126">
        <v>0</v>
      </c>
      <c r="DJ126">
        <v>0</v>
      </c>
      <c r="DK126">
        <v>0</v>
      </c>
      <c r="DL126">
        <v>0</v>
      </c>
      <c r="DM126">
        <v>0</v>
      </c>
      <c r="DN126">
        <v>0</v>
      </c>
      <c r="DO126">
        <v>0</v>
      </c>
      <c r="DP126">
        <v>0</v>
      </c>
      <c r="DQ126">
        <v>44872292</v>
      </c>
      <c r="DR126">
        <v>3290678</v>
      </c>
      <c r="DS126">
        <v>48162970</v>
      </c>
    </row>
    <row r="127" spans="1:123" ht="12.75" x14ac:dyDescent="0.2">
      <c r="A127" s="468">
        <v>120</v>
      </c>
      <c r="B127" s="473" t="s">
        <v>126</v>
      </c>
      <c r="C127" s="403" t="s">
        <v>897</v>
      </c>
      <c r="D127" s="474" t="s">
        <v>905</v>
      </c>
      <c r="E127" s="480" t="s">
        <v>125</v>
      </c>
      <c r="F127" t="s">
        <v>926</v>
      </c>
      <c r="G127">
        <v>161524122</v>
      </c>
      <c r="H127">
        <v>0</v>
      </c>
      <c r="I127">
        <v>161524122</v>
      </c>
      <c r="J127">
        <v>46.6</v>
      </c>
      <c r="K127">
        <v>75270241</v>
      </c>
      <c r="L127">
        <v>0</v>
      </c>
      <c r="M127">
        <v>0</v>
      </c>
      <c r="N127">
        <v>0</v>
      </c>
      <c r="O127">
        <v>75270241</v>
      </c>
      <c r="P127">
        <v>0</v>
      </c>
      <c r="Q127">
        <v>75270241</v>
      </c>
      <c r="R127">
        <v>-2430366</v>
      </c>
      <c r="S127">
        <v>0</v>
      </c>
      <c r="T127">
        <v>-2430366</v>
      </c>
      <c r="U127">
        <v>2340698</v>
      </c>
      <c r="V127">
        <v>0</v>
      </c>
      <c r="W127">
        <v>2340698</v>
      </c>
      <c r="X127">
        <v>-89668</v>
      </c>
      <c r="Y127">
        <v>0</v>
      </c>
      <c r="Z127">
        <v>0</v>
      </c>
      <c r="AA127">
        <v>0</v>
      </c>
      <c r="AB127">
        <v>-89668</v>
      </c>
      <c r="AC127">
        <v>0</v>
      </c>
      <c r="AD127">
        <v>-89668</v>
      </c>
      <c r="AE127">
        <v>89668</v>
      </c>
      <c r="AF127">
        <v>0</v>
      </c>
      <c r="AG127">
        <v>89668</v>
      </c>
      <c r="AH127">
        <v>-6600318</v>
      </c>
      <c r="AI127">
        <v>0</v>
      </c>
      <c r="AJ127">
        <v>-6600318</v>
      </c>
      <c r="AK127">
        <v>0</v>
      </c>
      <c r="AL127">
        <v>0</v>
      </c>
      <c r="AM127">
        <v>0</v>
      </c>
      <c r="AN127">
        <v>1250135</v>
      </c>
      <c r="AO127">
        <v>0</v>
      </c>
      <c r="AP127">
        <v>1250135</v>
      </c>
      <c r="AQ127">
        <v>-5350183</v>
      </c>
      <c r="AR127">
        <v>0</v>
      </c>
      <c r="AS127">
        <v>-5350183</v>
      </c>
      <c r="AT127">
        <v>-3332083</v>
      </c>
      <c r="AU127">
        <v>0</v>
      </c>
      <c r="AV127">
        <v>-3332083</v>
      </c>
      <c r="AW127">
        <v>-134082</v>
      </c>
      <c r="AX127">
        <v>0</v>
      </c>
      <c r="AY127">
        <v>-134082</v>
      </c>
      <c r="AZ127">
        <v>-56154</v>
      </c>
      <c r="BA127">
        <v>0</v>
      </c>
      <c r="BB127">
        <v>-56154</v>
      </c>
      <c r="BC127">
        <v>-8872502</v>
      </c>
      <c r="BD127">
        <v>0</v>
      </c>
      <c r="BE127">
        <v>0</v>
      </c>
      <c r="BF127">
        <v>0</v>
      </c>
      <c r="BG127">
        <v>-8872502</v>
      </c>
      <c r="BH127">
        <v>0</v>
      </c>
      <c r="BI127">
        <v>-8872502</v>
      </c>
      <c r="BJ127">
        <v>-5000</v>
      </c>
      <c r="BK127">
        <v>0</v>
      </c>
      <c r="BL127">
        <v>-5000</v>
      </c>
      <c r="BM127">
        <v>-1106642</v>
      </c>
      <c r="BN127">
        <v>0</v>
      </c>
      <c r="BO127">
        <v>-1106642</v>
      </c>
      <c r="BP127">
        <v>-1111642</v>
      </c>
      <c r="BQ127">
        <v>0</v>
      </c>
      <c r="BR127">
        <v>0</v>
      </c>
      <c r="BS127">
        <v>0</v>
      </c>
      <c r="BT127">
        <v>-1111642</v>
      </c>
      <c r="BU127">
        <v>0</v>
      </c>
      <c r="BV127">
        <v>-1111642</v>
      </c>
      <c r="BW127">
        <v>-26496</v>
      </c>
      <c r="BX127">
        <v>0</v>
      </c>
      <c r="BY127">
        <v>-26496</v>
      </c>
      <c r="BZ127">
        <v>-15097</v>
      </c>
      <c r="CA127">
        <v>0</v>
      </c>
      <c r="CB127">
        <v>-15097</v>
      </c>
      <c r="CC127">
        <v>0</v>
      </c>
      <c r="CD127">
        <v>0</v>
      </c>
      <c r="CE127">
        <v>0</v>
      </c>
      <c r="CF127">
        <v>0</v>
      </c>
      <c r="CG127">
        <v>0</v>
      </c>
      <c r="CH127">
        <v>0</v>
      </c>
      <c r="CI127">
        <v>-3490</v>
      </c>
      <c r="CJ127">
        <v>0</v>
      </c>
      <c r="CK127">
        <v>-3490</v>
      </c>
      <c r="CL127">
        <v>0</v>
      </c>
      <c r="CM127">
        <v>0</v>
      </c>
      <c r="CN127">
        <v>0</v>
      </c>
      <c r="CO127">
        <v>0</v>
      </c>
      <c r="CP127">
        <v>0</v>
      </c>
      <c r="CQ127">
        <v>-45083</v>
      </c>
      <c r="CR127">
        <v>0</v>
      </c>
      <c r="CS127">
        <v>0</v>
      </c>
      <c r="CT127">
        <v>0</v>
      </c>
      <c r="CU127">
        <v>-45083</v>
      </c>
      <c r="CV127">
        <v>0</v>
      </c>
      <c r="CW127">
        <v>-45083</v>
      </c>
      <c r="CX127">
        <v>-8846</v>
      </c>
      <c r="CY127">
        <v>0</v>
      </c>
      <c r="CZ127">
        <v>-8846</v>
      </c>
      <c r="DA127">
        <v>-51591</v>
      </c>
      <c r="DB127">
        <v>0</v>
      </c>
      <c r="DC127">
        <v>-51591</v>
      </c>
      <c r="DD127">
        <v>-3552</v>
      </c>
      <c r="DE127">
        <v>0</v>
      </c>
      <c r="DF127">
        <v>-3552</v>
      </c>
      <c r="DG127">
        <v>-1500</v>
      </c>
      <c r="DH127">
        <v>0</v>
      </c>
      <c r="DI127">
        <v>-1500</v>
      </c>
      <c r="DJ127">
        <v>-65489</v>
      </c>
      <c r="DK127">
        <v>0</v>
      </c>
      <c r="DL127">
        <v>0</v>
      </c>
      <c r="DM127">
        <v>0</v>
      </c>
      <c r="DN127">
        <v>-65489</v>
      </c>
      <c r="DO127">
        <v>0</v>
      </c>
      <c r="DP127">
        <v>-65489</v>
      </c>
      <c r="DQ127">
        <v>65085857</v>
      </c>
      <c r="DR127">
        <v>0</v>
      </c>
      <c r="DS127">
        <v>65085857</v>
      </c>
    </row>
    <row r="128" spans="1:123" ht="12.75" x14ac:dyDescent="0.2">
      <c r="A128" s="468">
        <v>121</v>
      </c>
      <c r="B128" s="473" t="s">
        <v>128</v>
      </c>
      <c r="C128" s="403" t="s">
        <v>902</v>
      </c>
      <c r="D128" s="474" t="s">
        <v>903</v>
      </c>
      <c r="E128" s="480" t="s">
        <v>127</v>
      </c>
      <c r="F128" t="s">
        <v>926</v>
      </c>
      <c r="G128">
        <v>143724184</v>
      </c>
      <c r="H128">
        <v>0</v>
      </c>
      <c r="I128">
        <v>143724184</v>
      </c>
      <c r="J128">
        <v>46.6</v>
      </c>
      <c r="K128">
        <v>66975470</v>
      </c>
      <c r="L128">
        <v>0</v>
      </c>
      <c r="M128">
        <v>-1339000</v>
      </c>
      <c r="N128">
        <v>0</v>
      </c>
      <c r="O128">
        <v>65636470</v>
      </c>
      <c r="P128">
        <v>0</v>
      </c>
      <c r="Q128">
        <v>65636470</v>
      </c>
      <c r="R128">
        <v>-4147990</v>
      </c>
      <c r="S128">
        <v>0</v>
      </c>
      <c r="T128">
        <v>-4147990</v>
      </c>
      <c r="U128">
        <v>1486600</v>
      </c>
      <c r="V128">
        <v>0</v>
      </c>
      <c r="W128">
        <v>1486600</v>
      </c>
      <c r="X128">
        <v>-2661390</v>
      </c>
      <c r="Y128">
        <v>0</v>
      </c>
      <c r="Z128">
        <v>0</v>
      </c>
      <c r="AA128">
        <v>0</v>
      </c>
      <c r="AB128">
        <v>-2661390</v>
      </c>
      <c r="AC128">
        <v>0</v>
      </c>
      <c r="AD128">
        <v>-2661390</v>
      </c>
      <c r="AE128">
        <v>2661390</v>
      </c>
      <c r="AF128">
        <v>0</v>
      </c>
      <c r="AG128">
        <v>2661390</v>
      </c>
      <c r="AH128">
        <v>-6500000</v>
      </c>
      <c r="AI128">
        <v>0</v>
      </c>
      <c r="AJ128">
        <v>-6500000</v>
      </c>
      <c r="AK128">
        <v>0</v>
      </c>
      <c r="AL128">
        <v>0</v>
      </c>
      <c r="AM128">
        <v>0</v>
      </c>
      <c r="AN128">
        <v>500000</v>
      </c>
      <c r="AO128">
        <v>0</v>
      </c>
      <c r="AP128">
        <v>500000</v>
      </c>
      <c r="AQ128">
        <v>-6000000</v>
      </c>
      <c r="AR128">
        <v>0</v>
      </c>
      <c r="AS128">
        <v>-6000000</v>
      </c>
      <c r="AT128">
        <v>-5170000</v>
      </c>
      <c r="AU128">
        <v>0</v>
      </c>
      <c r="AV128">
        <v>-5170000</v>
      </c>
      <c r="AW128">
        <v>-150000</v>
      </c>
      <c r="AX128">
        <v>0</v>
      </c>
      <c r="AY128">
        <v>-150000</v>
      </c>
      <c r="AZ128">
        <v>0</v>
      </c>
      <c r="BA128">
        <v>0</v>
      </c>
      <c r="BB128">
        <v>0</v>
      </c>
      <c r="BC128">
        <v>-11320000</v>
      </c>
      <c r="BD128">
        <v>0</v>
      </c>
      <c r="BE128">
        <v>0</v>
      </c>
      <c r="BF128">
        <v>0</v>
      </c>
      <c r="BG128">
        <v>-11320000</v>
      </c>
      <c r="BH128">
        <v>0</v>
      </c>
      <c r="BI128">
        <v>-11320000</v>
      </c>
      <c r="BJ128">
        <v>-300000</v>
      </c>
      <c r="BK128">
        <v>0</v>
      </c>
      <c r="BL128">
        <v>-300000</v>
      </c>
      <c r="BM128">
        <v>-2000000</v>
      </c>
      <c r="BN128">
        <v>0</v>
      </c>
      <c r="BO128">
        <v>-2000000</v>
      </c>
      <c r="BP128">
        <v>-2300000</v>
      </c>
      <c r="BQ128">
        <v>0</v>
      </c>
      <c r="BR128">
        <v>0</v>
      </c>
      <c r="BS128">
        <v>0</v>
      </c>
      <c r="BT128">
        <v>-2300000</v>
      </c>
      <c r="BU128">
        <v>0</v>
      </c>
      <c r="BV128">
        <v>-2300000</v>
      </c>
      <c r="BW128">
        <v>-50000</v>
      </c>
      <c r="BX128">
        <v>0</v>
      </c>
      <c r="BY128">
        <v>-50000</v>
      </c>
      <c r="BZ128">
        <v>-20000</v>
      </c>
      <c r="CA128">
        <v>0</v>
      </c>
      <c r="CB128">
        <v>-20000</v>
      </c>
      <c r="CC128">
        <v>0</v>
      </c>
      <c r="CD128">
        <v>0</v>
      </c>
      <c r="CE128">
        <v>0</v>
      </c>
      <c r="CF128">
        <v>0</v>
      </c>
      <c r="CG128">
        <v>0</v>
      </c>
      <c r="CH128">
        <v>0</v>
      </c>
      <c r="CI128">
        <v>0</v>
      </c>
      <c r="CJ128">
        <v>0</v>
      </c>
      <c r="CK128">
        <v>0</v>
      </c>
      <c r="CL128">
        <v>0</v>
      </c>
      <c r="CM128">
        <v>0</v>
      </c>
      <c r="CN128">
        <v>0</v>
      </c>
      <c r="CO128">
        <v>0</v>
      </c>
      <c r="CP128">
        <v>0</v>
      </c>
      <c r="CQ128">
        <v>-70000</v>
      </c>
      <c r="CR128">
        <v>0</v>
      </c>
      <c r="CS128">
        <v>0</v>
      </c>
      <c r="CT128">
        <v>0</v>
      </c>
      <c r="CU128">
        <v>-70000</v>
      </c>
      <c r="CV128">
        <v>0</v>
      </c>
      <c r="CW128">
        <v>-70000</v>
      </c>
      <c r="CX128">
        <v>0</v>
      </c>
      <c r="CY128">
        <v>0</v>
      </c>
      <c r="CZ128">
        <v>0</v>
      </c>
      <c r="DA128">
        <v>0</v>
      </c>
      <c r="DB128">
        <v>0</v>
      </c>
      <c r="DC128">
        <v>0</v>
      </c>
      <c r="DD128">
        <v>0</v>
      </c>
      <c r="DE128">
        <v>0</v>
      </c>
      <c r="DF128">
        <v>0</v>
      </c>
      <c r="DG128">
        <v>0</v>
      </c>
      <c r="DH128">
        <v>0</v>
      </c>
      <c r="DI128">
        <v>0</v>
      </c>
      <c r="DJ128">
        <v>0</v>
      </c>
      <c r="DK128">
        <v>0</v>
      </c>
      <c r="DL128">
        <v>0</v>
      </c>
      <c r="DM128">
        <v>0</v>
      </c>
      <c r="DN128">
        <v>0</v>
      </c>
      <c r="DO128">
        <v>0</v>
      </c>
      <c r="DP128">
        <v>0</v>
      </c>
      <c r="DQ128">
        <v>49285080</v>
      </c>
      <c r="DR128">
        <v>0</v>
      </c>
      <c r="DS128">
        <v>49285080</v>
      </c>
    </row>
    <row r="129" spans="1:123" ht="12.75" x14ac:dyDescent="0.2">
      <c r="A129" s="468">
        <v>122</v>
      </c>
      <c r="B129" s="473" t="s">
        <v>130</v>
      </c>
      <c r="C129" s="403" t="s">
        <v>897</v>
      </c>
      <c r="D129" s="474" t="s">
        <v>898</v>
      </c>
      <c r="E129" s="480" t="s">
        <v>129</v>
      </c>
      <c r="F129" t="s">
        <v>926</v>
      </c>
      <c r="G129">
        <v>81268836</v>
      </c>
      <c r="H129">
        <v>0</v>
      </c>
      <c r="I129">
        <v>81268836</v>
      </c>
      <c r="J129">
        <v>46.6</v>
      </c>
      <c r="K129">
        <v>37871278</v>
      </c>
      <c r="L129">
        <v>0</v>
      </c>
      <c r="M129">
        <v>-569860</v>
      </c>
      <c r="N129">
        <v>0</v>
      </c>
      <c r="O129">
        <v>37301418</v>
      </c>
      <c r="P129">
        <v>0</v>
      </c>
      <c r="Q129">
        <v>37301418</v>
      </c>
      <c r="R129">
        <v>-1282653</v>
      </c>
      <c r="S129">
        <v>0</v>
      </c>
      <c r="T129">
        <v>-1282653</v>
      </c>
      <c r="U129">
        <v>725811</v>
      </c>
      <c r="V129">
        <v>0</v>
      </c>
      <c r="W129">
        <v>725811</v>
      </c>
      <c r="X129">
        <v>-556842</v>
      </c>
      <c r="Y129">
        <v>0</v>
      </c>
      <c r="Z129">
        <v>0</v>
      </c>
      <c r="AA129">
        <v>0</v>
      </c>
      <c r="AB129">
        <v>-556842</v>
      </c>
      <c r="AC129">
        <v>0</v>
      </c>
      <c r="AD129">
        <v>-556842</v>
      </c>
      <c r="AE129">
        <v>556842</v>
      </c>
      <c r="AF129">
        <v>0</v>
      </c>
      <c r="AG129">
        <v>556842</v>
      </c>
      <c r="AH129">
        <v>-1744440</v>
      </c>
      <c r="AI129">
        <v>0</v>
      </c>
      <c r="AJ129">
        <v>-1744440</v>
      </c>
      <c r="AK129">
        <v>0</v>
      </c>
      <c r="AL129">
        <v>0</v>
      </c>
      <c r="AM129">
        <v>0</v>
      </c>
      <c r="AN129">
        <v>778371</v>
      </c>
      <c r="AO129">
        <v>0</v>
      </c>
      <c r="AP129">
        <v>778371</v>
      </c>
      <c r="AQ129">
        <v>-966069</v>
      </c>
      <c r="AR129">
        <v>0</v>
      </c>
      <c r="AS129">
        <v>-966069</v>
      </c>
      <c r="AT129">
        <v>-1539914</v>
      </c>
      <c r="AU129">
        <v>0</v>
      </c>
      <c r="AV129">
        <v>-1539914</v>
      </c>
      <c r="AW129">
        <v>-4618</v>
      </c>
      <c r="AX129">
        <v>0</v>
      </c>
      <c r="AY129">
        <v>-4618</v>
      </c>
      <c r="AZ129">
        <v>-1852</v>
      </c>
      <c r="BA129">
        <v>0</v>
      </c>
      <c r="BB129">
        <v>-1852</v>
      </c>
      <c r="BC129">
        <v>-2512453</v>
      </c>
      <c r="BD129">
        <v>0</v>
      </c>
      <c r="BE129">
        <v>0</v>
      </c>
      <c r="BF129">
        <v>0</v>
      </c>
      <c r="BG129">
        <v>-2512453</v>
      </c>
      <c r="BH129">
        <v>0</v>
      </c>
      <c r="BI129">
        <v>-2512453</v>
      </c>
      <c r="BJ129">
        <v>-5125</v>
      </c>
      <c r="BK129">
        <v>0</v>
      </c>
      <c r="BL129">
        <v>-5125</v>
      </c>
      <c r="BM129">
        <v>-1987574</v>
      </c>
      <c r="BN129">
        <v>0</v>
      </c>
      <c r="BO129">
        <v>-1987574</v>
      </c>
      <c r="BP129">
        <v>-1992699</v>
      </c>
      <c r="BQ129">
        <v>0</v>
      </c>
      <c r="BR129">
        <v>0</v>
      </c>
      <c r="BS129">
        <v>0</v>
      </c>
      <c r="BT129">
        <v>-1992699</v>
      </c>
      <c r="BU129">
        <v>0</v>
      </c>
      <c r="BV129">
        <v>-1992699</v>
      </c>
      <c r="BW129">
        <v>-91380</v>
      </c>
      <c r="BX129">
        <v>0</v>
      </c>
      <c r="BY129">
        <v>-91380</v>
      </c>
      <c r="BZ129">
        <v>-27266</v>
      </c>
      <c r="CA129">
        <v>0</v>
      </c>
      <c r="CB129">
        <v>-27266</v>
      </c>
      <c r="CC129">
        <v>0</v>
      </c>
      <c r="CD129">
        <v>0</v>
      </c>
      <c r="CE129">
        <v>0</v>
      </c>
      <c r="CF129">
        <v>0</v>
      </c>
      <c r="CG129">
        <v>0</v>
      </c>
      <c r="CH129">
        <v>0</v>
      </c>
      <c r="CI129">
        <v>0</v>
      </c>
      <c r="CJ129">
        <v>0</v>
      </c>
      <c r="CK129">
        <v>0</v>
      </c>
      <c r="CL129">
        <v>0</v>
      </c>
      <c r="CM129">
        <v>0</v>
      </c>
      <c r="CN129">
        <v>0</v>
      </c>
      <c r="CO129">
        <v>0</v>
      </c>
      <c r="CP129">
        <v>0</v>
      </c>
      <c r="CQ129">
        <v>-118646</v>
      </c>
      <c r="CR129">
        <v>0</v>
      </c>
      <c r="CS129">
        <v>0</v>
      </c>
      <c r="CT129">
        <v>0</v>
      </c>
      <c r="CU129">
        <v>-118646</v>
      </c>
      <c r="CV129">
        <v>0</v>
      </c>
      <c r="CW129">
        <v>-118646</v>
      </c>
      <c r="CX129">
        <v>0</v>
      </c>
      <c r="CY129">
        <v>0</v>
      </c>
      <c r="CZ129">
        <v>0</v>
      </c>
      <c r="DA129">
        <v>-1100</v>
      </c>
      <c r="DB129">
        <v>0</v>
      </c>
      <c r="DC129">
        <v>-1100</v>
      </c>
      <c r="DD129">
        <v>-1852</v>
      </c>
      <c r="DE129">
        <v>0</v>
      </c>
      <c r="DF129">
        <v>-1852</v>
      </c>
      <c r="DG129">
        <v>0</v>
      </c>
      <c r="DH129">
        <v>0</v>
      </c>
      <c r="DI129">
        <v>0</v>
      </c>
      <c r="DJ129">
        <v>-2952</v>
      </c>
      <c r="DK129">
        <v>0</v>
      </c>
      <c r="DL129">
        <v>0</v>
      </c>
      <c r="DM129">
        <v>0</v>
      </c>
      <c r="DN129">
        <v>-2952</v>
      </c>
      <c r="DO129">
        <v>0</v>
      </c>
      <c r="DP129">
        <v>-2952</v>
      </c>
      <c r="DQ129">
        <v>32117826</v>
      </c>
      <c r="DR129">
        <v>0</v>
      </c>
      <c r="DS129">
        <v>32117826</v>
      </c>
    </row>
    <row r="130" spans="1:123" ht="12.75" x14ac:dyDescent="0.2">
      <c r="A130" s="468">
        <v>123</v>
      </c>
      <c r="B130" s="473" t="s">
        <v>132</v>
      </c>
      <c r="C130" s="403" t="s">
        <v>529</v>
      </c>
      <c r="D130" s="474" t="s">
        <v>910</v>
      </c>
      <c r="E130" s="480" t="s">
        <v>544</v>
      </c>
      <c r="F130" t="s">
        <v>926</v>
      </c>
      <c r="G130">
        <v>77985042</v>
      </c>
      <c r="H130">
        <v>265450</v>
      </c>
      <c r="I130">
        <v>78250492</v>
      </c>
      <c r="J130">
        <v>46.6</v>
      </c>
      <c r="K130">
        <v>36341030</v>
      </c>
      <c r="L130">
        <v>123700</v>
      </c>
      <c r="M130">
        <v>-120000</v>
      </c>
      <c r="N130">
        <v>0</v>
      </c>
      <c r="O130">
        <v>36221030</v>
      </c>
      <c r="P130">
        <v>123700</v>
      </c>
      <c r="Q130">
        <v>36344730</v>
      </c>
      <c r="R130">
        <v>-821770</v>
      </c>
      <c r="S130">
        <v>-3434</v>
      </c>
      <c r="T130">
        <v>-825204</v>
      </c>
      <c r="U130">
        <v>3139654</v>
      </c>
      <c r="V130">
        <v>0</v>
      </c>
      <c r="W130">
        <v>3139654</v>
      </c>
      <c r="X130">
        <v>2317884</v>
      </c>
      <c r="Y130">
        <v>-3434</v>
      </c>
      <c r="Z130">
        <v>0</v>
      </c>
      <c r="AA130">
        <v>0</v>
      </c>
      <c r="AB130">
        <v>2317884</v>
      </c>
      <c r="AC130">
        <v>-3434</v>
      </c>
      <c r="AD130">
        <v>2314450</v>
      </c>
      <c r="AE130">
        <v>-2317884</v>
      </c>
      <c r="AF130">
        <v>3434</v>
      </c>
      <c r="AG130">
        <v>-2314450</v>
      </c>
      <c r="AH130">
        <v>-2386323</v>
      </c>
      <c r="AI130">
        <v>0</v>
      </c>
      <c r="AJ130">
        <v>-2386323</v>
      </c>
      <c r="AK130">
        <v>-10691</v>
      </c>
      <c r="AL130">
        <v>0</v>
      </c>
      <c r="AM130">
        <v>-10691</v>
      </c>
      <c r="AN130">
        <v>781204</v>
      </c>
      <c r="AO130">
        <v>1905</v>
      </c>
      <c r="AP130">
        <v>783109</v>
      </c>
      <c r="AQ130">
        <v>-1605119</v>
      </c>
      <c r="AR130">
        <v>1905</v>
      </c>
      <c r="AS130">
        <v>-1603214</v>
      </c>
      <c r="AT130">
        <v>-2268517</v>
      </c>
      <c r="AU130">
        <v>0</v>
      </c>
      <c r="AV130">
        <v>-2268517</v>
      </c>
      <c r="AW130">
        <v>-32969</v>
      </c>
      <c r="AX130">
        <v>0</v>
      </c>
      <c r="AY130">
        <v>-32969</v>
      </c>
      <c r="AZ130">
        <v>0</v>
      </c>
      <c r="BA130">
        <v>0</v>
      </c>
      <c r="BB130">
        <v>0</v>
      </c>
      <c r="BC130">
        <v>-3906605</v>
      </c>
      <c r="BD130">
        <v>1905</v>
      </c>
      <c r="BE130">
        <v>0</v>
      </c>
      <c r="BF130">
        <v>0</v>
      </c>
      <c r="BG130">
        <v>-3906605</v>
      </c>
      <c r="BH130">
        <v>1905</v>
      </c>
      <c r="BI130">
        <v>-3904700</v>
      </c>
      <c r="BJ130">
        <v>-40000</v>
      </c>
      <c r="BK130">
        <v>0</v>
      </c>
      <c r="BL130">
        <v>-40000</v>
      </c>
      <c r="BM130">
        <v>-1208362</v>
      </c>
      <c r="BN130">
        <v>0</v>
      </c>
      <c r="BO130">
        <v>-1208362</v>
      </c>
      <c r="BP130">
        <v>-1248362</v>
      </c>
      <c r="BQ130">
        <v>0</v>
      </c>
      <c r="BR130">
        <v>0</v>
      </c>
      <c r="BS130">
        <v>0</v>
      </c>
      <c r="BT130">
        <v>-1248362</v>
      </c>
      <c r="BU130">
        <v>0</v>
      </c>
      <c r="BV130">
        <v>-1248362</v>
      </c>
      <c r="BW130">
        <v>-129231</v>
      </c>
      <c r="BX130">
        <v>0</v>
      </c>
      <c r="BY130">
        <v>-129231</v>
      </c>
      <c r="BZ130">
        <v>-30178</v>
      </c>
      <c r="CA130">
        <v>0</v>
      </c>
      <c r="CB130">
        <v>-30178</v>
      </c>
      <c r="CC130">
        <v>-2984</v>
      </c>
      <c r="CD130">
        <v>0</v>
      </c>
      <c r="CE130">
        <v>-2984</v>
      </c>
      <c r="CF130">
        <v>0</v>
      </c>
      <c r="CG130">
        <v>0</v>
      </c>
      <c r="CH130">
        <v>0</v>
      </c>
      <c r="CI130">
        <v>0</v>
      </c>
      <c r="CJ130">
        <v>0</v>
      </c>
      <c r="CK130">
        <v>0</v>
      </c>
      <c r="CL130">
        <v>0</v>
      </c>
      <c r="CM130">
        <v>-122171</v>
      </c>
      <c r="CN130">
        <v>-122171</v>
      </c>
      <c r="CO130">
        <v>-122171</v>
      </c>
      <c r="CP130">
        <v>0</v>
      </c>
      <c r="CQ130">
        <v>-162393</v>
      </c>
      <c r="CR130">
        <v>-122171</v>
      </c>
      <c r="CS130">
        <v>0</v>
      </c>
      <c r="CT130">
        <v>0</v>
      </c>
      <c r="CU130">
        <v>-162393</v>
      </c>
      <c r="CV130">
        <v>-122171</v>
      </c>
      <c r="CW130">
        <v>-284564</v>
      </c>
      <c r="CX130">
        <v>0</v>
      </c>
      <c r="CY130">
        <v>0</v>
      </c>
      <c r="CZ130">
        <v>0</v>
      </c>
      <c r="DA130">
        <v>0</v>
      </c>
      <c r="DB130">
        <v>0</v>
      </c>
      <c r="DC130">
        <v>0</v>
      </c>
      <c r="DD130">
        <v>0</v>
      </c>
      <c r="DE130">
        <v>0</v>
      </c>
      <c r="DF130">
        <v>0</v>
      </c>
      <c r="DG130">
        <v>0</v>
      </c>
      <c r="DH130">
        <v>0</v>
      </c>
      <c r="DI130">
        <v>0</v>
      </c>
      <c r="DJ130">
        <v>0</v>
      </c>
      <c r="DK130">
        <v>0</v>
      </c>
      <c r="DL130">
        <v>0</v>
      </c>
      <c r="DM130">
        <v>0</v>
      </c>
      <c r="DN130">
        <v>0</v>
      </c>
      <c r="DO130">
        <v>0</v>
      </c>
      <c r="DP130">
        <v>0</v>
      </c>
      <c r="DQ130">
        <v>33221554</v>
      </c>
      <c r="DR130">
        <v>0</v>
      </c>
      <c r="DS130">
        <v>33221554</v>
      </c>
    </row>
    <row r="131" spans="1:123" ht="12.75" x14ac:dyDescent="0.2">
      <c r="A131" s="468">
        <v>124</v>
      </c>
      <c r="B131" s="473" t="s">
        <v>134</v>
      </c>
      <c r="C131" s="403" t="s">
        <v>897</v>
      </c>
      <c r="D131" s="474" t="s">
        <v>898</v>
      </c>
      <c r="E131" s="480" t="s">
        <v>133</v>
      </c>
      <c r="F131" t="s">
        <v>926</v>
      </c>
      <c r="G131">
        <v>62971867</v>
      </c>
      <c r="H131">
        <v>0</v>
      </c>
      <c r="I131">
        <v>62971867</v>
      </c>
      <c r="J131">
        <v>46.6</v>
      </c>
      <c r="K131">
        <v>29344890</v>
      </c>
      <c r="L131">
        <v>0</v>
      </c>
      <c r="M131">
        <v>0</v>
      </c>
      <c r="N131">
        <v>0</v>
      </c>
      <c r="O131">
        <v>29344890</v>
      </c>
      <c r="P131">
        <v>0</v>
      </c>
      <c r="Q131">
        <v>29344890</v>
      </c>
      <c r="R131">
        <v>-1160495</v>
      </c>
      <c r="S131">
        <v>0</v>
      </c>
      <c r="T131">
        <v>-1160495</v>
      </c>
      <c r="U131">
        <v>1300187</v>
      </c>
      <c r="V131">
        <v>0</v>
      </c>
      <c r="W131">
        <v>1300187</v>
      </c>
      <c r="X131">
        <v>139692</v>
      </c>
      <c r="Y131">
        <v>0</v>
      </c>
      <c r="Z131">
        <v>0</v>
      </c>
      <c r="AA131">
        <v>0</v>
      </c>
      <c r="AB131">
        <v>139692</v>
      </c>
      <c r="AC131">
        <v>0</v>
      </c>
      <c r="AD131">
        <v>139692</v>
      </c>
      <c r="AE131">
        <v>-139692</v>
      </c>
      <c r="AF131">
        <v>0</v>
      </c>
      <c r="AG131">
        <v>-139692</v>
      </c>
      <c r="AH131">
        <v>-3296504</v>
      </c>
      <c r="AI131">
        <v>0</v>
      </c>
      <c r="AJ131">
        <v>-3296504</v>
      </c>
      <c r="AK131">
        <v>0</v>
      </c>
      <c r="AL131">
        <v>0</v>
      </c>
      <c r="AM131">
        <v>0</v>
      </c>
      <c r="AN131">
        <v>523619</v>
      </c>
      <c r="AO131">
        <v>0</v>
      </c>
      <c r="AP131">
        <v>523619</v>
      </c>
      <c r="AQ131">
        <v>-2772885</v>
      </c>
      <c r="AR131">
        <v>0</v>
      </c>
      <c r="AS131">
        <v>-2772885</v>
      </c>
      <c r="AT131">
        <v>-3009553</v>
      </c>
      <c r="AU131">
        <v>0</v>
      </c>
      <c r="AV131">
        <v>-3009553</v>
      </c>
      <c r="AW131">
        <v>-41424</v>
      </c>
      <c r="AX131">
        <v>0</v>
      </c>
      <c r="AY131">
        <v>-41424</v>
      </c>
      <c r="AZ131">
        <v>0</v>
      </c>
      <c r="BA131">
        <v>0</v>
      </c>
      <c r="BB131">
        <v>0</v>
      </c>
      <c r="BC131">
        <v>-5823862</v>
      </c>
      <c r="BD131">
        <v>0</v>
      </c>
      <c r="BE131">
        <v>0</v>
      </c>
      <c r="BF131">
        <v>0</v>
      </c>
      <c r="BG131">
        <v>-5823862</v>
      </c>
      <c r="BH131">
        <v>0</v>
      </c>
      <c r="BI131">
        <v>-5823862</v>
      </c>
      <c r="BJ131">
        <v>0</v>
      </c>
      <c r="BK131">
        <v>0</v>
      </c>
      <c r="BL131">
        <v>0</v>
      </c>
      <c r="BM131">
        <v>-589007</v>
      </c>
      <c r="BN131">
        <v>0</v>
      </c>
      <c r="BO131">
        <v>-589007</v>
      </c>
      <c r="BP131">
        <v>-589007</v>
      </c>
      <c r="BQ131">
        <v>0</v>
      </c>
      <c r="BR131">
        <v>0</v>
      </c>
      <c r="BS131">
        <v>0</v>
      </c>
      <c r="BT131">
        <v>-589007</v>
      </c>
      <c r="BU131">
        <v>0</v>
      </c>
      <c r="BV131">
        <v>-589007</v>
      </c>
      <c r="BW131">
        <v>-76735</v>
      </c>
      <c r="BX131">
        <v>0</v>
      </c>
      <c r="BY131">
        <v>-76735</v>
      </c>
      <c r="BZ131">
        <v>-175357</v>
      </c>
      <c r="CA131">
        <v>0</v>
      </c>
      <c r="CB131">
        <v>-175357</v>
      </c>
      <c r="CC131">
        <v>-1165</v>
      </c>
      <c r="CD131">
        <v>0</v>
      </c>
      <c r="CE131">
        <v>-1165</v>
      </c>
      <c r="CF131">
        <v>0</v>
      </c>
      <c r="CG131">
        <v>0</v>
      </c>
      <c r="CH131">
        <v>0</v>
      </c>
      <c r="CI131">
        <v>0</v>
      </c>
      <c r="CJ131">
        <v>0</v>
      </c>
      <c r="CK131">
        <v>0</v>
      </c>
      <c r="CL131">
        <v>0</v>
      </c>
      <c r="CM131">
        <v>0</v>
      </c>
      <c r="CN131">
        <v>0</v>
      </c>
      <c r="CO131">
        <v>0</v>
      </c>
      <c r="CP131">
        <v>0</v>
      </c>
      <c r="CQ131">
        <v>-253257</v>
      </c>
      <c r="CR131">
        <v>0</v>
      </c>
      <c r="CS131">
        <v>0</v>
      </c>
      <c r="CT131">
        <v>0</v>
      </c>
      <c r="CU131">
        <v>-253257</v>
      </c>
      <c r="CV131">
        <v>0</v>
      </c>
      <c r="CW131">
        <v>-253257</v>
      </c>
      <c r="CX131">
        <v>-19554</v>
      </c>
      <c r="CY131">
        <v>0</v>
      </c>
      <c r="CZ131">
        <v>-19554</v>
      </c>
      <c r="DA131">
        <v>-1214</v>
      </c>
      <c r="DB131">
        <v>0</v>
      </c>
      <c r="DC131">
        <v>-1214</v>
      </c>
      <c r="DD131">
        <v>0</v>
      </c>
      <c r="DE131">
        <v>0</v>
      </c>
      <c r="DF131">
        <v>0</v>
      </c>
      <c r="DG131">
        <v>0</v>
      </c>
      <c r="DH131">
        <v>0</v>
      </c>
      <c r="DI131">
        <v>0</v>
      </c>
      <c r="DJ131">
        <v>-20768</v>
      </c>
      <c r="DK131">
        <v>0</v>
      </c>
      <c r="DL131">
        <v>0</v>
      </c>
      <c r="DM131">
        <v>0</v>
      </c>
      <c r="DN131">
        <v>-20768</v>
      </c>
      <c r="DO131">
        <v>0</v>
      </c>
      <c r="DP131">
        <v>-20768</v>
      </c>
      <c r="DQ131">
        <v>22797688</v>
      </c>
      <c r="DR131">
        <v>0</v>
      </c>
      <c r="DS131">
        <v>22797688</v>
      </c>
    </row>
    <row r="132" spans="1:123" ht="12.75" x14ac:dyDescent="0.2">
      <c r="A132" s="468">
        <v>125</v>
      </c>
      <c r="B132" s="473" t="s">
        <v>136</v>
      </c>
      <c r="C132" s="403" t="s">
        <v>897</v>
      </c>
      <c r="D132" s="474" t="s">
        <v>898</v>
      </c>
      <c r="E132" s="480" t="s">
        <v>135</v>
      </c>
      <c r="F132" t="s">
        <v>926</v>
      </c>
      <c r="G132">
        <v>85564009</v>
      </c>
      <c r="H132">
        <v>0</v>
      </c>
      <c r="I132">
        <v>85564009</v>
      </c>
      <c r="J132">
        <v>46.6</v>
      </c>
      <c r="K132">
        <v>39872828</v>
      </c>
      <c r="L132">
        <v>0</v>
      </c>
      <c r="M132">
        <v>0</v>
      </c>
      <c r="N132">
        <v>0</v>
      </c>
      <c r="O132">
        <v>39872828</v>
      </c>
      <c r="P132">
        <v>0</v>
      </c>
      <c r="Q132">
        <v>39872828</v>
      </c>
      <c r="R132">
        <v>-1363961</v>
      </c>
      <c r="S132">
        <v>0</v>
      </c>
      <c r="T132">
        <v>-1363961</v>
      </c>
      <c r="U132">
        <v>2289341</v>
      </c>
      <c r="V132">
        <v>0</v>
      </c>
      <c r="W132">
        <v>2289341</v>
      </c>
      <c r="X132">
        <v>925380</v>
      </c>
      <c r="Y132">
        <v>0</v>
      </c>
      <c r="Z132">
        <v>0</v>
      </c>
      <c r="AA132">
        <v>0</v>
      </c>
      <c r="AB132">
        <v>925380</v>
      </c>
      <c r="AC132">
        <v>0</v>
      </c>
      <c r="AD132">
        <v>925380</v>
      </c>
      <c r="AE132">
        <v>-925380</v>
      </c>
      <c r="AF132">
        <v>0</v>
      </c>
      <c r="AG132">
        <v>-925380</v>
      </c>
      <c r="AH132">
        <v>-2896447</v>
      </c>
      <c r="AI132">
        <v>0</v>
      </c>
      <c r="AJ132">
        <v>-2896447</v>
      </c>
      <c r="AK132">
        <v>0</v>
      </c>
      <c r="AL132">
        <v>0</v>
      </c>
      <c r="AM132">
        <v>0</v>
      </c>
      <c r="AN132">
        <v>772537</v>
      </c>
      <c r="AO132">
        <v>0</v>
      </c>
      <c r="AP132">
        <v>772537</v>
      </c>
      <c r="AQ132">
        <v>-2123910</v>
      </c>
      <c r="AR132">
        <v>0</v>
      </c>
      <c r="AS132">
        <v>-2123910</v>
      </c>
      <c r="AT132">
        <v>-2208376</v>
      </c>
      <c r="AU132">
        <v>0</v>
      </c>
      <c r="AV132">
        <v>-2208376</v>
      </c>
      <c r="AW132">
        <v>-4978</v>
      </c>
      <c r="AX132">
        <v>0</v>
      </c>
      <c r="AY132">
        <v>-4978</v>
      </c>
      <c r="AZ132">
        <v>-2136</v>
      </c>
      <c r="BA132">
        <v>0</v>
      </c>
      <c r="BB132">
        <v>-2136</v>
      </c>
      <c r="BC132">
        <v>-4339400</v>
      </c>
      <c r="BD132">
        <v>0</v>
      </c>
      <c r="BE132">
        <v>0</v>
      </c>
      <c r="BF132">
        <v>0</v>
      </c>
      <c r="BG132">
        <v>-4339400</v>
      </c>
      <c r="BH132">
        <v>0</v>
      </c>
      <c r="BI132">
        <v>-4339400</v>
      </c>
      <c r="BJ132">
        <v>0</v>
      </c>
      <c r="BK132">
        <v>0</v>
      </c>
      <c r="BL132">
        <v>0</v>
      </c>
      <c r="BM132">
        <v>-296519</v>
      </c>
      <c r="BN132">
        <v>0</v>
      </c>
      <c r="BO132">
        <v>-296519</v>
      </c>
      <c r="BP132">
        <v>-296519</v>
      </c>
      <c r="BQ132">
        <v>0</v>
      </c>
      <c r="BR132">
        <v>0</v>
      </c>
      <c r="BS132">
        <v>0</v>
      </c>
      <c r="BT132">
        <v>-296519</v>
      </c>
      <c r="BU132">
        <v>0</v>
      </c>
      <c r="BV132">
        <v>-296519</v>
      </c>
      <c r="BW132">
        <v>-117028</v>
      </c>
      <c r="BX132">
        <v>0</v>
      </c>
      <c r="BY132">
        <v>-117028</v>
      </c>
      <c r="BZ132">
        <v>-78630</v>
      </c>
      <c r="CA132">
        <v>0</v>
      </c>
      <c r="CB132">
        <v>-78630</v>
      </c>
      <c r="CC132">
        <v>0</v>
      </c>
      <c r="CD132">
        <v>0</v>
      </c>
      <c r="CE132">
        <v>0</v>
      </c>
      <c r="CF132">
        <v>0</v>
      </c>
      <c r="CG132">
        <v>0</v>
      </c>
      <c r="CH132">
        <v>0</v>
      </c>
      <c r="CI132">
        <v>0</v>
      </c>
      <c r="CJ132">
        <v>0</v>
      </c>
      <c r="CK132">
        <v>0</v>
      </c>
      <c r="CL132">
        <v>0</v>
      </c>
      <c r="CM132">
        <v>0</v>
      </c>
      <c r="CN132">
        <v>0</v>
      </c>
      <c r="CO132">
        <v>0</v>
      </c>
      <c r="CP132">
        <v>0</v>
      </c>
      <c r="CQ132">
        <v>-195658</v>
      </c>
      <c r="CR132">
        <v>0</v>
      </c>
      <c r="CS132">
        <v>0</v>
      </c>
      <c r="CT132">
        <v>0</v>
      </c>
      <c r="CU132">
        <v>-195658</v>
      </c>
      <c r="CV132">
        <v>0</v>
      </c>
      <c r="CW132">
        <v>-195658</v>
      </c>
      <c r="CX132">
        <v>0</v>
      </c>
      <c r="CY132">
        <v>0</v>
      </c>
      <c r="CZ132">
        <v>0</v>
      </c>
      <c r="DA132">
        <v>0</v>
      </c>
      <c r="DB132">
        <v>0</v>
      </c>
      <c r="DC132">
        <v>0</v>
      </c>
      <c r="DD132">
        <v>-2136</v>
      </c>
      <c r="DE132">
        <v>0</v>
      </c>
      <c r="DF132">
        <v>-2136</v>
      </c>
      <c r="DG132">
        <v>0</v>
      </c>
      <c r="DH132">
        <v>0</v>
      </c>
      <c r="DI132">
        <v>0</v>
      </c>
      <c r="DJ132">
        <v>-2136</v>
      </c>
      <c r="DK132">
        <v>0</v>
      </c>
      <c r="DL132">
        <v>0</v>
      </c>
      <c r="DM132">
        <v>0</v>
      </c>
      <c r="DN132">
        <v>-2136</v>
      </c>
      <c r="DO132">
        <v>0</v>
      </c>
      <c r="DP132">
        <v>-2136</v>
      </c>
      <c r="DQ132">
        <v>35964495</v>
      </c>
      <c r="DR132">
        <v>0</v>
      </c>
      <c r="DS132">
        <v>35964495</v>
      </c>
    </row>
    <row r="133" spans="1:123" ht="12.75" x14ac:dyDescent="0.2">
      <c r="A133" s="468">
        <v>126</v>
      </c>
      <c r="B133" s="473" t="s">
        <v>138</v>
      </c>
      <c r="C133" s="403" t="s">
        <v>902</v>
      </c>
      <c r="D133" s="474" t="s">
        <v>903</v>
      </c>
      <c r="E133" s="480" t="s">
        <v>137</v>
      </c>
      <c r="F133" t="s">
        <v>926</v>
      </c>
      <c r="G133">
        <v>203752477</v>
      </c>
      <c r="H133">
        <v>0</v>
      </c>
      <c r="I133">
        <v>203752477</v>
      </c>
      <c r="J133">
        <v>46.6</v>
      </c>
      <c r="K133">
        <v>94948654</v>
      </c>
      <c r="L133">
        <v>0</v>
      </c>
      <c r="M133">
        <v>0</v>
      </c>
      <c r="N133">
        <v>0</v>
      </c>
      <c r="O133">
        <v>94948654</v>
      </c>
      <c r="P133">
        <v>0</v>
      </c>
      <c r="Q133">
        <v>94948654</v>
      </c>
      <c r="R133">
        <v>-5586178</v>
      </c>
      <c r="S133">
        <v>0</v>
      </c>
      <c r="T133">
        <v>-5586178</v>
      </c>
      <c r="U133">
        <v>2705105</v>
      </c>
      <c r="V133">
        <v>0</v>
      </c>
      <c r="W133">
        <v>2705105</v>
      </c>
      <c r="X133">
        <v>-2881073</v>
      </c>
      <c r="Y133">
        <v>0</v>
      </c>
      <c r="Z133">
        <v>0</v>
      </c>
      <c r="AA133">
        <v>0</v>
      </c>
      <c r="AB133">
        <v>-2881073</v>
      </c>
      <c r="AC133">
        <v>0</v>
      </c>
      <c r="AD133">
        <v>-2881073</v>
      </c>
      <c r="AE133">
        <v>2881073</v>
      </c>
      <c r="AF133">
        <v>0</v>
      </c>
      <c r="AG133">
        <v>2881073</v>
      </c>
      <c r="AH133">
        <v>-5123512</v>
      </c>
      <c r="AI133">
        <v>0</v>
      </c>
      <c r="AJ133">
        <v>-5123512</v>
      </c>
      <c r="AK133">
        <v>0</v>
      </c>
      <c r="AL133">
        <v>0</v>
      </c>
      <c r="AM133">
        <v>0</v>
      </c>
      <c r="AN133">
        <v>1886346</v>
      </c>
      <c r="AO133">
        <v>0</v>
      </c>
      <c r="AP133">
        <v>1886346</v>
      </c>
      <c r="AQ133">
        <v>-3237166</v>
      </c>
      <c r="AR133">
        <v>0</v>
      </c>
      <c r="AS133">
        <v>-3237166</v>
      </c>
      <c r="AT133">
        <v>-4978888</v>
      </c>
      <c r="AU133">
        <v>0</v>
      </c>
      <c r="AV133">
        <v>-4978888</v>
      </c>
      <c r="AW133">
        <v>-327000</v>
      </c>
      <c r="AX133">
        <v>0</v>
      </c>
      <c r="AY133">
        <v>-327000</v>
      </c>
      <c r="AZ133">
        <v>0</v>
      </c>
      <c r="BA133">
        <v>0</v>
      </c>
      <c r="BB133">
        <v>0</v>
      </c>
      <c r="BC133">
        <v>-8543054</v>
      </c>
      <c r="BD133">
        <v>0</v>
      </c>
      <c r="BE133">
        <v>0</v>
      </c>
      <c r="BF133">
        <v>0</v>
      </c>
      <c r="BG133">
        <v>-8543054</v>
      </c>
      <c r="BH133">
        <v>0</v>
      </c>
      <c r="BI133">
        <v>-8543054</v>
      </c>
      <c r="BJ133">
        <v>-54055</v>
      </c>
      <c r="BK133">
        <v>0</v>
      </c>
      <c r="BL133">
        <v>-54055</v>
      </c>
      <c r="BM133">
        <v>-2190293</v>
      </c>
      <c r="BN133">
        <v>0</v>
      </c>
      <c r="BO133">
        <v>-2190293</v>
      </c>
      <c r="BP133">
        <v>-2244348</v>
      </c>
      <c r="BQ133">
        <v>0</v>
      </c>
      <c r="BR133">
        <v>0</v>
      </c>
      <c r="BS133">
        <v>0</v>
      </c>
      <c r="BT133">
        <v>-2244348</v>
      </c>
      <c r="BU133">
        <v>0</v>
      </c>
      <c r="BV133">
        <v>-2244348</v>
      </c>
      <c r="BW133">
        <v>-132028</v>
      </c>
      <c r="BX133">
        <v>0</v>
      </c>
      <c r="BY133">
        <v>-132028</v>
      </c>
      <c r="BZ133">
        <v>-11960</v>
      </c>
      <c r="CA133">
        <v>0</v>
      </c>
      <c r="CB133">
        <v>-11960</v>
      </c>
      <c r="CC133">
        <v>-73668</v>
      </c>
      <c r="CD133">
        <v>0</v>
      </c>
      <c r="CE133">
        <v>-73668</v>
      </c>
      <c r="CF133">
        <v>0</v>
      </c>
      <c r="CG133">
        <v>0</v>
      </c>
      <c r="CH133">
        <v>0</v>
      </c>
      <c r="CI133">
        <v>0</v>
      </c>
      <c r="CJ133">
        <v>0</v>
      </c>
      <c r="CK133">
        <v>0</v>
      </c>
      <c r="CL133">
        <v>-46942</v>
      </c>
      <c r="CM133">
        <v>0</v>
      </c>
      <c r="CN133">
        <v>-46942</v>
      </c>
      <c r="CO133">
        <v>0</v>
      </c>
      <c r="CP133">
        <v>0</v>
      </c>
      <c r="CQ133">
        <v>-264598</v>
      </c>
      <c r="CR133">
        <v>0</v>
      </c>
      <c r="CS133">
        <v>0</v>
      </c>
      <c r="CT133">
        <v>0</v>
      </c>
      <c r="CU133">
        <v>-264598</v>
      </c>
      <c r="CV133">
        <v>0</v>
      </c>
      <c r="CW133">
        <v>-264598</v>
      </c>
      <c r="CX133">
        <v>0</v>
      </c>
      <c r="CY133">
        <v>0</v>
      </c>
      <c r="CZ133">
        <v>0</v>
      </c>
      <c r="DA133">
        <v>0</v>
      </c>
      <c r="DB133">
        <v>0</v>
      </c>
      <c r="DC133">
        <v>0</v>
      </c>
      <c r="DD133">
        <v>0</v>
      </c>
      <c r="DE133">
        <v>0</v>
      </c>
      <c r="DF133">
        <v>0</v>
      </c>
      <c r="DG133">
        <v>0</v>
      </c>
      <c r="DH133">
        <v>0</v>
      </c>
      <c r="DI133">
        <v>0</v>
      </c>
      <c r="DJ133">
        <v>0</v>
      </c>
      <c r="DK133">
        <v>0</v>
      </c>
      <c r="DL133">
        <v>0</v>
      </c>
      <c r="DM133">
        <v>0</v>
      </c>
      <c r="DN133">
        <v>0</v>
      </c>
      <c r="DO133">
        <v>0</v>
      </c>
      <c r="DP133">
        <v>0</v>
      </c>
      <c r="DQ133">
        <v>81015581</v>
      </c>
      <c r="DR133">
        <v>0</v>
      </c>
      <c r="DS133">
        <v>81015581</v>
      </c>
    </row>
    <row r="134" spans="1:123" ht="12.75" x14ac:dyDescent="0.2">
      <c r="A134" s="468">
        <v>127</v>
      </c>
      <c r="B134" s="473" t="s">
        <v>140</v>
      </c>
      <c r="C134" s="403" t="s">
        <v>529</v>
      </c>
      <c r="D134" s="474" t="s">
        <v>907</v>
      </c>
      <c r="E134" s="480" t="s">
        <v>560</v>
      </c>
      <c r="F134" t="s">
        <v>926</v>
      </c>
      <c r="G134">
        <v>131879378</v>
      </c>
      <c r="H134">
        <v>1357629</v>
      </c>
      <c r="I134">
        <v>133237007</v>
      </c>
      <c r="J134">
        <v>46.6</v>
      </c>
      <c r="K134">
        <v>61455790</v>
      </c>
      <c r="L134">
        <v>632655</v>
      </c>
      <c r="M134">
        <v>0</v>
      </c>
      <c r="N134">
        <v>200000</v>
      </c>
      <c r="O134">
        <v>61455790</v>
      </c>
      <c r="P134">
        <v>832655</v>
      </c>
      <c r="Q134">
        <v>62288445</v>
      </c>
      <c r="R134">
        <v>0</v>
      </c>
      <c r="S134">
        <v>0</v>
      </c>
      <c r="T134">
        <v>0</v>
      </c>
      <c r="U134">
        <v>0</v>
      </c>
      <c r="V134">
        <v>0</v>
      </c>
      <c r="W134">
        <v>0</v>
      </c>
      <c r="X134">
        <v>0</v>
      </c>
      <c r="Y134">
        <v>0</v>
      </c>
      <c r="Z134">
        <v>0</v>
      </c>
      <c r="AA134">
        <v>0</v>
      </c>
      <c r="AB134">
        <v>0</v>
      </c>
      <c r="AC134">
        <v>0</v>
      </c>
      <c r="AD134">
        <v>0</v>
      </c>
      <c r="AE134">
        <v>0</v>
      </c>
      <c r="AF134">
        <v>0</v>
      </c>
      <c r="AG134">
        <v>0</v>
      </c>
      <c r="AH134">
        <v>-8051500</v>
      </c>
      <c r="AI134">
        <v>-68500</v>
      </c>
      <c r="AJ134">
        <v>-8120000</v>
      </c>
      <c r="AK134">
        <v>0</v>
      </c>
      <c r="AL134">
        <v>0</v>
      </c>
      <c r="AM134">
        <v>0</v>
      </c>
      <c r="AN134">
        <v>1296135</v>
      </c>
      <c r="AO134">
        <v>12361</v>
      </c>
      <c r="AP134">
        <v>1308496</v>
      </c>
      <c r="AQ134">
        <v>-6755365</v>
      </c>
      <c r="AR134">
        <v>-56139</v>
      </c>
      <c r="AS134">
        <v>-6811504</v>
      </c>
      <c r="AT134">
        <v>-4564833</v>
      </c>
      <c r="AU134">
        <v>0</v>
      </c>
      <c r="AV134">
        <v>-4564833</v>
      </c>
      <c r="AW134">
        <v>-88077</v>
      </c>
      <c r="AX134">
        <v>0</v>
      </c>
      <c r="AY134">
        <v>-88077</v>
      </c>
      <c r="AZ134">
        <v>-125000</v>
      </c>
      <c r="BA134">
        <v>0</v>
      </c>
      <c r="BB134">
        <v>-125000</v>
      </c>
      <c r="BC134">
        <v>-11533275</v>
      </c>
      <c r="BD134">
        <v>-56139</v>
      </c>
      <c r="BE134">
        <v>0</v>
      </c>
      <c r="BF134">
        <v>0</v>
      </c>
      <c r="BG134">
        <v>-11533275</v>
      </c>
      <c r="BH134">
        <v>-56139</v>
      </c>
      <c r="BI134">
        <v>-11589414</v>
      </c>
      <c r="BJ134">
        <v>0</v>
      </c>
      <c r="BK134">
        <v>0</v>
      </c>
      <c r="BL134">
        <v>0</v>
      </c>
      <c r="BM134">
        <v>-1738688</v>
      </c>
      <c r="BN134">
        <v>-6036</v>
      </c>
      <c r="BO134">
        <v>-1744724</v>
      </c>
      <c r="BP134">
        <v>-1738688</v>
      </c>
      <c r="BQ134">
        <v>-6036</v>
      </c>
      <c r="BR134">
        <v>0</v>
      </c>
      <c r="BS134">
        <v>0</v>
      </c>
      <c r="BT134">
        <v>-1738688</v>
      </c>
      <c r="BU134">
        <v>-6036</v>
      </c>
      <c r="BV134">
        <v>-1744724</v>
      </c>
      <c r="BW134">
        <v>-368894</v>
      </c>
      <c r="BX134">
        <v>0</v>
      </c>
      <c r="BY134">
        <v>-368894</v>
      </c>
      <c r="BZ134">
        <v>-140698</v>
      </c>
      <c r="CA134">
        <v>0</v>
      </c>
      <c r="CB134">
        <v>-140698</v>
      </c>
      <c r="CC134">
        <v>-12727</v>
      </c>
      <c r="CD134">
        <v>0</v>
      </c>
      <c r="CE134">
        <v>-12727</v>
      </c>
      <c r="CF134">
        <v>0</v>
      </c>
      <c r="CG134">
        <v>0</v>
      </c>
      <c r="CH134">
        <v>0</v>
      </c>
      <c r="CI134">
        <v>0</v>
      </c>
      <c r="CJ134">
        <v>0</v>
      </c>
      <c r="CK134">
        <v>0</v>
      </c>
      <c r="CL134">
        <v>0</v>
      </c>
      <c r="CM134">
        <v>-481000</v>
      </c>
      <c r="CN134">
        <v>-481000</v>
      </c>
      <c r="CO134">
        <v>-481000</v>
      </c>
      <c r="CP134">
        <v>0</v>
      </c>
      <c r="CQ134">
        <v>-522319</v>
      </c>
      <c r="CR134">
        <v>-481000</v>
      </c>
      <c r="CS134">
        <v>0</v>
      </c>
      <c r="CT134">
        <v>0</v>
      </c>
      <c r="CU134">
        <v>-522319</v>
      </c>
      <c r="CV134">
        <v>-481000</v>
      </c>
      <c r="CW134">
        <v>-1003319</v>
      </c>
      <c r="CX134">
        <v>0</v>
      </c>
      <c r="CY134">
        <v>0</v>
      </c>
      <c r="CZ134">
        <v>0</v>
      </c>
      <c r="DA134">
        <v>-56293</v>
      </c>
      <c r="DB134">
        <v>0</v>
      </c>
      <c r="DC134">
        <v>-56293</v>
      </c>
      <c r="DD134">
        <v>-75000</v>
      </c>
      <c r="DE134">
        <v>0</v>
      </c>
      <c r="DF134">
        <v>-75000</v>
      </c>
      <c r="DG134">
        <v>-1500</v>
      </c>
      <c r="DH134">
        <v>0</v>
      </c>
      <c r="DI134">
        <v>-1500</v>
      </c>
      <c r="DJ134">
        <v>-132793</v>
      </c>
      <c r="DK134">
        <v>0</v>
      </c>
      <c r="DL134">
        <v>0</v>
      </c>
      <c r="DM134">
        <v>0</v>
      </c>
      <c r="DN134">
        <v>-132793</v>
      </c>
      <c r="DO134">
        <v>0</v>
      </c>
      <c r="DP134">
        <v>-132793</v>
      </c>
      <c r="DQ134">
        <v>47528715</v>
      </c>
      <c r="DR134">
        <v>289480</v>
      </c>
      <c r="DS134">
        <v>47818195</v>
      </c>
    </row>
    <row r="135" spans="1:123" ht="12.75" x14ac:dyDescent="0.2">
      <c r="A135" s="468">
        <v>128</v>
      </c>
      <c r="B135" s="473" t="s">
        <v>142</v>
      </c>
      <c r="C135" s="403" t="s">
        <v>897</v>
      </c>
      <c r="D135" s="474" t="s">
        <v>901</v>
      </c>
      <c r="E135" s="480" t="s">
        <v>141</v>
      </c>
      <c r="F135" t="s">
        <v>926</v>
      </c>
      <c r="G135">
        <v>119282738</v>
      </c>
      <c r="H135">
        <v>0</v>
      </c>
      <c r="I135">
        <v>119282738</v>
      </c>
      <c r="J135">
        <v>46.6</v>
      </c>
      <c r="K135">
        <v>55585756</v>
      </c>
      <c r="L135">
        <v>0</v>
      </c>
      <c r="M135">
        <v>0</v>
      </c>
      <c r="N135">
        <v>0</v>
      </c>
      <c r="O135">
        <v>55585756</v>
      </c>
      <c r="P135">
        <v>0</v>
      </c>
      <c r="Q135">
        <v>55585756</v>
      </c>
      <c r="R135">
        <v>-1138853</v>
      </c>
      <c r="S135">
        <v>0</v>
      </c>
      <c r="T135">
        <v>-1138853</v>
      </c>
      <c r="U135">
        <v>1563940</v>
      </c>
      <c r="V135">
        <v>0</v>
      </c>
      <c r="W135">
        <v>1563940</v>
      </c>
      <c r="X135">
        <v>425087</v>
      </c>
      <c r="Y135">
        <v>0</v>
      </c>
      <c r="Z135">
        <v>0</v>
      </c>
      <c r="AA135">
        <v>0</v>
      </c>
      <c r="AB135">
        <v>425087</v>
      </c>
      <c r="AC135">
        <v>0</v>
      </c>
      <c r="AD135">
        <v>425087</v>
      </c>
      <c r="AE135">
        <v>-425087</v>
      </c>
      <c r="AF135">
        <v>0</v>
      </c>
      <c r="AG135">
        <v>-425087</v>
      </c>
      <c r="AH135">
        <v>-3590090</v>
      </c>
      <c r="AI135">
        <v>0</v>
      </c>
      <c r="AJ135">
        <v>-3590090</v>
      </c>
      <c r="AK135">
        <v>0</v>
      </c>
      <c r="AL135">
        <v>0</v>
      </c>
      <c r="AM135">
        <v>0</v>
      </c>
      <c r="AN135">
        <v>1143295</v>
      </c>
      <c r="AO135">
        <v>0</v>
      </c>
      <c r="AP135">
        <v>1143295</v>
      </c>
      <c r="AQ135">
        <v>-2446795</v>
      </c>
      <c r="AR135">
        <v>0</v>
      </c>
      <c r="AS135">
        <v>-2446795</v>
      </c>
      <c r="AT135">
        <v>-5104474</v>
      </c>
      <c r="AU135">
        <v>0</v>
      </c>
      <c r="AV135">
        <v>-5104474</v>
      </c>
      <c r="AW135">
        <v>-60056</v>
      </c>
      <c r="AX135">
        <v>0</v>
      </c>
      <c r="AY135">
        <v>-60056</v>
      </c>
      <c r="AZ135">
        <v>0</v>
      </c>
      <c r="BA135">
        <v>0</v>
      </c>
      <c r="BB135">
        <v>0</v>
      </c>
      <c r="BC135">
        <v>-7611325</v>
      </c>
      <c r="BD135">
        <v>0</v>
      </c>
      <c r="BE135">
        <v>0</v>
      </c>
      <c r="BF135">
        <v>0</v>
      </c>
      <c r="BG135">
        <v>-7611325</v>
      </c>
      <c r="BH135">
        <v>0</v>
      </c>
      <c r="BI135">
        <v>-7611325</v>
      </c>
      <c r="BJ135">
        <v>0</v>
      </c>
      <c r="BK135">
        <v>0</v>
      </c>
      <c r="BL135">
        <v>0</v>
      </c>
      <c r="BM135">
        <v>-252582</v>
      </c>
      <c r="BN135">
        <v>0</v>
      </c>
      <c r="BO135">
        <v>-252582</v>
      </c>
      <c r="BP135">
        <v>-252582</v>
      </c>
      <c r="BQ135">
        <v>0</v>
      </c>
      <c r="BR135">
        <v>-316226</v>
      </c>
      <c r="BS135">
        <v>0</v>
      </c>
      <c r="BT135">
        <v>-568808</v>
      </c>
      <c r="BU135">
        <v>0</v>
      </c>
      <c r="BV135">
        <v>-568808</v>
      </c>
      <c r="BW135">
        <v>-100293</v>
      </c>
      <c r="BX135">
        <v>0</v>
      </c>
      <c r="BY135">
        <v>-100293</v>
      </c>
      <c r="BZ135">
        <v>-36862</v>
      </c>
      <c r="CA135">
        <v>0</v>
      </c>
      <c r="CB135">
        <v>-36862</v>
      </c>
      <c r="CC135">
        <v>0</v>
      </c>
      <c r="CD135">
        <v>0</v>
      </c>
      <c r="CE135">
        <v>0</v>
      </c>
      <c r="CF135">
        <v>0</v>
      </c>
      <c r="CG135">
        <v>0</v>
      </c>
      <c r="CH135">
        <v>0</v>
      </c>
      <c r="CI135">
        <v>0</v>
      </c>
      <c r="CJ135">
        <v>0</v>
      </c>
      <c r="CK135">
        <v>0</v>
      </c>
      <c r="CL135">
        <v>0</v>
      </c>
      <c r="CM135">
        <v>0</v>
      </c>
      <c r="CN135">
        <v>0</v>
      </c>
      <c r="CO135">
        <v>0</v>
      </c>
      <c r="CP135">
        <v>0</v>
      </c>
      <c r="CQ135">
        <v>-137155</v>
      </c>
      <c r="CR135">
        <v>0</v>
      </c>
      <c r="CS135">
        <v>0</v>
      </c>
      <c r="CT135">
        <v>0</v>
      </c>
      <c r="CU135">
        <v>-137155</v>
      </c>
      <c r="CV135">
        <v>0</v>
      </c>
      <c r="CW135">
        <v>-137155</v>
      </c>
      <c r="CX135">
        <v>0</v>
      </c>
      <c r="CY135">
        <v>0</v>
      </c>
      <c r="CZ135">
        <v>0</v>
      </c>
      <c r="DA135">
        <v>-23402</v>
      </c>
      <c r="DB135">
        <v>0</v>
      </c>
      <c r="DC135">
        <v>-23402</v>
      </c>
      <c r="DD135">
        <v>0</v>
      </c>
      <c r="DE135">
        <v>0</v>
      </c>
      <c r="DF135">
        <v>0</v>
      </c>
      <c r="DG135">
        <v>0</v>
      </c>
      <c r="DH135">
        <v>0</v>
      </c>
      <c r="DI135">
        <v>0</v>
      </c>
      <c r="DJ135">
        <v>-23402</v>
      </c>
      <c r="DK135">
        <v>0</v>
      </c>
      <c r="DL135">
        <v>0</v>
      </c>
      <c r="DM135">
        <v>0</v>
      </c>
      <c r="DN135">
        <v>-23402</v>
      </c>
      <c r="DO135">
        <v>0</v>
      </c>
      <c r="DP135">
        <v>-23402</v>
      </c>
      <c r="DQ135">
        <v>47670153</v>
      </c>
      <c r="DR135">
        <v>0</v>
      </c>
      <c r="DS135">
        <v>47670153</v>
      </c>
    </row>
    <row r="136" spans="1:123" ht="12.75" x14ac:dyDescent="0.2">
      <c r="A136" s="468">
        <v>129</v>
      </c>
      <c r="B136" s="473" t="s">
        <v>144</v>
      </c>
      <c r="C136" s="403" t="s">
        <v>897</v>
      </c>
      <c r="D136" s="474" t="s">
        <v>900</v>
      </c>
      <c r="E136" s="480" t="s">
        <v>143</v>
      </c>
      <c r="F136" t="s">
        <v>926</v>
      </c>
      <c r="G136">
        <v>69515125</v>
      </c>
      <c r="H136">
        <v>0</v>
      </c>
      <c r="I136">
        <v>69515125</v>
      </c>
      <c r="J136">
        <v>46.6</v>
      </c>
      <c r="K136">
        <v>32394048</v>
      </c>
      <c r="L136">
        <v>0</v>
      </c>
      <c r="M136">
        <v>0</v>
      </c>
      <c r="N136">
        <v>0</v>
      </c>
      <c r="O136">
        <v>32394048</v>
      </c>
      <c r="P136">
        <v>0</v>
      </c>
      <c r="Q136">
        <v>32394048</v>
      </c>
      <c r="R136">
        <v>-2044863</v>
      </c>
      <c r="S136">
        <v>0</v>
      </c>
      <c r="T136">
        <v>-2044863</v>
      </c>
      <c r="U136">
        <v>468540</v>
      </c>
      <c r="V136">
        <v>0</v>
      </c>
      <c r="W136">
        <v>468540</v>
      </c>
      <c r="X136">
        <v>-1576323</v>
      </c>
      <c r="Y136">
        <v>0</v>
      </c>
      <c r="Z136">
        <v>0</v>
      </c>
      <c r="AA136">
        <v>0</v>
      </c>
      <c r="AB136">
        <v>-1576323</v>
      </c>
      <c r="AC136">
        <v>0</v>
      </c>
      <c r="AD136">
        <v>-1576323</v>
      </c>
      <c r="AE136">
        <v>1576323</v>
      </c>
      <c r="AF136">
        <v>0</v>
      </c>
      <c r="AG136">
        <v>1576323</v>
      </c>
      <c r="AH136">
        <v>-3315823</v>
      </c>
      <c r="AI136">
        <v>0</v>
      </c>
      <c r="AJ136">
        <v>-3315823</v>
      </c>
      <c r="AK136">
        <v>0</v>
      </c>
      <c r="AL136">
        <v>0</v>
      </c>
      <c r="AM136">
        <v>0</v>
      </c>
      <c r="AN136">
        <v>557408</v>
      </c>
      <c r="AO136">
        <v>0</v>
      </c>
      <c r="AP136">
        <v>557408</v>
      </c>
      <c r="AQ136">
        <v>-2758415</v>
      </c>
      <c r="AR136">
        <v>0</v>
      </c>
      <c r="AS136">
        <v>-2758415</v>
      </c>
      <c r="AT136">
        <v>-1066447</v>
      </c>
      <c r="AU136">
        <v>0</v>
      </c>
      <c r="AV136">
        <v>-1066447</v>
      </c>
      <c r="AW136">
        <v>-86441</v>
      </c>
      <c r="AX136">
        <v>0</v>
      </c>
      <c r="AY136">
        <v>-86441</v>
      </c>
      <c r="AZ136">
        <v>-15826</v>
      </c>
      <c r="BA136">
        <v>0</v>
      </c>
      <c r="BB136">
        <v>-15826</v>
      </c>
      <c r="BC136">
        <v>-3927129</v>
      </c>
      <c r="BD136">
        <v>0</v>
      </c>
      <c r="BE136">
        <v>0</v>
      </c>
      <c r="BF136">
        <v>0</v>
      </c>
      <c r="BG136">
        <v>-3927129</v>
      </c>
      <c r="BH136">
        <v>0</v>
      </c>
      <c r="BI136">
        <v>-3927129</v>
      </c>
      <c r="BJ136">
        <v>-35000</v>
      </c>
      <c r="BK136">
        <v>0</v>
      </c>
      <c r="BL136">
        <v>-35000</v>
      </c>
      <c r="BM136">
        <v>-500000</v>
      </c>
      <c r="BN136">
        <v>0</v>
      </c>
      <c r="BO136">
        <v>-500000</v>
      </c>
      <c r="BP136">
        <v>-535000</v>
      </c>
      <c r="BQ136">
        <v>0</v>
      </c>
      <c r="BR136">
        <v>0</v>
      </c>
      <c r="BS136">
        <v>0</v>
      </c>
      <c r="BT136">
        <v>-535000</v>
      </c>
      <c r="BU136">
        <v>0</v>
      </c>
      <c r="BV136">
        <v>-535000</v>
      </c>
      <c r="BW136">
        <v>-37822</v>
      </c>
      <c r="BX136">
        <v>0</v>
      </c>
      <c r="BY136">
        <v>-37822</v>
      </c>
      <c r="BZ136">
        <v>-166979</v>
      </c>
      <c r="CA136">
        <v>0</v>
      </c>
      <c r="CB136">
        <v>-166979</v>
      </c>
      <c r="CC136">
        <v>0</v>
      </c>
      <c r="CD136">
        <v>0</v>
      </c>
      <c r="CE136">
        <v>0</v>
      </c>
      <c r="CF136">
        <v>-6083</v>
      </c>
      <c r="CG136">
        <v>0</v>
      </c>
      <c r="CH136">
        <v>-6083</v>
      </c>
      <c r="CI136">
        <v>0</v>
      </c>
      <c r="CJ136">
        <v>0</v>
      </c>
      <c r="CK136">
        <v>0</v>
      </c>
      <c r="CL136">
        <v>0</v>
      </c>
      <c r="CM136">
        <v>0</v>
      </c>
      <c r="CN136">
        <v>0</v>
      </c>
      <c r="CO136">
        <v>0</v>
      </c>
      <c r="CP136">
        <v>0</v>
      </c>
      <c r="CQ136">
        <v>-210884</v>
      </c>
      <c r="CR136">
        <v>0</v>
      </c>
      <c r="CS136">
        <v>-71971</v>
      </c>
      <c r="CT136">
        <v>0</v>
      </c>
      <c r="CU136">
        <v>-282855</v>
      </c>
      <c r="CV136">
        <v>0</v>
      </c>
      <c r="CW136">
        <v>-282855</v>
      </c>
      <c r="CX136">
        <v>0</v>
      </c>
      <c r="CY136">
        <v>0</v>
      </c>
      <c r="CZ136">
        <v>0</v>
      </c>
      <c r="DA136">
        <v>-5832</v>
      </c>
      <c r="DB136">
        <v>0</v>
      </c>
      <c r="DC136">
        <v>-5832</v>
      </c>
      <c r="DD136">
        <v>-15522</v>
      </c>
      <c r="DE136">
        <v>0</v>
      </c>
      <c r="DF136">
        <v>-15522</v>
      </c>
      <c r="DG136">
        <v>-3000</v>
      </c>
      <c r="DH136">
        <v>0</v>
      </c>
      <c r="DI136">
        <v>-3000</v>
      </c>
      <c r="DJ136">
        <v>-24354</v>
      </c>
      <c r="DK136">
        <v>0</v>
      </c>
      <c r="DL136">
        <v>0</v>
      </c>
      <c r="DM136">
        <v>0</v>
      </c>
      <c r="DN136">
        <v>-24354</v>
      </c>
      <c r="DO136">
        <v>0</v>
      </c>
      <c r="DP136">
        <v>-24354</v>
      </c>
      <c r="DQ136">
        <v>26048387</v>
      </c>
      <c r="DR136">
        <v>0</v>
      </c>
      <c r="DS136">
        <v>26048387</v>
      </c>
    </row>
    <row r="137" spans="1:123" ht="12.75" x14ac:dyDescent="0.2">
      <c r="A137" s="468">
        <v>130</v>
      </c>
      <c r="B137" s="473" t="s">
        <v>146</v>
      </c>
      <c r="C137" s="403" t="s">
        <v>902</v>
      </c>
      <c r="D137" s="474" t="s">
        <v>903</v>
      </c>
      <c r="E137" s="480" t="s">
        <v>145</v>
      </c>
      <c r="F137" t="s">
        <v>926</v>
      </c>
      <c r="G137">
        <v>808953000</v>
      </c>
      <c r="H137">
        <v>0</v>
      </c>
      <c r="I137">
        <v>808953000</v>
      </c>
      <c r="J137">
        <v>46.6</v>
      </c>
      <c r="K137">
        <v>376972098</v>
      </c>
      <c r="L137">
        <v>0</v>
      </c>
      <c r="M137">
        <v>2432000</v>
      </c>
      <c r="N137">
        <v>0</v>
      </c>
      <c r="O137">
        <v>379404098</v>
      </c>
      <c r="P137">
        <v>0</v>
      </c>
      <c r="Q137">
        <v>379404098</v>
      </c>
      <c r="R137">
        <v>-4210518</v>
      </c>
      <c r="S137">
        <v>0</v>
      </c>
      <c r="T137">
        <v>-4210518</v>
      </c>
      <c r="U137">
        <v>10935315</v>
      </c>
      <c r="V137">
        <v>0</v>
      </c>
      <c r="W137">
        <v>10935315</v>
      </c>
      <c r="X137">
        <v>6724797</v>
      </c>
      <c r="Y137">
        <v>0</v>
      </c>
      <c r="Z137">
        <v>0</v>
      </c>
      <c r="AA137">
        <v>0</v>
      </c>
      <c r="AB137">
        <v>6724797</v>
      </c>
      <c r="AC137">
        <v>0</v>
      </c>
      <c r="AD137">
        <v>6724797</v>
      </c>
      <c r="AE137">
        <v>-6724797</v>
      </c>
      <c r="AF137">
        <v>0</v>
      </c>
      <c r="AG137">
        <v>-6724797</v>
      </c>
      <c r="AH137">
        <v>-5291380</v>
      </c>
      <c r="AI137">
        <v>0</v>
      </c>
      <c r="AJ137">
        <v>-5291380</v>
      </c>
      <c r="AK137">
        <v>0</v>
      </c>
      <c r="AL137">
        <v>0</v>
      </c>
      <c r="AM137">
        <v>0</v>
      </c>
      <c r="AN137">
        <v>9557715</v>
      </c>
      <c r="AO137">
        <v>0</v>
      </c>
      <c r="AP137">
        <v>9557715</v>
      </c>
      <c r="AQ137">
        <v>4266335</v>
      </c>
      <c r="AR137">
        <v>0</v>
      </c>
      <c r="AS137">
        <v>4266335</v>
      </c>
      <c r="AT137">
        <v>-9739630</v>
      </c>
      <c r="AU137">
        <v>0</v>
      </c>
      <c r="AV137">
        <v>-9739630</v>
      </c>
      <c r="AW137">
        <v>-67449</v>
      </c>
      <c r="AX137">
        <v>0</v>
      </c>
      <c r="AY137">
        <v>-67449</v>
      </c>
      <c r="AZ137">
        <v>0</v>
      </c>
      <c r="BA137">
        <v>0</v>
      </c>
      <c r="BB137">
        <v>0</v>
      </c>
      <c r="BC137">
        <v>-5540744</v>
      </c>
      <c r="BD137">
        <v>0</v>
      </c>
      <c r="BE137">
        <v>-1000000</v>
      </c>
      <c r="BF137">
        <v>0</v>
      </c>
      <c r="BG137">
        <v>-6540744</v>
      </c>
      <c r="BH137">
        <v>0</v>
      </c>
      <c r="BI137">
        <v>-6540744</v>
      </c>
      <c r="BJ137">
        <v>0</v>
      </c>
      <c r="BK137">
        <v>0</v>
      </c>
      <c r="BL137">
        <v>0</v>
      </c>
      <c r="BM137">
        <v>-8751591</v>
      </c>
      <c r="BN137">
        <v>0</v>
      </c>
      <c r="BO137">
        <v>-8751591</v>
      </c>
      <c r="BP137">
        <v>-8751591</v>
      </c>
      <c r="BQ137">
        <v>0</v>
      </c>
      <c r="BR137">
        <v>-5248409</v>
      </c>
      <c r="BS137">
        <v>0</v>
      </c>
      <c r="BT137">
        <v>-14000000</v>
      </c>
      <c r="BU137">
        <v>0</v>
      </c>
      <c r="BV137">
        <v>-14000000</v>
      </c>
      <c r="BW137">
        <v>-220446</v>
      </c>
      <c r="BX137">
        <v>0</v>
      </c>
      <c r="BY137">
        <v>-220446</v>
      </c>
      <c r="BZ137">
        <v>-13927</v>
      </c>
      <c r="CA137">
        <v>0</v>
      </c>
      <c r="CB137">
        <v>-13927</v>
      </c>
      <c r="CC137">
        <v>0</v>
      </c>
      <c r="CD137">
        <v>0</v>
      </c>
      <c r="CE137">
        <v>0</v>
      </c>
      <c r="CF137">
        <v>0</v>
      </c>
      <c r="CG137">
        <v>0</v>
      </c>
      <c r="CH137">
        <v>0</v>
      </c>
      <c r="CI137">
        <v>0</v>
      </c>
      <c r="CJ137">
        <v>0</v>
      </c>
      <c r="CK137">
        <v>0</v>
      </c>
      <c r="CL137">
        <v>0</v>
      </c>
      <c r="CM137">
        <v>0</v>
      </c>
      <c r="CN137">
        <v>0</v>
      </c>
      <c r="CO137">
        <v>0</v>
      </c>
      <c r="CP137">
        <v>0</v>
      </c>
      <c r="CQ137">
        <v>-234373</v>
      </c>
      <c r="CR137">
        <v>0</v>
      </c>
      <c r="CS137">
        <v>0</v>
      </c>
      <c r="CT137">
        <v>0</v>
      </c>
      <c r="CU137">
        <v>-234373</v>
      </c>
      <c r="CV137">
        <v>0</v>
      </c>
      <c r="CW137">
        <v>-234373</v>
      </c>
      <c r="CX137">
        <v>0</v>
      </c>
      <c r="CY137">
        <v>0</v>
      </c>
      <c r="CZ137">
        <v>0</v>
      </c>
      <c r="DA137">
        <v>-100000</v>
      </c>
      <c r="DB137">
        <v>0</v>
      </c>
      <c r="DC137">
        <v>-100000</v>
      </c>
      <c r="DD137">
        <v>0</v>
      </c>
      <c r="DE137">
        <v>0</v>
      </c>
      <c r="DF137">
        <v>0</v>
      </c>
      <c r="DG137">
        <v>0</v>
      </c>
      <c r="DH137">
        <v>0</v>
      </c>
      <c r="DI137">
        <v>0</v>
      </c>
      <c r="DJ137">
        <v>-100000</v>
      </c>
      <c r="DK137">
        <v>0</v>
      </c>
      <c r="DL137">
        <v>0</v>
      </c>
      <c r="DM137">
        <v>0</v>
      </c>
      <c r="DN137">
        <v>-100000</v>
      </c>
      <c r="DO137">
        <v>0</v>
      </c>
      <c r="DP137">
        <v>-100000</v>
      </c>
      <c r="DQ137">
        <v>365253778</v>
      </c>
      <c r="DR137">
        <v>0</v>
      </c>
      <c r="DS137">
        <v>365253778</v>
      </c>
    </row>
    <row r="138" spans="1:123" ht="12.75" x14ac:dyDescent="0.2">
      <c r="A138" s="468">
        <v>131</v>
      </c>
      <c r="B138" s="473" t="s">
        <v>148</v>
      </c>
      <c r="C138" s="403" t="s">
        <v>897</v>
      </c>
      <c r="D138" s="474" t="s">
        <v>900</v>
      </c>
      <c r="E138" s="480" t="s">
        <v>570</v>
      </c>
      <c r="F138" t="s">
        <v>926</v>
      </c>
      <c r="G138">
        <v>82985939</v>
      </c>
      <c r="H138">
        <v>2095000</v>
      </c>
      <c r="I138">
        <v>85080939</v>
      </c>
      <c r="J138">
        <v>46.6</v>
      </c>
      <c r="K138">
        <v>38671448</v>
      </c>
      <c r="L138">
        <v>976270</v>
      </c>
      <c r="M138">
        <v>172414</v>
      </c>
      <c r="N138">
        <v>168000</v>
      </c>
      <c r="O138">
        <v>38843862</v>
      </c>
      <c r="P138">
        <v>1144270</v>
      </c>
      <c r="Q138">
        <v>39988132</v>
      </c>
      <c r="R138">
        <v>-1552065</v>
      </c>
      <c r="S138">
        <v>0</v>
      </c>
      <c r="T138">
        <v>-1552065</v>
      </c>
      <c r="U138">
        <v>715538</v>
      </c>
      <c r="V138">
        <v>60074</v>
      </c>
      <c r="W138">
        <v>775612</v>
      </c>
      <c r="X138">
        <v>-836527</v>
      </c>
      <c r="Y138">
        <v>60074</v>
      </c>
      <c r="Z138">
        <v>0</v>
      </c>
      <c r="AA138">
        <v>0</v>
      </c>
      <c r="AB138">
        <v>-836527</v>
      </c>
      <c r="AC138">
        <v>60074</v>
      </c>
      <c r="AD138">
        <v>-776453</v>
      </c>
      <c r="AE138">
        <v>836527</v>
      </c>
      <c r="AF138">
        <v>-60074</v>
      </c>
      <c r="AG138">
        <v>776453</v>
      </c>
      <c r="AH138">
        <v>-3049900</v>
      </c>
      <c r="AI138">
        <v>0</v>
      </c>
      <c r="AJ138">
        <v>-3049900</v>
      </c>
      <c r="AK138">
        <v>-2436</v>
      </c>
      <c r="AL138">
        <v>0</v>
      </c>
      <c r="AM138">
        <v>-2436</v>
      </c>
      <c r="AN138">
        <v>733706</v>
      </c>
      <c r="AO138">
        <v>27235</v>
      </c>
      <c r="AP138">
        <v>760941</v>
      </c>
      <c r="AQ138">
        <v>-2316194</v>
      </c>
      <c r="AR138">
        <v>27235</v>
      </c>
      <c r="AS138">
        <v>-2288959</v>
      </c>
      <c r="AT138">
        <v>-2237298</v>
      </c>
      <c r="AU138">
        <v>0</v>
      </c>
      <c r="AV138">
        <v>-2237298</v>
      </c>
      <c r="AW138">
        <v>-5978</v>
      </c>
      <c r="AX138">
        <v>0</v>
      </c>
      <c r="AY138">
        <v>-5978</v>
      </c>
      <c r="AZ138">
        <v>-6921</v>
      </c>
      <c r="BA138">
        <v>0</v>
      </c>
      <c r="BB138">
        <v>-6921</v>
      </c>
      <c r="BC138">
        <v>-4566391</v>
      </c>
      <c r="BD138">
        <v>27235</v>
      </c>
      <c r="BE138">
        <v>-376613</v>
      </c>
      <c r="BF138">
        <v>0</v>
      </c>
      <c r="BG138">
        <v>-4943004</v>
      </c>
      <c r="BH138">
        <v>27235</v>
      </c>
      <c r="BI138">
        <v>-4915769</v>
      </c>
      <c r="BJ138">
        <v>-100000</v>
      </c>
      <c r="BK138">
        <v>0</v>
      </c>
      <c r="BL138">
        <v>-100000</v>
      </c>
      <c r="BM138">
        <v>-322108</v>
      </c>
      <c r="BN138">
        <v>0</v>
      </c>
      <c r="BO138">
        <v>-322108</v>
      </c>
      <c r="BP138">
        <v>-422108</v>
      </c>
      <c r="BQ138">
        <v>0</v>
      </c>
      <c r="BR138">
        <v>-209366</v>
      </c>
      <c r="BS138">
        <v>0</v>
      </c>
      <c r="BT138">
        <v>-631474</v>
      </c>
      <c r="BU138">
        <v>0</v>
      </c>
      <c r="BV138">
        <v>-631474</v>
      </c>
      <c r="BW138">
        <v>-70097</v>
      </c>
      <c r="BX138">
        <v>0</v>
      </c>
      <c r="BY138">
        <v>-70097</v>
      </c>
      <c r="BZ138">
        <v>-75763</v>
      </c>
      <c r="CA138">
        <v>0</v>
      </c>
      <c r="CB138">
        <v>-75763</v>
      </c>
      <c r="CC138">
        <v>-1494</v>
      </c>
      <c r="CD138">
        <v>0</v>
      </c>
      <c r="CE138">
        <v>-1494</v>
      </c>
      <c r="CF138">
        <v>0</v>
      </c>
      <c r="CG138">
        <v>0</v>
      </c>
      <c r="CH138">
        <v>0</v>
      </c>
      <c r="CI138">
        <v>0</v>
      </c>
      <c r="CJ138">
        <v>0</v>
      </c>
      <c r="CK138">
        <v>0</v>
      </c>
      <c r="CL138">
        <v>0</v>
      </c>
      <c r="CM138">
        <v>-251424</v>
      </c>
      <c r="CN138">
        <v>-251424</v>
      </c>
      <c r="CO138">
        <v>-251424</v>
      </c>
      <c r="CP138">
        <v>0</v>
      </c>
      <c r="CQ138">
        <v>-147354</v>
      </c>
      <c r="CR138">
        <v>-251424</v>
      </c>
      <c r="CS138">
        <v>0</v>
      </c>
      <c r="CT138">
        <v>0</v>
      </c>
      <c r="CU138">
        <v>-147354</v>
      </c>
      <c r="CV138">
        <v>-251424</v>
      </c>
      <c r="CW138">
        <v>-398778</v>
      </c>
      <c r="CX138">
        <v>-116038</v>
      </c>
      <c r="CY138">
        <v>0</v>
      </c>
      <c r="CZ138">
        <v>-116038</v>
      </c>
      <c r="DA138">
        <v>0</v>
      </c>
      <c r="DB138">
        <v>0</v>
      </c>
      <c r="DC138">
        <v>0</v>
      </c>
      <c r="DD138">
        <v>-6921</v>
      </c>
      <c r="DE138">
        <v>0</v>
      </c>
      <c r="DF138">
        <v>-6921</v>
      </c>
      <c r="DG138">
        <v>-1500</v>
      </c>
      <c r="DH138">
        <v>0</v>
      </c>
      <c r="DI138">
        <v>-1500</v>
      </c>
      <c r="DJ138">
        <v>-124459</v>
      </c>
      <c r="DK138">
        <v>0</v>
      </c>
      <c r="DL138">
        <v>0</v>
      </c>
      <c r="DM138">
        <v>0</v>
      </c>
      <c r="DN138">
        <v>-124459</v>
      </c>
      <c r="DO138">
        <v>0</v>
      </c>
      <c r="DP138">
        <v>-124459</v>
      </c>
      <c r="DQ138">
        <v>32161044</v>
      </c>
      <c r="DR138">
        <v>980155</v>
      </c>
      <c r="DS138">
        <v>33141199</v>
      </c>
    </row>
    <row r="139" spans="1:123" ht="12.75" x14ac:dyDescent="0.2">
      <c r="A139" s="468">
        <v>132</v>
      </c>
      <c r="B139" s="473" t="s">
        <v>150</v>
      </c>
      <c r="C139" s="403" t="s">
        <v>897</v>
      </c>
      <c r="D139" s="474" t="s">
        <v>898</v>
      </c>
      <c r="E139" s="480" t="s">
        <v>149</v>
      </c>
      <c r="F139" t="s">
        <v>926</v>
      </c>
      <c r="G139">
        <v>113414197</v>
      </c>
      <c r="H139">
        <v>0</v>
      </c>
      <c r="I139">
        <v>113414197</v>
      </c>
      <c r="J139">
        <v>46.6</v>
      </c>
      <c r="K139">
        <v>52851016</v>
      </c>
      <c r="L139">
        <v>0</v>
      </c>
      <c r="M139">
        <v>65274</v>
      </c>
      <c r="N139">
        <v>0</v>
      </c>
      <c r="O139">
        <v>52916290</v>
      </c>
      <c r="P139">
        <v>0</v>
      </c>
      <c r="Q139">
        <v>52916290</v>
      </c>
      <c r="R139">
        <v>-2420517</v>
      </c>
      <c r="S139">
        <v>0</v>
      </c>
      <c r="T139">
        <v>-2420517</v>
      </c>
      <c r="U139">
        <v>1559210</v>
      </c>
      <c r="V139">
        <v>0</v>
      </c>
      <c r="W139">
        <v>1559210</v>
      </c>
      <c r="X139">
        <v>-861307</v>
      </c>
      <c r="Y139">
        <v>0</v>
      </c>
      <c r="Z139">
        <v>0</v>
      </c>
      <c r="AA139">
        <v>0</v>
      </c>
      <c r="AB139">
        <v>-861307</v>
      </c>
      <c r="AC139">
        <v>0</v>
      </c>
      <c r="AD139">
        <v>-861307</v>
      </c>
      <c r="AE139">
        <v>861307</v>
      </c>
      <c r="AF139">
        <v>0</v>
      </c>
      <c r="AG139">
        <v>861307</v>
      </c>
      <c r="AH139">
        <v>-3892161</v>
      </c>
      <c r="AI139">
        <v>0</v>
      </c>
      <c r="AJ139">
        <v>-3892161</v>
      </c>
      <c r="AK139">
        <v>-3162</v>
      </c>
      <c r="AL139">
        <v>0</v>
      </c>
      <c r="AM139">
        <v>-3162</v>
      </c>
      <c r="AN139">
        <v>917931</v>
      </c>
      <c r="AO139">
        <v>0</v>
      </c>
      <c r="AP139">
        <v>917931</v>
      </c>
      <c r="AQ139">
        <v>-2974230</v>
      </c>
      <c r="AR139">
        <v>0</v>
      </c>
      <c r="AS139">
        <v>-2974230</v>
      </c>
      <c r="AT139">
        <v>-3283939</v>
      </c>
      <c r="AU139">
        <v>0</v>
      </c>
      <c r="AV139">
        <v>-3283939</v>
      </c>
      <c r="AW139">
        <v>-57336</v>
      </c>
      <c r="AX139">
        <v>0</v>
      </c>
      <c r="AY139">
        <v>-57336</v>
      </c>
      <c r="AZ139">
        <v>-12443</v>
      </c>
      <c r="BA139">
        <v>0</v>
      </c>
      <c r="BB139">
        <v>-12443</v>
      </c>
      <c r="BC139">
        <v>-6327948</v>
      </c>
      <c r="BD139">
        <v>0</v>
      </c>
      <c r="BE139">
        <v>0</v>
      </c>
      <c r="BF139">
        <v>0</v>
      </c>
      <c r="BG139">
        <v>-6327948</v>
      </c>
      <c r="BH139">
        <v>0</v>
      </c>
      <c r="BI139">
        <v>-6327948</v>
      </c>
      <c r="BJ139">
        <v>0</v>
      </c>
      <c r="BK139">
        <v>0</v>
      </c>
      <c r="BL139">
        <v>0</v>
      </c>
      <c r="BM139">
        <v>-1194855</v>
      </c>
      <c r="BN139">
        <v>0</v>
      </c>
      <c r="BO139">
        <v>-1194855</v>
      </c>
      <c r="BP139">
        <v>-1194855</v>
      </c>
      <c r="BQ139">
        <v>0</v>
      </c>
      <c r="BR139">
        <v>0</v>
      </c>
      <c r="BS139">
        <v>0</v>
      </c>
      <c r="BT139">
        <v>-1194855</v>
      </c>
      <c r="BU139">
        <v>0</v>
      </c>
      <c r="BV139">
        <v>-1194855</v>
      </c>
      <c r="BW139">
        <v>-65923</v>
      </c>
      <c r="BX139">
        <v>0</v>
      </c>
      <c r="BY139">
        <v>-65923</v>
      </c>
      <c r="BZ139">
        <v>-449442</v>
      </c>
      <c r="CA139">
        <v>0</v>
      </c>
      <c r="CB139">
        <v>-449442</v>
      </c>
      <c r="CC139">
        <v>-4069</v>
      </c>
      <c r="CD139">
        <v>0</v>
      </c>
      <c r="CE139">
        <v>-4069</v>
      </c>
      <c r="CF139">
        <v>0</v>
      </c>
      <c r="CG139">
        <v>0</v>
      </c>
      <c r="CH139">
        <v>0</v>
      </c>
      <c r="CI139">
        <v>0</v>
      </c>
      <c r="CJ139">
        <v>0</v>
      </c>
      <c r="CK139">
        <v>0</v>
      </c>
      <c r="CL139">
        <v>0</v>
      </c>
      <c r="CM139">
        <v>0</v>
      </c>
      <c r="CN139">
        <v>0</v>
      </c>
      <c r="CO139">
        <v>0</v>
      </c>
      <c r="CP139">
        <v>0</v>
      </c>
      <c r="CQ139">
        <v>-519434</v>
      </c>
      <c r="CR139">
        <v>0</v>
      </c>
      <c r="CS139">
        <v>0</v>
      </c>
      <c r="CT139">
        <v>0</v>
      </c>
      <c r="CU139">
        <v>-519434</v>
      </c>
      <c r="CV139">
        <v>0</v>
      </c>
      <c r="CW139">
        <v>-519434</v>
      </c>
      <c r="CX139">
        <v>-140544</v>
      </c>
      <c r="CY139">
        <v>0</v>
      </c>
      <c r="CZ139">
        <v>-140544</v>
      </c>
      <c r="DA139">
        <v>-6998</v>
      </c>
      <c r="DB139">
        <v>0</v>
      </c>
      <c r="DC139">
        <v>-6998</v>
      </c>
      <c r="DD139">
        <v>-9817</v>
      </c>
      <c r="DE139">
        <v>0</v>
      </c>
      <c r="DF139">
        <v>-9817</v>
      </c>
      <c r="DG139">
        <v>-3000</v>
      </c>
      <c r="DH139">
        <v>0</v>
      </c>
      <c r="DI139">
        <v>-3000</v>
      </c>
      <c r="DJ139">
        <v>-160359</v>
      </c>
      <c r="DK139">
        <v>0</v>
      </c>
      <c r="DL139">
        <v>0</v>
      </c>
      <c r="DM139">
        <v>0</v>
      </c>
      <c r="DN139">
        <v>-160359</v>
      </c>
      <c r="DO139">
        <v>0</v>
      </c>
      <c r="DP139">
        <v>-160359</v>
      </c>
      <c r="DQ139">
        <v>43852387</v>
      </c>
      <c r="DR139">
        <v>0</v>
      </c>
      <c r="DS139">
        <v>43852387</v>
      </c>
    </row>
    <row r="140" spans="1:123" ht="12.75" x14ac:dyDescent="0.2">
      <c r="A140" s="468">
        <v>133</v>
      </c>
      <c r="B140" s="473" t="s">
        <v>152</v>
      </c>
      <c r="C140" s="403" t="s">
        <v>902</v>
      </c>
      <c r="D140" s="474" t="s">
        <v>903</v>
      </c>
      <c r="E140" s="480" t="s">
        <v>151</v>
      </c>
      <c r="F140" t="s">
        <v>926</v>
      </c>
      <c r="G140">
        <v>468361652</v>
      </c>
      <c r="H140">
        <v>0</v>
      </c>
      <c r="I140">
        <v>468361652</v>
      </c>
      <c r="J140">
        <v>46.6</v>
      </c>
      <c r="K140">
        <v>218256530</v>
      </c>
      <c r="L140">
        <v>0</v>
      </c>
      <c r="M140">
        <v>0</v>
      </c>
      <c r="N140">
        <v>0</v>
      </c>
      <c r="O140">
        <v>218256530</v>
      </c>
      <c r="P140">
        <v>0</v>
      </c>
      <c r="Q140">
        <v>218256530</v>
      </c>
      <c r="R140">
        <v>-19709914</v>
      </c>
      <c r="S140">
        <v>0</v>
      </c>
      <c r="T140">
        <v>-19709914</v>
      </c>
      <c r="U140">
        <v>5204850</v>
      </c>
      <c r="V140">
        <v>0</v>
      </c>
      <c r="W140">
        <v>5204850</v>
      </c>
      <c r="X140">
        <v>-14505064</v>
      </c>
      <c r="Y140">
        <v>0</v>
      </c>
      <c r="Z140">
        <v>0</v>
      </c>
      <c r="AA140">
        <v>0</v>
      </c>
      <c r="AB140">
        <v>-14505064</v>
      </c>
      <c r="AC140">
        <v>0</v>
      </c>
      <c r="AD140">
        <v>-14505064</v>
      </c>
      <c r="AE140">
        <v>14505064</v>
      </c>
      <c r="AF140">
        <v>0</v>
      </c>
      <c r="AG140">
        <v>14505064</v>
      </c>
      <c r="AH140">
        <v>-4141656</v>
      </c>
      <c r="AI140">
        <v>0</v>
      </c>
      <c r="AJ140">
        <v>-4141656</v>
      </c>
      <c r="AK140">
        <v>0</v>
      </c>
      <c r="AL140">
        <v>0</v>
      </c>
      <c r="AM140">
        <v>0</v>
      </c>
      <c r="AN140">
        <v>5206257</v>
      </c>
      <c r="AO140">
        <v>0</v>
      </c>
      <c r="AP140">
        <v>5206257</v>
      </c>
      <c r="AQ140">
        <v>1064601</v>
      </c>
      <c r="AR140">
        <v>0</v>
      </c>
      <c r="AS140">
        <v>1064601</v>
      </c>
      <c r="AT140">
        <v>-5737003</v>
      </c>
      <c r="AU140">
        <v>0</v>
      </c>
      <c r="AV140">
        <v>-5737003</v>
      </c>
      <c r="AW140">
        <v>-48538</v>
      </c>
      <c r="AX140">
        <v>0</v>
      </c>
      <c r="AY140">
        <v>-48538</v>
      </c>
      <c r="AZ140">
        <v>0</v>
      </c>
      <c r="BA140">
        <v>0</v>
      </c>
      <c r="BB140">
        <v>0</v>
      </c>
      <c r="BC140">
        <v>-4720940</v>
      </c>
      <c r="BD140">
        <v>0</v>
      </c>
      <c r="BE140">
        <v>0</v>
      </c>
      <c r="BF140">
        <v>0</v>
      </c>
      <c r="BG140">
        <v>-4720940</v>
      </c>
      <c r="BH140">
        <v>0</v>
      </c>
      <c r="BI140">
        <v>-4720940</v>
      </c>
      <c r="BJ140">
        <v>0</v>
      </c>
      <c r="BK140">
        <v>0</v>
      </c>
      <c r="BL140">
        <v>0</v>
      </c>
      <c r="BM140">
        <v>-8414095</v>
      </c>
      <c r="BN140">
        <v>0</v>
      </c>
      <c r="BO140">
        <v>-8414095</v>
      </c>
      <c r="BP140">
        <v>-8414095</v>
      </c>
      <c r="BQ140">
        <v>0</v>
      </c>
      <c r="BR140">
        <v>0</v>
      </c>
      <c r="BS140">
        <v>0</v>
      </c>
      <c r="BT140">
        <v>-8414095</v>
      </c>
      <c r="BU140">
        <v>0</v>
      </c>
      <c r="BV140">
        <v>-8414095</v>
      </c>
      <c r="BW140">
        <v>-306516</v>
      </c>
      <c r="BX140">
        <v>0</v>
      </c>
      <c r="BY140">
        <v>-306516</v>
      </c>
      <c r="BZ140">
        <v>-577235</v>
      </c>
      <c r="CA140">
        <v>0</v>
      </c>
      <c r="CB140">
        <v>-577235</v>
      </c>
      <c r="CC140">
        <v>-1662</v>
      </c>
      <c r="CD140">
        <v>0</v>
      </c>
      <c r="CE140">
        <v>-1662</v>
      </c>
      <c r="CF140">
        <v>0</v>
      </c>
      <c r="CG140">
        <v>0</v>
      </c>
      <c r="CH140">
        <v>0</v>
      </c>
      <c r="CI140">
        <v>0</v>
      </c>
      <c r="CJ140">
        <v>0</v>
      </c>
      <c r="CK140">
        <v>0</v>
      </c>
      <c r="CL140">
        <v>0</v>
      </c>
      <c r="CM140">
        <v>0</v>
      </c>
      <c r="CN140">
        <v>0</v>
      </c>
      <c r="CO140">
        <v>0</v>
      </c>
      <c r="CP140">
        <v>0</v>
      </c>
      <c r="CQ140">
        <v>-885413</v>
      </c>
      <c r="CR140">
        <v>0</v>
      </c>
      <c r="CS140">
        <v>0</v>
      </c>
      <c r="CT140">
        <v>0</v>
      </c>
      <c r="CU140">
        <v>-885413</v>
      </c>
      <c r="CV140">
        <v>0</v>
      </c>
      <c r="CW140">
        <v>-885413</v>
      </c>
      <c r="CX140">
        <v>0</v>
      </c>
      <c r="CY140">
        <v>0</v>
      </c>
      <c r="CZ140">
        <v>0</v>
      </c>
      <c r="DA140">
        <v>-22673</v>
      </c>
      <c r="DB140">
        <v>0</v>
      </c>
      <c r="DC140">
        <v>-22673</v>
      </c>
      <c r="DD140">
        <v>0</v>
      </c>
      <c r="DE140">
        <v>0</v>
      </c>
      <c r="DF140">
        <v>0</v>
      </c>
      <c r="DG140">
        <v>0</v>
      </c>
      <c r="DH140">
        <v>0</v>
      </c>
      <c r="DI140">
        <v>0</v>
      </c>
      <c r="DJ140">
        <v>-22673</v>
      </c>
      <c r="DK140">
        <v>0</v>
      </c>
      <c r="DL140">
        <v>0</v>
      </c>
      <c r="DM140">
        <v>0</v>
      </c>
      <c r="DN140">
        <v>-22673</v>
      </c>
      <c r="DO140">
        <v>0</v>
      </c>
      <c r="DP140">
        <v>-22673</v>
      </c>
      <c r="DQ140">
        <v>189708345</v>
      </c>
      <c r="DR140">
        <v>0</v>
      </c>
      <c r="DS140">
        <v>189708345</v>
      </c>
    </row>
    <row r="141" spans="1:123" ht="12.75" x14ac:dyDescent="0.2">
      <c r="A141" s="468">
        <v>134</v>
      </c>
      <c r="B141" s="473" t="s">
        <v>154</v>
      </c>
      <c r="C141" s="403" t="s">
        <v>897</v>
      </c>
      <c r="D141" s="474" t="s">
        <v>901</v>
      </c>
      <c r="E141" s="480" t="s">
        <v>153</v>
      </c>
      <c r="F141" t="s">
        <v>926</v>
      </c>
      <c r="G141">
        <v>143024640</v>
      </c>
      <c r="H141">
        <v>1356800</v>
      </c>
      <c r="I141">
        <v>144381440</v>
      </c>
      <c r="J141">
        <v>46.6</v>
      </c>
      <c r="K141">
        <v>66649482</v>
      </c>
      <c r="L141">
        <v>632269</v>
      </c>
      <c r="M141">
        <v>500000</v>
      </c>
      <c r="N141">
        <v>0</v>
      </c>
      <c r="O141">
        <v>67149482</v>
      </c>
      <c r="P141">
        <v>632269</v>
      </c>
      <c r="Q141">
        <v>67781751</v>
      </c>
      <c r="R141">
        <v>-1855589</v>
      </c>
      <c r="S141">
        <v>-66099</v>
      </c>
      <c r="T141">
        <v>-1921688</v>
      </c>
      <c r="U141">
        <v>3600874</v>
      </c>
      <c r="V141">
        <v>3732</v>
      </c>
      <c r="W141">
        <v>3604606</v>
      </c>
      <c r="X141">
        <v>1745285</v>
      </c>
      <c r="Y141">
        <v>-62367</v>
      </c>
      <c r="Z141">
        <v>0</v>
      </c>
      <c r="AA141">
        <v>0</v>
      </c>
      <c r="AB141">
        <v>1745285</v>
      </c>
      <c r="AC141">
        <v>-62367</v>
      </c>
      <c r="AD141">
        <v>1682918</v>
      </c>
      <c r="AE141">
        <v>-1745285</v>
      </c>
      <c r="AF141">
        <v>62367</v>
      </c>
      <c r="AG141">
        <v>-1682918</v>
      </c>
      <c r="AH141">
        <v>-6932536</v>
      </c>
      <c r="AI141">
        <v>0</v>
      </c>
      <c r="AJ141">
        <v>-6932536</v>
      </c>
      <c r="AK141">
        <v>-6190</v>
      </c>
      <c r="AL141">
        <v>0</v>
      </c>
      <c r="AM141">
        <v>-6190</v>
      </c>
      <c r="AN141">
        <v>1245818</v>
      </c>
      <c r="AO141">
        <v>10289</v>
      </c>
      <c r="AP141">
        <v>1256107</v>
      </c>
      <c r="AQ141">
        <v>-5686718</v>
      </c>
      <c r="AR141">
        <v>10289</v>
      </c>
      <c r="AS141">
        <v>-5676429</v>
      </c>
      <c r="AT141">
        <v>-2947140</v>
      </c>
      <c r="AU141">
        <v>-12798</v>
      </c>
      <c r="AV141">
        <v>-2959938</v>
      </c>
      <c r="AW141">
        <v>-176637</v>
      </c>
      <c r="AX141">
        <v>0</v>
      </c>
      <c r="AY141">
        <v>-176637</v>
      </c>
      <c r="AZ141">
        <v>-35000</v>
      </c>
      <c r="BA141">
        <v>0</v>
      </c>
      <c r="BB141">
        <v>-35000</v>
      </c>
      <c r="BC141">
        <v>-8845495</v>
      </c>
      <c r="BD141">
        <v>-2509</v>
      </c>
      <c r="BE141">
        <v>0</v>
      </c>
      <c r="BF141">
        <v>0</v>
      </c>
      <c r="BG141">
        <v>-8845495</v>
      </c>
      <c r="BH141">
        <v>-2509</v>
      </c>
      <c r="BI141">
        <v>-8848004</v>
      </c>
      <c r="BJ141">
        <v>-20000</v>
      </c>
      <c r="BK141">
        <v>0</v>
      </c>
      <c r="BL141">
        <v>-20000</v>
      </c>
      <c r="BM141">
        <v>-1920000</v>
      </c>
      <c r="BN141">
        <v>-13500</v>
      </c>
      <c r="BO141">
        <v>-1933500</v>
      </c>
      <c r="BP141">
        <v>-1940000</v>
      </c>
      <c r="BQ141">
        <v>-13500</v>
      </c>
      <c r="BR141">
        <v>0</v>
      </c>
      <c r="BS141">
        <v>0</v>
      </c>
      <c r="BT141">
        <v>-1940000</v>
      </c>
      <c r="BU141">
        <v>-13500</v>
      </c>
      <c r="BV141">
        <v>-1953500</v>
      </c>
      <c r="BW141">
        <v>0</v>
      </c>
      <c r="BX141">
        <v>0</v>
      </c>
      <c r="BY141">
        <v>0</v>
      </c>
      <c r="BZ141">
        <v>-37500</v>
      </c>
      <c r="CA141">
        <v>0</v>
      </c>
      <c r="CB141">
        <v>-37500</v>
      </c>
      <c r="CC141">
        <v>0</v>
      </c>
      <c r="CD141">
        <v>0</v>
      </c>
      <c r="CE141">
        <v>0</v>
      </c>
      <c r="CF141">
        <v>0</v>
      </c>
      <c r="CG141">
        <v>0</v>
      </c>
      <c r="CH141">
        <v>0</v>
      </c>
      <c r="CI141">
        <v>0</v>
      </c>
      <c r="CJ141">
        <v>0</v>
      </c>
      <c r="CK141">
        <v>0</v>
      </c>
      <c r="CL141">
        <v>0</v>
      </c>
      <c r="CM141">
        <v>-200238</v>
      </c>
      <c r="CN141">
        <v>-200238</v>
      </c>
      <c r="CO141">
        <v>-200238</v>
      </c>
      <c r="CP141">
        <v>0</v>
      </c>
      <c r="CQ141">
        <v>-37500</v>
      </c>
      <c r="CR141">
        <v>-200238</v>
      </c>
      <c r="CS141">
        <v>0</v>
      </c>
      <c r="CT141">
        <v>0</v>
      </c>
      <c r="CU141">
        <v>-37500</v>
      </c>
      <c r="CV141">
        <v>-200238</v>
      </c>
      <c r="CW141">
        <v>-237738</v>
      </c>
      <c r="CX141">
        <v>0</v>
      </c>
      <c r="CY141">
        <v>0</v>
      </c>
      <c r="CZ141">
        <v>0</v>
      </c>
      <c r="DA141">
        <v>0</v>
      </c>
      <c r="DB141">
        <v>0</v>
      </c>
      <c r="DC141">
        <v>0</v>
      </c>
      <c r="DD141">
        <v>-35000</v>
      </c>
      <c r="DE141">
        <v>0</v>
      </c>
      <c r="DF141">
        <v>-35000</v>
      </c>
      <c r="DG141">
        <v>0</v>
      </c>
      <c r="DH141">
        <v>0</v>
      </c>
      <c r="DI141">
        <v>0</v>
      </c>
      <c r="DJ141">
        <v>-35000</v>
      </c>
      <c r="DK141">
        <v>0</v>
      </c>
      <c r="DL141">
        <v>0</v>
      </c>
      <c r="DM141">
        <v>0</v>
      </c>
      <c r="DN141">
        <v>-35000</v>
      </c>
      <c r="DO141">
        <v>0</v>
      </c>
      <c r="DP141">
        <v>-35000</v>
      </c>
      <c r="DQ141">
        <v>58036772</v>
      </c>
      <c r="DR141">
        <v>353655</v>
      </c>
      <c r="DS141">
        <v>58390427</v>
      </c>
    </row>
    <row r="142" spans="1:123" ht="12.75" x14ac:dyDescent="0.2">
      <c r="A142" s="468">
        <v>135</v>
      </c>
      <c r="B142" s="473" t="s">
        <v>156</v>
      </c>
      <c r="C142" s="403" t="s">
        <v>897</v>
      </c>
      <c r="D142" s="474" t="s">
        <v>899</v>
      </c>
      <c r="E142" s="480" t="s">
        <v>155</v>
      </c>
      <c r="F142" t="s">
        <v>926</v>
      </c>
      <c r="G142">
        <v>56591661</v>
      </c>
      <c r="H142">
        <v>0</v>
      </c>
      <c r="I142">
        <v>56591661</v>
      </c>
      <c r="J142">
        <v>46.6</v>
      </c>
      <c r="K142">
        <v>26371714</v>
      </c>
      <c r="L142">
        <v>0</v>
      </c>
      <c r="M142">
        <v>-527434</v>
      </c>
      <c r="N142">
        <v>0</v>
      </c>
      <c r="O142">
        <v>25844280</v>
      </c>
      <c r="P142">
        <v>0</v>
      </c>
      <c r="Q142">
        <v>25844280</v>
      </c>
      <c r="R142">
        <v>-991885</v>
      </c>
      <c r="S142">
        <v>0</v>
      </c>
      <c r="T142">
        <v>-991885</v>
      </c>
      <c r="U142">
        <v>2448251</v>
      </c>
      <c r="V142">
        <v>0</v>
      </c>
      <c r="W142">
        <v>2448251</v>
      </c>
      <c r="X142">
        <v>1456366</v>
      </c>
      <c r="Y142">
        <v>0</v>
      </c>
      <c r="Z142">
        <v>-29127</v>
      </c>
      <c r="AA142">
        <v>0</v>
      </c>
      <c r="AB142">
        <v>1427239</v>
      </c>
      <c r="AC142">
        <v>0</v>
      </c>
      <c r="AD142">
        <v>1427239</v>
      </c>
      <c r="AE142">
        <v>-1427239</v>
      </c>
      <c r="AF142">
        <v>0</v>
      </c>
      <c r="AG142">
        <v>-1427239</v>
      </c>
      <c r="AH142">
        <v>-2947444</v>
      </c>
      <c r="AI142">
        <v>0</v>
      </c>
      <c r="AJ142">
        <v>-2947444</v>
      </c>
      <c r="AK142">
        <v>-8844</v>
      </c>
      <c r="AL142">
        <v>0</v>
      </c>
      <c r="AM142">
        <v>-8844</v>
      </c>
      <c r="AN142">
        <v>485193</v>
      </c>
      <c r="AO142">
        <v>0</v>
      </c>
      <c r="AP142">
        <v>485193</v>
      </c>
      <c r="AQ142">
        <v>-2462251</v>
      </c>
      <c r="AR142">
        <v>0</v>
      </c>
      <c r="AS142">
        <v>-2462251</v>
      </c>
      <c r="AT142">
        <v>-1477468</v>
      </c>
      <c r="AU142">
        <v>0</v>
      </c>
      <c r="AV142">
        <v>-1477468</v>
      </c>
      <c r="AW142">
        <v>-41000</v>
      </c>
      <c r="AX142">
        <v>0</v>
      </c>
      <c r="AY142">
        <v>-41000</v>
      </c>
      <c r="AZ142">
        <v>0</v>
      </c>
      <c r="BA142">
        <v>0</v>
      </c>
      <c r="BB142">
        <v>0</v>
      </c>
      <c r="BC142">
        <v>-3980719</v>
      </c>
      <c r="BD142">
        <v>0</v>
      </c>
      <c r="BE142">
        <v>-398071</v>
      </c>
      <c r="BF142">
        <v>0</v>
      </c>
      <c r="BG142">
        <v>-4378790</v>
      </c>
      <c r="BH142">
        <v>0</v>
      </c>
      <c r="BI142">
        <v>-4378790</v>
      </c>
      <c r="BJ142">
        <v>-69258</v>
      </c>
      <c r="BK142">
        <v>0</v>
      </c>
      <c r="BL142">
        <v>-69258</v>
      </c>
      <c r="BM142">
        <v>-1453447</v>
      </c>
      <c r="BN142">
        <v>0</v>
      </c>
      <c r="BO142">
        <v>-1453447</v>
      </c>
      <c r="BP142">
        <v>-1522705</v>
      </c>
      <c r="BQ142">
        <v>0</v>
      </c>
      <c r="BR142">
        <v>-400000</v>
      </c>
      <c r="BS142">
        <v>0</v>
      </c>
      <c r="BT142">
        <v>-1922705</v>
      </c>
      <c r="BU142">
        <v>0</v>
      </c>
      <c r="BV142">
        <v>-1922705</v>
      </c>
      <c r="BW142">
        <v>-131517</v>
      </c>
      <c r="BX142">
        <v>0</v>
      </c>
      <c r="BY142">
        <v>-131517</v>
      </c>
      <c r="BZ142">
        <v>-56274</v>
      </c>
      <c r="CA142">
        <v>0</v>
      </c>
      <c r="CB142">
        <v>-56274</v>
      </c>
      <c r="CC142">
        <v>0</v>
      </c>
      <c r="CD142">
        <v>0</v>
      </c>
      <c r="CE142">
        <v>0</v>
      </c>
      <c r="CF142">
        <v>0</v>
      </c>
      <c r="CG142">
        <v>0</v>
      </c>
      <c r="CH142">
        <v>0</v>
      </c>
      <c r="CI142">
        <v>0</v>
      </c>
      <c r="CJ142">
        <v>0</v>
      </c>
      <c r="CK142">
        <v>0</v>
      </c>
      <c r="CL142">
        <v>0</v>
      </c>
      <c r="CM142">
        <v>0</v>
      </c>
      <c r="CN142">
        <v>0</v>
      </c>
      <c r="CO142">
        <v>0</v>
      </c>
      <c r="CP142">
        <v>0</v>
      </c>
      <c r="CQ142">
        <v>-187791</v>
      </c>
      <c r="CR142">
        <v>0</v>
      </c>
      <c r="CS142">
        <v>-100000</v>
      </c>
      <c r="CT142">
        <v>0</v>
      </c>
      <c r="CU142">
        <v>-287791</v>
      </c>
      <c r="CV142">
        <v>0</v>
      </c>
      <c r="CW142">
        <v>-287791</v>
      </c>
      <c r="CX142">
        <v>0</v>
      </c>
      <c r="CY142">
        <v>0</v>
      </c>
      <c r="CZ142">
        <v>0</v>
      </c>
      <c r="DA142">
        <v>-3437</v>
      </c>
      <c r="DB142">
        <v>0</v>
      </c>
      <c r="DC142">
        <v>-3437</v>
      </c>
      <c r="DD142">
        <v>0</v>
      </c>
      <c r="DE142">
        <v>0</v>
      </c>
      <c r="DF142">
        <v>0</v>
      </c>
      <c r="DG142">
        <v>-1500</v>
      </c>
      <c r="DH142">
        <v>0</v>
      </c>
      <c r="DI142">
        <v>-1500</v>
      </c>
      <c r="DJ142">
        <v>-4937</v>
      </c>
      <c r="DK142">
        <v>0</v>
      </c>
      <c r="DL142">
        <v>0</v>
      </c>
      <c r="DM142">
        <v>0</v>
      </c>
      <c r="DN142">
        <v>-4937</v>
      </c>
      <c r="DO142">
        <v>0</v>
      </c>
      <c r="DP142">
        <v>-4937</v>
      </c>
      <c r="DQ142">
        <v>20677296</v>
      </c>
      <c r="DR142">
        <v>0</v>
      </c>
      <c r="DS142">
        <v>20677296</v>
      </c>
    </row>
    <row r="143" spans="1:123" ht="12.75" x14ac:dyDescent="0.2">
      <c r="A143" s="468">
        <v>136</v>
      </c>
      <c r="B143" s="473" t="s">
        <v>158</v>
      </c>
      <c r="C143" s="403" t="s">
        <v>897</v>
      </c>
      <c r="D143" s="474" t="s">
        <v>901</v>
      </c>
      <c r="E143" s="480" t="s">
        <v>157</v>
      </c>
      <c r="F143" t="s">
        <v>926</v>
      </c>
      <c r="G143">
        <v>134143448</v>
      </c>
      <c r="H143">
        <v>879325</v>
      </c>
      <c r="I143">
        <v>135022773</v>
      </c>
      <c r="J143">
        <v>46.6</v>
      </c>
      <c r="K143">
        <v>62510847</v>
      </c>
      <c r="L143">
        <v>409765</v>
      </c>
      <c r="M143">
        <v>0</v>
      </c>
      <c r="N143">
        <v>0</v>
      </c>
      <c r="O143">
        <v>62510847</v>
      </c>
      <c r="P143">
        <v>409765</v>
      </c>
      <c r="Q143">
        <v>62920612</v>
      </c>
      <c r="R143">
        <v>-964454</v>
      </c>
      <c r="S143">
        <v>0</v>
      </c>
      <c r="T143">
        <v>-964454</v>
      </c>
      <c r="U143">
        <v>3924680</v>
      </c>
      <c r="V143">
        <v>0</v>
      </c>
      <c r="W143">
        <v>3924680</v>
      </c>
      <c r="X143">
        <v>2960226</v>
      </c>
      <c r="Y143">
        <v>0</v>
      </c>
      <c r="Z143">
        <v>0</v>
      </c>
      <c r="AA143">
        <v>0</v>
      </c>
      <c r="AB143">
        <v>2960226</v>
      </c>
      <c r="AC143">
        <v>0</v>
      </c>
      <c r="AD143">
        <v>2960226</v>
      </c>
      <c r="AE143">
        <v>-2960226</v>
      </c>
      <c r="AF143">
        <v>0</v>
      </c>
      <c r="AG143">
        <v>-2960226</v>
      </c>
      <c r="AH143">
        <v>-3467760</v>
      </c>
      <c r="AI143">
        <v>-9040</v>
      </c>
      <c r="AJ143">
        <v>-3476800</v>
      </c>
      <c r="AK143">
        <v>-20992</v>
      </c>
      <c r="AL143">
        <v>0</v>
      </c>
      <c r="AM143">
        <v>-20992</v>
      </c>
      <c r="AN143">
        <v>1279657</v>
      </c>
      <c r="AO143">
        <v>3738</v>
      </c>
      <c r="AP143">
        <v>1283395</v>
      </c>
      <c r="AQ143">
        <v>-2188103</v>
      </c>
      <c r="AR143">
        <v>-5302</v>
      </c>
      <c r="AS143">
        <v>-2193405</v>
      </c>
      <c r="AT143">
        <v>-4067998</v>
      </c>
      <c r="AU143">
        <v>0</v>
      </c>
      <c r="AV143">
        <v>-4067998</v>
      </c>
      <c r="AW143">
        <v>-99222</v>
      </c>
      <c r="AX143">
        <v>0</v>
      </c>
      <c r="AY143">
        <v>-99222</v>
      </c>
      <c r="AZ143">
        <v>0</v>
      </c>
      <c r="BA143">
        <v>0</v>
      </c>
      <c r="BB143">
        <v>0</v>
      </c>
      <c r="BC143">
        <v>-6355323</v>
      </c>
      <c r="BD143">
        <v>-5302</v>
      </c>
      <c r="BE143">
        <v>0</v>
      </c>
      <c r="BF143">
        <v>0</v>
      </c>
      <c r="BG143">
        <v>-6355323</v>
      </c>
      <c r="BH143">
        <v>-5302</v>
      </c>
      <c r="BI143">
        <v>-6360625</v>
      </c>
      <c r="BJ143">
        <v>0</v>
      </c>
      <c r="BK143">
        <v>0</v>
      </c>
      <c r="BL143">
        <v>0</v>
      </c>
      <c r="BM143">
        <v>-1388387</v>
      </c>
      <c r="BN143">
        <v>-8423</v>
      </c>
      <c r="BO143">
        <v>-1396810</v>
      </c>
      <c r="BP143">
        <v>-1388387</v>
      </c>
      <c r="BQ143">
        <v>-8423</v>
      </c>
      <c r="BR143">
        <v>0</v>
      </c>
      <c r="BS143">
        <v>0</v>
      </c>
      <c r="BT143">
        <v>-1388387</v>
      </c>
      <c r="BU143">
        <v>-8423</v>
      </c>
      <c r="BV143">
        <v>-1396810</v>
      </c>
      <c r="BW143">
        <v>-132538</v>
      </c>
      <c r="BX143">
        <v>0</v>
      </c>
      <c r="BY143">
        <v>-132538</v>
      </c>
      <c r="BZ143">
        <v>-58342</v>
      </c>
      <c r="CA143">
        <v>0</v>
      </c>
      <c r="CB143">
        <v>-58342</v>
      </c>
      <c r="CC143">
        <v>0</v>
      </c>
      <c r="CD143">
        <v>0</v>
      </c>
      <c r="CE143">
        <v>0</v>
      </c>
      <c r="CF143">
        <v>0</v>
      </c>
      <c r="CG143">
        <v>0</v>
      </c>
      <c r="CH143">
        <v>0</v>
      </c>
      <c r="CI143">
        <v>0</v>
      </c>
      <c r="CJ143">
        <v>0</v>
      </c>
      <c r="CK143">
        <v>0</v>
      </c>
      <c r="CL143">
        <v>0</v>
      </c>
      <c r="CM143">
        <v>-33600</v>
      </c>
      <c r="CN143">
        <v>-33600</v>
      </c>
      <c r="CO143">
        <v>-33600</v>
      </c>
      <c r="CP143">
        <v>0</v>
      </c>
      <c r="CQ143">
        <v>-190880</v>
      </c>
      <c r="CR143">
        <v>-33600</v>
      </c>
      <c r="CS143">
        <v>0</v>
      </c>
      <c r="CT143">
        <v>0</v>
      </c>
      <c r="CU143">
        <v>-190880</v>
      </c>
      <c r="CV143">
        <v>-33600</v>
      </c>
      <c r="CW143">
        <v>-224480</v>
      </c>
      <c r="CX143">
        <v>0</v>
      </c>
      <c r="CY143">
        <v>0</v>
      </c>
      <c r="CZ143">
        <v>0</v>
      </c>
      <c r="DA143">
        <v>0</v>
      </c>
      <c r="DB143">
        <v>0</v>
      </c>
      <c r="DC143">
        <v>0</v>
      </c>
      <c r="DD143">
        <v>0</v>
      </c>
      <c r="DE143">
        <v>0</v>
      </c>
      <c r="DF143">
        <v>0</v>
      </c>
      <c r="DG143">
        <v>-1500</v>
      </c>
      <c r="DH143">
        <v>0</v>
      </c>
      <c r="DI143">
        <v>-1500</v>
      </c>
      <c r="DJ143">
        <v>-1500</v>
      </c>
      <c r="DK143">
        <v>0</v>
      </c>
      <c r="DL143">
        <v>0</v>
      </c>
      <c r="DM143">
        <v>0</v>
      </c>
      <c r="DN143">
        <v>-1500</v>
      </c>
      <c r="DO143">
        <v>0</v>
      </c>
      <c r="DP143">
        <v>-1500</v>
      </c>
      <c r="DQ143">
        <v>57534983</v>
      </c>
      <c r="DR143">
        <v>362440</v>
      </c>
      <c r="DS143">
        <v>57897423</v>
      </c>
    </row>
    <row r="144" spans="1:123" ht="12.75" x14ac:dyDescent="0.2">
      <c r="A144" s="468">
        <v>137</v>
      </c>
      <c r="B144" s="473" t="s">
        <v>159</v>
      </c>
      <c r="C144" s="403" t="s">
        <v>529</v>
      </c>
      <c r="D144" s="474" t="s">
        <v>898</v>
      </c>
      <c r="E144" s="480" t="s">
        <v>875</v>
      </c>
      <c r="F144" t="s">
        <v>926</v>
      </c>
      <c r="G144">
        <v>107508726</v>
      </c>
      <c r="H144">
        <v>0</v>
      </c>
      <c r="I144">
        <v>107508726</v>
      </c>
      <c r="J144">
        <v>46.6</v>
      </c>
      <c r="K144">
        <v>50099066</v>
      </c>
      <c r="L144">
        <v>0</v>
      </c>
      <c r="M144">
        <v>0</v>
      </c>
      <c r="N144">
        <v>0</v>
      </c>
      <c r="O144">
        <v>50099066</v>
      </c>
      <c r="P144">
        <v>0</v>
      </c>
      <c r="Q144">
        <v>50099066</v>
      </c>
      <c r="R144">
        <v>-3515511</v>
      </c>
      <c r="S144">
        <v>0</v>
      </c>
      <c r="T144">
        <v>-3515511</v>
      </c>
      <c r="U144">
        <v>1119607</v>
      </c>
      <c r="V144">
        <v>0</v>
      </c>
      <c r="W144">
        <v>1119607</v>
      </c>
      <c r="X144">
        <v>-2395904</v>
      </c>
      <c r="Y144">
        <v>0</v>
      </c>
      <c r="Z144">
        <v>0</v>
      </c>
      <c r="AA144">
        <v>0</v>
      </c>
      <c r="AB144">
        <v>-2395904</v>
      </c>
      <c r="AC144">
        <v>0</v>
      </c>
      <c r="AD144">
        <v>-2395904</v>
      </c>
      <c r="AE144">
        <v>2395904</v>
      </c>
      <c r="AF144">
        <v>0</v>
      </c>
      <c r="AG144">
        <v>2395904</v>
      </c>
      <c r="AH144">
        <v>-6427908</v>
      </c>
      <c r="AI144">
        <v>0</v>
      </c>
      <c r="AJ144">
        <v>-6427908</v>
      </c>
      <c r="AK144">
        <v>-7017</v>
      </c>
      <c r="AL144">
        <v>0</v>
      </c>
      <c r="AM144">
        <v>-7017</v>
      </c>
      <c r="AN144">
        <v>826086</v>
      </c>
      <c r="AO144">
        <v>0</v>
      </c>
      <c r="AP144">
        <v>826086</v>
      </c>
      <c r="AQ144">
        <v>-5601822</v>
      </c>
      <c r="AR144">
        <v>0</v>
      </c>
      <c r="AS144">
        <v>-5601822</v>
      </c>
      <c r="AT144">
        <v>-3223899</v>
      </c>
      <c r="AU144">
        <v>0</v>
      </c>
      <c r="AV144">
        <v>-3223899</v>
      </c>
      <c r="AW144">
        <v>-98548</v>
      </c>
      <c r="AX144">
        <v>0</v>
      </c>
      <c r="AY144">
        <v>-98548</v>
      </c>
      <c r="AZ144">
        <v>-14757</v>
      </c>
      <c r="BA144">
        <v>0</v>
      </c>
      <c r="BB144">
        <v>-14757</v>
      </c>
      <c r="BC144">
        <v>-8939026</v>
      </c>
      <c r="BD144">
        <v>0</v>
      </c>
      <c r="BE144">
        <v>0</v>
      </c>
      <c r="BF144">
        <v>0</v>
      </c>
      <c r="BG144">
        <v>-8939026</v>
      </c>
      <c r="BH144">
        <v>0</v>
      </c>
      <c r="BI144">
        <v>-8939026</v>
      </c>
      <c r="BJ144">
        <v>-10000</v>
      </c>
      <c r="BK144">
        <v>0</v>
      </c>
      <c r="BL144">
        <v>-10000</v>
      </c>
      <c r="BM144">
        <v>-921486</v>
      </c>
      <c r="BN144">
        <v>0</v>
      </c>
      <c r="BO144">
        <v>-921486</v>
      </c>
      <c r="BP144">
        <v>-931486</v>
      </c>
      <c r="BQ144">
        <v>0</v>
      </c>
      <c r="BR144">
        <v>0</v>
      </c>
      <c r="BS144">
        <v>0</v>
      </c>
      <c r="BT144">
        <v>-931486</v>
      </c>
      <c r="BU144">
        <v>0</v>
      </c>
      <c r="BV144">
        <v>-931486</v>
      </c>
      <c r="BW144">
        <v>-99045</v>
      </c>
      <c r="BX144">
        <v>0</v>
      </c>
      <c r="BY144">
        <v>-99045</v>
      </c>
      <c r="BZ144">
        <v>-56782</v>
      </c>
      <c r="CA144">
        <v>0</v>
      </c>
      <c r="CB144">
        <v>-56782</v>
      </c>
      <c r="CC144">
        <v>-910</v>
      </c>
      <c r="CD144">
        <v>0</v>
      </c>
      <c r="CE144">
        <v>-910</v>
      </c>
      <c r="CF144">
        <v>-3823</v>
      </c>
      <c r="CG144">
        <v>0</v>
      </c>
      <c r="CH144">
        <v>-3823</v>
      </c>
      <c r="CI144">
        <v>0</v>
      </c>
      <c r="CJ144">
        <v>0</v>
      </c>
      <c r="CK144">
        <v>0</v>
      </c>
      <c r="CL144">
        <v>-60000</v>
      </c>
      <c r="CM144">
        <v>0</v>
      </c>
      <c r="CN144">
        <v>-60000</v>
      </c>
      <c r="CO144">
        <v>0</v>
      </c>
      <c r="CP144">
        <v>0</v>
      </c>
      <c r="CQ144">
        <v>-220560</v>
      </c>
      <c r="CR144">
        <v>0</v>
      </c>
      <c r="CS144">
        <v>0</v>
      </c>
      <c r="CT144">
        <v>0</v>
      </c>
      <c r="CU144">
        <v>-220560</v>
      </c>
      <c r="CV144">
        <v>0</v>
      </c>
      <c r="CW144">
        <v>-220560</v>
      </c>
      <c r="CX144">
        <v>-5000</v>
      </c>
      <c r="CY144">
        <v>0</v>
      </c>
      <c r="CZ144">
        <v>-5000</v>
      </c>
      <c r="DA144">
        <v>-15000</v>
      </c>
      <c r="DB144">
        <v>0</v>
      </c>
      <c r="DC144">
        <v>-15000</v>
      </c>
      <c r="DD144">
        <v>-10000</v>
      </c>
      <c r="DE144">
        <v>0</v>
      </c>
      <c r="DF144">
        <v>-10000</v>
      </c>
      <c r="DG144">
        <v>-1500</v>
      </c>
      <c r="DH144">
        <v>0</v>
      </c>
      <c r="DI144">
        <v>-1500</v>
      </c>
      <c r="DJ144">
        <v>-31500</v>
      </c>
      <c r="DK144">
        <v>0</v>
      </c>
      <c r="DL144">
        <v>0</v>
      </c>
      <c r="DM144">
        <v>0</v>
      </c>
      <c r="DN144">
        <v>-31500</v>
      </c>
      <c r="DO144">
        <v>0</v>
      </c>
      <c r="DP144">
        <v>-31500</v>
      </c>
      <c r="DQ144">
        <v>37580590</v>
      </c>
      <c r="DR144">
        <v>0</v>
      </c>
      <c r="DS144">
        <v>37580590</v>
      </c>
    </row>
    <row r="145" spans="1:123" ht="12.75" x14ac:dyDescent="0.2">
      <c r="A145" s="468">
        <v>138</v>
      </c>
      <c r="B145" s="473" t="s">
        <v>161</v>
      </c>
      <c r="C145" s="403" t="s">
        <v>529</v>
      </c>
      <c r="D145" s="474" t="s">
        <v>906</v>
      </c>
      <c r="E145" s="480" t="s">
        <v>160</v>
      </c>
      <c r="F145" t="s">
        <v>926</v>
      </c>
      <c r="G145">
        <v>4460514</v>
      </c>
      <c r="H145">
        <v>0</v>
      </c>
      <c r="I145">
        <v>4460514</v>
      </c>
      <c r="J145">
        <v>46.6</v>
      </c>
      <c r="K145">
        <v>2078600</v>
      </c>
      <c r="L145">
        <v>0</v>
      </c>
      <c r="M145">
        <v>0</v>
      </c>
      <c r="N145">
        <v>0</v>
      </c>
      <c r="O145">
        <v>2078600</v>
      </c>
      <c r="P145">
        <v>0</v>
      </c>
      <c r="Q145">
        <v>2078600</v>
      </c>
      <c r="R145">
        <v>-83509</v>
      </c>
      <c r="S145">
        <v>0</v>
      </c>
      <c r="T145">
        <v>-83509</v>
      </c>
      <c r="U145">
        <v>52480</v>
      </c>
      <c r="V145">
        <v>0</v>
      </c>
      <c r="W145">
        <v>52480</v>
      </c>
      <c r="X145">
        <v>-31029</v>
      </c>
      <c r="Y145">
        <v>0</v>
      </c>
      <c r="Z145">
        <v>0</v>
      </c>
      <c r="AA145">
        <v>0</v>
      </c>
      <c r="AB145">
        <v>-31029</v>
      </c>
      <c r="AC145">
        <v>0</v>
      </c>
      <c r="AD145">
        <v>-31029</v>
      </c>
      <c r="AE145">
        <v>31029</v>
      </c>
      <c r="AF145">
        <v>0</v>
      </c>
      <c r="AG145">
        <v>31029</v>
      </c>
      <c r="AH145">
        <v>-472830</v>
      </c>
      <c r="AI145">
        <v>0</v>
      </c>
      <c r="AJ145">
        <v>-472830</v>
      </c>
      <c r="AK145">
        <v>0</v>
      </c>
      <c r="AL145">
        <v>0</v>
      </c>
      <c r="AM145">
        <v>0</v>
      </c>
      <c r="AN145">
        <v>8436</v>
      </c>
      <c r="AO145">
        <v>0</v>
      </c>
      <c r="AP145">
        <v>8436</v>
      </c>
      <c r="AQ145">
        <v>-464394</v>
      </c>
      <c r="AR145">
        <v>0</v>
      </c>
      <c r="AS145">
        <v>-464394</v>
      </c>
      <c r="AT145">
        <v>-16795</v>
      </c>
      <c r="AU145">
        <v>0</v>
      </c>
      <c r="AV145">
        <v>-16795</v>
      </c>
      <c r="AW145">
        <v>-6035</v>
      </c>
      <c r="AX145">
        <v>0</v>
      </c>
      <c r="AY145">
        <v>-6035</v>
      </c>
      <c r="AZ145">
        <v>0</v>
      </c>
      <c r="BA145">
        <v>0</v>
      </c>
      <c r="BB145">
        <v>0</v>
      </c>
      <c r="BC145">
        <v>-487224</v>
      </c>
      <c r="BD145">
        <v>0</v>
      </c>
      <c r="BE145">
        <v>0</v>
      </c>
      <c r="BF145">
        <v>0</v>
      </c>
      <c r="BG145">
        <v>-487224</v>
      </c>
      <c r="BH145">
        <v>0</v>
      </c>
      <c r="BI145">
        <v>-487224</v>
      </c>
      <c r="BJ145">
        <v>0</v>
      </c>
      <c r="BK145">
        <v>0</v>
      </c>
      <c r="BL145">
        <v>0</v>
      </c>
      <c r="BM145">
        <v>0</v>
      </c>
      <c r="BN145">
        <v>0</v>
      </c>
      <c r="BO145">
        <v>0</v>
      </c>
      <c r="BP145">
        <v>0</v>
      </c>
      <c r="BQ145">
        <v>0</v>
      </c>
      <c r="BR145">
        <v>0</v>
      </c>
      <c r="BS145">
        <v>0</v>
      </c>
      <c r="BT145">
        <v>0</v>
      </c>
      <c r="BU145">
        <v>0</v>
      </c>
      <c r="BV145">
        <v>0</v>
      </c>
      <c r="BW145">
        <v>-2284</v>
      </c>
      <c r="BX145">
        <v>0</v>
      </c>
      <c r="BY145">
        <v>-2284</v>
      </c>
      <c r="BZ145">
        <v>-6065</v>
      </c>
      <c r="CA145">
        <v>0</v>
      </c>
      <c r="CB145">
        <v>-6065</v>
      </c>
      <c r="CC145">
        <v>-6035</v>
      </c>
      <c r="CD145">
        <v>0</v>
      </c>
      <c r="CE145">
        <v>-6035</v>
      </c>
      <c r="CF145">
        <v>0</v>
      </c>
      <c r="CG145">
        <v>0</v>
      </c>
      <c r="CH145">
        <v>0</v>
      </c>
      <c r="CI145">
        <v>0</v>
      </c>
      <c r="CJ145">
        <v>0</v>
      </c>
      <c r="CK145">
        <v>0</v>
      </c>
      <c r="CL145">
        <v>0</v>
      </c>
      <c r="CM145">
        <v>0</v>
      </c>
      <c r="CN145">
        <v>0</v>
      </c>
      <c r="CO145">
        <v>0</v>
      </c>
      <c r="CP145">
        <v>0</v>
      </c>
      <c r="CQ145">
        <v>-14384</v>
      </c>
      <c r="CR145">
        <v>0</v>
      </c>
      <c r="CS145">
        <v>0</v>
      </c>
      <c r="CT145">
        <v>0</v>
      </c>
      <c r="CU145">
        <v>-14384</v>
      </c>
      <c r="CV145">
        <v>0</v>
      </c>
      <c r="CW145">
        <v>-14384</v>
      </c>
      <c r="CX145">
        <v>0</v>
      </c>
      <c r="CY145">
        <v>0</v>
      </c>
      <c r="CZ145">
        <v>0</v>
      </c>
      <c r="DA145">
        <v>0</v>
      </c>
      <c r="DB145">
        <v>0</v>
      </c>
      <c r="DC145">
        <v>0</v>
      </c>
      <c r="DD145">
        <v>0</v>
      </c>
      <c r="DE145">
        <v>0</v>
      </c>
      <c r="DF145">
        <v>0</v>
      </c>
      <c r="DG145">
        <v>0</v>
      </c>
      <c r="DH145">
        <v>0</v>
      </c>
      <c r="DI145">
        <v>0</v>
      </c>
      <c r="DJ145">
        <v>0</v>
      </c>
      <c r="DK145">
        <v>0</v>
      </c>
      <c r="DL145">
        <v>0</v>
      </c>
      <c r="DM145">
        <v>0</v>
      </c>
      <c r="DN145">
        <v>0</v>
      </c>
      <c r="DO145">
        <v>0</v>
      </c>
      <c r="DP145">
        <v>0</v>
      </c>
      <c r="DQ145">
        <v>1545963</v>
      </c>
      <c r="DR145">
        <v>0</v>
      </c>
      <c r="DS145">
        <v>1545963</v>
      </c>
    </row>
    <row r="146" spans="1:123" ht="12.75" x14ac:dyDescent="0.2">
      <c r="A146" s="468">
        <v>139</v>
      </c>
      <c r="B146" s="473" t="s">
        <v>163</v>
      </c>
      <c r="C146" s="403" t="s">
        <v>909</v>
      </c>
      <c r="D146" s="474" t="s">
        <v>903</v>
      </c>
      <c r="E146" s="480" t="s">
        <v>162</v>
      </c>
      <c r="F146" t="s">
        <v>926</v>
      </c>
      <c r="G146">
        <v>718989203</v>
      </c>
      <c r="H146">
        <v>0</v>
      </c>
      <c r="I146">
        <v>718989203</v>
      </c>
      <c r="J146">
        <v>46.6</v>
      </c>
      <c r="K146">
        <v>335048969</v>
      </c>
      <c r="L146">
        <v>0</v>
      </c>
      <c r="M146">
        <v>-15358495</v>
      </c>
      <c r="N146">
        <v>0</v>
      </c>
      <c r="O146">
        <v>319690474</v>
      </c>
      <c r="P146">
        <v>0</v>
      </c>
      <c r="Q146">
        <v>319690474</v>
      </c>
      <c r="R146">
        <v>-39566734</v>
      </c>
      <c r="S146">
        <v>0</v>
      </c>
      <c r="T146">
        <v>-39566734</v>
      </c>
      <c r="U146">
        <v>1442105</v>
      </c>
      <c r="V146">
        <v>0</v>
      </c>
      <c r="W146">
        <v>1442105</v>
      </c>
      <c r="X146">
        <v>-38124629</v>
      </c>
      <c r="Y146">
        <v>0</v>
      </c>
      <c r="Z146">
        <v>0</v>
      </c>
      <c r="AA146">
        <v>0</v>
      </c>
      <c r="AB146">
        <v>-38124629</v>
      </c>
      <c r="AC146">
        <v>0</v>
      </c>
      <c r="AD146">
        <v>-38124629</v>
      </c>
      <c r="AE146">
        <v>38124629</v>
      </c>
      <c r="AF146">
        <v>0</v>
      </c>
      <c r="AG146">
        <v>38124629</v>
      </c>
      <c r="AH146">
        <v>-5233067</v>
      </c>
      <c r="AI146">
        <v>0</v>
      </c>
      <c r="AJ146">
        <v>-5233067</v>
      </c>
      <c r="AK146">
        <v>0</v>
      </c>
      <c r="AL146">
        <v>0</v>
      </c>
      <c r="AM146">
        <v>0</v>
      </c>
      <c r="AN146">
        <v>7864502</v>
      </c>
      <c r="AO146">
        <v>0</v>
      </c>
      <c r="AP146">
        <v>7864502</v>
      </c>
      <c r="AQ146">
        <v>2631435</v>
      </c>
      <c r="AR146">
        <v>0</v>
      </c>
      <c r="AS146">
        <v>2631435</v>
      </c>
      <c r="AT146">
        <v>-27072801</v>
      </c>
      <c r="AU146">
        <v>0</v>
      </c>
      <c r="AV146">
        <v>-27072801</v>
      </c>
      <c r="AW146">
        <v>0</v>
      </c>
      <c r="AX146">
        <v>0</v>
      </c>
      <c r="AY146">
        <v>0</v>
      </c>
      <c r="AZ146">
        <v>0</v>
      </c>
      <c r="BA146">
        <v>0</v>
      </c>
      <c r="BB146">
        <v>0</v>
      </c>
      <c r="BC146">
        <v>-24441366</v>
      </c>
      <c r="BD146">
        <v>0</v>
      </c>
      <c r="BE146">
        <v>0</v>
      </c>
      <c r="BF146">
        <v>0</v>
      </c>
      <c r="BG146">
        <v>-24441366</v>
      </c>
      <c r="BH146">
        <v>0</v>
      </c>
      <c r="BI146">
        <v>-24441366</v>
      </c>
      <c r="BJ146">
        <v>0</v>
      </c>
      <c r="BK146">
        <v>0</v>
      </c>
      <c r="BL146">
        <v>0</v>
      </c>
      <c r="BM146">
        <v>-9937593</v>
      </c>
      <c r="BN146">
        <v>0</v>
      </c>
      <c r="BO146">
        <v>-9937593</v>
      </c>
      <c r="BP146">
        <v>-9937593</v>
      </c>
      <c r="BQ146">
        <v>0</v>
      </c>
      <c r="BR146">
        <v>0</v>
      </c>
      <c r="BS146">
        <v>0</v>
      </c>
      <c r="BT146">
        <v>-9937593</v>
      </c>
      <c r="BU146">
        <v>0</v>
      </c>
      <c r="BV146">
        <v>-9937593</v>
      </c>
      <c r="BW146">
        <v>-977555</v>
      </c>
      <c r="BX146">
        <v>0</v>
      </c>
      <c r="BY146">
        <v>-977555</v>
      </c>
      <c r="BZ146">
        <v>-435000</v>
      </c>
      <c r="CA146">
        <v>0</v>
      </c>
      <c r="CB146">
        <v>-435000</v>
      </c>
      <c r="CC146">
        <v>0</v>
      </c>
      <c r="CD146">
        <v>0</v>
      </c>
      <c r="CE146">
        <v>0</v>
      </c>
      <c r="CF146">
        <v>0</v>
      </c>
      <c r="CG146">
        <v>0</v>
      </c>
      <c r="CH146">
        <v>0</v>
      </c>
      <c r="CI146">
        <v>0</v>
      </c>
      <c r="CJ146">
        <v>0</v>
      </c>
      <c r="CK146">
        <v>0</v>
      </c>
      <c r="CL146">
        <v>0</v>
      </c>
      <c r="CM146">
        <v>0</v>
      </c>
      <c r="CN146">
        <v>0</v>
      </c>
      <c r="CO146">
        <v>0</v>
      </c>
      <c r="CP146">
        <v>0</v>
      </c>
      <c r="CQ146">
        <v>-1412555</v>
      </c>
      <c r="CR146">
        <v>0</v>
      </c>
      <c r="CS146">
        <v>0</v>
      </c>
      <c r="CT146">
        <v>0</v>
      </c>
      <c r="CU146">
        <v>-1412555</v>
      </c>
      <c r="CV146">
        <v>0</v>
      </c>
      <c r="CW146">
        <v>-1412555</v>
      </c>
      <c r="CX146">
        <v>-329659</v>
      </c>
      <c r="CY146">
        <v>0</v>
      </c>
      <c r="CZ146">
        <v>-329659</v>
      </c>
      <c r="DA146">
        <v>-313</v>
      </c>
      <c r="DB146">
        <v>0</v>
      </c>
      <c r="DC146">
        <v>-313</v>
      </c>
      <c r="DD146">
        <v>0</v>
      </c>
      <c r="DE146">
        <v>0</v>
      </c>
      <c r="DF146">
        <v>0</v>
      </c>
      <c r="DG146">
        <v>0</v>
      </c>
      <c r="DH146">
        <v>0</v>
      </c>
      <c r="DI146">
        <v>0</v>
      </c>
      <c r="DJ146">
        <v>-329972</v>
      </c>
      <c r="DK146">
        <v>0</v>
      </c>
      <c r="DL146">
        <v>0</v>
      </c>
      <c r="DM146">
        <v>0</v>
      </c>
      <c r="DN146">
        <v>-329972</v>
      </c>
      <c r="DO146">
        <v>0</v>
      </c>
      <c r="DP146">
        <v>-329972</v>
      </c>
      <c r="DQ146">
        <v>245444359</v>
      </c>
      <c r="DR146">
        <v>0</v>
      </c>
      <c r="DS146">
        <v>245444359</v>
      </c>
    </row>
    <row r="147" spans="1:123" ht="12.75" x14ac:dyDescent="0.2">
      <c r="A147" s="468">
        <v>140</v>
      </c>
      <c r="B147" s="473" t="s">
        <v>164</v>
      </c>
      <c r="C147" s="403" t="s">
        <v>909</v>
      </c>
      <c r="D147" s="474" t="s">
        <v>903</v>
      </c>
      <c r="E147" s="480" t="s">
        <v>581</v>
      </c>
      <c r="F147" t="s">
        <v>926</v>
      </c>
      <c r="G147">
        <v>828821176</v>
      </c>
      <c r="H147">
        <v>0</v>
      </c>
      <c r="I147">
        <v>828821176</v>
      </c>
      <c r="J147">
        <v>46.6</v>
      </c>
      <c r="K147">
        <v>386230668</v>
      </c>
      <c r="L147">
        <v>0</v>
      </c>
      <c r="M147">
        <v>-10000000</v>
      </c>
      <c r="N147">
        <v>0</v>
      </c>
      <c r="O147">
        <v>376230668</v>
      </c>
      <c r="P147">
        <v>0</v>
      </c>
      <c r="Q147">
        <v>376230668</v>
      </c>
      <c r="R147">
        <v>-22746873</v>
      </c>
      <c r="S147">
        <v>0</v>
      </c>
      <c r="T147">
        <v>-22746873</v>
      </c>
      <c r="U147">
        <v>2971763</v>
      </c>
      <c r="V147">
        <v>0</v>
      </c>
      <c r="W147">
        <v>2971763</v>
      </c>
      <c r="X147">
        <v>-19775110</v>
      </c>
      <c r="Y147">
        <v>0</v>
      </c>
      <c r="Z147">
        <v>0</v>
      </c>
      <c r="AA147">
        <v>0</v>
      </c>
      <c r="AB147">
        <v>-19775110</v>
      </c>
      <c r="AC147">
        <v>0</v>
      </c>
      <c r="AD147">
        <v>-19775110</v>
      </c>
      <c r="AE147">
        <v>19775110</v>
      </c>
      <c r="AF147">
        <v>0</v>
      </c>
      <c r="AG147">
        <v>19775110</v>
      </c>
      <c r="AH147">
        <v>-2557015</v>
      </c>
      <c r="AI147">
        <v>0</v>
      </c>
      <c r="AJ147">
        <v>-2557015</v>
      </c>
      <c r="AK147">
        <v>0</v>
      </c>
      <c r="AL147">
        <v>0</v>
      </c>
      <c r="AM147">
        <v>0</v>
      </c>
      <c r="AN147">
        <v>9616009</v>
      </c>
      <c r="AO147">
        <v>0</v>
      </c>
      <c r="AP147">
        <v>9616009</v>
      </c>
      <c r="AQ147">
        <v>7058994</v>
      </c>
      <c r="AR147">
        <v>0</v>
      </c>
      <c r="AS147">
        <v>7058994</v>
      </c>
      <c r="AT147">
        <v>-20305609</v>
      </c>
      <c r="AU147">
        <v>0</v>
      </c>
      <c r="AV147">
        <v>-20305609</v>
      </c>
      <c r="AW147">
        <v>0</v>
      </c>
      <c r="AX147">
        <v>0</v>
      </c>
      <c r="AY147">
        <v>0</v>
      </c>
      <c r="AZ147">
        <v>0</v>
      </c>
      <c r="BA147">
        <v>0</v>
      </c>
      <c r="BB147">
        <v>0</v>
      </c>
      <c r="BC147">
        <v>-13246615</v>
      </c>
      <c r="BD147">
        <v>0</v>
      </c>
      <c r="BE147">
        <v>0</v>
      </c>
      <c r="BF147">
        <v>0</v>
      </c>
      <c r="BG147">
        <v>-13246615</v>
      </c>
      <c r="BH147">
        <v>0</v>
      </c>
      <c r="BI147">
        <v>-13246615</v>
      </c>
      <c r="BJ147">
        <v>0</v>
      </c>
      <c r="BK147">
        <v>0</v>
      </c>
      <c r="BL147">
        <v>0</v>
      </c>
      <c r="BM147">
        <v>-11600000</v>
      </c>
      <c r="BN147">
        <v>0</v>
      </c>
      <c r="BO147">
        <v>-11600000</v>
      </c>
      <c r="BP147">
        <v>-11600000</v>
      </c>
      <c r="BQ147">
        <v>0</v>
      </c>
      <c r="BR147">
        <v>0</v>
      </c>
      <c r="BS147">
        <v>0</v>
      </c>
      <c r="BT147">
        <v>-11600000</v>
      </c>
      <c r="BU147">
        <v>0</v>
      </c>
      <c r="BV147">
        <v>-11600000</v>
      </c>
      <c r="BW147">
        <v>-90957</v>
      </c>
      <c r="BX147">
        <v>0</v>
      </c>
      <c r="BY147">
        <v>-90957</v>
      </c>
      <c r="BZ147">
        <v>-104241</v>
      </c>
      <c r="CA147">
        <v>0</v>
      </c>
      <c r="CB147">
        <v>-104241</v>
      </c>
      <c r="CC147">
        <v>0</v>
      </c>
      <c r="CD147">
        <v>0</v>
      </c>
      <c r="CE147">
        <v>0</v>
      </c>
      <c r="CF147">
        <v>0</v>
      </c>
      <c r="CG147">
        <v>0</v>
      </c>
      <c r="CH147">
        <v>0</v>
      </c>
      <c r="CI147">
        <v>0</v>
      </c>
      <c r="CJ147">
        <v>0</v>
      </c>
      <c r="CK147">
        <v>0</v>
      </c>
      <c r="CL147">
        <v>-70259</v>
      </c>
      <c r="CM147">
        <v>0</v>
      </c>
      <c r="CN147">
        <v>-70259</v>
      </c>
      <c r="CO147">
        <v>0</v>
      </c>
      <c r="CP147">
        <v>0</v>
      </c>
      <c r="CQ147">
        <v>-265457</v>
      </c>
      <c r="CR147">
        <v>0</v>
      </c>
      <c r="CS147">
        <v>0</v>
      </c>
      <c r="CT147">
        <v>0</v>
      </c>
      <c r="CU147">
        <v>-265457</v>
      </c>
      <c r="CV147">
        <v>0</v>
      </c>
      <c r="CW147">
        <v>-265457</v>
      </c>
      <c r="CX147">
        <v>0</v>
      </c>
      <c r="CY147">
        <v>0</v>
      </c>
      <c r="CZ147">
        <v>0</v>
      </c>
      <c r="DA147">
        <v>-45413</v>
      </c>
      <c r="DB147">
        <v>0</v>
      </c>
      <c r="DC147">
        <v>-45413</v>
      </c>
      <c r="DD147">
        <v>0</v>
      </c>
      <c r="DE147">
        <v>0</v>
      </c>
      <c r="DF147">
        <v>0</v>
      </c>
      <c r="DG147">
        <v>0</v>
      </c>
      <c r="DH147">
        <v>0</v>
      </c>
      <c r="DI147">
        <v>0</v>
      </c>
      <c r="DJ147">
        <v>-45413</v>
      </c>
      <c r="DK147">
        <v>0</v>
      </c>
      <c r="DL147">
        <v>0</v>
      </c>
      <c r="DM147">
        <v>0</v>
      </c>
      <c r="DN147">
        <v>-45413</v>
      </c>
      <c r="DO147">
        <v>0</v>
      </c>
      <c r="DP147">
        <v>-45413</v>
      </c>
      <c r="DQ147">
        <v>331298073</v>
      </c>
      <c r="DR147">
        <v>0</v>
      </c>
      <c r="DS147">
        <v>331298073</v>
      </c>
    </row>
    <row r="148" spans="1:123" ht="12.75" x14ac:dyDescent="0.2">
      <c r="A148" s="468">
        <v>141</v>
      </c>
      <c r="B148" s="473" t="s">
        <v>166</v>
      </c>
      <c r="C148" s="403" t="s">
        <v>897</v>
      </c>
      <c r="D148" s="474" t="s">
        <v>900</v>
      </c>
      <c r="E148" s="480" t="s">
        <v>165</v>
      </c>
      <c r="F148" t="s">
        <v>926</v>
      </c>
      <c r="G148">
        <v>77635094</v>
      </c>
      <c r="H148">
        <v>0</v>
      </c>
      <c r="I148">
        <v>77635094</v>
      </c>
      <c r="J148">
        <v>46.6</v>
      </c>
      <c r="K148">
        <v>36177954</v>
      </c>
      <c r="L148">
        <v>0</v>
      </c>
      <c r="M148">
        <v>0</v>
      </c>
      <c r="N148">
        <v>0</v>
      </c>
      <c r="O148">
        <v>36177954</v>
      </c>
      <c r="P148">
        <v>0</v>
      </c>
      <c r="Q148">
        <v>36177954</v>
      </c>
      <c r="R148">
        <v>-689787</v>
      </c>
      <c r="S148">
        <v>0</v>
      </c>
      <c r="T148">
        <v>-689787</v>
      </c>
      <c r="U148">
        <v>1998107</v>
      </c>
      <c r="V148">
        <v>0</v>
      </c>
      <c r="W148">
        <v>1998107</v>
      </c>
      <c r="X148">
        <v>1308320</v>
      </c>
      <c r="Y148">
        <v>0</v>
      </c>
      <c r="Z148">
        <v>330642</v>
      </c>
      <c r="AA148">
        <v>0</v>
      </c>
      <c r="AB148">
        <v>1638962</v>
      </c>
      <c r="AC148">
        <v>0</v>
      </c>
      <c r="AD148">
        <v>1638962</v>
      </c>
      <c r="AE148">
        <v>-1638962</v>
      </c>
      <c r="AF148">
        <v>0</v>
      </c>
      <c r="AG148">
        <v>-1638962</v>
      </c>
      <c r="AH148">
        <v>-2830525</v>
      </c>
      <c r="AI148">
        <v>0</v>
      </c>
      <c r="AJ148">
        <v>-2830525</v>
      </c>
      <c r="AK148">
        <v>0</v>
      </c>
      <c r="AL148">
        <v>0</v>
      </c>
      <c r="AM148">
        <v>0</v>
      </c>
      <c r="AN148">
        <v>696821</v>
      </c>
      <c r="AO148">
        <v>0</v>
      </c>
      <c r="AP148">
        <v>696821</v>
      </c>
      <c r="AQ148">
        <v>-2133704</v>
      </c>
      <c r="AR148">
        <v>0</v>
      </c>
      <c r="AS148">
        <v>-2133704</v>
      </c>
      <c r="AT148">
        <v>-2875496</v>
      </c>
      <c r="AU148">
        <v>0</v>
      </c>
      <c r="AV148">
        <v>-2875496</v>
      </c>
      <c r="AW148">
        <v>-68177</v>
      </c>
      <c r="AX148">
        <v>0</v>
      </c>
      <c r="AY148">
        <v>-68177</v>
      </c>
      <c r="AZ148">
        <v>-4870</v>
      </c>
      <c r="BA148">
        <v>0</v>
      </c>
      <c r="BB148">
        <v>-4870</v>
      </c>
      <c r="BC148">
        <v>-5082247</v>
      </c>
      <c r="BD148">
        <v>0</v>
      </c>
      <c r="BE148">
        <v>0</v>
      </c>
      <c r="BF148">
        <v>0</v>
      </c>
      <c r="BG148">
        <v>-5082247</v>
      </c>
      <c r="BH148">
        <v>0</v>
      </c>
      <c r="BI148">
        <v>-5082247</v>
      </c>
      <c r="BJ148">
        <v>0</v>
      </c>
      <c r="BK148">
        <v>0</v>
      </c>
      <c r="BL148">
        <v>0</v>
      </c>
      <c r="BM148">
        <v>-367841</v>
      </c>
      <c r="BN148">
        <v>0</v>
      </c>
      <c r="BO148">
        <v>-367841</v>
      </c>
      <c r="BP148">
        <v>-367841</v>
      </c>
      <c r="BQ148">
        <v>0</v>
      </c>
      <c r="BR148">
        <v>0</v>
      </c>
      <c r="BS148">
        <v>0</v>
      </c>
      <c r="BT148">
        <v>-367841</v>
      </c>
      <c r="BU148">
        <v>0</v>
      </c>
      <c r="BV148">
        <v>-367841</v>
      </c>
      <c r="BW148">
        <v>-9978</v>
      </c>
      <c r="BX148">
        <v>0</v>
      </c>
      <c r="BY148">
        <v>-9978</v>
      </c>
      <c r="BZ148">
        <v>-34810</v>
      </c>
      <c r="CA148">
        <v>0</v>
      </c>
      <c r="CB148">
        <v>-34810</v>
      </c>
      <c r="CC148">
        <v>-2083</v>
      </c>
      <c r="CD148">
        <v>0</v>
      </c>
      <c r="CE148">
        <v>-2083</v>
      </c>
      <c r="CF148">
        <v>-1332</v>
      </c>
      <c r="CG148">
        <v>0</v>
      </c>
      <c r="CH148">
        <v>-1332</v>
      </c>
      <c r="CI148">
        <v>0</v>
      </c>
      <c r="CJ148">
        <v>0</v>
      </c>
      <c r="CK148">
        <v>0</v>
      </c>
      <c r="CL148">
        <v>-20000</v>
      </c>
      <c r="CM148">
        <v>0</v>
      </c>
      <c r="CN148">
        <v>-20000</v>
      </c>
      <c r="CO148">
        <v>0</v>
      </c>
      <c r="CP148">
        <v>0</v>
      </c>
      <c r="CQ148">
        <v>-68203</v>
      </c>
      <c r="CR148">
        <v>0</v>
      </c>
      <c r="CS148">
        <v>0</v>
      </c>
      <c r="CT148">
        <v>0</v>
      </c>
      <c r="CU148">
        <v>-68203</v>
      </c>
      <c r="CV148">
        <v>0</v>
      </c>
      <c r="CW148">
        <v>-68203</v>
      </c>
      <c r="CX148">
        <v>-8942</v>
      </c>
      <c r="CY148">
        <v>0</v>
      </c>
      <c r="CZ148">
        <v>-8942</v>
      </c>
      <c r="DA148">
        <v>0</v>
      </c>
      <c r="DB148">
        <v>0</v>
      </c>
      <c r="DC148">
        <v>0</v>
      </c>
      <c r="DD148">
        <v>-4870</v>
      </c>
      <c r="DE148">
        <v>0</v>
      </c>
      <c r="DF148">
        <v>-4870</v>
      </c>
      <c r="DG148">
        <v>0</v>
      </c>
      <c r="DH148">
        <v>0</v>
      </c>
      <c r="DI148">
        <v>0</v>
      </c>
      <c r="DJ148">
        <v>-13812</v>
      </c>
      <c r="DK148">
        <v>0</v>
      </c>
      <c r="DL148">
        <v>0</v>
      </c>
      <c r="DM148">
        <v>0</v>
      </c>
      <c r="DN148">
        <v>-13812</v>
      </c>
      <c r="DO148">
        <v>0</v>
      </c>
      <c r="DP148">
        <v>-13812</v>
      </c>
      <c r="DQ148">
        <v>32284813</v>
      </c>
      <c r="DR148">
        <v>0</v>
      </c>
      <c r="DS148">
        <v>32284813</v>
      </c>
    </row>
    <row r="149" spans="1:123" ht="12.75" x14ac:dyDescent="0.2">
      <c r="A149" s="468">
        <v>142</v>
      </c>
      <c r="B149" s="473" t="s">
        <v>168</v>
      </c>
      <c r="C149" s="403" t="s">
        <v>897</v>
      </c>
      <c r="D149" s="474" t="s">
        <v>901</v>
      </c>
      <c r="E149" s="480" t="s">
        <v>911</v>
      </c>
      <c r="F149" t="s">
        <v>926</v>
      </c>
      <c r="G149">
        <v>114044089</v>
      </c>
      <c r="H149">
        <v>185825</v>
      </c>
      <c r="I149">
        <v>114229914</v>
      </c>
      <c r="J149">
        <v>46.6</v>
      </c>
      <c r="K149">
        <v>53144545</v>
      </c>
      <c r="L149">
        <v>86594</v>
      </c>
      <c r="M149">
        <v>-202832</v>
      </c>
      <c r="N149">
        <v>0</v>
      </c>
      <c r="O149">
        <v>52941713</v>
      </c>
      <c r="P149">
        <v>86594</v>
      </c>
      <c r="Q149">
        <v>53028307</v>
      </c>
      <c r="R149">
        <v>-2309725</v>
      </c>
      <c r="S149">
        <v>0</v>
      </c>
      <c r="T149">
        <v>-2309725</v>
      </c>
      <c r="U149">
        <v>4001829</v>
      </c>
      <c r="V149">
        <v>0</v>
      </c>
      <c r="W149">
        <v>4001829</v>
      </c>
      <c r="X149">
        <v>1692104</v>
      </c>
      <c r="Y149">
        <v>0</v>
      </c>
      <c r="Z149">
        <v>25382</v>
      </c>
      <c r="AA149">
        <v>0</v>
      </c>
      <c r="AB149">
        <v>1717486</v>
      </c>
      <c r="AC149">
        <v>0</v>
      </c>
      <c r="AD149">
        <v>1717486</v>
      </c>
      <c r="AE149">
        <v>-1717486</v>
      </c>
      <c r="AF149">
        <v>0</v>
      </c>
      <c r="AG149">
        <v>-1717486</v>
      </c>
      <c r="AH149">
        <v>-4308752</v>
      </c>
      <c r="AI149">
        <v>-2610</v>
      </c>
      <c r="AJ149">
        <v>-4311362</v>
      </c>
      <c r="AK149">
        <v>-27564</v>
      </c>
      <c r="AL149">
        <v>0</v>
      </c>
      <c r="AM149">
        <v>-27564</v>
      </c>
      <c r="AN149">
        <v>973405</v>
      </c>
      <c r="AO149">
        <v>1181</v>
      </c>
      <c r="AP149">
        <v>974586</v>
      </c>
      <c r="AQ149">
        <v>-3335347</v>
      </c>
      <c r="AR149">
        <v>-1429</v>
      </c>
      <c r="AS149">
        <v>-3336776</v>
      </c>
      <c r="AT149">
        <v>-3063903</v>
      </c>
      <c r="AU149">
        <v>0</v>
      </c>
      <c r="AV149">
        <v>-3063903</v>
      </c>
      <c r="AW149">
        <v>-29858</v>
      </c>
      <c r="AX149">
        <v>0</v>
      </c>
      <c r="AY149">
        <v>-29858</v>
      </c>
      <c r="AZ149">
        <v>-63521</v>
      </c>
      <c r="BA149">
        <v>0</v>
      </c>
      <c r="BB149">
        <v>-63521</v>
      </c>
      <c r="BC149">
        <v>-6492629</v>
      </c>
      <c r="BD149">
        <v>-1429</v>
      </c>
      <c r="BE149">
        <v>-97389</v>
      </c>
      <c r="BF149">
        <v>0</v>
      </c>
      <c r="BG149">
        <v>-6590018</v>
      </c>
      <c r="BH149">
        <v>-1429</v>
      </c>
      <c r="BI149">
        <v>-6591447</v>
      </c>
      <c r="BJ149">
        <v>-17491</v>
      </c>
      <c r="BK149">
        <v>0</v>
      </c>
      <c r="BL149">
        <v>-17491</v>
      </c>
      <c r="BM149">
        <v>-1187548</v>
      </c>
      <c r="BN149">
        <v>-1088</v>
      </c>
      <c r="BO149">
        <v>-1188636</v>
      </c>
      <c r="BP149">
        <v>-1205039</v>
      </c>
      <c r="BQ149">
        <v>-1088</v>
      </c>
      <c r="BR149">
        <v>-18076</v>
      </c>
      <c r="BS149">
        <v>0</v>
      </c>
      <c r="BT149">
        <v>-1223115</v>
      </c>
      <c r="BU149">
        <v>-1088</v>
      </c>
      <c r="BV149">
        <v>-1224203</v>
      </c>
      <c r="BW149">
        <v>-212604</v>
      </c>
      <c r="BX149">
        <v>0</v>
      </c>
      <c r="BY149">
        <v>-212604</v>
      </c>
      <c r="BZ149">
        <v>-52712</v>
      </c>
      <c r="CA149">
        <v>0</v>
      </c>
      <c r="CB149">
        <v>-52712</v>
      </c>
      <c r="CC149">
        <v>0</v>
      </c>
      <c r="CD149">
        <v>0</v>
      </c>
      <c r="CE149">
        <v>0</v>
      </c>
      <c r="CF149">
        <v>0</v>
      </c>
      <c r="CG149">
        <v>0</v>
      </c>
      <c r="CH149">
        <v>0</v>
      </c>
      <c r="CI149">
        <v>-17370</v>
      </c>
      <c r="CJ149">
        <v>0</v>
      </c>
      <c r="CK149">
        <v>-17370</v>
      </c>
      <c r="CL149">
        <v>0</v>
      </c>
      <c r="CM149">
        <v>-84077</v>
      </c>
      <c r="CN149">
        <v>-84077</v>
      </c>
      <c r="CO149">
        <v>-84077</v>
      </c>
      <c r="CP149">
        <v>0</v>
      </c>
      <c r="CQ149">
        <v>-282686</v>
      </c>
      <c r="CR149">
        <v>-84077</v>
      </c>
      <c r="CS149">
        <v>-64240</v>
      </c>
      <c r="CT149">
        <v>0</v>
      </c>
      <c r="CU149">
        <v>-346926</v>
      </c>
      <c r="CV149">
        <v>-84077</v>
      </c>
      <c r="CW149">
        <v>-431003</v>
      </c>
      <c r="CX149">
        <v>-14691</v>
      </c>
      <c r="CY149">
        <v>0</v>
      </c>
      <c r="CZ149">
        <v>-14691</v>
      </c>
      <c r="DA149">
        <v>-255</v>
      </c>
      <c r="DB149">
        <v>0</v>
      </c>
      <c r="DC149">
        <v>-255</v>
      </c>
      <c r="DD149">
        <v>-63521</v>
      </c>
      <c r="DE149">
        <v>0</v>
      </c>
      <c r="DF149">
        <v>-63521</v>
      </c>
      <c r="DG149">
        <v>-4500</v>
      </c>
      <c r="DH149">
        <v>0</v>
      </c>
      <c r="DI149">
        <v>-4500</v>
      </c>
      <c r="DJ149">
        <v>-82967</v>
      </c>
      <c r="DK149">
        <v>0</v>
      </c>
      <c r="DL149">
        <v>-1245</v>
      </c>
      <c r="DM149">
        <v>0</v>
      </c>
      <c r="DN149">
        <v>-84212</v>
      </c>
      <c r="DO149">
        <v>0</v>
      </c>
      <c r="DP149">
        <v>-84212</v>
      </c>
      <c r="DQ149">
        <v>46414928</v>
      </c>
      <c r="DR149">
        <v>0</v>
      </c>
      <c r="DS149">
        <v>46414928</v>
      </c>
    </row>
    <row r="150" spans="1:123" ht="12.75" x14ac:dyDescent="0.2">
      <c r="A150" s="468">
        <v>143</v>
      </c>
      <c r="B150" s="473" t="s">
        <v>170</v>
      </c>
      <c r="C150" s="403" t="s">
        <v>529</v>
      </c>
      <c r="D150" s="474" t="s">
        <v>905</v>
      </c>
      <c r="E150" s="480" t="s">
        <v>874</v>
      </c>
      <c r="F150" t="s">
        <v>926</v>
      </c>
      <c r="G150">
        <v>219759922</v>
      </c>
      <c r="H150">
        <v>277334</v>
      </c>
      <c r="I150">
        <v>220037256</v>
      </c>
      <c r="J150">
        <v>46.6</v>
      </c>
      <c r="K150">
        <v>102408124</v>
      </c>
      <c r="L150">
        <v>129238</v>
      </c>
      <c r="M150">
        <v>2000000</v>
      </c>
      <c r="N150">
        <v>1631000</v>
      </c>
      <c r="O150">
        <v>104408124</v>
      </c>
      <c r="P150">
        <v>1760238</v>
      </c>
      <c r="Q150">
        <v>106168362</v>
      </c>
      <c r="R150">
        <v>-8803332</v>
      </c>
      <c r="S150">
        <v>0</v>
      </c>
      <c r="T150">
        <v>-8803332</v>
      </c>
      <c r="U150">
        <v>2025995</v>
      </c>
      <c r="V150">
        <v>0</v>
      </c>
      <c r="W150">
        <v>2025995</v>
      </c>
      <c r="X150">
        <v>-6777337</v>
      </c>
      <c r="Y150">
        <v>0</v>
      </c>
      <c r="Z150">
        <v>0</v>
      </c>
      <c r="AA150">
        <v>0</v>
      </c>
      <c r="AB150">
        <v>-6777337</v>
      </c>
      <c r="AC150">
        <v>0</v>
      </c>
      <c r="AD150">
        <v>-6777337</v>
      </c>
      <c r="AE150">
        <v>6777337</v>
      </c>
      <c r="AF150">
        <v>0</v>
      </c>
      <c r="AG150">
        <v>6777337</v>
      </c>
      <c r="AH150">
        <v>-9345882</v>
      </c>
      <c r="AI150">
        <v>0</v>
      </c>
      <c r="AJ150">
        <v>-9345882</v>
      </c>
      <c r="AK150">
        <v>0</v>
      </c>
      <c r="AL150">
        <v>0</v>
      </c>
      <c r="AM150">
        <v>0</v>
      </c>
      <c r="AN150">
        <v>1982532</v>
      </c>
      <c r="AO150">
        <v>8592</v>
      </c>
      <c r="AP150">
        <v>1991124</v>
      </c>
      <c r="AQ150">
        <v>-7363350</v>
      </c>
      <c r="AR150">
        <v>8592</v>
      </c>
      <c r="AS150">
        <v>-7354758</v>
      </c>
      <c r="AT150">
        <v>-7987802</v>
      </c>
      <c r="AU150">
        <v>0</v>
      </c>
      <c r="AV150">
        <v>-7987802</v>
      </c>
      <c r="AW150">
        <v>-24727</v>
      </c>
      <c r="AX150">
        <v>0</v>
      </c>
      <c r="AY150">
        <v>-24727</v>
      </c>
      <c r="AZ150">
        <v>0</v>
      </c>
      <c r="BA150">
        <v>0</v>
      </c>
      <c r="BB150">
        <v>0</v>
      </c>
      <c r="BC150">
        <v>-15375879</v>
      </c>
      <c r="BD150">
        <v>8592</v>
      </c>
      <c r="BE150">
        <v>0</v>
      </c>
      <c r="BF150">
        <v>0</v>
      </c>
      <c r="BG150">
        <v>-15375879</v>
      </c>
      <c r="BH150">
        <v>8592</v>
      </c>
      <c r="BI150">
        <v>-15367287</v>
      </c>
      <c r="BJ150">
        <v>0</v>
      </c>
      <c r="BK150">
        <v>0</v>
      </c>
      <c r="BL150">
        <v>0</v>
      </c>
      <c r="BM150">
        <v>-2472443</v>
      </c>
      <c r="BN150">
        <v>0</v>
      </c>
      <c r="BO150">
        <v>-2472443</v>
      </c>
      <c r="BP150">
        <v>-2472443</v>
      </c>
      <c r="BQ150">
        <v>0</v>
      </c>
      <c r="BR150">
        <v>0</v>
      </c>
      <c r="BS150">
        <v>0</v>
      </c>
      <c r="BT150">
        <v>-2472443</v>
      </c>
      <c r="BU150">
        <v>0</v>
      </c>
      <c r="BV150">
        <v>-2472443</v>
      </c>
      <c r="BW150">
        <v>-4362</v>
      </c>
      <c r="BX150">
        <v>0</v>
      </c>
      <c r="BY150">
        <v>-4362</v>
      </c>
      <c r="BZ150">
        <v>-1035845</v>
      </c>
      <c r="CA150">
        <v>0</v>
      </c>
      <c r="CB150">
        <v>-1035845</v>
      </c>
      <c r="CC150">
        <v>0</v>
      </c>
      <c r="CD150">
        <v>0</v>
      </c>
      <c r="CE150">
        <v>0</v>
      </c>
      <c r="CF150">
        <v>0</v>
      </c>
      <c r="CG150">
        <v>0</v>
      </c>
      <c r="CH150">
        <v>0</v>
      </c>
      <c r="CI150">
        <v>0</v>
      </c>
      <c r="CJ150">
        <v>0</v>
      </c>
      <c r="CK150">
        <v>0</v>
      </c>
      <c r="CL150">
        <v>0</v>
      </c>
      <c r="CM150">
        <v>0</v>
      </c>
      <c r="CN150">
        <v>0</v>
      </c>
      <c r="CO150">
        <v>0</v>
      </c>
      <c r="CP150">
        <v>0</v>
      </c>
      <c r="CQ150">
        <v>-1040207</v>
      </c>
      <c r="CR150">
        <v>0</v>
      </c>
      <c r="CS150">
        <v>0</v>
      </c>
      <c r="CT150">
        <v>0</v>
      </c>
      <c r="CU150">
        <v>-1040207</v>
      </c>
      <c r="CV150">
        <v>0</v>
      </c>
      <c r="CW150">
        <v>-1040207</v>
      </c>
      <c r="CX150">
        <v>0</v>
      </c>
      <c r="CY150">
        <v>0</v>
      </c>
      <c r="CZ150">
        <v>0</v>
      </c>
      <c r="DA150">
        <v>-36748</v>
      </c>
      <c r="DB150">
        <v>0</v>
      </c>
      <c r="DC150">
        <v>-36748</v>
      </c>
      <c r="DD150">
        <v>0</v>
      </c>
      <c r="DE150">
        <v>0</v>
      </c>
      <c r="DF150">
        <v>0</v>
      </c>
      <c r="DG150">
        <v>-1500</v>
      </c>
      <c r="DH150">
        <v>0</v>
      </c>
      <c r="DI150">
        <v>-1500</v>
      </c>
      <c r="DJ150">
        <v>-38248</v>
      </c>
      <c r="DK150">
        <v>0</v>
      </c>
      <c r="DL150">
        <v>0</v>
      </c>
      <c r="DM150">
        <v>0</v>
      </c>
      <c r="DN150">
        <v>-38248</v>
      </c>
      <c r="DO150">
        <v>0</v>
      </c>
      <c r="DP150">
        <v>-38248</v>
      </c>
      <c r="DQ150">
        <v>78704010</v>
      </c>
      <c r="DR150">
        <v>1768830</v>
      </c>
      <c r="DS150">
        <v>80472840</v>
      </c>
    </row>
    <row r="151" spans="1:123" ht="12.75" x14ac:dyDescent="0.2">
      <c r="A151" s="468">
        <v>144</v>
      </c>
      <c r="B151" s="473" t="s">
        <v>172</v>
      </c>
      <c r="C151" s="403" t="s">
        <v>902</v>
      </c>
      <c r="D151" s="474" t="s">
        <v>903</v>
      </c>
      <c r="E151" s="480" t="s">
        <v>171</v>
      </c>
      <c r="F151" t="s">
        <v>926</v>
      </c>
      <c r="G151">
        <v>215832932</v>
      </c>
      <c r="H151">
        <v>0</v>
      </c>
      <c r="I151">
        <v>215832932</v>
      </c>
      <c r="J151">
        <v>46.6</v>
      </c>
      <c r="K151">
        <v>100578146</v>
      </c>
      <c r="L151">
        <v>0</v>
      </c>
      <c r="M151">
        <v>-500000</v>
      </c>
      <c r="N151">
        <v>0</v>
      </c>
      <c r="O151">
        <v>100078146</v>
      </c>
      <c r="P151">
        <v>0</v>
      </c>
      <c r="Q151">
        <v>100078146</v>
      </c>
      <c r="R151">
        <v>-2930473</v>
      </c>
      <c r="S151">
        <v>0</v>
      </c>
      <c r="T151">
        <v>-2930473</v>
      </c>
      <c r="U151">
        <v>2228062</v>
      </c>
      <c r="V151">
        <v>0</v>
      </c>
      <c r="W151">
        <v>2228062</v>
      </c>
      <c r="X151">
        <v>-702411</v>
      </c>
      <c r="Y151">
        <v>0</v>
      </c>
      <c r="Z151">
        <v>-100000</v>
      </c>
      <c r="AA151">
        <v>0</v>
      </c>
      <c r="AB151">
        <v>-802411</v>
      </c>
      <c r="AC151">
        <v>0</v>
      </c>
      <c r="AD151">
        <v>-802411</v>
      </c>
      <c r="AE151">
        <v>802411</v>
      </c>
      <c r="AF151">
        <v>0</v>
      </c>
      <c r="AG151">
        <v>802411</v>
      </c>
      <c r="AH151">
        <v>-3354059</v>
      </c>
      <c r="AI151">
        <v>0</v>
      </c>
      <c r="AJ151">
        <v>-3354059</v>
      </c>
      <c r="AK151">
        <v>-5000</v>
      </c>
      <c r="AL151">
        <v>0</v>
      </c>
      <c r="AM151">
        <v>-5000</v>
      </c>
      <c r="AN151">
        <v>2250756</v>
      </c>
      <c r="AO151">
        <v>0</v>
      </c>
      <c r="AP151">
        <v>2250756</v>
      </c>
      <c r="AQ151">
        <v>-1103303</v>
      </c>
      <c r="AR151">
        <v>0</v>
      </c>
      <c r="AS151">
        <v>-1103303</v>
      </c>
      <c r="AT151">
        <v>-7249279</v>
      </c>
      <c r="AU151">
        <v>0</v>
      </c>
      <c r="AV151">
        <v>-7249279</v>
      </c>
      <c r="AW151">
        <v>-121983</v>
      </c>
      <c r="AX151">
        <v>0</v>
      </c>
      <c r="AY151">
        <v>-121983</v>
      </c>
      <c r="AZ151">
        <v>0</v>
      </c>
      <c r="BA151">
        <v>0</v>
      </c>
      <c r="BB151">
        <v>0</v>
      </c>
      <c r="BC151">
        <v>-8474565</v>
      </c>
      <c r="BD151">
        <v>0</v>
      </c>
      <c r="BE151">
        <v>-150000</v>
      </c>
      <c r="BF151">
        <v>0</v>
      </c>
      <c r="BG151">
        <v>-8624565</v>
      </c>
      <c r="BH151">
        <v>0</v>
      </c>
      <c r="BI151">
        <v>-8624565</v>
      </c>
      <c r="BJ151">
        <v>-100744</v>
      </c>
      <c r="BK151">
        <v>0</v>
      </c>
      <c r="BL151">
        <v>-100744</v>
      </c>
      <c r="BM151">
        <v>-2879902</v>
      </c>
      <c r="BN151">
        <v>0</v>
      </c>
      <c r="BO151">
        <v>-2879902</v>
      </c>
      <c r="BP151">
        <v>-2980646</v>
      </c>
      <c r="BQ151">
        <v>0</v>
      </c>
      <c r="BR151">
        <v>-300000</v>
      </c>
      <c r="BS151">
        <v>0</v>
      </c>
      <c r="BT151">
        <v>-3280646</v>
      </c>
      <c r="BU151">
        <v>0</v>
      </c>
      <c r="BV151">
        <v>-3280646</v>
      </c>
      <c r="BW151">
        <v>-58910</v>
      </c>
      <c r="BX151">
        <v>0</v>
      </c>
      <c r="BY151">
        <v>-58910</v>
      </c>
      <c r="BZ151">
        <v>-396436</v>
      </c>
      <c r="CA151">
        <v>0</v>
      </c>
      <c r="CB151">
        <v>-396436</v>
      </c>
      <c r="CC151">
        <v>0</v>
      </c>
      <c r="CD151">
        <v>0</v>
      </c>
      <c r="CE151">
        <v>0</v>
      </c>
      <c r="CF151">
        <v>0</v>
      </c>
      <c r="CG151">
        <v>0</v>
      </c>
      <c r="CH151">
        <v>0</v>
      </c>
      <c r="CI151">
        <v>0</v>
      </c>
      <c r="CJ151">
        <v>0</v>
      </c>
      <c r="CK151">
        <v>0</v>
      </c>
      <c r="CL151">
        <v>0</v>
      </c>
      <c r="CM151">
        <v>0</v>
      </c>
      <c r="CN151">
        <v>0</v>
      </c>
      <c r="CO151">
        <v>0</v>
      </c>
      <c r="CP151">
        <v>0</v>
      </c>
      <c r="CQ151">
        <v>-455346</v>
      </c>
      <c r="CR151">
        <v>0</v>
      </c>
      <c r="CS151">
        <v>0</v>
      </c>
      <c r="CT151">
        <v>0</v>
      </c>
      <c r="CU151">
        <v>-455346</v>
      </c>
      <c r="CV151">
        <v>0</v>
      </c>
      <c r="CW151">
        <v>-455346</v>
      </c>
      <c r="CX151">
        <v>0</v>
      </c>
      <c r="CY151">
        <v>0</v>
      </c>
      <c r="CZ151">
        <v>0</v>
      </c>
      <c r="DA151">
        <v>0</v>
      </c>
      <c r="DB151">
        <v>0</v>
      </c>
      <c r="DC151">
        <v>0</v>
      </c>
      <c r="DD151">
        <v>0</v>
      </c>
      <c r="DE151">
        <v>0</v>
      </c>
      <c r="DF151">
        <v>0</v>
      </c>
      <c r="DG151">
        <v>0</v>
      </c>
      <c r="DH151">
        <v>0</v>
      </c>
      <c r="DI151">
        <v>0</v>
      </c>
      <c r="DJ151">
        <v>0</v>
      </c>
      <c r="DK151">
        <v>0</v>
      </c>
      <c r="DL151">
        <v>0</v>
      </c>
      <c r="DM151">
        <v>0</v>
      </c>
      <c r="DN151">
        <v>0</v>
      </c>
      <c r="DO151">
        <v>0</v>
      </c>
      <c r="DP151">
        <v>0</v>
      </c>
      <c r="DQ151">
        <v>86915178</v>
      </c>
      <c r="DR151">
        <v>0</v>
      </c>
      <c r="DS151">
        <v>86915178</v>
      </c>
    </row>
    <row r="152" spans="1:123" ht="12.75" x14ac:dyDescent="0.2">
      <c r="A152" s="468">
        <v>145</v>
      </c>
      <c r="B152" s="473" t="s">
        <v>174</v>
      </c>
      <c r="C152" s="403" t="s">
        <v>904</v>
      </c>
      <c r="D152" s="474" t="s">
        <v>905</v>
      </c>
      <c r="E152" s="480" t="s">
        <v>173</v>
      </c>
      <c r="F152" t="s">
        <v>926</v>
      </c>
      <c r="G152">
        <v>283454973</v>
      </c>
      <c r="H152">
        <v>118026</v>
      </c>
      <c r="I152">
        <v>283572999</v>
      </c>
      <c r="J152">
        <v>46.6</v>
      </c>
      <c r="K152">
        <v>132090017</v>
      </c>
      <c r="L152">
        <v>55000</v>
      </c>
      <c r="M152">
        <v>-55000</v>
      </c>
      <c r="N152">
        <v>0</v>
      </c>
      <c r="O152">
        <v>132035017</v>
      </c>
      <c r="P152">
        <v>55000</v>
      </c>
      <c r="Q152">
        <v>132090017</v>
      </c>
      <c r="R152">
        <v>-4193666</v>
      </c>
      <c r="S152">
        <v>0</v>
      </c>
      <c r="T152">
        <v>-4193666</v>
      </c>
      <c r="U152">
        <v>7361382</v>
      </c>
      <c r="V152">
        <v>0</v>
      </c>
      <c r="W152">
        <v>7361382</v>
      </c>
      <c r="X152">
        <v>3167716</v>
      </c>
      <c r="Y152">
        <v>0</v>
      </c>
      <c r="Z152">
        <v>0</v>
      </c>
      <c r="AA152">
        <v>0</v>
      </c>
      <c r="AB152">
        <v>3167716</v>
      </c>
      <c r="AC152">
        <v>0</v>
      </c>
      <c r="AD152">
        <v>3167716</v>
      </c>
      <c r="AE152">
        <v>-3167716</v>
      </c>
      <c r="AF152">
        <v>0</v>
      </c>
      <c r="AG152">
        <v>-3167716</v>
      </c>
      <c r="AH152">
        <v>-16300257</v>
      </c>
      <c r="AI152">
        <v>0</v>
      </c>
      <c r="AJ152">
        <v>-16300257</v>
      </c>
      <c r="AK152">
        <v>-48089</v>
      </c>
      <c r="AL152">
        <v>0</v>
      </c>
      <c r="AM152">
        <v>-48089</v>
      </c>
      <c r="AN152">
        <v>2326864</v>
      </c>
      <c r="AO152">
        <v>0</v>
      </c>
      <c r="AP152">
        <v>2326864</v>
      </c>
      <c r="AQ152">
        <v>-13973393</v>
      </c>
      <c r="AR152">
        <v>0</v>
      </c>
      <c r="AS152">
        <v>-13973393</v>
      </c>
      <c r="AT152">
        <v>-8511677</v>
      </c>
      <c r="AU152">
        <v>0</v>
      </c>
      <c r="AV152">
        <v>-8511677</v>
      </c>
      <c r="AW152">
        <v>-135000</v>
      </c>
      <c r="AX152">
        <v>0</v>
      </c>
      <c r="AY152">
        <v>-135000</v>
      </c>
      <c r="AZ152">
        <v>-8358</v>
      </c>
      <c r="BA152">
        <v>0</v>
      </c>
      <c r="BB152">
        <v>-8358</v>
      </c>
      <c r="BC152">
        <v>-22628428</v>
      </c>
      <c r="BD152">
        <v>0</v>
      </c>
      <c r="BE152">
        <v>0</v>
      </c>
      <c r="BF152">
        <v>0</v>
      </c>
      <c r="BG152">
        <v>-22628428</v>
      </c>
      <c r="BH152">
        <v>0</v>
      </c>
      <c r="BI152">
        <v>-22628428</v>
      </c>
      <c r="BJ152">
        <v>0</v>
      </c>
      <c r="BK152">
        <v>0</v>
      </c>
      <c r="BL152">
        <v>0</v>
      </c>
      <c r="BM152">
        <v>-3507918</v>
      </c>
      <c r="BN152">
        <v>0</v>
      </c>
      <c r="BO152">
        <v>-3507918</v>
      </c>
      <c r="BP152">
        <v>-3507918</v>
      </c>
      <c r="BQ152">
        <v>0</v>
      </c>
      <c r="BR152">
        <v>0</v>
      </c>
      <c r="BS152">
        <v>0</v>
      </c>
      <c r="BT152">
        <v>-3507918</v>
      </c>
      <c r="BU152">
        <v>0</v>
      </c>
      <c r="BV152">
        <v>-3507918</v>
      </c>
      <c r="BW152">
        <v>-315000</v>
      </c>
      <c r="BX152">
        <v>0</v>
      </c>
      <c r="BY152">
        <v>-315000</v>
      </c>
      <c r="BZ152">
        <v>-80000</v>
      </c>
      <c r="CA152">
        <v>0</v>
      </c>
      <c r="CB152">
        <v>-80000</v>
      </c>
      <c r="CC152">
        <v>0</v>
      </c>
      <c r="CD152">
        <v>0</v>
      </c>
      <c r="CE152">
        <v>0</v>
      </c>
      <c r="CF152">
        <v>-2500</v>
      </c>
      <c r="CG152">
        <v>0</v>
      </c>
      <c r="CH152">
        <v>-2500</v>
      </c>
      <c r="CI152">
        <v>-120000</v>
      </c>
      <c r="CJ152">
        <v>0</v>
      </c>
      <c r="CK152">
        <v>-120000</v>
      </c>
      <c r="CL152">
        <v>-7000</v>
      </c>
      <c r="CM152">
        <v>0</v>
      </c>
      <c r="CN152">
        <v>-7000</v>
      </c>
      <c r="CO152">
        <v>0</v>
      </c>
      <c r="CP152">
        <v>0</v>
      </c>
      <c r="CQ152">
        <v>-524500</v>
      </c>
      <c r="CR152">
        <v>0</v>
      </c>
      <c r="CS152">
        <v>0</v>
      </c>
      <c r="CT152">
        <v>0</v>
      </c>
      <c r="CU152">
        <v>-524500</v>
      </c>
      <c r="CV152">
        <v>0</v>
      </c>
      <c r="CW152">
        <v>-524500</v>
      </c>
      <c r="CX152">
        <v>0</v>
      </c>
      <c r="CY152">
        <v>0</v>
      </c>
      <c r="CZ152">
        <v>0</v>
      </c>
      <c r="DA152">
        <v>-17040</v>
      </c>
      <c r="DB152">
        <v>0</v>
      </c>
      <c r="DC152">
        <v>-17040</v>
      </c>
      <c r="DD152">
        <v>-8358</v>
      </c>
      <c r="DE152">
        <v>0</v>
      </c>
      <c r="DF152">
        <v>-8358</v>
      </c>
      <c r="DG152">
        <v>-1500</v>
      </c>
      <c r="DH152">
        <v>0</v>
      </c>
      <c r="DI152">
        <v>-1500</v>
      </c>
      <c r="DJ152">
        <v>-26898</v>
      </c>
      <c r="DK152">
        <v>0</v>
      </c>
      <c r="DL152">
        <v>0</v>
      </c>
      <c r="DM152">
        <v>0</v>
      </c>
      <c r="DN152">
        <v>-26898</v>
      </c>
      <c r="DO152">
        <v>0</v>
      </c>
      <c r="DP152">
        <v>-26898</v>
      </c>
      <c r="DQ152">
        <v>108514989</v>
      </c>
      <c r="DR152">
        <v>55000</v>
      </c>
      <c r="DS152">
        <v>108569989</v>
      </c>
    </row>
    <row r="153" spans="1:123" ht="12.75" x14ac:dyDescent="0.2">
      <c r="A153" s="468">
        <v>146</v>
      </c>
      <c r="B153" s="473" t="s">
        <v>176</v>
      </c>
      <c r="C153" s="403" t="s">
        <v>904</v>
      </c>
      <c r="D153" s="474" t="s">
        <v>899</v>
      </c>
      <c r="E153" s="480" t="s">
        <v>175</v>
      </c>
      <c r="F153" t="s">
        <v>926</v>
      </c>
      <c r="G153">
        <v>113798214</v>
      </c>
      <c r="H153">
        <v>0</v>
      </c>
      <c r="I153">
        <v>113798214</v>
      </c>
      <c r="J153">
        <v>46.6</v>
      </c>
      <c r="K153">
        <v>53029968</v>
      </c>
      <c r="L153">
        <v>0</v>
      </c>
      <c r="M153">
        <v>0</v>
      </c>
      <c r="N153">
        <v>0</v>
      </c>
      <c r="O153">
        <v>53029968</v>
      </c>
      <c r="P153">
        <v>0</v>
      </c>
      <c r="Q153">
        <v>53029968</v>
      </c>
      <c r="R153">
        <v>-4754457</v>
      </c>
      <c r="S153">
        <v>0</v>
      </c>
      <c r="T153">
        <v>-4754457</v>
      </c>
      <c r="U153">
        <v>2998071</v>
      </c>
      <c r="V153">
        <v>0</v>
      </c>
      <c r="W153">
        <v>2998071</v>
      </c>
      <c r="X153">
        <v>-1756386</v>
      </c>
      <c r="Y153">
        <v>0</v>
      </c>
      <c r="Z153">
        <v>0</v>
      </c>
      <c r="AA153">
        <v>0</v>
      </c>
      <c r="AB153">
        <v>-1756386</v>
      </c>
      <c r="AC153">
        <v>0</v>
      </c>
      <c r="AD153">
        <v>-1756386</v>
      </c>
      <c r="AE153">
        <v>1756386</v>
      </c>
      <c r="AF153">
        <v>0</v>
      </c>
      <c r="AG153">
        <v>1756386</v>
      </c>
      <c r="AH153">
        <v>-2795303</v>
      </c>
      <c r="AI153">
        <v>0</v>
      </c>
      <c r="AJ153">
        <v>-2795303</v>
      </c>
      <c r="AK153">
        <v>-6931</v>
      </c>
      <c r="AL153">
        <v>0</v>
      </c>
      <c r="AM153">
        <v>-6931</v>
      </c>
      <c r="AN153">
        <v>1125345</v>
      </c>
      <c r="AO153">
        <v>0</v>
      </c>
      <c r="AP153">
        <v>1125345</v>
      </c>
      <c r="AQ153">
        <v>-1669958</v>
      </c>
      <c r="AR153">
        <v>0</v>
      </c>
      <c r="AS153">
        <v>-1669958</v>
      </c>
      <c r="AT153">
        <v>-2479225</v>
      </c>
      <c r="AU153">
        <v>0</v>
      </c>
      <c r="AV153">
        <v>-2479225</v>
      </c>
      <c r="AW153">
        <v>-14516</v>
      </c>
      <c r="AX153">
        <v>0</v>
      </c>
      <c r="AY153">
        <v>-14516</v>
      </c>
      <c r="AZ153">
        <v>0</v>
      </c>
      <c r="BA153">
        <v>0</v>
      </c>
      <c r="BB153">
        <v>0</v>
      </c>
      <c r="BC153">
        <v>-4163699</v>
      </c>
      <c r="BD153">
        <v>0</v>
      </c>
      <c r="BE153">
        <v>0</v>
      </c>
      <c r="BF153">
        <v>0</v>
      </c>
      <c r="BG153">
        <v>-4163699</v>
      </c>
      <c r="BH153">
        <v>0</v>
      </c>
      <c r="BI153">
        <v>-4163699</v>
      </c>
      <c r="BJ153">
        <v>-300000</v>
      </c>
      <c r="BK153">
        <v>0</v>
      </c>
      <c r="BL153">
        <v>-300000</v>
      </c>
      <c r="BM153">
        <v>-1203552</v>
      </c>
      <c r="BN153">
        <v>0</v>
      </c>
      <c r="BO153">
        <v>-1203552</v>
      </c>
      <c r="BP153">
        <v>-1503552</v>
      </c>
      <c r="BQ153">
        <v>0</v>
      </c>
      <c r="BR153">
        <v>0</v>
      </c>
      <c r="BS153">
        <v>0</v>
      </c>
      <c r="BT153">
        <v>-1503552</v>
      </c>
      <c r="BU153">
        <v>0</v>
      </c>
      <c r="BV153">
        <v>-1503552</v>
      </c>
      <c r="BW153">
        <v>-175634</v>
      </c>
      <c r="BX153">
        <v>0</v>
      </c>
      <c r="BY153">
        <v>-175634</v>
      </c>
      <c r="BZ153">
        <v>-714428</v>
      </c>
      <c r="CA153">
        <v>0</v>
      </c>
      <c r="CB153">
        <v>-714428</v>
      </c>
      <c r="CC153">
        <v>0</v>
      </c>
      <c r="CD153">
        <v>0</v>
      </c>
      <c r="CE153">
        <v>0</v>
      </c>
      <c r="CF153">
        <v>0</v>
      </c>
      <c r="CG153">
        <v>0</v>
      </c>
      <c r="CH153">
        <v>0</v>
      </c>
      <c r="CI153">
        <v>0</v>
      </c>
      <c r="CJ153">
        <v>0</v>
      </c>
      <c r="CK153">
        <v>0</v>
      </c>
      <c r="CL153">
        <v>0</v>
      </c>
      <c r="CM153">
        <v>0</v>
      </c>
      <c r="CN153">
        <v>0</v>
      </c>
      <c r="CO153">
        <v>0</v>
      </c>
      <c r="CP153">
        <v>0</v>
      </c>
      <c r="CQ153">
        <v>-890062</v>
      </c>
      <c r="CR153">
        <v>0</v>
      </c>
      <c r="CS153">
        <v>0</v>
      </c>
      <c r="CT153">
        <v>0</v>
      </c>
      <c r="CU153">
        <v>-890062</v>
      </c>
      <c r="CV153">
        <v>0</v>
      </c>
      <c r="CW153">
        <v>-890062</v>
      </c>
      <c r="CX153">
        <v>-2060</v>
      </c>
      <c r="CY153">
        <v>0</v>
      </c>
      <c r="CZ153">
        <v>-2060</v>
      </c>
      <c r="DA153">
        <v>-15219</v>
      </c>
      <c r="DB153">
        <v>0</v>
      </c>
      <c r="DC153">
        <v>-15219</v>
      </c>
      <c r="DD153">
        <v>0</v>
      </c>
      <c r="DE153">
        <v>0</v>
      </c>
      <c r="DF153">
        <v>0</v>
      </c>
      <c r="DG153">
        <v>0</v>
      </c>
      <c r="DH153">
        <v>0</v>
      </c>
      <c r="DI153">
        <v>0</v>
      </c>
      <c r="DJ153">
        <v>-17279</v>
      </c>
      <c r="DK153">
        <v>0</v>
      </c>
      <c r="DL153">
        <v>0</v>
      </c>
      <c r="DM153">
        <v>0</v>
      </c>
      <c r="DN153">
        <v>-17279</v>
      </c>
      <c r="DO153">
        <v>0</v>
      </c>
      <c r="DP153">
        <v>-17279</v>
      </c>
      <c r="DQ153">
        <v>44698990</v>
      </c>
      <c r="DR153">
        <v>0</v>
      </c>
      <c r="DS153">
        <v>44698990</v>
      </c>
    </row>
    <row r="154" spans="1:123" ht="12.75" x14ac:dyDescent="0.2">
      <c r="A154" s="468">
        <v>147</v>
      </c>
      <c r="B154" s="473" t="s">
        <v>178</v>
      </c>
      <c r="C154" s="403" t="s">
        <v>909</v>
      </c>
      <c r="D154" s="474" t="s">
        <v>903</v>
      </c>
      <c r="E154" s="480" t="s">
        <v>177</v>
      </c>
      <c r="F154" t="s">
        <v>926</v>
      </c>
      <c r="G154">
        <v>418183926</v>
      </c>
      <c r="H154">
        <v>2952025</v>
      </c>
      <c r="I154">
        <v>421135951</v>
      </c>
      <c r="J154">
        <v>46.6</v>
      </c>
      <c r="K154">
        <v>194873710</v>
      </c>
      <c r="L154">
        <v>1375644</v>
      </c>
      <c r="M154">
        <v>-3553877</v>
      </c>
      <c r="N154">
        <v>0</v>
      </c>
      <c r="O154">
        <v>191319833</v>
      </c>
      <c r="P154">
        <v>1375644</v>
      </c>
      <c r="Q154">
        <v>192695477</v>
      </c>
      <c r="R154">
        <v>-21452931</v>
      </c>
      <c r="S154">
        <v>-19199</v>
      </c>
      <c r="T154">
        <v>-21472130</v>
      </c>
      <c r="U154">
        <v>1868054</v>
      </c>
      <c r="V154">
        <v>1286</v>
      </c>
      <c r="W154">
        <v>1869340</v>
      </c>
      <c r="X154">
        <v>-19584877</v>
      </c>
      <c r="Y154">
        <v>-17913</v>
      </c>
      <c r="Z154">
        <v>0</v>
      </c>
      <c r="AA154">
        <v>0</v>
      </c>
      <c r="AB154">
        <v>-19584877</v>
      </c>
      <c r="AC154">
        <v>-17913</v>
      </c>
      <c r="AD154">
        <v>-19602790</v>
      </c>
      <c r="AE154">
        <v>19584877</v>
      </c>
      <c r="AF154">
        <v>17913</v>
      </c>
      <c r="AG154">
        <v>19602790</v>
      </c>
      <c r="AH154">
        <v>-6587331</v>
      </c>
      <c r="AI154">
        <v>0</v>
      </c>
      <c r="AJ154">
        <v>-6587331</v>
      </c>
      <c r="AK154">
        <v>0</v>
      </c>
      <c r="AL154">
        <v>0</v>
      </c>
      <c r="AM154">
        <v>0</v>
      </c>
      <c r="AN154">
        <v>4274813</v>
      </c>
      <c r="AO154">
        <v>37642</v>
      </c>
      <c r="AP154">
        <v>4312455</v>
      </c>
      <c r="AQ154">
        <v>-2312518</v>
      </c>
      <c r="AR154">
        <v>37642</v>
      </c>
      <c r="AS154">
        <v>-2274876</v>
      </c>
      <c r="AT154">
        <v>-19139717</v>
      </c>
      <c r="AU154">
        <v>0</v>
      </c>
      <c r="AV154">
        <v>-19139717</v>
      </c>
      <c r="AW154">
        <v>-7568</v>
      </c>
      <c r="AX154">
        <v>0</v>
      </c>
      <c r="AY154">
        <v>-7568</v>
      </c>
      <c r="AZ154">
        <v>0</v>
      </c>
      <c r="BA154">
        <v>0</v>
      </c>
      <c r="BB154">
        <v>0</v>
      </c>
      <c r="BC154">
        <v>-21459803</v>
      </c>
      <c r="BD154">
        <v>37642</v>
      </c>
      <c r="BE154">
        <v>0</v>
      </c>
      <c r="BF154">
        <v>0</v>
      </c>
      <c r="BG154">
        <v>-21459803</v>
      </c>
      <c r="BH154">
        <v>37642</v>
      </c>
      <c r="BI154">
        <v>-21422161</v>
      </c>
      <c r="BJ154">
        <v>0</v>
      </c>
      <c r="BK154">
        <v>0</v>
      </c>
      <c r="BL154">
        <v>0</v>
      </c>
      <c r="BM154">
        <v>-2364655</v>
      </c>
      <c r="BN154">
        <v>-8100</v>
      </c>
      <c r="BO154">
        <v>-2372755</v>
      </c>
      <c r="BP154">
        <v>-2364655</v>
      </c>
      <c r="BQ154">
        <v>-8100</v>
      </c>
      <c r="BR154">
        <v>0</v>
      </c>
      <c r="BS154">
        <v>0</v>
      </c>
      <c r="BT154">
        <v>-2364655</v>
      </c>
      <c r="BU154">
        <v>-8100</v>
      </c>
      <c r="BV154">
        <v>-2372755</v>
      </c>
      <c r="BW154">
        <v>-232660</v>
      </c>
      <c r="BX154">
        <v>0</v>
      </c>
      <c r="BY154">
        <v>-232660</v>
      </c>
      <c r="BZ154">
        <v>-341487</v>
      </c>
      <c r="CA154">
        <v>0</v>
      </c>
      <c r="CB154">
        <v>-341487</v>
      </c>
      <c r="CC154">
        <v>0</v>
      </c>
      <c r="CD154">
        <v>0</v>
      </c>
      <c r="CE154">
        <v>0</v>
      </c>
      <c r="CF154">
        <v>0</v>
      </c>
      <c r="CG154">
        <v>0</v>
      </c>
      <c r="CH154">
        <v>0</v>
      </c>
      <c r="CI154">
        <v>0</v>
      </c>
      <c r="CJ154">
        <v>0</v>
      </c>
      <c r="CK154">
        <v>0</v>
      </c>
      <c r="CL154">
        <v>0</v>
      </c>
      <c r="CM154">
        <v>0</v>
      </c>
      <c r="CN154">
        <v>0</v>
      </c>
      <c r="CO154">
        <v>0</v>
      </c>
      <c r="CP154">
        <v>0</v>
      </c>
      <c r="CQ154">
        <v>-574147</v>
      </c>
      <c r="CR154">
        <v>0</v>
      </c>
      <c r="CS154">
        <v>0</v>
      </c>
      <c r="CT154">
        <v>0</v>
      </c>
      <c r="CU154">
        <v>-574147</v>
      </c>
      <c r="CV154">
        <v>0</v>
      </c>
      <c r="CW154">
        <v>-574147</v>
      </c>
      <c r="CX154">
        <v>0</v>
      </c>
      <c r="CY154">
        <v>0</v>
      </c>
      <c r="CZ154">
        <v>0</v>
      </c>
      <c r="DA154">
        <v>-817</v>
      </c>
      <c r="DB154">
        <v>0</v>
      </c>
      <c r="DC154">
        <v>-817</v>
      </c>
      <c r="DD154">
        <v>0</v>
      </c>
      <c r="DE154">
        <v>0</v>
      </c>
      <c r="DF154">
        <v>0</v>
      </c>
      <c r="DG154">
        <v>0</v>
      </c>
      <c r="DH154">
        <v>0</v>
      </c>
      <c r="DI154">
        <v>0</v>
      </c>
      <c r="DJ154">
        <v>-817</v>
      </c>
      <c r="DK154">
        <v>0</v>
      </c>
      <c r="DL154">
        <v>0</v>
      </c>
      <c r="DM154">
        <v>0</v>
      </c>
      <c r="DN154">
        <v>-817</v>
      </c>
      <c r="DO154">
        <v>0</v>
      </c>
      <c r="DP154">
        <v>-817</v>
      </c>
      <c r="DQ154">
        <v>147335534</v>
      </c>
      <c r="DR154">
        <v>1387273</v>
      </c>
      <c r="DS154">
        <v>148722807</v>
      </c>
    </row>
    <row r="155" spans="1:123" ht="12.75" x14ac:dyDescent="0.2">
      <c r="A155" s="468">
        <v>148</v>
      </c>
      <c r="B155" s="473" t="s">
        <v>180</v>
      </c>
      <c r="C155" s="403" t="s">
        <v>897</v>
      </c>
      <c r="D155" s="474" t="s">
        <v>899</v>
      </c>
      <c r="E155" s="480" t="s">
        <v>179</v>
      </c>
      <c r="F155" t="s">
        <v>926</v>
      </c>
      <c r="G155">
        <v>159980608</v>
      </c>
      <c r="H155">
        <v>0</v>
      </c>
      <c r="I155">
        <v>159980608</v>
      </c>
      <c r="J155">
        <v>46.6</v>
      </c>
      <c r="K155">
        <v>74550963</v>
      </c>
      <c r="L155">
        <v>0</v>
      </c>
      <c r="M155">
        <v>0</v>
      </c>
      <c r="N155">
        <v>0</v>
      </c>
      <c r="O155">
        <v>74550963</v>
      </c>
      <c r="P155">
        <v>0</v>
      </c>
      <c r="Q155">
        <v>74550963</v>
      </c>
      <c r="R155">
        <v>-1340916</v>
      </c>
      <c r="S155">
        <v>0</v>
      </c>
      <c r="T155">
        <v>-1340916</v>
      </c>
      <c r="U155">
        <v>2299184</v>
      </c>
      <c r="V155">
        <v>0</v>
      </c>
      <c r="W155">
        <v>2299184</v>
      </c>
      <c r="X155">
        <v>958268</v>
      </c>
      <c r="Y155">
        <v>0</v>
      </c>
      <c r="Z155">
        <v>0</v>
      </c>
      <c r="AA155">
        <v>0</v>
      </c>
      <c r="AB155">
        <v>958268</v>
      </c>
      <c r="AC155">
        <v>0</v>
      </c>
      <c r="AD155">
        <v>958268</v>
      </c>
      <c r="AE155">
        <v>-958268</v>
      </c>
      <c r="AF155">
        <v>0</v>
      </c>
      <c r="AG155">
        <v>-958268</v>
      </c>
      <c r="AH155">
        <v>-4367939</v>
      </c>
      <c r="AI155">
        <v>0</v>
      </c>
      <c r="AJ155">
        <v>-4367939</v>
      </c>
      <c r="AK155">
        <v>-29679</v>
      </c>
      <c r="AL155">
        <v>0</v>
      </c>
      <c r="AM155">
        <v>-29679</v>
      </c>
      <c r="AN155">
        <v>1642608</v>
      </c>
      <c r="AO155">
        <v>0</v>
      </c>
      <c r="AP155">
        <v>1642608</v>
      </c>
      <c r="AQ155">
        <v>-2725331</v>
      </c>
      <c r="AR155">
        <v>0</v>
      </c>
      <c r="AS155">
        <v>-2725331</v>
      </c>
      <c r="AT155">
        <v>-4439414</v>
      </c>
      <c r="AU155">
        <v>0</v>
      </c>
      <c r="AV155">
        <v>-4439414</v>
      </c>
      <c r="AW155">
        <v>-43252</v>
      </c>
      <c r="AX155">
        <v>0</v>
      </c>
      <c r="AY155">
        <v>-43252</v>
      </c>
      <c r="AZ155">
        <v>-24696</v>
      </c>
      <c r="BA155">
        <v>0</v>
      </c>
      <c r="BB155">
        <v>-24696</v>
      </c>
      <c r="BC155">
        <v>-7232693</v>
      </c>
      <c r="BD155">
        <v>0</v>
      </c>
      <c r="BE155">
        <v>-120277</v>
      </c>
      <c r="BF155">
        <v>0</v>
      </c>
      <c r="BG155">
        <v>-7352970</v>
      </c>
      <c r="BH155">
        <v>0</v>
      </c>
      <c r="BI155">
        <v>-7352970</v>
      </c>
      <c r="BJ155">
        <v>0</v>
      </c>
      <c r="BK155">
        <v>0</v>
      </c>
      <c r="BL155">
        <v>0</v>
      </c>
      <c r="BM155">
        <v>-1274723</v>
      </c>
      <c r="BN155">
        <v>0</v>
      </c>
      <c r="BO155">
        <v>-1274723</v>
      </c>
      <c r="BP155">
        <v>-1274723</v>
      </c>
      <c r="BQ155">
        <v>0</v>
      </c>
      <c r="BR155">
        <v>-105731</v>
      </c>
      <c r="BS155">
        <v>0</v>
      </c>
      <c r="BT155">
        <v>-1380454</v>
      </c>
      <c r="BU155">
        <v>0</v>
      </c>
      <c r="BV155">
        <v>-1380454</v>
      </c>
      <c r="BW155">
        <v>-97865</v>
      </c>
      <c r="BX155">
        <v>0</v>
      </c>
      <c r="BY155">
        <v>-97865</v>
      </c>
      <c r="BZ155">
        <v>-37228</v>
      </c>
      <c r="CA155">
        <v>0</v>
      </c>
      <c r="CB155">
        <v>-37228</v>
      </c>
      <c r="CC155">
        <v>-2399</v>
      </c>
      <c r="CD155">
        <v>0</v>
      </c>
      <c r="CE155">
        <v>-2399</v>
      </c>
      <c r="CF155">
        <v>0</v>
      </c>
      <c r="CG155">
        <v>0</v>
      </c>
      <c r="CH155">
        <v>0</v>
      </c>
      <c r="CI155">
        <v>0</v>
      </c>
      <c r="CJ155">
        <v>0</v>
      </c>
      <c r="CK155">
        <v>0</v>
      </c>
      <c r="CL155">
        <v>0</v>
      </c>
      <c r="CM155">
        <v>0</v>
      </c>
      <c r="CN155">
        <v>0</v>
      </c>
      <c r="CO155">
        <v>0</v>
      </c>
      <c r="CP155">
        <v>0</v>
      </c>
      <c r="CQ155">
        <v>-137492</v>
      </c>
      <c r="CR155">
        <v>0</v>
      </c>
      <c r="CS155">
        <v>-5056</v>
      </c>
      <c r="CT155">
        <v>0</v>
      </c>
      <c r="CU155">
        <v>-142548</v>
      </c>
      <c r="CV155">
        <v>0</v>
      </c>
      <c r="CW155">
        <v>-142548</v>
      </c>
      <c r="CX155">
        <v>0</v>
      </c>
      <c r="CY155">
        <v>0</v>
      </c>
      <c r="CZ155">
        <v>0</v>
      </c>
      <c r="DA155">
        <v>-2481</v>
      </c>
      <c r="DB155">
        <v>0</v>
      </c>
      <c r="DC155">
        <v>-2481</v>
      </c>
      <c r="DD155">
        <v>-7076</v>
      </c>
      <c r="DE155">
        <v>0</v>
      </c>
      <c r="DF155">
        <v>-7076</v>
      </c>
      <c r="DG155">
        <v>0</v>
      </c>
      <c r="DH155">
        <v>0</v>
      </c>
      <c r="DI155">
        <v>0</v>
      </c>
      <c r="DJ155">
        <v>-9557</v>
      </c>
      <c r="DK155">
        <v>0</v>
      </c>
      <c r="DL155">
        <v>0</v>
      </c>
      <c r="DM155">
        <v>0</v>
      </c>
      <c r="DN155">
        <v>-9557</v>
      </c>
      <c r="DO155">
        <v>0</v>
      </c>
      <c r="DP155">
        <v>-9557</v>
      </c>
      <c r="DQ155">
        <v>66623702</v>
      </c>
      <c r="DR155">
        <v>0</v>
      </c>
      <c r="DS155">
        <v>66623702</v>
      </c>
    </row>
    <row r="156" spans="1:123" ht="12.75" x14ac:dyDescent="0.2">
      <c r="A156" s="468">
        <v>149</v>
      </c>
      <c r="B156" s="473" t="s">
        <v>182</v>
      </c>
      <c r="C156" s="403" t="s">
        <v>904</v>
      </c>
      <c r="D156" s="474" t="s">
        <v>905</v>
      </c>
      <c r="E156" s="480" t="s">
        <v>181</v>
      </c>
      <c r="F156" t="s">
        <v>926</v>
      </c>
      <c r="G156">
        <v>913352294</v>
      </c>
      <c r="H156">
        <v>3562500</v>
      </c>
      <c r="I156">
        <v>916914794</v>
      </c>
      <c r="J156">
        <v>46.6</v>
      </c>
      <c r="K156">
        <v>425622169</v>
      </c>
      <c r="L156">
        <v>1660125</v>
      </c>
      <c r="M156">
        <v>6430000</v>
      </c>
      <c r="N156">
        <v>750880</v>
      </c>
      <c r="O156">
        <v>432052169</v>
      </c>
      <c r="P156">
        <v>2411005</v>
      </c>
      <c r="Q156">
        <v>434463174</v>
      </c>
      <c r="R156">
        <v>-12299433</v>
      </c>
      <c r="S156">
        <v>0</v>
      </c>
      <c r="T156">
        <v>-12299433</v>
      </c>
      <c r="U156">
        <v>33384527</v>
      </c>
      <c r="V156">
        <v>58280</v>
      </c>
      <c r="W156">
        <v>33442807</v>
      </c>
      <c r="X156">
        <v>21085094</v>
      </c>
      <c r="Y156">
        <v>58280</v>
      </c>
      <c r="Z156">
        <v>0</v>
      </c>
      <c r="AA156">
        <v>0</v>
      </c>
      <c r="AB156">
        <v>21085094</v>
      </c>
      <c r="AC156">
        <v>58280</v>
      </c>
      <c r="AD156">
        <v>21143374</v>
      </c>
      <c r="AE156">
        <v>-21085094</v>
      </c>
      <c r="AF156">
        <v>-58280</v>
      </c>
      <c r="AG156">
        <v>-21143374</v>
      </c>
      <c r="AH156">
        <v>-23302620</v>
      </c>
      <c r="AI156">
        <v>0</v>
      </c>
      <c r="AJ156">
        <v>-23302620</v>
      </c>
      <c r="AK156">
        <v>-20000</v>
      </c>
      <c r="AL156">
        <v>0</v>
      </c>
      <c r="AM156">
        <v>-20000</v>
      </c>
      <c r="AN156">
        <v>8966933</v>
      </c>
      <c r="AO156">
        <v>46312</v>
      </c>
      <c r="AP156">
        <v>9013245</v>
      </c>
      <c r="AQ156">
        <v>-14335687</v>
      </c>
      <c r="AR156">
        <v>46312</v>
      </c>
      <c r="AS156">
        <v>-14289375</v>
      </c>
      <c r="AT156">
        <v>-27854422</v>
      </c>
      <c r="AU156">
        <v>0</v>
      </c>
      <c r="AV156">
        <v>-27854422</v>
      </c>
      <c r="AW156">
        <v>-310207</v>
      </c>
      <c r="AX156">
        <v>0</v>
      </c>
      <c r="AY156">
        <v>-310207</v>
      </c>
      <c r="AZ156">
        <v>-8890</v>
      </c>
      <c r="BA156">
        <v>0</v>
      </c>
      <c r="BB156">
        <v>-8890</v>
      </c>
      <c r="BC156">
        <v>-42509206</v>
      </c>
      <c r="BD156">
        <v>46312</v>
      </c>
      <c r="BE156">
        <v>0</v>
      </c>
      <c r="BF156">
        <v>0</v>
      </c>
      <c r="BG156">
        <v>-42509206</v>
      </c>
      <c r="BH156">
        <v>46312</v>
      </c>
      <c r="BI156">
        <v>-42462894</v>
      </c>
      <c r="BJ156">
        <v>-500000</v>
      </c>
      <c r="BK156">
        <v>0</v>
      </c>
      <c r="BL156">
        <v>-500000</v>
      </c>
      <c r="BM156">
        <v>-17900000</v>
      </c>
      <c r="BN156">
        <v>0</v>
      </c>
      <c r="BO156">
        <v>-17900000</v>
      </c>
      <c r="BP156">
        <v>-18400000</v>
      </c>
      <c r="BQ156">
        <v>0</v>
      </c>
      <c r="BR156">
        <v>0</v>
      </c>
      <c r="BS156">
        <v>0</v>
      </c>
      <c r="BT156">
        <v>-18400000</v>
      </c>
      <c r="BU156">
        <v>0</v>
      </c>
      <c r="BV156">
        <v>-18400000</v>
      </c>
      <c r="BW156">
        <v>-51540</v>
      </c>
      <c r="BX156">
        <v>0</v>
      </c>
      <c r="BY156">
        <v>-51540</v>
      </c>
      <c r="BZ156">
        <v>-423275</v>
      </c>
      <c r="CA156">
        <v>0</v>
      </c>
      <c r="CB156">
        <v>-423275</v>
      </c>
      <c r="CC156">
        <v>-48783</v>
      </c>
      <c r="CD156">
        <v>0</v>
      </c>
      <c r="CE156">
        <v>-48783</v>
      </c>
      <c r="CF156">
        <v>-4373</v>
      </c>
      <c r="CG156">
        <v>0</v>
      </c>
      <c r="CH156">
        <v>-4373</v>
      </c>
      <c r="CI156">
        <v>-2149</v>
      </c>
      <c r="CJ156">
        <v>0</v>
      </c>
      <c r="CK156">
        <v>-2149</v>
      </c>
      <c r="CL156">
        <v>-350000</v>
      </c>
      <c r="CM156">
        <v>-440000</v>
      </c>
      <c r="CN156">
        <v>-790000</v>
      </c>
      <c r="CO156">
        <v>-440000</v>
      </c>
      <c r="CP156">
        <v>0</v>
      </c>
      <c r="CQ156">
        <v>-880120</v>
      </c>
      <c r="CR156">
        <v>-440000</v>
      </c>
      <c r="CS156">
        <v>0</v>
      </c>
      <c r="CT156">
        <v>0</v>
      </c>
      <c r="CU156">
        <v>-880120</v>
      </c>
      <c r="CV156">
        <v>-440000</v>
      </c>
      <c r="CW156">
        <v>-1320120</v>
      </c>
      <c r="CX156">
        <v>-1640</v>
      </c>
      <c r="CY156">
        <v>0</v>
      </c>
      <c r="CZ156">
        <v>-1640</v>
      </c>
      <c r="DA156">
        <v>-47145</v>
      </c>
      <c r="DB156">
        <v>0</v>
      </c>
      <c r="DC156">
        <v>-47145</v>
      </c>
      <c r="DD156">
        <v>-8890</v>
      </c>
      <c r="DE156">
        <v>0</v>
      </c>
      <c r="DF156">
        <v>-8890</v>
      </c>
      <c r="DG156">
        <v>0</v>
      </c>
      <c r="DH156">
        <v>0</v>
      </c>
      <c r="DI156">
        <v>0</v>
      </c>
      <c r="DJ156">
        <v>-57675</v>
      </c>
      <c r="DK156">
        <v>0</v>
      </c>
      <c r="DL156">
        <v>0</v>
      </c>
      <c r="DM156">
        <v>0</v>
      </c>
      <c r="DN156">
        <v>-57675</v>
      </c>
      <c r="DO156">
        <v>0</v>
      </c>
      <c r="DP156">
        <v>-57675</v>
      </c>
      <c r="DQ156">
        <v>391290262</v>
      </c>
      <c r="DR156">
        <v>2075597</v>
      </c>
      <c r="DS156">
        <v>393365859</v>
      </c>
    </row>
    <row r="157" spans="1:123" ht="12.75" x14ac:dyDescent="0.2">
      <c r="A157" s="468">
        <v>150</v>
      </c>
      <c r="B157" s="473" t="s">
        <v>184</v>
      </c>
      <c r="C157" s="403" t="s">
        <v>529</v>
      </c>
      <c r="D157" s="474" t="s">
        <v>900</v>
      </c>
      <c r="E157" s="480" t="s">
        <v>568</v>
      </c>
      <c r="F157" t="s">
        <v>926</v>
      </c>
      <c r="G157">
        <v>302678145</v>
      </c>
      <c r="H157">
        <v>7565435</v>
      </c>
      <c r="I157">
        <v>310243580</v>
      </c>
      <c r="J157">
        <v>46.6</v>
      </c>
      <c r="K157">
        <v>141048016</v>
      </c>
      <c r="L157">
        <v>3525493</v>
      </c>
      <c r="M157">
        <v>108000</v>
      </c>
      <c r="N157">
        <v>0</v>
      </c>
      <c r="O157">
        <v>141156016</v>
      </c>
      <c r="P157">
        <v>3525493</v>
      </c>
      <c r="Q157">
        <v>144681509</v>
      </c>
      <c r="R157">
        <v>-11179025</v>
      </c>
      <c r="S157">
        <v>-199201</v>
      </c>
      <c r="T157">
        <v>-11378226</v>
      </c>
      <c r="U157">
        <v>2903759</v>
      </c>
      <c r="V157">
        <v>12126</v>
      </c>
      <c r="W157">
        <v>2915885</v>
      </c>
      <c r="X157">
        <v>-8275266</v>
      </c>
      <c r="Y157">
        <v>-187075</v>
      </c>
      <c r="Z157">
        <v>0</v>
      </c>
      <c r="AA157">
        <v>0</v>
      </c>
      <c r="AB157">
        <v>-8275266</v>
      </c>
      <c r="AC157">
        <v>-187075</v>
      </c>
      <c r="AD157">
        <v>-8462341</v>
      </c>
      <c r="AE157">
        <v>8275266</v>
      </c>
      <c r="AF157">
        <v>187075</v>
      </c>
      <c r="AG157">
        <v>8462341</v>
      </c>
      <c r="AH157">
        <v>-10664349</v>
      </c>
      <c r="AI157">
        <v>-411784</v>
      </c>
      <c r="AJ157">
        <v>-11076133</v>
      </c>
      <c r="AK157">
        <v>-51000</v>
      </c>
      <c r="AL157">
        <v>0</v>
      </c>
      <c r="AM157">
        <v>-51000</v>
      </c>
      <c r="AN157">
        <v>2792395</v>
      </c>
      <c r="AO157">
        <v>56427</v>
      </c>
      <c r="AP157">
        <v>2848822</v>
      </c>
      <c r="AQ157">
        <v>-7871954</v>
      </c>
      <c r="AR157">
        <v>-355357</v>
      </c>
      <c r="AS157">
        <v>-8227311</v>
      </c>
      <c r="AT157">
        <v>-10331083</v>
      </c>
      <c r="AU157">
        <v>-508886</v>
      </c>
      <c r="AV157">
        <v>-10839969</v>
      </c>
      <c r="AW157">
        <v>-50107</v>
      </c>
      <c r="AX157">
        <v>0</v>
      </c>
      <c r="AY157">
        <v>-50107</v>
      </c>
      <c r="AZ157">
        <v>0</v>
      </c>
      <c r="BA157">
        <v>0</v>
      </c>
      <c r="BB157">
        <v>0</v>
      </c>
      <c r="BC157">
        <v>-18253144</v>
      </c>
      <c r="BD157">
        <v>-864243</v>
      </c>
      <c r="BE157">
        <v>-1359000</v>
      </c>
      <c r="BF157">
        <v>0</v>
      </c>
      <c r="BG157">
        <v>-19612144</v>
      </c>
      <c r="BH157">
        <v>-864243</v>
      </c>
      <c r="BI157">
        <v>-20476387</v>
      </c>
      <c r="BJ157">
        <v>-70000</v>
      </c>
      <c r="BK157">
        <v>0</v>
      </c>
      <c r="BL157">
        <v>-70000</v>
      </c>
      <c r="BM157">
        <v>-2651815</v>
      </c>
      <c r="BN157">
        <v>-118803</v>
      </c>
      <c r="BO157">
        <v>-2770618</v>
      </c>
      <c r="BP157">
        <v>-2721815</v>
      </c>
      <c r="BQ157">
        <v>-118803</v>
      </c>
      <c r="BR157">
        <v>-1359381</v>
      </c>
      <c r="BS157">
        <v>0</v>
      </c>
      <c r="BT157">
        <v>-4081196</v>
      </c>
      <c r="BU157">
        <v>-118803</v>
      </c>
      <c r="BV157">
        <v>-4199999</v>
      </c>
      <c r="BW157">
        <v>-352139</v>
      </c>
      <c r="BX157">
        <v>-67118</v>
      </c>
      <c r="BY157">
        <v>-419257</v>
      </c>
      <c r="BZ157">
        <v>-160429</v>
      </c>
      <c r="CA157">
        <v>0</v>
      </c>
      <c r="CB157">
        <v>-160429</v>
      </c>
      <c r="CC157">
        <v>0</v>
      </c>
      <c r="CD157">
        <v>0</v>
      </c>
      <c r="CE157">
        <v>0</v>
      </c>
      <c r="CF157">
        <v>0</v>
      </c>
      <c r="CG157">
        <v>0</v>
      </c>
      <c r="CH157">
        <v>0</v>
      </c>
      <c r="CI157">
        <v>0</v>
      </c>
      <c r="CJ157">
        <v>0</v>
      </c>
      <c r="CK157">
        <v>0</v>
      </c>
      <c r="CL157">
        <v>-400000</v>
      </c>
      <c r="CM157">
        <v>0</v>
      </c>
      <c r="CN157">
        <v>-400000</v>
      </c>
      <c r="CO157">
        <v>0</v>
      </c>
      <c r="CP157">
        <v>0</v>
      </c>
      <c r="CQ157">
        <v>-912568</v>
      </c>
      <c r="CR157">
        <v>-67118</v>
      </c>
      <c r="CS157">
        <v>0</v>
      </c>
      <c r="CT157">
        <v>0</v>
      </c>
      <c r="CU157">
        <v>-912568</v>
      </c>
      <c r="CV157">
        <v>-67118</v>
      </c>
      <c r="CW157">
        <v>-979686</v>
      </c>
      <c r="CX157">
        <v>0</v>
      </c>
      <c r="CY157">
        <v>0</v>
      </c>
      <c r="CZ157">
        <v>0</v>
      </c>
      <c r="DA157">
        <v>-32980</v>
      </c>
      <c r="DB157">
        <v>0</v>
      </c>
      <c r="DC157">
        <v>-32980</v>
      </c>
      <c r="DD157">
        <v>0</v>
      </c>
      <c r="DE157">
        <v>0</v>
      </c>
      <c r="DF157">
        <v>0</v>
      </c>
      <c r="DG157">
        <v>-1500</v>
      </c>
      <c r="DH157">
        <v>0</v>
      </c>
      <c r="DI157">
        <v>-1500</v>
      </c>
      <c r="DJ157">
        <v>-34480</v>
      </c>
      <c r="DK157">
        <v>0</v>
      </c>
      <c r="DL157">
        <v>0</v>
      </c>
      <c r="DM157">
        <v>0</v>
      </c>
      <c r="DN157">
        <v>-34480</v>
      </c>
      <c r="DO157">
        <v>0</v>
      </c>
      <c r="DP157">
        <v>-34480</v>
      </c>
      <c r="DQ157">
        <v>108240362</v>
      </c>
      <c r="DR157">
        <v>2288254</v>
      </c>
      <c r="DS157">
        <v>110528616</v>
      </c>
    </row>
    <row r="158" spans="1:123" ht="12.75" x14ac:dyDescent="0.2">
      <c r="A158" s="468">
        <v>151</v>
      </c>
      <c r="B158" s="473" t="s">
        <v>186</v>
      </c>
      <c r="C158" s="403" t="s">
        <v>897</v>
      </c>
      <c r="D158" s="474" t="s">
        <v>898</v>
      </c>
      <c r="E158" s="480" t="s">
        <v>185</v>
      </c>
      <c r="F158" t="s">
        <v>926</v>
      </c>
      <c r="G158">
        <v>64595319</v>
      </c>
      <c r="H158">
        <v>5846735</v>
      </c>
      <c r="I158">
        <v>70442054</v>
      </c>
      <c r="J158">
        <v>46.6</v>
      </c>
      <c r="K158">
        <v>30101419</v>
      </c>
      <c r="L158">
        <v>2724579</v>
      </c>
      <c r="M158">
        <v>0</v>
      </c>
      <c r="N158">
        <v>0</v>
      </c>
      <c r="O158">
        <v>30101419</v>
      </c>
      <c r="P158">
        <v>2724579</v>
      </c>
      <c r="Q158">
        <v>32825998</v>
      </c>
      <c r="R158">
        <v>-1210995</v>
      </c>
      <c r="S158">
        <v>-36076</v>
      </c>
      <c r="T158">
        <v>-1247071</v>
      </c>
      <c r="U158">
        <v>561829</v>
      </c>
      <c r="V158">
        <v>98103</v>
      </c>
      <c r="W158">
        <v>659932</v>
      </c>
      <c r="X158">
        <v>-649166</v>
      </c>
      <c r="Y158">
        <v>62027</v>
      </c>
      <c r="Z158">
        <v>0</v>
      </c>
      <c r="AA158">
        <v>0</v>
      </c>
      <c r="AB158">
        <v>-649166</v>
      </c>
      <c r="AC158">
        <v>62027</v>
      </c>
      <c r="AD158">
        <v>-587139</v>
      </c>
      <c r="AE158">
        <v>649166</v>
      </c>
      <c r="AF158">
        <v>-62027</v>
      </c>
      <c r="AG158">
        <v>587139</v>
      </c>
      <c r="AH158">
        <v>-2950820</v>
      </c>
      <c r="AI158">
        <v>-338513</v>
      </c>
      <c r="AJ158">
        <v>-3289333</v>
      </c>
      <c r="AK158">
        <v>0</v>
      </c>
      <c r="AL158">
        <v>0</v>
      </c>
      <c r="AM158">
        <v>0</v>
      </c>
      <c r="AN158">
        <v>510994</v>
      </c>
      <c r="AO158">
        <v>40640</v>
      </c>
      <c r="AP158">
        <v>551634</v>
      </c>
      <c r="AQ158">
        <v>-2439826</v>
      </c>
      <c r="AR158">
        <v>-297873</v>
      </c>
      <c r="AS158">
        <v>-2737699</v>
      </c>
      <c r="AT158">
        <v>-2704528</v>
      </c>
      <c r="AU158">
        <v>-75457</v>
      </c>
      <c r="AV158">
        <v>-2779985</v>
      </c>
      <c r="AW158">
        <v>-85064</v>
      </c>
      <c r="AX158">
        <v>0</v>
      </c>
      <c r="AY158">
        <v>-85064</v>
      </c>
      <c r="AZ158">
        <v>0</v>
      </c>
      <c r="BA158">
        <v>0</v>
      </c>
      <c r="BB158">
        <v>0</v>
      </c>
      <c r="BC158">
        <v>-5229418</v>
      </c>
      <c r="BD158">
        <v>-373330</v>
      </c>
      <c r="BE158">
        <v>0</v>
      </c>
      <c r="BF158">
        <v>0</v>
      </c>
      <c r="BG158">
        <v>-5229418</v>
      </c>
      <c r="BH158">
        <v>-373330</v>
      </c>
      <c r="BI158">
        <v>-5602748</v>
      </c>
      <c r="BJ158">
        <v>-9203</v>
      </c>
      <c r="BK158">
        <v>0</v>
      </c>
      <c r="BL158">
        <v>-9203</v>
      </c>
      <c r="BM158">
        <v>-615033</v>
      </c>
      <c r="BN158">
        <v>-127818</v>
      </c>
      <c r="BO158">
        <v>-742851</v>
      </c>
      <c r="BP158">
        <v>-624236</v>
      </c>
      <c r="BQ158">
        <v>-127818</v>
      </c>
      <c r="BR158">
        <v>0</v>
      </c>
      <c r="BS158">
        <v>0</v>
      </c>
      <c r="BT158">
        <v>-624236</v>
      </c>
      <c r="BU158">
        <v>-127818</v>
      </c>
      <c r="BV158">
        <v>-752054</v>
      </c>
      <c r="BW158">
        <v>-154994</v>
      </c>
      <c r="BX158">
        <v>-11780</v>
      </c>
      <c r="BY158">
        <v>-166774</v>
      </c>
      <c r="BZ158">
        <v>-23264</v>
      </c>
      <c r="CA158">
        <v>0</v>
      </c>
      <c r="CB158">
        <v>-23264</v>
      </c>
      <c r="CC158">
        <v>-560</v>
      </c>
      <c r="CD158">
        <v>0</v>
      </c>
      <c r="CE158">
        <v>-560</v>
      </c>
      <c r="CF158">
        <v>0</v>
      </c>
      <c r="CG158">
        <v>0</v>
      </c>
      <c r="CH158">
        <v>0</v>
      </c>
      <c r="CI158">
        <v>0</v>
      </c>
      <c r="CJ158">
        <v>0</v>
      </c>
      <c r="CK158">
        <v>0</v>
      </c>
      <c r="CL158">
        <v>-3138</v>
      </c>
      <c r="CM158">
        <v>0</v>
      </c>
      <c r="CN158">
        <v>-3138</v>
      </c>
      <c r="CO158">
        <v>0</v>
      </c>
      <c r="CP158">
        <v>0</v>
      </c>
      <c r="CQ158">
        <v>-181956</v>
      </c>
      <c r="CR158">
        <v>-11780</v>
      </c>
      <c r="CS158">
        <v>0</v>
      </c>
      <c r="CT158">
        <v>0</v>
      </c>
      <c r="CU158">
        <v>-181956</v>
      </c>
      <c r="CV158">
        <v>-11780</v>
      </c>
      <c r="CW158">
        <v>-193736</v>
      </c>
      <c r="CX158">
        <v>0</v>
      </c>
      <c r="CY158">
        <v>0</v>
      </c>
      <c r="CZ158">
        <v>0</v>
      </c>
      <c r="DA158">
        <v>0</v>
      </c>
      <c r="DB158">
        <v>0</v>
      </c>
      <c r="DC158">
        <v>0</v>
      </c>
      <c r="DD158">
        <v>-21073</v>
      </c>
      <c r="DE158">
        <v>0</v>
      </c>
      <c r="DF158">
        <v>-21073</v>
      </c>
      <c r="DG158">
        <v>0</v>
      </c>
      <c r="DH158">
        <v>0</v>
      </c>
      <c r="DI158">
        <v>0</v>
      </c>
      <c r="DJ158">
        <v>-21073</v>
      </c>
      <c r="DK158">
        <v>0</v>
      </c>
      <c r="DL158">
        <v>0</v>
      </c>
      <c r="DM158">
        <v>0</v>
      </c>
      <c r="DN158">
        <v>-21073</v>
      </c>
      <c r="DO158">
        <v>0</v>
      </c>
      <c r="DP158">
        <v>-21073</v>
      </c>
      <c r="DQ158">
        <v>23395570</v>
      </c>
      <c r="DR158">
        <v>2273678</v>
      </c>
      <c r="DS158">
        <v>25669248</v>
      </c>
    </row>
    <row r="159" spans="1:123" ht="12.75" x14ac:dyDescent="0.2">
      <c r="A159" s="468">
        <v>152</v>
      </c>
      <c r="B159" s="473" t="s">
        <v>188</v>
      </c>
      <c r="C159" s="403" t="s">
        <v>909</v>
      </c>
      <c r="D159" s="474" t="s">
        <v>903</v>
      </c>
      <c r="E159" s="480" t="s">
        <v>187</v>
      </c>
      <c r="F159" t="s">
        <v>926</v>
      </c>
      <c r="G159">
        <v>191046212</v>
      </c>
      <c r="H159">
        <v>0</v>
      </c>
      <c r="I159">
        <v>191046212</v>
      </c>
      <c r="J159">
        <v>46.6</v>
      </c>
      <c r="K159">
        <v>89027535</v>
      </c>
      <c r="L159">
        <v>0</v>
      </c>
      <c r="M159">
        <v>0</v>
      </c>
      <c r="N159">
        <v>0</v>
      </c>
      <c r="O159">
        <v>89027535</v>
      </c>
      <c r="P159">
        <v>0</v>
      </c>
      <c r="Q159">
        <v>89027535</v>
      </c>
      <c r="R159">
        <v>-15715606</v>
      </c>
      <c r="S159">
        <v>0</v>
      </c>
      <c r="T159">
        <v>-15715606</v>
      </c>
      <c r="U159">
        <v>1593449</v>
      </c>
      <c r="V159">
        <v>0</v>
      </c>
      <c r="W159">
        <v>1593449</v>
      </c>
      <c r="X159">
        <v>-14122157</v>
      </c>
      <c r="Y159">
        <v>0</v>
      </c>
      <c r="Z159">
        <v>0</v>
      </c>
      <c r="AA159">
        <v>0</v>
      </c>
      <c r="AB159">
        <v>-14122157</v>
      </c>
      <c r="AC159">
        <v>0</v>
      </c>
      <c r="AD159">
        <v>-14122157</v>
      </c>
      <c r="AE159">
        <v>14122157</v>
      </c>
      <c r="AF159">
        <v>0</v>
      </c>
      <c r="AG159">
        <v>14122157</v>
      </c>
      <c r="AH159">
        <v>-6140896</v>
      </c>
      <c r="AI159">
        <v>0</v>
      </c>
      <c r="AJ159">
        <v>-6140896</v>
      </c>
      <c r="AK159">
        <v>0</v>
      </c>
      <c r="AL159">
        <v>0</v>
      </c>
      <c r="AM159">
        <v>0</v>
      </c>
      <c r="AN159">
        <v>1751876</v>
      </c>
      <c r="AO159">
        <v>0</v>
      </c>
      <c r="AP159">
        <v>1751876</v>
      </c>
      <c r="AQ159">
        <v>-4389020</v>
      </c>
      <c r="AR159">
        <v>0</v>
      </c>
      <c r="AS159">
        <v>-4389020</v>
      </c>
      <c r="AT159">
        <v>-8212587</v>
      </c>
      <c r="AU159">
        <v>0</v>
      </c>
      <c r="AV159">
        <v>-8212587</v>
      </c>
      <c r="AW159">
        <v>0</v>
      </c>
      <c r="AX159">
        <v>0</v>
      </c>
      <c r="AY159">
        <v>0</v>
      </c>
      <c r="AZ159">
        <v>0</v>
      </c>
      <c r="BA159">
        <v>0</v>
      </c>
      <c r="BB159">
        <v>0</v>
      </c>
      <c r="BC159">
        <v>-12601607</v>
      </c>
      <c r="BD159">
        <v>0</v>
      </c>
      <c r="BE159">
        <v>0</v>
      </c>
      <c r="BF159">
        <v>0</v>
      </c>
      <c r="BG159">
        <v>-12601607</v>
      </c>
      <c r="BH159">
        <v>0</v>
      </c>
      <c r="BI159">
        <v>-12601607</v>
      </c>
      <c r="BJ159">
        <v>0</v>
      </c>
      <c r="BK159">
        <v>0</v>
      </c>
      <c r="BL159">
        <v>0</v>
      </c>
      <c r="BM159">
        <v>-672694</v>
      </c>
      <c r="BN159">
        <v>0</v>
      </c>
      <c r="BO159">
        <v>-672694</v>
      </c>
      <c r="BP159">
        <v>-672694</v>
      </c>
      <c r="BQ159">
        <v>0</v>
      </c>
      <c r="BR159">
        <v>0</v>
      </c>
      <c r="BS159">
        <v>0</v>
      </c>
      <c r="BT159">
        <v>-672694</v>
      </c>
      <c r="BU159">
        <v>0</v>
      </c>
      <c r="BV159">
        <v>-672694</v>
      </c>
      <c r="BW159">
        <v>-422618</v>
      </c>
      <c r="BX159">
        <v>0</v>
      </c>
      <c r="BY159">
        <v>-422618</v>
      </c>
      <c r="BZ159">
        <v>0</v>
      </c>
      <c r="CA159">
        <v>0</v>
      </c>
      <c r="CB159">
        <v>0</v>
      </c>
      <c r="CC159">
        <v>0</v>
      </c>
      <c r="CD159">
        <v>0</v>
      </c>
      <c r="CE159">
        <v>0</v>
      </c>
      <c r="CF159">
        <v>0</v>
      </c>
      <c r="CG159">
        <v>0</v>
      </c>
      <c r="CH159">
        <v>0</v>
      </c>
      <c r="CI159">
        <v>0</v>
      </c>
      <c r="CJ159">
        <v>0</v>
      </c>
      <c r="CK159">
        <v>0</v>
      </c>
      <c r="CL159">
        <v>-2500</v>
      </c>
      <c r="CM159">
        <v>0</v>
      </c>
      <c r="CN159">
        <v>-2500</v>
      </c>
      <c r="CO159">
        <v>0</v>
      </c>
      <c r="CP159">
        <v>0</v>
      </c>
      <c r="CQ159">
        <v>-425118</v>
      </c>
      <c r="CR159">
        <v>0</v>
      </c>
      <c r="CS159">
        <v>0</v>
      </c>
      <c r="CT159">
        <v>0</v>
      </c>
      <c r="CU159">
        <v>-425118</v>
      </c>
      <c r="CV159">
        <v>0</v>
      </c>
      <c r="CW159">
        <v>-425118</v>
      </c>
      <c r="CX159">
        <v>-13075</v>
      </c>
      <c r="CY159">
        <v>0</v>
      </c>
      <c r="CZ159">
        <v>-13075</v>
      </c>
      <c r="DA159">
        <v>-614</v>
      </c>
      <c r="DB159">
        <v>0</v>
      </c>
      <c r="DC159">
        <v>-614</v>
      </c>
      <c r="DD159">
        <v>0</v>
      </c>
      <c r="DE159">
        <v>0</v>
      </c>
      <c r="DF159">
        <v>0</v>
      </c>
      <c r="DG159">
        <v>0</v>
      </c>
      <c r="DH159">
        <v>0</v>
      </c>
      <c r="DI159">
        <v>0</v>
      </c>
      <c r="DJ159">
        <v>-13689</v>
      </c>
      <c r="DK159">
        <v>0</v>
      </c>
      <c r="DL159">
        <v>0</v>
      </c>
      <c r="DM159">
        <v>0</v>
      </c>
      <c r="DN159">
        <v>-13689</v>
      </c>
      <c r="DO159">
        <v>0</v>
      </c>
      <c r="DP159">
        <v>-13689</v>
      </c>
      <c r="DQ159">
        <v>61192270</v>
      </c>
      <c r="DR159">
        <v>0</v>
      </c>
      <c r="DS159">
        <v>61192270</v>
      </c>
    </row>
    <row r="160" spans="1:123" ht="12.75" x14ac:dyDescent="0.2">
      <c r="A160" s="468">
        <v>153</v>
      </c>
      <c r="B160" s="473" t="s">
        <v>190</v>
      </c>
      <c r="C160" s="403" t="s">
        <v>897</v>
      </c>
      <c r="D160" s="474" t="s">
        <v>907</v>
      </c>
      <c r="E160" s="480" t="s">
        <v>189</v>
      </c>
      <c r="F160" t="s">
        <v>926</v>
      </c>
      <c r="G160">
        <v>83108883</v>
      </c>
      <c r="H160">
        <v>0</v>
      </c>
      <c r="I160">
        <v>83108883</v>
      </c>
      <c r="J160">
        <v>46.6</v>
      </c>
      <c r="K160">
        <v>38728739</v>
      </c>
      <c r="L160">
        <v>0</v>
      </c>
      <c r="M160">
        <v>761200</v>
      </c>
      <c r="N160">
        <v>0</v>
      </c>
      <c r="O160">
        <v>39489939</v>
      </c>
      <c r="P160">
        <v>0</v>
      </c>
      <c r="Q160">
        <v>39489939</v>
      </c>
      <c r="R160">
        <v>-2674369</v>
      </c>
      <c r="S160">
        <v>0</v>
      </c>
      <c r="T160">
        <v>-2674369</v>
      </c>
      <c r="U160">
        <v>2254583</v>
      </c>
      <c r="V160">
        <v>0</v>
      </c>
      <c r="W160">
        <v>2254583</v>
      </c>
      <c r="X160">
        <v>-419786</v>
      </c>
      <c r="Y160">
        <v>0</v>
      </c>
      <c r="Z160">
        <v>0</v>
      </c>
      <c r="AA160">
        <v>0</v>
      </c>
      <c r="AB160">
        <v>-419786</v>
      </c>
      <c r="AC160">
        <v>0</v>
      </c>
      <c r="AD160">
        <v>-419786</v>
      </c>
      <c r="AE160">
        <v>419786</v>
      </c>
      <c r="AF160">
        <v>0</v>
      </c>
      <c r="AG160">
        <v>419786</v>
      </c>
      <c r="AH160">
        <v>-2373995</v>
      </c>
      <c r="AI160">
        <v>0</v>
      </c>
      <c r="AJ160">
        <v>-2373995</v>
      </c>
      <c r="AK160">
        <v>-2937</v>
      </c>
      <c r="AL160">
        <v>0</v>
      </c>
      <c r="AM160">
        <v>-2937</v>
      </c>
      <c r="AN160">
        <v>813162</v>
      </c>
      <c r="AO160">
        <v>0</v>
      </c>
      <c r="AP160">
        <v>813162</v>
      </c>
      <c r="AQ160">
        <v>-1560833</v>
      </c>
      <c r="AR160">
        <v>0</v>
      </c>
      <c r="AS160">
        <v>-1560833</v>
      </c>
      <c r="AT160">
        <v>-1424439</v>
      </c>
      <c r="AU160">
        <v>0</v>
      </c>
      <c r="AV160">
        <v>-1424439</v>
      </c>
      <c r="AW160">
        <v>-54249</v>
      </c>
      <c r="AX160">
        <v>0</v>
      </c>
      <c r="AY160">
        <v>-54249</v>
      </c>
      <c r="AZ160">
        <v>-8529</v>
      </c>
      <c r="BA160">
        <v>0</v>
      </c>
      <c r="BB160">
        <v>-8529</v>
      </c>
      <c r="BC160">
        <v>-3048050</v>
      </c>
      <c r="BD160">
        <v>0</v>
      </c>
      <c r="BE160">
        <v>0</v>
      </c>
      <c r="BF160">
        <v>0</v>
      </c>
      <c r="BG160">
        <v>-3048050</v>
      </c>
      <c r="BH160">
        <v>0</v>
      </c>
      <c r="BI160">
        <v>-3048050</v>
      </c>
      <c r="BJ160">
        <v>-11684</v>
      </c>
      <c r="BK160">
        <v>0</v>
      </c>
      <c r="BL160">
        <v>-11684</v>
      </c>
      <c r="BM160">
        <v>-814043</v>
      </c>
      <c r="BN160">
        <v>0</v>
      </c>
      <c r="BO160">
        <v>-814043</v>
      </c>
      <c r="BP160">
        <v>-825727</v>
      </c>
      <c r="BQ160">
        <v>0</v>
      </c>
      <c r="BR160">
        <v>0</v>
      </c>
      <c r="BS160">
        <v>0</v>
      </c>
      <c r="BT160">
        <v>-825727</v>
      </c>
      <c r="BU160">
        <v>0</v>
      </c>
      <c r="BV160">
        <v>-825727</v>
      </c>
      <c r="BW160">
        <v>-33222</v>
      </c>
      <c r="BX160">
        <v>0</v>
      </c>
      <c r="BY160">
        <v>-33222</v>
      </c>
      <c r="BZ160">
        <v>-19212</v>
      </c>
      <c r="CA160">
        <v>0</v>
      </c>
      <c r="CB160">
        <v>-19212</v>
      </c>
      <c r="CC160">
        <v>0</v>
      </c>
      <c r="CD160">
        <v>0</v>
      </c>
      <c r="CE160">
        <v>0</v>
      </c>
      <c r="CF160">
        <v>0</v>
      </c>
      <c r="CG160">
        <v>0</v>
      </c>
      <c r="CH160">
        <v>0</v>
      </c>
      <c r="CI160">
        <v>0</v>
      </c>
      <c r="CJ160">
        <v>0</v>
      </c>
      <c r="CK160">
        <v>0</v>
      </c>
      <c r="CL160">
        <v>0</v>
      </c>
      <c r="CM160">
        <v>0</v>
      </c>
      <c r="CN160">
        <v>0</v>
      </c>
      <c r="CO160">
        <v>0</v>
      </c>
      <c r="CP160">
        <v>0</v>
      </c>
      <c r="CQ160">
        <v>-52434</v>
      </c>
      <c r="CR160">
        <v>0</v>
      </c>
      <c r="CS160">
        <v>0</v>
      </c>
      <c r="CT160">
        <v>0</v>
      </c>
      <c r="CU160">
        <v>-52434</v>
      </c>
      <c r="CV160">
        <v>0</v>
      </c>
      <c r="CW160">
        <v>-52434</v>
      </c>
      <c r="CX160">
        <v>0</v>
      </c>
      <c r="CY160">
        <v>0</v>
      </c>
      <c r="CZ160">
        <v>0</v>
      </c>
      <c r="DA160">
        <v>-22680</v>
      </c>
      <c r="DB160">
        <v>0</v>
      </c>
      <c r="DC160">
        <v>-22680</v>
      </c>
      <c r="DD160">
        <v>-8529</v>
      </c>
      <c r="DE160">
        <v>0</v>
      </c>
      <c r="DF160">
        <v>-8529</v>
      </c>
      <c r="DG160">
        <v>0</v>
      </c>
      <c r="DH160">
        <v>0</v>
      </c>
      <c r="DI160">
        <v>0</v>
      </c>
      <c r="DJ160">
        <v>-31209</v>
      </c>
      <c r="DK160">
        <v>0</v>
      </c>
      <c r="DL160">
        <v>0</v>
      </c>
      <c r="DM160">
        <v>0</v>
      </c>
      <c r="DN160">
        <v>-31209</v>
      </c>
      <c r="DO160">
        <v>0</v>
      </c>
      <c r="DP160">
        <v>-31209</v>
      </c>
      <c r="DQ160">
        <v>35112733</v>
      </c>
      <c r="DR160">
        <v>0</v>
      </c>
      <c r="DS160">
        <v>35112733</v>
      </c>
    </row>
    <row r="161" spans="1:123" ht="12.75" x14ac:dyDescent="0.2">
      <c r="A161" s="468">
        <v>154</v>
      </c>
      <c r="B161" s="473" t="s">
        <v>192</v>
      </c>
      <c r="C161" s="403" t="s">
        <v>897</v>
      </c>
      <c r="D161" s="474" t="s">
        <v>900</v>
      </c>
      <c r="E161" s="480" t="s">
        <v>191</v>
      </c>
      <c r="F161" t="s">
        <v>926</v>
      </c>
      <c r="G161">
        <v>111261502</v>
      </c>
      <c r="H161">
        <v>0</v>
      </c>
      <c r="I161">
        <v>111261502</v>
      </c>
      <c r="J161">
        <v>46.6</v>
      </c>
      <c r="K161">
        <v>51847860</v>
      </c>
      <c r="L161">
        <v>0</v>
      </c>
      <c r="M161">
        <v>0</v>
      </c>
      <c r="N161">
        <v>0</v>
      </c>
      <c r="O161">
        <v>51847860</v>
      </c>
      <c r="P161">
        <v>0</v>
      </c>
      <c r="Q161">
        <v>51847860</v>
      </c>
      <c r="R161">
        <v>-1093462</v>
      </c>
      <c r="S161">
        <v>0</v>
      </c>
      <c r="T161">
        <v>-1093462</v>
      </c>
      <c r="U161">
        <v>1598156</v>
      </c>
      <c r="V161">
        <v>0</v>
      </c>
      <c r="W161">
        <v>1598156</v>
      </c>
      <c r="X161">
        <v>504694</v>
      </c>
      <c r="Y161">
        <v>0</v>
      </c>
      <c r="Z161">
        <v>0</v>
      </c>
      <c r="AA161">
        <v>0</v>
      </c>
      <c r="AB161">
        <v>504694</v>
      </c>
      <c r="AC161">
        <v>0</v>
      </c>
      <c r="AD161">
        <v>504694</v>
      </c>
      <c r="AE161">
        <v>-504694</v>
      </c>
      <c r="AF161">
        <v>0</v>
      </c>
      <c r="AG161">
        <v>-504694</v>
      </c>
      <c r="AH161">
        <v>-2675633</v>
      </c>
      <c r="AI161">
        <v>0</v>
      </c>
      <c r="AJ161">
        <v>-2675633</v>
      </c>
      <c r="AK161">
        <v>-21098</v>
      </c>
      <c r="AL161">
        <v>0</v>
      </c>
      <c r="AM161">
        <v>-21098</v>
      </c>
      <c r="AN161">
        <v>1088054</v>
      </c>
      <c r="AO161">
        <v>0</v>
      </c>
      <c r="AP161">
        <v>1088054</v>
      </c>
      <c r="AQ161">
        <v>-1587579</v>
      </c>
      <c r="AR161">
        <v>0</v>
      </c>
      <c r="AS161">
        <v>-1587579</v>
      </c>
      <c r="AT161">
        <v>-4914660</v>
      </c>
      <c r="AU161">
        <v>0</v>
      </c>
      <c r="AV161">
        <v>-4914660</v>
      </c>
      <c r="AW161">
        <v>-65487</v>
      </c>
      <c r="AX161">
        <v>0</v>
      </c>
      <c r="AY161">
        <v>-65487</v>
      </c>
      <c r="AZ161">
        <v>0</v>
      </c>
      <c r="BA161">
        <v>0</v>
      </c>
      <c r="BB161">
        <v>0</v>
      </c>
      <c r="BC161">
        <v>-6567726</v>
      </c>
      <c r="BD161">
        <v>0</v>
      </c>
      <c r="BE161">
        <v>-29666</v>
      </c>
      <c r="BF161">
        <v>0</v>
      </c>
      <c r="BG161">
        <v>-6597392</v>
      </c>
      <c r="BH161">
        <v>0</v>
      </c>
      <c r="BI161">
        <v>-6597392</v>
      </c>
      <c r="BJ161">
        <v>0</v>
      </c>
      <c r="BK161">
        <v>0</v>
      </c>
      <c r="BL161">
        <v>0</v>
      </c>
      <c r="BM161">
        <v>-1242587</v>
      </c>
      <c r="BN161">
        <v>0</v>
      </c>
      <c r="BO161">
        <v>-1242587</v>
      </c>
      <c r="BP161">
        <v>-1242587</v>
      </c>
      <c r="BQ161">
        <v>0</v>
      </c>
      <c r="BR161">
        <v>-418207</v>
      </c>
      <c r="BS161">
        <v>0</v>
      </c>
      <c r="BT161">
        <v>-1660794</v>
      </c>
      <c r="BU161">
        <v>0</v>
      </c>
      <c r="BV161">
        <v>-1660794</v>
      </c>
      <c r="BW161">
        <v>-27020</v>
      </c>
      <c r="BX161">
        <v>0</v>
      </c>
      <c r="BY161">
        <v>-27020</v>
      </c>
      <c r="BZ161">
        <v>-5802</v>
      </c>
      <c r="CA161">
        <v>0</v>
      </c>
      <c r="CB161">
        <v>-5802</v>
      </c>
      <c r="CC161">
        <v>-4298</v>
      </c>
      <c r="CD161">
        <v>0</v>
      </c>
      <c r="CE161">
        <v>-4298</v>
      </c>
      <c r="CF161">
        <v>0</v>
      </c>
      <c r="CG161">
        <v>0</v>
      </c>
      <c r="CH161">
        <v>0</v>
      </c>
      <c r="CI161">
        <v>0</v>
      </c>
      <c r="CJ161">
        <v>0</v>
      </c>
      <c r="CK161">
        <v>0</v>
      </c>
      <c r="CL161">
        <v>0</v>
      </c>
      <c r="CM161">
        <v>0</v>
      </c>
      <c r="CN161">
        <v>0</v>
      </c>
      <c r="CO161">
        <v>0</v>
      </c>
      <c r="CP161">
        <v>0</v>
      </c>
      <c r="CQ161">
        <v>-37120</v>
      </c>
      <c r="CR161">
        <v>0</v>
      </c>
      <c r="CS161">
        <v>0</v>
      </c>
      <c r="CT161">
        <v>0</v>
      </c>
      <c r="CU161">
        <v>-37120</v>
      </c>
      <c r="CV161">
        <v>0</v>
      </c>
      <c r="CW161">
        <v>-37120</v>
      </c>
      <c r="CX161">
        <v>-9646</v>
      </c>
      <c r="CY161">
        <v>0</v>
      </c>
      <c r="CZ161">
        <v>-9646</v>
      </c>
      <c r="DA161">
        <v>-5554</v>
      </c>
      <c r="DB161">
        <v>0</v>
      </c>
      <c r="DC161">
        <v>-5554</v>
      </c>
      <c r="DD161">
        <v>0</v>
      </c>
      <c r="DE161">
        <v>0</v>
      </c>
      <c r="DF161">
        <v>0</v>
      </c>
      <c r="DG161">
        <v>-1500</v>
      </c>
      <c r="DH161">
        <v>0</v>
      </c>
      <c r="DI161">
        <v>-1500</v>
      </c>
      <c r="DJ161">
        <v>-16700</v>
      </c>
      <c r="DK161">
        <v>0</v>
      </c>
      <c r="DL161">
        <v>-3667</v>
      </c>
      <c r="DM161">
        <v>0</v>
      </c>
      <c r="DN161">
        <v>-20367</v>
      </c>
      <c r="DO161">
        <v>0</v>
      </c>
      <c r="DP161">
        <v>-20367</v>
      </c>
      <c r="DQ161">
        <v>44036881</v>
      </c>
      <c r="DR161">
        <v>0</v>
      </c>
      <c r="DS161">
        <v>44036881</v>
      </c>
    </row>
    <row r="162" spans="1:123" ht="12.75" x14ac:dyDescent="0.2">
      <c r="A162" s="468">
        <v>155</v>
      </c>
      <c r="B162" s="473" t="s">
        <v>194</v>
      </c>
      <c r="C162" s="403" t="s">
        <v>904</v>
      </c>
      <c r="D162" s="474" t="s">
        <v>899</v>
      </c>
      <c r="E162" s="480" t="s">
        <v>193</v>
      </c>
      <c r="F162" t="s">
        <v>926</v>
      </c>
      <c r="G162">
        <v>452972181</v>
      </c>
      <c r="H162">
        <v>76108806</v>
      </c>
      <c r="I162">
        <v>529080987</v>
      </c>
      <c r="J162">
        <v>46.6</v>
      </c>
      <c r="K162">
        <v>211085036</v>
      </c>
      <c r="L162">
        <v>35466704</v>
      </c>
      <c r="M162">
        <v>-838320</v>
      </c>
      <c r="N162">
        <v>-21680</v>
      </c>
      <c r="O162">
        <v>210246716</v>
      </c>
      <c r="P162">
        <v>35445024</v>
      </c>
      <c r="Q162">
        <v>245691740</v>
      </c>
      <c r="R162">
        <v>-8793910</v>
      </c>
      <c r="S162">
        <v>-860287</v>
      </c>
      <c r="T162">
        <v>-9654197</v>
      </c>
      <c r="U162">
        <v>13795949</v>
      </c>
      <c r="V162">
        <v>3130288</v>
      </c>
      <c r="W162">
        <v>16926237</v>
      </c>
      <c r="X162">
        <v>5002039</v>
      </c>
      <c r="Y162">
        <v>2270001</v>
      </c>
      <c r="Z162">
        <v>0</v>
      </c>
      <c r="AA162">
        <v>0</v>
      </c>
      <c r="AB162">
        <v>5002039</v>
      </c>
      <c r="AC162">
        <v>2270001</v>
      </c>
      <c r="AD162">
        <v>7272040</v>
      </c>
      <c r="AE162">
        <v>-5002039</v>
      </c>
      <c r="AF162">
        <v>-2270001</v>
      </c>
      <c r="AG162">
        <v>-7272040</v>
      </c>
      <c r="AH162">
        <v>-10857006</v>
      </c>
      <c r="AI162">
        <v>-856521</v>
      </c>
      <c r="AJ162">
        <v>-11713527</v>
      </c>
      <c r="AK162">
        <v>-108570</v>
      </c>
      <c r="AL162">
        <v>-8565</v>
      </c>
      <c r="AM162">
        <v>-117135</v>
      </c>
      <c r="AN162">
        <v>4575191</v>
      </c>
      <c r="AO162">
        <v>793004</v>
      </c>
      <c r="AP162">
        <v>5368195</v>
      </c>
      <c r="AQ162">
        <v>-6281815</v>
      </c>
      <c r="AR162">
        <v>-63517</v>
      </c>
      <c r="AS162">
        <v>-6345332</v>
      </c>
      <c r="AT162">
        <v>-18700226</v>
      </c>
      <c r="AU162">
        <v>-825961</v>
      </c>
      <c r="AV162">
        <v>-19526187</v>
      </c>
      <c r="AW162">
        <v>-1132</v>
      </c>
      <c r="AX162">
        <v>0</v>
      </c>
      <c r="AY162">
        <v>-1132</v>
      </c>
      <c r="AZ162">
        <v>0</v>
      </c>
      <c r="BA162">
        <v>0</v>
      </c>
      <c r="BB162">
        <v>0</v>
      </c>
      <c r="BC162">
        <v>-24983173</v>
      </c>
      <c r="BD162">
        <v>-889478</v>
      </c>
      <c r="BE162">
        <v>0</v>
      </c>
      <c r="BF162">
        <v>0</v>
      </c>
      <c r="BG162">
        <v>-24983173</v>
      </c>
      <c r="BH162">
        <v>-889478</v>
      </c>
      <c r="BI162">
        <v>-25872651</v>
      </c>
      <c r="BJ162">
        <v>0</v>
      </c>
      <c r="BK162">
        <v>0</v>
      </c>
      <c r="BL162">
        <v>0</v>
      </c>
      <c r="BM162">
        <v>-5643322</v>
      </c>
      <c r="BN162">
        <v>-6894489</v>
      </c>
      <c r="BO162">
        <v>-12537811</v>
      </c>
      <c r="BP162">
        <v>-5643322</v>
      </c>
      <c r="BQ162">
        <v>-6894489</v>
      </c>
      <c r="BR162">
        <v>84650</v>
      </c>
      <c r="BS162">
        <v>103417</v>
      </c>
      <c r="BT162">
        <v>-5558672</v>
      </c>
      <c r="BU162">
        <v>-6791072</v>
      </c>
      <c r="BV162">
        <v>-12349744</v>
      </c>
      <c r="BW162">
        <v>-5231</v>
      </c>
      <c r="BX162">
        <v>-9854</v>
      </c>
      <c r="BY162">
        <v>-15085</v>
      </c>
      <c r="BZ162">
        <v>-14576</v>
      </c>
      <c r="CA162">
        <v>0</v>
      </c>
      <c r="CB162">
        <v>-14576</v>
      </c>
      <c r="CC162">
        <v>0</v>
      </c>
      <c r="CD162">
        <v>0</v>
      </c>
      <c r="CE162">
        <v>0</v>
      </c>
      <c r="CF162">
        <v>0</v>
      </c>
      <c r="CG162">
        <v>0</v>
      </c>
      <c r="CH162">
        <v>0</v>
      </c>
      <c r="CI162">
        <v>0</v>
      </c>
      <c r="CJ162">
        <v>0</v>
      </c>
      <c r="CK162">
        <v>0</v>
      </c>
      <c r="CL162">
        <v>0</v>
      </c>
      <c r="CM162">
        <v>-224905</v>
      </c>
      <c r="CN162">
        <v>-224905</v>
      </c>
      <c r="CO162">
        <v>-224905</v>
      </c>
      <c r="CP162">
        <v>0</v>
      </c>
      <c r="CQ162">
        <v>-19807</v>
      </c>
      <c r="CR162">
        <v>-234759</v>
      </c>
      <c r="CS162">
        <v>-30169</v>
      </c>
      <c r="CT162">
        <v>0</v>
      </c>
      <c r="CU162">
        <v>-49976</v>
      </c>
      <c r="CV162">
        <v>-234759</v>
      </c>
      <c r="CW162">
        <v>-284735</v>
      </c>
      <c r="CX162">
        <v>0</v>
      </c>
      <c r="CY162">
        <v>0</v>
      </c>
      <c r="CZ162">
        <v>0</v>
      </c>
      <c r="DA162">
        <v>-50077</v>
      </c>
      <c r="DB162">
        <v>0</v>
      </c>
      <c r="DC162">
        <v>-50077</v>
      </c>
      <c r="DD162">
        <v>0</v>
      </c>
      <c r="DE162">
        <v>0</v>
      </c>
      <c r="DF162">
        <v>0</v>
      </c>
      <c r="DG162">
        <v>0</v>
      </c>
      <c r="DH162">
        <v>0</v>
      </c>
      <c r="DI162">
        <v>0</v>
      </c>
      <c r="DJ162">
        <v>-50077</v>
      </c>
      <c r="DK162">
        <v>0</v>
      </c>
      <c r="DL162">
        <v>0</v>
      </c>
      <c r="DM162">
        <v>0</v>
      </c>
      <c r="DN162">
        <v>-50077</v>
      </c>
      <c r="DO162">
        <v>0</v>
      </c>
      <c r="DP162">
        <v>-50077</v>
      </c>
      <c r="DQ162">
        <v>184606857</v>
      </c>
      <c r="DR162">
        <v>29799716</v>
      </c>
      <c r="DS162">
        <v>214406573</v>
      </c>
    </row>
    <row r="163" spans="1:123" ht="12.75" x14ac:dyDescent="0.2">
      <c r="A163" s="468">
        <v>156</v>
      </c>
      <c r="B163" s="473" t="s">
        <v>196</v>
      </c>
      <c r="C163" s="403" t="s">
        <v>529</v>
      </c>
      <c r="D163" s="474" t="s">
        <v>901</v>
      </c>
      <c r="E163" s="480" t="s">
        <v>532</v>
      </c>
      <c r="F163" t="s">
        <v>926</v>
      </c>
      <c r="G163">
        <v>165542353</v>
      </c>
      <c r="H163">
        <v>8993295</v>
      </c>
      <c r="I163">
        <v>174535648</v>
      </c>
      <c r="J163">
        <v>46.6</v>
      </c>
      <c r="K163">
        <v>77142736</v>
      </c>
      <c r="L163">
        <v>4190875</v>
      </c>
      <c r="M163">
        <v>-364938</v>
      </c>
      <c r="N163">
        <v>0</v>
      </c>
      <c r="O163">
        <v>76777798</v>
      </c>
      <c r="P163">
        <v>4190875</v>
      </c>
      <c r="Q163">
        <v>80968673</v>
      </c>
      <c r="R163">
        <v>-4841704</v>
      </c>
      <c r="S163">
        <v>-24998</v>
      </c>
      <c r="T163">
        <v>-4866702</v>
      </c>
      <c r="U163">
        <v>4671065</v>
      </c>
      <c r="V163">
        <v>217749</v>
      </c>
      <c r="W163">
        <v>4888814</v>
      </c>
      <c r="X163">
        <v>-170639</v>
      </c>
      <c r="Y163">
        <v>192751</v>
      </c>
      <c r="Z163">
        <v>0</v>
      </c>
      <c r="AA163">
        <v>0</v>
      </c>
      <c r="AB163">
        <v>-170639</v>
      </c>
      <c r="AC163">
        <v>192751</v>
      </c>
      <c r="AD163">
        <v>22112</v>
      </c>
      <c r="AE163">
        <v>170639</v>
      </c>
      <c r="AF163">
        <v>-192751</v>
      </c>
      <c r="AG163">
        <v>-22112</v>
      </c>
      <c r="AH163">
        <v>-4366038</v>
      </c>
      <c r="AI163">
        <v>0</v>
      </c>
      <c r="AJ163">
        <v>-4366038</v>
      </c>
      <c r="AK163">
        <v>0</v>
      </c>
      <c r="AL163">
        <v>0</v>
      </c>
      <c r="AM163">
        <v>0</v>
      </c>
      <c r="AN163">
        <v>1567253</v>
      </c>
      <c r="AO163">
        <v>103374</v>
      </c>
      <c r="AP163">
        <v>1670627</v>
      </c>
      <c r="AQ163">
        <v>-2798785</v>
      </c>
      <c r="AR163">
        <v>103374</v>
      </c>
      <c r="AS163">
        <v>-2695411</v>
      </c>
      <c r="AT163">
        <v>-4640025</v>
      </c>
      <c r="AU163">
        <v>0</v>
      </c>
      <c r="AV163">
        <v>-4640025</v>
      </c>
      <c r="AW163">
        <v>-43895</v>
      </c>
      <c r="AX163">
        <v>0</v>
      </c>
      <c r="AY163">
        <v>-43895</v>
      </c>
      <c r="AZ163">
        <v>0</v>
      </c>
      <c r="BA163">
        <v>0</v>
      </c>
      <c r="BB163">
        <v>0</v>
      </c>
      <c r="BC163">
        <v>-7482705</v>
      </c>
      <c r="BD163">
        <v>103374</v>
      </c>
      <c r="BE163">
        <v>0</v>
      </c>
      <c r="BF163">
        <v>0</v>
      </c>
      <c r="BG163">
        <v>-7482705</v>
      </c>
      <c r="BH163">
        <v>103374</v>
      </c>
      <c r="BI163">
        <v>-7379331</v>
      </c>
      <c r="BJ163">
        <v>0</v>
      </c>
      <c r="BK163">
        <v>0</v>
      </c>
      <c r="BL163">
        <v>0</v>
      </c>
      <c r="BM163">
        <v>-1865870</v>
      </c>
      <c r="BN163">
        <v>0</v>
      </c>
      <c r="BO163">
        <v>-1865870</v>
      </c>
      <c r="BP163">
        <v>-1865870</v>
      </c>
      <c r="BQ163">
        <v>0</v>
      </c>
      <c r="BR163">
        <v>0</v>
      </c>
      <c r="BS163">
        <v>0</v>
      </c>
      <c r="BT163">
        <v>-1865870</v>
      </c>
      <c r="BU163">
        <v>0</v>
      </c>
      <c r="BV163">
        <v>-1865870</v>
      </c>
      <c r="BW163">
        <v>-127647</v>
      </c>
      <c r="BX163">
        <v>0</v>
      </c>
      <c r="BY163">
        <v>-127647</v>
      </c>
      <c r="BZ163">
        <v>-52886</v>
      </c>
      <c r="CA163">
        <v>0</v>
      </c>
      <c r="CB163">
        <v>-52886</v>
      </c>
      <c r="CC163">
        <v>-56</v>
      </c>
      <c r="CD163">
        <v>0</v>
      </c>
      <c r="CE163">
        <v>-56</v>
      </c>
      <c r="CF163">
        <v>0</v>
      </c>
      <c r="CG163">
        <v>0</v>
      </c>
      <c r="CH163">
        <v>0</v>
      </c>
      <c r="CI163">
        <v>0</v>
      </c>
      <c r="CJ163">
        <v>0</v>
      </c>
      <c r="CK163">
        <v>0</v>
      </c>
      <c r="CL163">
        <v>-34</v>
      </c>
      <c r="CM163">
        <v>0</v>
      </c>
      <c r="CN163">
        <v>-34</v>
      </c>
      <c r="CO163">
        <v>0</v>
      </c>
      <c r="CP163">
        <v>0</v>
      </c>
      <c r="CQ163">
        <v>-180623</v>
      </c>
      <c r="CR163">
        <v>0</v>
      </c>
      <c r="CS163">
        <v>16610</v>
      </c>
      <c r="CT163">
        <v>0</v>
      </c>
      <c r="CU163">
        <v>-164013</v>
      </c>
      <c r="CV163">
        <v>0</v>
      </c>
      <c r="CW163">
        <v>-164013</v>
      </c>
      <c r="CX163">
        <v>0</v>
      </c>
      <c r="CY163">
        <v>0</v>
      </c>
      <c r="CZ163">
        <v>0</v>
      </c>
      <c r="DA163">
        <v>-92080</v>
      </c>
      <c r="DB163">
        <v>0</v>
      </c>
      <c r="DC163">
        <v>-92080</v>
      </c>
      <c r="DD163">
        <v>0</v>
      </c>
      <c r="DE163">
        <v>0</v>
      </c>
      <c r="DF163">
        <v>0</v>
      </c>
      <c r="DG163">
        <v>-1500</v>
      </c>
      <c r="DH163">
        <v>0</v>
      </c>
      <c r="DI163">
        <v>-1500</v>
      </c>
      <c r="DJ163">
        <v>-93580</v>
      </c>
      <c r="DK163">
        <v>0</v>
      </c>
      <c r="DL163">
        <v>0</v>
      </c>
      <c r="DM163">
        <v>0</v>
      </c>
      <c r="DN163">
        <v>-93580</v>
      </c>
      <c r="DO163">
        <v>0</v>
      </c>
      <c r="DP163">
        <v>-93580</v>
      </c>
      <c r="DQ163">
        <v>67000991</v>
      </c>
      <c r="DR163">
        <v>4487000</v>
      </c>
      <c r="DS163">
        <v>71487991</v>
      </c>
    </row>
    <row r="164" spans="1:123" ht="12.75" x14ac:dyDescent="0.2">
      <c r="A164" s="468">
        <v>157</v>
      </c>
      <c r="B164" s="473" t="s">
        <v>198</v>
      </c>
      <c r="C164" s="403" t="s">
        <v>897</v>
      </c>
      <c r="D164" s="474" t="s">
        <v>898</v>
      </c>
      <c r="E164" s="480" t="s">
        <v>197</v>
      </c>
      <c r="F164" t="s">
        <v>926</v>
      </c>
      <c r="G164">
        <v>145713556</v>
      </c>
      <c r="H164">
        <v>255000</v>
      </c>
      <c r="I164">
        <v>145968556</v>
      </c>
      <c r="J164">
        <v>46.6</v>
      </c>
      <c r="K164">
        <v>67902517</v>
      </c>
      <c r="L164">
        <v>118830</v>
      </c>
      <c r="M164">
        <v>0</v>
      </c>
      <c r="N164">
        <v>0</v>
      </c>
      <c r="O164">
        <v>67902517</v>
      </c>
      <c r="P164">
        <v>118830</v>
      </c>
      <c r="Q164">
        <v>68021347</v>
      </c>
      <c r="R164">
        <v>-1832431</v>
      </c>
      <c r="S164">
        <v>0</v>
      </c>
      <c r="T164">
        <v>-1832431</v>
      </c>
      <c r="U164">
        <v>4303270</v>
      </c>
      <c r="V164">
        <v>0</v>
      </c>
      <c r="W164">
        <v>4303270</v>
      </c>
      <c r="X164">
        <v>2470839</v>
      </c>
      <c r="Y164">
        <v>0</v>
      </c>
      <c r="Z164">
        <v>0</v>
      </c>
      <c r="AA164">
        <v>0</v>
      </c>
      <c r="AB164">
        <v>2470839</v>
      </c>
      <c r="AC164">
        <v>0</v>
      </c>
      <c r="AD164">
        <v>2470839</v>
      </c>
      <c r="AE164">
        <v>-2470839</v>
      </c>
      <c r="AF164">
        <v>0</v>
      </c>
      <c r="AG164">
        <v>-2470839</v>
      </c>
      <c r="AH164">
        <v>-3133855</v>
      </c>
      <c r="AI164">
        <v>0</v>
      </c>
      <c r="AJ164">
        <v>-3133855</v>
      </c>
      <c r="AK164">
        <v>-4194</v>
      </c>
      <c r="AL164">
        <v>0</v>
      </c>
      <c r="AM164">
        <v>-4194</v>
      </c>
      <c r="AN164">
        <v>1333479</v>
      </c>
      <c r="AO164">
        <v>0</v>
      </c>
      <c r="AP164">
        <v>1333479</v>
      </c>
      <c r="AQ164">
        <v>-1800376</v>
      </c>
      <c r="AR164">
        <v>0</v>
      </c>
      <c r="AS164">
        <v>-1800376</v>
      </c>
      <c r="AT164">
        <v>-4364178</v>
      </c>
      <c r="AU164">
        <v>0</v>
      </c>
      <c r="AV164">
        <v>-4364178</v>
      </c>
      <c r="AW164">
        <v>-106056</v>
      </c>
      <c r="AX164">
        <v>0</v>
      </c>
      <c r="AY164">
        <v>-106056</v>
      </c>
      <c r="AZ164">
        <v>-3044</v>
      </c>
      <c r="BA164">
        <v>0</v>
      </c>
      <c r="BB164">
        <v>-3044</v>
      </c>
      <c r="BC164">
        <v>-6273654</v>
      </c>
      <c r="BD164">
        <v>0</v>
      </c>
      <c r="BE164">
        <v>0</v>
      </c>
      <c r="BF164">
        <v>0</v>
      </c>
      <c r="BG164">
        <v>-6273654</v>
      </c>
      <c r="BH164">
        <v>0</v>
      </c>
      <c r="BI164">
        <v>-6273654</v>
      </c>
      <c r="BJ164">
        <v>0</v>
      </c>
      <c r="BK164">
        <v>0</v>
      </c>
      <c r="BL164">
        <v>0</v>
      </c>
      <c r="BM164">
        <v>-1526937</v>
      </c>
      <c r="BN164">
        <v>0</v>
      </c>
      <c r="BO164">
        <v>-1526937</v>
      </c>
      <c r="BP164">
        <v>-1526937</v>
      </c>
      <c r="BQ164">
        <v>0</v>
      </c>
      <c r="BR164">
        <v>0</v>
      </c>
      <c r="BS164">
        <v>0</v>
      </c>
      <c r="BT164">
        <v>-1526937</v>
      </c>
      <c r="BU164">
        <v>0</v>
      </c>
      <c r="BV164">
        <v>-1526937</v>
      </c>
      <c r="BW164">
        <v>-132369</v>
      </c>
      <c r="BX164">
        <v>0</v>
      </c>
      <c r="BY164">
        <v>-132369</v>
      </c>
      <c r="BZ164">
        <v>-8228</v>
      </c>
      <c r="CA164">
        <v>0</v>
      </c>
      <c r="CB164">
        <v>-8228</v>
      </c>
      <c r="CC164">
        <v>-7520</v>
      </c>
      <c r="CD164">
        <v>0</v>
      </c>
      <c r="CE164">
        <v>-7520</v>
      </c>
      <c r="CF164">
        <v>-2542</v>
      </c>
      <c r="CG164">
        <v>0</v>
      </c>
      <c r="CH164">
        <v>-2542</v>
      </c>
      <c r="CI164">
        <v>0</v>
      </c>
      <c r="CJ164">
        <v>0</v>
      </c>
      <c r="CK164">
        <v>0</v>
      </c>
      <c r="CL164">
        <v>0</v>
      </c>
      <c r="CM164">
        <v>-55000</v>
      </c>
      <c r="CN164">
        <v>-55000</v>
      </c>
      <c r="CO164">
        <v>-55000</v>
      </c>
      <c r="CP164">
        <v>0</v>
      </c>
      <c r="CQ164">
        <v>-150659</v>
      </c>
      <c r="CR164">
        <v>-55000</v>
      </c>
      <c r="CS164">
        <v>0</v>
      </c>
      <c r="CT164">
        <v>0</v>
      </c>
      <c r="CU164">
        <v>-150659</v>
      </c>
      <c r="CV164">
        <v>-55000</v>
      </c>
      <c r="CW164">
        <v>-205659</v>
      </c>
      <c r="CX164">
        <v>0</v>
      </c>
      <c r="CY164">
        <v>0</v>
      </c>
      <c r="CZ164">
        <v>0</v>
      </c>
      <c r="DA164">
        <v>-25658</v>
      </c>
      <c r="DB164">
        <v>0</v>
      </c>
      <c r="DC164">
        <v>-25658</v>
      </c>
      <c r="DD164">
        <v>0</v>
      </c>
      <c r="DE164">
        <v>0</v>
      </c>
      <c r="DF164">
        <v>0</v>
      </c>
      <c r="DG164">
        <v>0</v>
      </c>
      <c r="DH164">
        <v>0</v>
      </c>
      <c r="DI164">
        <v>0</v>
      </c>
      <c r="DJ164">
        <v>-25658</v>
      </c>
      <c r="DK164">
        <v>0</v>
      </c>
      <c r="DL164">
        <v>0</v>
      </c>
      <c r="DM164">
        <v>0</v>
      </c>
      <c r="DN164">
        <v>-25658</v>
      </c>
      <c r="DO164">
        <v>0</v>
      </c>
      <c r="DP164">
        <v>-25658</v>
      </c>
      <c r="DQ164">
        <v>62396448</v>
      </c>
      <c r="DR164">
        <v>63830</v>
      </c>
      <c r="DS164">
        <v>62460278</v>
      </c>
    </row>
    <row r="165" spans="1:123" ht="12.75" x14ac:dyDescent="0.2">
      <c r="A165" s="468">
        <v>158</v>
      </c>
      <c r="B165" s="473" t="s">
        <v>200</v>
      </c>
      <c r="C165" s="403" t="s">
        <v>897</v>
      </c>
      <c r="D165" s="474" t="s">
        <v>901</v>
      </c>
      <c r="E165" s="480" t="s">
        <v>199</v>
      </c>
      <c r="F165" t="s">
        <v>926</v>
      </c>
      <c r="G165">
        <v>38415088</v>
      </c>
      <c r="H165">
        <v>0</v>
      </c>
      <c r="I165">
        <v>38415088</v>
      </c>
      <c r="J165">
        <v>46.6</v>
      </c>
      <c r="K165">
        <v>17901431</v>
      </c>
      <c r="L165">
        <v>0</v>
      </c>
      <c r="M165">
        <v>50043</v>
      </c>
      <c r="N165">
        <v>0</v>
      </c>
      <c r="O165">
        <v>17951474</v>
      </c>
      <c r="P165">
        <v>0</v>
      </c>
      <c r="Q165">
        <v>17951474</v>
      </c>
      <c r="R165">
        <v>-639414</v>
      </c>
      <c r="S165">
        <v>0</v>
      </c>
      <c r="T165">
        <v>-639414</v>
      </c>
      <c r="U165">
        <v>485149</v>
      </c>
      <c r="V165">
        <v>0</v>
      </c>
      <c r="W165">
        <v>485149</v>
      </c>
      <c r="X165">
        <v>-154265</v>
      </c>
      <c r="Y165">
        <v>0</v>
      </c>
      <c r="Z165">
        <v>46628</v>
      </c>
      <c r="AA165">
        <v>0</v>
      </c>
      <c r="AB165">
        <v>-107637</v>
      </c>
      <c r="AC165">
        <v>0</v>
      </c>
      <c r="AD165">
        <v>-107637</v>
      </c>
      <c r="AE165">
        <v>107637</v>
      </c>
      <c r="AF165">
        <v>0</v>
      </c>
      <c r="AG165">
        <v>107637</v>
      </c>
      <c r="AH165">
        <v>-2505671</v>
      </c>
      <c r="AI165">
        <v>0</v>
      </c>
      <c r="AJ165">
        <v>-2505671</v>
      </c>
      <c r="AK165">
        <v>-3862</v>
      </c>
      <c r="AL165">
        <v>0</v>
      </c>
      <c r="AM165">
        <v>-3862</v>
      </c>
      <c r="AN165">
        <v>255041</v>
      </c>
      <c r="AO165">
        <v>0</v>
      </c>
      <c r="AP165">
        <v>255041</v>
      </c>
      <c r="AQ165">
        <v>-2250630</v>
      </c>
      <c r="AR165">
        <v>0</v>
      </c>
      <c r="AS165">
        <v>-2250630</v>
      </c>
      <c r="AT165">
        <v>-749319</v>
      </c>
      <c r="AU165">
        <v>0</v>
      </c>
      <c r="AV165">
        <v>-749319</v>
      </c>
      <c r="AW165">
        <v>-43679</v>
      </c>
      <c r="AX165">
        <v>0</v>
      </c>
      <c r="AY165">
        <v>-43679</v>
      </c>
      <c r="AZ165">
        <v>-8904</v>
      </c>
      <c r="BA165">
        <v>0</v>
      </c>
      <c r="BB165">
        <v>-8904</v>
      </c>
      <c r="BC165">
        <v>-3052532</v>
      </c>
      <c r="BD165">
        <v>0</v>
      </c>
      <c r="BE165">
        <v>-191654</v>
      </c>
      <c r="BF165">
        <v>0</v>
      </c>
      <c r="BG165">
        <v>-3244186</v>
      </c>
      <c r="BH165">
        <v>0</v>
      </c>
      <c r="BI165">
        <v>-3244186</v>
      </c>
      <c r="BJ165">
        <v>-20000</v>
      </c>
      <c r="BK165">
        <v>0</v>
      </c>
      <c r="BL165">
        <v>-20000</v>
      </c>
      <c r="BM165">
        <v>-277911</v>
      </c>
      <c r="BN165">
        <v>0</v>
      </c>
      <c r="BO165">
        <v>-277911</v>
      </c>
      <c r="BP165">
        <v>-297911</v>
      </c>
      <c r="BQ165">
        <v>0</v>
      </c>
      <c r="BR165">
        <v>-64867</v>
      </c>
      <c r="BS165">
        <v>0</v>
      </c>
      <c r="BT165">
        <v>-362778</v>
      </c>
      <c r="BU165">
        <v>0</v>
      </c>
      <c r="BV165">
        <v>-362778</v>
      </c>
      <c r="BW165">
        <v>-27164</v>
      </c>
      <c r="BX165">
        <v>0</v>
      </c>
      <c r="BY165">
        <v>-27164</v>
      </c>
      <c r="BZ165">
        <v>-5634</v>
      </c>
      <c r="CA165">
        <v>0</v>
      </c>
      <c r="CB165">
        <v>-5634</v>
      </c>
      <c r="CC165">
        <v>0</v>
      </c>
      <c r="CD165">
        <v>0</v>
      </c>
      <c r="CE165">
        <v>0</v>
      </c>
      <c r="CF165">
        <v>0</v>
      </c>
      <c r="CG165">
        <v>0</v>
      </c>
      <c r="CH165">
        <v>0</v>
      </c>
      <c r="CI165">
        <v>0</v>
      </c>
      <c r="CJ165">
        <v>0</v>
      </c>
      <c r="CK165">
        <v>0</v>
      </c>
      <c r="CL165">
        <v>0</v>
      </c>
      <c r="CM165">
        <v>0</v>
      </c>
      <c r="CN165">
        <v>0</v>
      </c>
      <c r="CO165">
        <v>0</v>
      </c>
      <c r="CP165">
        <v>0</v>
      </c>
      <c r="CQ165">
        <v>-32798</v>
      </c>
      <c r="CR165">
        <v>0</v>
      </c>
      <c r="CS165">
        <v>-2310</v>
      </c>
      <c r="CT165">
        <v>0</v>
      </c>
      <c r="CU165">
        <v>-35108</v>
      </c>
      <c r="CV165">
        <v>0</v>
      </c>
      <c r="CW165">
        <v>-35108</v>
      </c>
      <c r="CX165">
        <v>0</v>
      </c>
      <c r="CY165">
        <v>0</v>
      </c>
      <c r="CZ165">
        <v>0</v>
      </c>
      <c r="DA165">
        <v>0</v>
      </c>
      <c r="DB165">
        <v>0</v>
      </c>
      <c r="DC165">
        <v>0</v>
      </c>
      <c r="DD165">
        <v>0</v>
      </c>
      <c r="DE165">
        <v>0</v>
      </c>
      <c r="DF165">
        <v>0</v>
      </c>
      <c r="DG165">
        <v>0</v>
      </c>
      <c r="DH165">
        <v>0</v>
      </c>
      <c r="DI165">
        <v>0</v>
      </c>
      <c r="DJ165">
        <v>0</v>
      </c>
      <c r="DK165">
        <v>0</v>
      </c>
      <c r="DL165">
        <v>0</v>
      </c>
      <c r="DM165">
        <v>0</v>
      </c>
      <c r="DN165">
        <v>0</v>
      </c>
      <c r="DO165">
        <v>0</v>
      </c>
      <c r="DP165">
        <v>0</v>
      </c>
      <c r="DQ165">
        <v>14201765</v>
      </c>
      <c r="DR165">
        <v>0</v>
      </c>
      <c r="DS165">
        <v>14201765</v>
      </c>
    </row>
    <row r="166" spans="1:123" ht="12.75" x14ac:dyDescent="0.2">
      <c r="A166" s="468">
        <v>159</v>
      </c>
      <c r="B166" s="473" t="s">
        <v>202</v>
      </c>
      <c r="C166" s="403" t="s">
        <v>897</v>
      </c>
      <c r="D166" s="474" t="s">
        <v>907</v>
      </c>
      <c r="E166" s="480" t="s">
        <v>201</v>
      </c>
      <c r="F166" t="s">
        <v>926</v>
      </c>
      <c r="G166">
        <v>45625198</v>
      </c>
      <c r="H166">
        <v>0</v>
      </c>
      <c r="I166">
        <v>45625198</v>
      </c>
      <c r="J166">
        <v>46.6</v>
      </c>
      <c r="K166">
        <v>21261342</v>
      </c>
      <c r="L166">
        <v>0</v>
      </c>
      <c r="M166">
        <v>0</v>
      </c>
      <c r="N166">
        <v>0</v>
      </c>
      <c r="O166">
        <v>21261342</v>
      </c>
      <c r="P166">
        <v>0</v>
      </c>
      <c r="Q166">
        <v>21261342</v>
      </c>
      <c r="R166">
        <v>-748228</v>
      </c>
      <c r="S166">
        <v>0</v>
      </c>
      <c r="T166">
        <v>-748228</v>
      </c>
      <c r="U166">
        <v>629485</v>
      </c>
      <c r="V166">
        <v>0</v>
      </c>
      <c r="W166">
        <v>629485</v>
      </c>
      <c r="X166">
        <v>-118743</v>
      </c>
      <c r="Y166">
        <v>0</v>
      </c>
      <c r="Z166">
        <v>0</v>
      </c>
      <c r="AA166">
        <v>0</v>
      </c>
      <c r="AB166">
        <v>-118743</v>
      </c>
      <c r="AC166">
        <v>0</v>
      </c>
      <c r="AD166">
        <v>-118743</v>
      </c>
      <c r="AE166">
        <v>118743</v>
      </c>
      <c r="AF166">
        <v>0</v>
      </c>
      <c r="AG166">
        <v>118743</v>
      </c>
      <c r="AH166">
        <v>-2769540</v>
      </c>
      <c r="AI166">
        <v>0</v>
      </c>
      <c r="AJ166">
        <v>-2769540</v>
      </c>
      <c r="AK166">
        <v>0</v>
      </c>
      <c r="AL166">
        <v>0</v>
      </c>
      <c r="AM166">
        <v>0</v>
      </c>
      <c r="AN166">
        <v>348030</v>
      </c>
      <c r="AO166">
        <v>0</v>
      </c>
      <c r="AP166">
        <v>348030</v>
      </c>
      <c r="AQ166">
        <v>-2421510</v>
      </c>
      <c r="AR166">
        <v>0</v>
      </c>
      <c r="AS166">
        <v>-2421510</v>
      </c>
      <c r="AT166">
        <v>-1922452</v>
      </c>
      <c r="AU166">
        <v>0</v>
      </c>
      <c r="AV166">
        <v>-1922452</v>
      </c>
      <c r="AW166">
        <v>-149491</v>
      </c>
      <c r="AX166">
        <v>0</v>
      </c>
      <c r="AY166">
        <v>-149491</v>
      </c>
      <c r="AZ166">
        <v>-46838</v>
      </c>
      <c r="BA166">
        <v>0</v>
      </c>
      <c r="BB166">
        <v>-46838</v>
      </c>
      <c r="BC166">
        <v>-4540291</v>
      </c>
      <c r="BD166">
        <v>0</v>
      </c>
      <c r="BE166">
        <v>0</v>
      </c>
      <c r="BF166">
        <v>0</v>
      </c>
      <c r="BG166">
        <v>-4540291</v>
      </c>
      <c r="BH166">
        <v>0</v>
      </c>
      <c r="BI166">
        <v>-4540291</v>
      </c>
      <c r="BJ166">
        <v>0</v>
      </c>
      <c r="BK166">
        <v>0</v>
      </c>
      <c r="BL166">
        <v>0</v>
      </c>
      <c r="BM166">
        <v>-331741</v>
      </c>
      <c r="BN166">
        <v>0</v>
      </c>
      <c r="BO166">
        <v>-331741</v>
      </c>
      <c r="BP166">
        <v>-331741</v>
      </c>
      <c r="BQ166">
        <v>0</v>
      </c>
      <c r="BR166">
        <v>0</v>
      </c>
      <c r="BS166">
        <v>0</v>
      </c>
      <c r="BT166">
        <v>-331741</v>
      </c>
      <c r="BU166">
        <v>0</v>
      </c>
      <c r="BV166">
        <v>-331741</v>
      </c>
      <c r="BW166">
        <v>-80907</v>
      </c>
      <c r="BX166">
        <v>0</v>
      </c>
      <c r="BY166">
        <v>-80907</v>
      </c>
      <c r="BZ166">
        <v>-58930</v>
      </c>
      <c r="CA166">
        <v>0</v>
      </c>
      <c r="CB166">
        <v>-58930</v>
      </c>
      <c r="CC166">
        <v>-37278</v>
      </c>
      <c r="CD166">
        <v>0</v>
      </c>
      <c r="CE166">
        <v>-37278</v>
      </c>
      <c r="CF166">
        <v>0</v>
      </c>
      <c r="CG166">
        <v>0</v>
      </c>
      <c r="CH166">
        <v>0</v>
      </c>
      <c r="CI166">
        <v>-25414</v>
      </c>
      <c r="CJ166">
        <v>0</v>
      </c>
      <c r="CK166">
        <v>-25414</v>
      </c>
      <c r="CL166">
        <v>0</v>
      </c>
      <c r="CM166">
        <v>0</v>
      </c>
      <c r="CN166">
        <v>0</v>
      </c>
      <c r="CO166">
        <v>0</v>
      </c>
      <c r="CP166">
        <v>0</v>
      </c>
      <c r="CQ166">
        <v>-202529</v>
      </c>
      <c r="CR166">
        <v>0</v>
      </c>
      <c r="CS166">
        <v>0</v>
      </c>
      <c r="CT166">
        <v>0</v>
      </c>
      <c r="CU166">
        <v>-202529</v>
      </c>
      <c r="CV166">
        <v>0</v>
      </c>
      <c r="CW166">
        <v>-202529</v>
      </c>
      <c r="CX166">
        <v>-25148</v>
      </c>
      <c r="CY166">
        <v>0</v>
      </c>
      <c r="CZ166">
        <v>-25148</v>
      </c>
      <c r="DA166">
        <v>0</v>
      </c>
      <c r="DB166">
        <v>0</v>
      </c>
      <c r="DC166">
        <v>0</v>
      </c>
      <c r="DD166">
        <v>-46838</v>
      </c>
      <c r="DE166">
        <v>0</v>
      </c>
      <c r="DF166">
        <v>-46838</v>
      </c>
      <c r="DG166">
        <v>0</v>
      </c>
      <c r="DH166">
        <v>0</v>
      </c>
      <c r="DI166">
        <v>0</v>
      </c>
      <c r="DJ166">
        <v>-71986</v>
      </c>
      <c r="DK166">
        <v>0</v>
      </c>
      <c r="DL166">
        <v>0</v>
      </c>
      <c r="DM166">
        <v>0</v>
      </c>
      <c r="DN166">
        <v>-71986</v>
      </c>
      <c r="DO166">
        <v>0</v>
      </c>
      <c r="DP166">
        <v>-71986</v>
      </c>
      <c r="DQ166">
        <v>15996052</v>
      </c>
      <c r="DR166">
        <v>0</v>
      </c>
      <c r="DS166">
        <v>15996052</v>
      </c>
    </row>
    <row r="167" spans="1:123" ht="12.75" x14ac:dyDescent="0.2">
      <c r="A167" s="468">
        <v>160</v>
      </c>
      <c r="B167" s="473" t="s">
        <v>204</v>
      </c>
      <c r="C167" s="403" t="s">
        <v>904</v>
      </c>
      <c r="D167" s="474" t="s">
        <v>899</v>
      </c>
      <c r="E167" s="480" t="s">
        <v>203</v>
      </c>
      <c r="F167" t="s">
        <v>926</v>
      </c>
      <c r="G167">
        <v>883676317</v>
      </c>
      <c r="H167">
        <v>26711460</v>
      </c>
      <c r="I167">
        <v>910387777</v>
      </c>
      <c r="J167">
        <v>46.6</v>
      </c>
      <c r="K167">
        <v>411793164</v>
      </c>
      <c r="L167">
        <v>12447540</v>
      </c>
      <c r="M167">
        <v>5000000</v>
      </c>
      <c r="N167">
        <v>0</v>
      </c>
      <c r="O167">
        <v>416793164</v>
      </c>
      <c r="P167">
        <v>12447540</v>
      </c>
      <c r="Q167">
        <v>429240704</v>
      </c>
      <c r="R167">
        <v>-10653879</v>
      </c>
      <c r="S167">
        <v>-140251</v>
      </c>
      <c r="T167">
        <v>-10794130</v>
      </c>
      <c r="U167">
        <v>14661571</v>
      </c>
      <c r="V167">
        <v>599265</v>
      </c>
      <c r="W167">
        <v>15260836</v>
      </c>
      <c r="X167">
        <v>4007692</v>
      </c>
      <c r="Y167">
        <v>459014</v>
      </c>
      <c r="Z167">
        <v>0</v>
      </c>
      <c r="AA167">
        <v>0</v>
      </c>
      <c r="AB167">
        <v>4007692</v>
      </c>
      <c r="AC167">
        <v>459014</v>
      </c>
      <c r="AD167">
        <v>4466706</v>
      </c>
      <c r="AE167">
        <v>-4007692</v>
      </c>
      <c r="AF167">
        <v>-459014</v>
      </c>
      <c r="AG167">
        <v>-4466706</v>
      </c>
      <c r="AH167">
        <v>-14446707</v>
      </c>
      <c r="AI167">
        <v>-135670</v>
      </c>
      <c r="AJ167">
        <v>-14582377</v>
      </c>
      <c r="AK167">
        <v>0</v>
      </c>
      <c r="AL167">
        <v>0</v>
      </c>
      <c r="AM167">
        <v>0</v>
      </c>
      <c r="AN167">
        <v>9124161</v>
      </c>
      <c r="AO167">
        <v>191125</v>
      </c>
      <c r="AP167">
        <v>9315286</v>
      </c>
      <c r="AQ167">
        <v>-5322546</v>
      </c>
      <c r="AR167">
        <v>55455</v>
      </c>
      <c r="AS167">
        <v>-5267091</v>
      </c>
      <c r="AT167">
        <v>-28950462</v>
      </c>
      <c r="AU167">
        <v>-339927</v>
      </c>
      <c r="AV167">
        <v>-29290389</v>
      </c>
      <c r="AW167">
        <v>0</v>
      </c>
      <c r="AX167">
        <v>0</v>
      </c>
      <c r="AY167">
        <v>0</v>
      </c>
      <c r="AZ167">
        <v>0</v>
      </c>
      <c r="BA167">
        <v>0</v>
      </c>
      <c r="BB167">
        <v>0</v>
      </c>
      <c r="BC167">
        <v>-34273008</v>
      </c>
      <c r="BD167">
        <v>-284472</v>
      </c>
      <c r="BE167">
        <v>0</v>
      </c>
      <c r="BF167">
        <v>0</v>
      </c>
      <c r="BG167">
        <v>-34273008</v>
      </c>
      <c r="BH167">
        <v>-284472</v>
      </c>
      <c r="BI167">
        <v>-34557480</v>
      </c>
      <c r="BJ167">
        <v>-576506</v>
      </c>
      <c r="BK167">
        <v>0</v>
      </c>
      <c r="BL167">
        <v>-576506</v>
      </c>
      <c r="BM167">
        <v>-24317254</v>
      </c>
      <c r="BN167">
        <v>-88660</v>
      </c>
      <c r="BO167">
        <v>-24405914</v>
      </c>
      <c r="BP167">
        <v>-24893760</v>
      </c>
      <c r="BQ167">
        <v>-88660</v>
      </c>
      <c r="BR167">
        <v>0</v>
      </c>
      <c r="BS167">
        <v>0</v>
      </c>
      <c r="BT167">
        <v>-24893760</v>
      </c>
      <c r="BU167">
        <v>-88660</v>
      </c>
      <c r="BV167">
        <v>-24982420</v>
      </c>
      <c r="BW167">
        <v>-5538430</v>
      </c>
      <c r="BX167">
        <v>0</v>
      </c>
      <c r="BY167">
        <v>-5538430</v>
      </c>
      <c r="BZ167">
        <v>-596510</v>
      </c>
      <c r="CA167">
        <v>0</v>
      </c>
      <c r="CB167">
        <v>-596510</v>
      </c>
      <c r="CC167">
        <v>0</v>
      </c>
      <c r="CD167">
        <v>0</v>
      </c>
      <c r="CE167">
        <v>0</v>
      </c>
      <c r="CF167">
        <v>0</v>
      </c>
      <c r="CG167">
        <v>0</v>
      </c>
      <c r="CH167">
        <v>0</v>
      </c>
      <c r="CI167">
        <v>0</v>
      </c>
      <c r="CJ167">
        <v>0</v>
      </c>
      <c r="CK167">
        <v>0</v>
      </c>
      <c r="CL167">
        <v>-119379</v>
      </c>
      <c r="CM167">
        <v>-861923</v>
      </c>
      <c r="CN167">
        <v>-981302</v>
      </c>
      <c r="CO167">
        <v>-861923</v>
      </c>
      <c r="CP167">
        <v>0</v>
      </c>
      <c r="CQ167">
        <v>-6254319</v>
      </c>
      <c r="CR167">
        <v>-861923</v>
      </c>
      <c r="CS167">
        <v>0</v>
      </c>
      <c r="CT167">
        <v>0</v>
      </c>
      <c r="CU167">
        <v>-6254319</v>
      </c>
      <c r="CV167">
        <v>-861923</v>
      </c>
      <c r="CW167">
        <v>-7116242</v>
      </c>
      <c r="CX167">
        <v>0</v>
      </c>
      <c r="CY167">
        <v>0</v>
      </c>
      <c r="CZ167">
        <v>0</v>
      </c>
      <c r="DA167">
        <v>-119379</v>
      </c>
      <c r="DB167">
        <v>0</v>
      </c>
      <c r="DC167">
        <v>-119379</v>
      </c>
      <c r="DD167">
        <v>0</v>
      </c>
      <c r="DE167">
        <v>0</v>
      </c>
      <c r="DF167">
        <v>0</v>
      </c>
      <c r="DG167">
        <v>0</v>
      </c>
      <c r="DH167">
        <v>0</v>
      </c>
      <c r="DI167">
        <v>0</v>
      </c>
      <c r="DJ167">
        <v>-119379</v>
      </c>
      <c r="DK167">
        <v>0</v>
      </c>
      <c r="DL167">
        <v>0</v>
      </c>
      <c r="DM167">
        <v>0</v>
      </c>
      <c r="DN167">
        <v>-119379</v>
      </c>
      <c r="DO167">
        <v>0</v>
      </c>
      <c r="DP167">
        <v>-119379</v>
      </c>
      <c r="DQ167">
        <v>355260390</v>
      </c>
      <c r="DR167">
        <v>11671499</v>
      </c>
      <c r="DS167">
        <v>366931889</v>
      </c>
    </row>
    <row r="168" spans="1:123" ht="12.75" x14ac:dyDescent="0.2">
      <c r="A168" s="468">
        <v>161</v>
      </c>
      <c r="B168" s="473" t="s">
        <v>206</v>
      </c>
      <c r="C168" s="403" t="s">
        <v>897</v>
      </c>
      <c r="D168" s="474" t="s">
        <v>900</v>
      </c>
      <c r="E168" s="480" t="s">
        <v>205</v>
      </c>
      <c r="F168" t="s">
        <v>926</v>
      </c>
      <c r="G168">
        <v>74805822</v>
      </c>
      <c r="H168">
        <v>0</v>
      </c>
      <c r="I168">
        <v>74805822</v>
      </c>
      <c r="J168">
        <v>46.6</v>
      </c>
      <c r="K168">
        <v>34859513</v>
      </c>
      <c r="L168">
        <v>0</v>
      </c>
      <c r="M168">
        <v>0</v>
      </c>
      <c r="N168">
        <v>0</v>
      </c>
      <c r="O168">
        <v>34859513</v>
      </c>
      <c r="P168">
        <v>0</v>
      </c>
      <c r="Q168">
        <v>34859513</v>
      </c>
      <c r="R168">
        <v>-1131988</v>
      </c>
      <c r="S168">
        <v>0</v>
      </c>
      <c r="T168">
        <v>-1131988</v>
      </c>
      <c r="U168">
        <v>1554021</v>
      </c>
      <c r="V168">
        <v>0</v>
      </c>
      <c r="W168">
        <v>1554021</v>
      </c>
      <c r="X168">
        <v>422033</v>
      </c>
      <c r="Y168">
        <v>0</v>
      </c>
      <c r="Z168">
        <v>0</v>
      </c>
      <c r="AA168">
        <v>0</v>
      </c>
      <c r="AB168">
        <v>422033</v>
      </c>
      <c r="AC168">
        <v>0</v>
      </c>
      <c r="AD168">
        <v>422033</v>
      </c>
      <c r="AE168">
        <v>-422033</v>
      </c>
      <c r="AF168">
        <v>0</v>
      </c>
      <c r="AG168">
        <v>-422033</v>
      </c>
      <c r="AH168">
        <v>-2480551</v>
      </c>
      <c r="AI168">
        <v>0</v>
      </c>
      <c r="AJ168">
        <v>-2480551</v>
      </c>
      <c r="AK168">
        <v>-8760</v>
      </c>
      <c r="AL168">
        <v>0</v>
      </c>
      <c r="AM168">
        <v>-8760</v>
      </c>
      <c r="AN168">
        <v>674201</v>
      </c>
      <c r="AO168">
        <v>0</v>
      </c>
      <c r="AP168">
        <v>674201</v>
      </c>
      <c r="AQ168">
        <v>-1806350</v>
      </c>
      <c r="AR168">
        <v>0</v>
      </c>
      <c r="AS168">
        <v>-1806350</v>
      </c>
      <c r="AT168">
        <v>-2272398</v>
      </c>
      <c r="AU168">
        <v>0</v>
      </c>
      <c r="AV168">
        <v>-2272398</v>
      </c>
      <c r="AW168">
        <v>-13836</v>
      </c>
      <c r="AX168">
        <v>0</v>
      </c>
      <c r="AY168">
        <v>-13836</v>
      </c>
      <c r="AZ168">
        <v>0</v>
      </c>
      <c r="BA168">
        <v>0</v>
      </c>
      <c r="BB168">
        <v>0</v>
      </c>
      <c r="BC168">
        <v>-4092584</v>
      </c>
      <c r="BD168">
        <v>0</v>
      </c>
      <c r="BE168">
        <v>0</v>
      </c>
      <c r="BF168">
        <v>0</v>
      </c>
      <c r="BG168">
        <v>-4092584</v>
      </c>
      <c r="BH168">
        <v>0</v>
      </c>
      <c r="BI168">
        <v>-4092584</v>
      </c>
      <c r="BJ168">
        <v>0</v>
      </c>
      <c r="BK168">
        <v>0</v>
      </c>
      <c r="BL168">
        <v>0</v>
      </c>
      <c r="BM168">
        <v>-877670</v>
      </c>
      <c r="BN168">
        <v>0</v>
      </c>
      <c r="BO168">
        <v>-877670</v>
      </c>
      <c r="BP168">
        <v>-877670</v>
      </c>
      <c r="BQ168">
        <v>0</v>
      </c>
      <c r="BR168">
        <v>0</v>
      </c>
      <c r="BS168">
        <v>0</v>
      </c>
      <c r="BT168">
        <v>-877670</v>
      </c>
      <c r="BU168">
        <v>0</v>
      </c>
      <c r="BV168">
        <v>-877670</v>
      </c>
      <c r="BW168">
        <v>-8595</v>
      </c>
      <c r="BX168">
        <v>0</v>
      </c>
      <c r="BY168">
        <v>-8595</v>
      </c>
      <c r="BZ168">
        <v>-112457</v>
      </c>
      <c r="CA168">
        <v>0</v>
      </c>
      <c r="CB168">
        <v>-112457</v>
      </c>
      <c r="CC168">
        <v>0</v>
      </c>
      <c r="CD168">
        <v>0</v>
      </c>
      <c r="CE168">
        <v>0</v>
      </c>
      <c r="CF168">
        <v>0</v>
      </c>
      <c r="CG168">
        <v>0</v>
      </c>
      <c r="CH168">
        <v>0</v>
      </c>
      <c r="CI168">
        <v>0</v>
      </c>
      <c r="CJ168">
        <v>0</v>
      </c>
      <c r="CK168">
        <v>0</v>
      </c>
      <c r="CL168">
        <v>-10116</v>
      </c>
      <c r="CM168">
        <v>0</v>
      </c>
      <c r="CN168">
        <v>-10116</v>
      </c>
      <c r="CO168">
        <v>0</v>
      </c>
      <c r="CP168">
        <v>0</v>
      </c>
      <c r="CQ168">
        <v>-131168</v>
      </c>
      <c r="CR168">
        <v>0</v>
      </c>
      <c r="CS168">
        <v>0</v>
      </c>
      <c r="CT168">
        <v>0</v>
      </c>
      <c r="CU168">
        <v>-131168</v>
      </c>
      <c r="CV168">
        <v>0</v>
      </c>
      <c r="CW168">
        <v>-131168</v>
      </c>
      <c r="CX168">
        <v>-20366</v>
      </c>
      <c r="CY168">
        <v>0</v>
      </c>
      <c r="CZ168">
        <v>-20366</v>
      </c>
      <c r="DA168">
        <v>-15794</v>
      </c>
      <c r="DB168">
        <v>0</v>
      </c>
      <c r="DC168">
        <v>-15794</v>
      </c>
      <c r="DD168">
        <v>0</v>
      </c>
      <c r="DE168">
        <v>0</v>
      </c>
      <c r="DF168">
        <v>0</v>
      </c>
      <c r="DG168">
        <v>-1500</v>
      </c>
      <c r="DH168">
        <v>0</v>
      </c>
      <c r="DI168">
        <v>-1500</v>
      </c>
      <c r="DJ168">
        <v>-37660</v>
      </c>
      <c r="DK168">
        <v>0</v>
      </c>
      <c r="DL168">
        <v>0</v>
      </c>
      <c r="DM168">
        <v>0</v>
      </c>
      <c r="DN168">
        <v>-37660</v>
      </c>
      <c r="DO168">
        <v>0</v>
      </c>
      <c r="DP168">
        <v>-37660</v>
      </c>
      <c r="DQ168">
        <v>30142464</v>
      </c>
      <c r="DR168">
        <v>0</v>
      </c>
      <c r="DS168">
        <v>30142464</v>
      </c>
    </row>
    <row r="169" spans="1:123" ht="12.75" x14ac:dyDescent="0.2">
      <c r="A169" s="468">
        <v>162</v>
      </c>
      <c r="B169" s="473" t="s">
        <v>208</v>
      </c>
      <c r="C169" s="403" t="s">
        <v>529</v>
      </c>
      <c r="D169" s="474" t="s">
        <v>898</v>
      </c>
      <c r="E169" s="480" t="s">
        <v>564</v>
      </c>
      <c r="F169" t="s">
        <v>926</v>
      </c>
      <c r="G169">
        <v>223768535</v>
      </c>
      <c r="H169">
        <v>25750</v>
      </c>
      <c r="I169">
        <v>223794285</v>
      </c>
      <c r="J169">
        <v>46.6</v>
      </c>
      <c r="K169">
        <v>104276137</v>
      </c>
      <c r="L169">
        <v>12000</v>
      </c>
      <c r="M169">
        <v>0</v>
      </c>
      <c r="N169">
        <v>0</v>
      </c>
      <c r="O169">
        <v>104276137</v>
      </c>
      <c r="P169">
        <v>12000</v>
      </c>
      <c r="Q169">
        <v>104288137</v>
      </c>
      <c r="R169">
        <v>-3069499</v>
      </c>
      <c r="S169">
        <v>-1069</v>
      </c>
      <c r="T169">
        <v>-3070568</v>
      </c>
      <c r="U169">
        <v>7864167</v>
      </c>
      <c r="V169">
        <v>0</v>
      </c>
      <c r="W169">
        <v>7864167</v>
      </c>
      <c r="X169">
        <v>4794668</v>
      </c>
      <c r="Y169">
        <v>-1069</v>
      </c>
      <c r="Z169">
        <v>0</v>
      </c>
      <c r="AA169">
        <v>0</v>
      </c>
      <c r="AB169">
        <v>4794668</v>
      </c>
      <c r="AC169">
        <v>-1069</v>
      </c>
      <c r="AD169">
        <v>4793599</v>
      </c>
      <c r="AE169">
        <v>-4794668</v>
      </c>
      <c r="AF169">
        <v>1069</v>
      </c>
      <c r="AG169">
        <v>-4793599</v>
      </c>
      <c r="AH169">
        <v>-5841414</v>
      </c>
      <c r="AI169">
        <v>0</v>
      </c>
      <c r="AJ169">
        <v>-5841414</v>
      </c>
      <c r="AK169">
        <v>-12558</v>
      </c>
      <c r="AL169">
        <v>0</v>
      </c>
      <c r="AM169">
        <v>-12558</v>
      </c>
      <c r="AN169">
        <v>2686947</v>
      </c>
      <c r="AO169">
        <v>0</v>
      </c>
      <c r="AP169">
        <v>2686947</v>
      </c>
      <c r="AQ169">
        <v>-3154467</v>
      </c>
      <c r="AR169">
        <v>0</v>
      </c>
      <c r="AS169">
        <v>-3154467</v>
      </c>
      <c r="AT169">
        <v>-8699642</v>
      </c>
      <c r="AU169">
        <v>0</v>
      </c>
      <c r="AV169">
        <v>-8699642</v>
      </c>
      <c r="AW169">
        <v>-97886</v>
      </c>
      <c r="AX169">
        <v>0</v>
      </c>
      <c r="AY169">
        <v>-97886</v>
      </c>
      <c r="AZ169">
        <v>-3962</v>
      </c>
      <c r="BA169">
        <v>0</v>
      </c>
      <c r="BB169">
        <v>-3962</v>
      </c>
      <c r="BC169">
        <v>-11955957</v>
      </c>
      <c r="BD169">
        <v>0</v>
      </c>
      <c r="BE169">
        <v>0</v>
      </c>
      <c r="BF169">
        <v>0</v>
      </c>
      <c r="BG169">
        <v>-11955957</v>
      </c>
      <c r="BH169">
        <v>0</v>
      </c>
      <c r="BI169">
        <v>-11955957</v>
      </c>
      <c r="BJ169">
        <v>0</v>
      </c>
      <c r="BK169">
        <v>0</v>
      </c>
      <c r="BL169">
        <v>0</v>
      </c>
      <c r="BM169">
        <v>-2378270</v>
      </c>
      <c r="BN169">
        <v>0</v>
      </c>
      <c r="BO169">
        <v>-2378270</v>
      </c>
      <c r="BP169">
        <v>-2378270</v>
      </c>
      <c r="BQ169">
        <v>0</v>
      </c>
      <c r="BR169">
        <v>0</v>
      </c>
      <c r="BS169">
        <v>0</v>
      </c>
      <c r="BT169">
        <v>-2378270</v>
      </c>
      <c r="BU169">
        <v>0</v>
      </c>
      <c r="BV169">
        <v>-2378270</v>
      </c>
      <c r="BW169">
        <v>-434110</v>
      </c>
      <c r="BX169">
        <v>0</v>
      </c>
      <c r="BY169">
        <v>-434110</v>
      </c>
      <c r="BZ169">
        <v>-197072</v>
      </c>
      <c r="CA169">
        <v>0</v>
      </c>
      <c r="CB169">
        <v>-197072</v>
      </c>
      <c r="CC169">
        <v>-24471</v>
      </c>
      <c r="CD169">
        <v>0</v>
      </c>
      <c r="CE169">
        <v>-24471</v>
      </c>
      <c r="CF169">
        <v>0</v>
      </c>
      <c r="CG169">
        <v>0</v>
      </c>
      <c r="CH169">
        <v>0</v>
      </c>
      <c r="CI169">
        <v>0</v>
      </c>
      <c r="CJ169">
        <v>0</v>
      </c>
      <c r="CK169">
        <v>0</v>
      </c>
      <c r="CL169">
        <v>0</v>
      </c>
      <c r="CM169">
        <v>0</v>
      </c>
      <c r="CN169">
        <v>0</v>
      </c>
      <c r="CO169">
        <v>0</v>
      </c>
      <c r="CP169">
        <v>0</v>
      </c>
      <c r="CQ169">
        <v>-655653</v>
      </c>
      <c r="CR169">
        <v>0</v>
      </c>
      <c r="CS169">
        <v>0</v>
      </c>
      <c r="CT169">
        <v>0</v>
      </c>
      <c r="CU169">
        <v>-655653</v>
      </c>
      <c r="CV169">
        <v>0</v>
      </c>
      <c r="CW169">
        <v>-655653</v>
      </c>
      <c r="CX169">
        <v>-4055</v>
      </c>
      <c r="CY169">
        <v>0</v>
      </c>
      <c r="CZ169">
        <v>-4055</v>
      </c>
      <c r="DA169">
        <v>-11726</v>
      </c>
      <c r="DB169">
        <v>0</v>
      </c>
      <c r="DC169">
        <v>-11726</v>
      </c>
      <c r="DD169">
        <v>0</v>
      </c>
      <c r="DE169">
        <v>0</v>
      </c>
      <c r="DF169">
        <v>0</v>
      </c>
      <c r="DG169">
        <v>0</v>
      </c>
      <c r="DH169">
        <v>0</v>
      </c>
      <c r="DI169">
        <v>0</v>
      </c>
      <c r="DJ169">
        <v>-15781</v>
      </c>
      <c r="DK169">
        <v>0</v>
      </c>
      <c r="DL169">
        <v>0</v>
      </c>
      <c r="DM169">
        <v>0</v>
      </c>
      <c r="DN169">
        <v>-15781</v>
      </c>
      <c r="DO169">
        <v>0</v>
      </c>
      <c r="DP169">
        <v>-15781</v>
      </c>
      <c r="DQ169">
        <v>94065144</v>
      </c>
      <c r="DR169">
        <v>10931</v>
      </c>
      <c r="DS169">
        <v>94076075</v>
      </c>
    </row>
    <row r="170" spans="1:123" ht="12.75" x14ac:dyDescent="0.2">
      <c r="A170" s="468">
        <v>163</v>
      </c>
      <c r="B170" s="473" t="s">
        <v>210</v>
      </c>
      <c r="C170" s="403" t="s">
        <v>897</v>
      </c>
      <c r="D170" s="474" t="s">
        <v>900</v>
      </c>
      <c r="E170" s="480" t="s">
        <v>209</v>
      </c>
      <c r="F170" t="s">
        <v>926</v>
      </c>
      <c r="G170">
        <v>38416859</v>
      </c>
      <c r="H170">
        <v>0</v>
      </c>
      <c r="I170">
        <v>38416859</v>
      </c>
      <c r="J170">
        <v>46.6</v>
      </c>
      <c r="K170">
        <v>17902256</v>
      </c>
      <c r="L170">
        <v>0</v>
      </c>
      <c r="M170">
        <v>-140000</v>
      </c>
      <c r="N170">
        <v>0</v>
      </c>
      <c r="O170">
        <v>17762256</v>
      </c>
      <c r="P170">
        <v>0</v>
      </c>
      <c r="Q170">
        <v>17762256</v>
      </c>
      <c r="R170">
        <v>-548182</v>
      </c>
      <c r="S170">
        <v>0</v>
      </c>
      <c r="T170">
        <v>-548182</v>
      </c>
      <c r="U170">
        <v>279945</v>
      </c>
      <c r="V170">
        <v>0</v>
      </c>
      <c r="W170">
        <v>279945</v>
      </c>
      <c r="X170">
        <v>-268237</v>
      </c>
      <c r="Y170">
        <v>0</v>
      </c>
      <c r="Z170">
        <v>0</v>
      </c>
      <c r="AA170">
        <v>0</v>
      </c>
      <c r="AB170">
        <v>-268237</v>
      </c>
      <c r="AC170">
        <v>0</v>
      </c>
      <c r="AD170">
        <v>-268237</v>
      </c>
      <c r="AE170">
        <v>268237</v>
      </c>
      <c r="AF170">
        <v>0</v>
      </c>
      <c r="AG170">
        <v>268237</v>
      </c>
      <c r="AH170">
        <v>-2520049</v>
      </c>
      <c r="AI170">
        <v>0</v>
      </c>
      <c r="AJ170">
        <v>-2520049</v>
      </c>
      <c r="AK170">
        <v>-8000</v>
      </c>
      <c r="AL170">
        <v>0</v>
      </c>
      <c r="AM170">
        <v>-8000</v>
      </c>
      <c r="AN170">
        <v>320000</v>
      </c>
      <c r="AO170">
        <v>0</v>
      </c>
      <c r="AP170">
        <v>320000</v>
      </c>
      <c r="AQ170">
        <v>-2200049</v>
      </c>
      <c r="AR170">
        <v>0</v>
      </c>
      <c r="AS170">
        <v>-2200049</v>
      </c>
      <c r="AT170">
        <v>-1317500</v>
      </c>
      <c r="AU170">
        <v>0</v>
      </c>
      <c r="AV170">
        <v>-1317500</v>
      </c>
      <c r="AW170">
        <v>-33356</v>
      </c>
      <c r="AX170">
        <v>0</v>
      </c>
      <c r="AY170">
        <v>-33356</v>
      </c>
      <c r="AZ170">
        <v>-34250</v>
      </c>
      <c r="BA170">
        <v>0</v>
      </c>
      <c r="BB170">
        <v>-34250</v>
      </c>
      <c r="BC170">
        <v>-3585155</v>
      </c>
      <c r="BD170">
        <v>0</v>
      </c>
      <c r="BE170">
        <v>0</v>
      </c>
      <c r="BF170">
        <v>0</v>
      </c>
      <c r="BG170">
        <v>-3585155</v>
      </c>
      <c r="BH170">
        <v>0</v>
      </c>
      <c r="BI170">
        <v>-3585155</v>
      </c>
      <c r="BJ170">
        <v>0</v>
      </c>
      <c r="BK170">
        <v>0</v>
      </c>
      <c r="BL170">
        <v>0</v>
      </c>
      <c r="BM170">
        <v>-206000</v>
      </c>
      <c r="BN170">
        <v>0</v>
      </c>
      <c r="BO170">
        <v>-206000</v>
      </c>
      <c r="BP170">
        <v>-206000</v>
      </c>
      <c r="BQ170">
        <v>0</v>
      </c>
      <c r="BR170">
        <v>0</v>
      </c>
      <c r="BS170">
        <v>0</v>
      </c>
      <c r="BT170">
        <v>-206000</v>
      </c>
      <c r="BU170">
        <v>0</v>
      </c>
      <c r="BV170">
        <v>-206000</v>
      </c>
      <c r="BW170">
        <v>-43478</v>
      </c>
      <c r="BX170">
        <v>0</v>
      </c>
      <c r="BY170">
        <v>-43478</v>
      </c>
      <c r="BZ170">
        <v>-20427</v>
      </c>
      <c r="CA170">
        <v>0</v>
      </c>
      <c r="CB170">
        <v>-20427</v>
      </c>
      <c r="CC170">
        <v>0</v>
      </c>
      <c r="CD170">
        <v>0</v>
      </c>
      <c r="CE170">
        <v>0</v>
      </c>
      <c r="CF170">
        <v>0</v>
      </c>
      <c r="CG170">
        <v>0</v>
      </c>
      <c r="CH170">
        <v>0</v>
      </c>
      <c r="CI170">
        <v>-2000</v>
      </c>
      <c r="CJ170">
        <v>0</v>
      </c>
      <c r="CK170">
        <v>-2000</v>
      </c>
      <c r="CL170">
        <v>0</v>
      </c>
      <c r="CM170">
        <v>0</v>
      </c>
      <c r="CN170">
        <v>0</v>
      </c>
      <c r="CO170">
        <v>0</v>
      </c>
      <c r="CP170">
        <v>0</v>
      </c>
      <c r="CQ170">
        <v>-65905</v>
      </c>
      <c r="CR170">
        <v>0</v>
      </c>
      <c r="CS170">
        <v>0</v>
      </c>
      <c r="CT170">
        <v>0</v>
      </c>
      <c r="CU170">
        <v>-65905</v>
      </c>
      <c r="CV170">
        <v>0</v>
      </c>
      <c r="CW170">
        <v>-65905</v>
      </c>
      <c r="CX170">
        <v>0</v>
      </c>
      <c r="CY170">
        <v>0</v>
      </c>
      <c r="CZ170">
        <v>0</v>
      </c>
      <c r="DA170">
        <v>0</v>
      </c>
      <c r="DB170">
        <v>0</v>
      </c>
      <c r="DC170">
        <v>0</v>
      </c>
      <c r="DD170">
        <v>-34250</v>
      </c>
      <c r="DE170">
        <v>0</v>
      </c>
      <c r="DF170">
        <v>-34250</v>
      </c>
      <c r="DG170">
        <v>0</v>
      </c>
      <c r="DH170">
        <v>0</v>
      </c>
      <c r="DI170">
        <v>0</v>
      </c>
      <c r="DJ170">
        <v>-34250</v>
      </c>
      <c r="DK170">
        <v>0</v>
      </c>
      <c r="DL170">
        <v>0</v>
      </c>
      <c r="DM170">
        <v>0</v>
      </c>
      <c r="DN170">
        <v>-34250</v>
      </c>
      <c r="DO170">
        <v>0</v>
      </c>
      <c r="DP170">
        <v>-34250</v>
      </c>
      <c r="DQ170">
        <v>13602709</v>
      </c>
      <c r="DR170">
        <v>0</v>
      </c>
      <c r="DS170">
        <v>13602709</v>
      </c>
    </row>
    <row r="171" spans="1:123" ht="12.75" x14ac:dyDescent="0.2">
      <c r="A171" s="468">
        <v>164</v>
      </c>
      <c r="B171" s="473" t="s">
        <v>212</v>
      </c>
      <c r="C171" s="403" t="s">
        <v>897</v>
      </c>
      <c r="D171" s="474" t="s">
        <v>906</v>
      </c>
      <c r="E171" s="480" t="s">
        <v>211</v>
      </c>
      <c r="F171" t="s">
        <v>926</v>
      </c>
      <c r="G171">
        <v>91633027</v>
      </c>
      <c r="H171">
        <v>0</v>
      </c>
      <c r="I171">
        <v>91633027</v>
      </c>
      <c r="J171">
        <v>46.6</v>
      </c>
      <c r="K171">
        <v>42700991</v>
      </c>
      <c r="L171">
        <v>0</v>
      </c>
      <c r="M171">
        <v>0</v>
      </c>
      <c r="N171">
        <v>0</v>
      </c>
      <c r="O171">
        <v>42700991</v>
      </c>
      <c r="P171">
        <v>0</v>
      </c>
      <c r="Q171">
        <v>42700991</v>
      </c>
      <c r="R171">
        <v>-2066303</v>
      </c>
      <c r="S171">
        <v>0</v>
      </c>
      <c r="T171">
        <v>-2066303</v>
      </c>
      <c r="U171">
        <v>1960398</v>
      </c>
      <c r="V171">
        <v>0</v>
      </c>
      <c r="W171">
        <v>1960398</v>
      </c>
      <c r="X171">
        <v>-105905</v>
      </c>
      <c r="Y171">
        <v>0</v>
      </c>
      <c r="Z171">
        <v>0</v>
      </c>
      <c r="AA171">
        <v>0</v>
      </c>
      <c r="AB171">
        <v>-105905</v>
      </c>
      <c r="AC171">
        <v>0</v>
      </c>
      <c r="AD171">
        <v>-105905</v>
      </c>
      <c r="AE171">
        <v>105905</v>
      </c>
      <c r="AF171">
        <v>0</v>
      </c>
      <c r="AG171">
        <v>105905</v>
      </c>
      <c r="AH171">
        <v>-4249060</v>
      </c>
      <c r="AI171">
        <v>0</v>
      </c>
      <c r="AJ171">
        <v>-4249060</v>
      </c>
      <c r="AK171">
        <v>0</v>
      </c>
      <c r="AL171">
        <v>0</v>
      </c>
      <c r="AM171">
        <v>0</v>
      </c>
      <c r="AN171">
        <v>746026</v>
      </c>
      <c r="AO171">
        <v>0</v>
      </c>
      <c r="AP171">
        <v>746026</v>
      </c>
      <c r="AQ171">
        <v>-3503034</v>
      </c>
      <c r="AR171">
        <v>0</v>
      </c>
      <c r="AS171">
        <v>-3503034</v>
      </c>
      <c r="AT171">
        <v>-3228931</v>
      </c>
      <c r="AU171">
        <v>0</v>
      </c>
      <c r="AV171">
        <v>-3228931</v>
      </c>
      <c r="AW171">
        <v>-40641</v>
      </c>
      <c r="AX171">
        <v>0</v>
      </c>
      <c r="AY171">
        <v>-40641</v>
      </c>
      <c r="AZ171">
        <v>-19659</v>
      </c>
      <c r="BA171">
        <v>0</v>
      </c>
      <c r="BB171">
        <v>-19659</v>
      </c>
      <c r="BC171">
        <v>-6792265</v>
      </c>
      <c r="BD171">
        <v>0</v>
      </c>
      <c r="BE171">
        <v>0</v>
      </c>
      <c r="BF171">
        <v>0</v>
      </c>
      <c r="BG171">
        <v>-6792265</v>
      </c>
      <c r="BH171">
        <v>0</v>
      </c>
      <c r="BI171">
        <v>-6792265</v>
      </c>
      <c r="BJ171">
        <v>0</v>
      </c>
      <c r="BK171">
        <v>0</v>
      </c>
      <c r="BL171">
        <v>0</v>
      </c>
      <c r="BM171">
        <v>-595122</v>
      </c>
      <c r="BN171">
        <v>0</v>
      </c>
      <c r="BO171">
        <v>-595122</v>
      </c>
      <c r="BP171">
        <v>-595122</v>
      </c>
      <c r="BQ171">
        <v>0</v>
      </c>
      <c r="BR171">
        <v>0</v>
      </c>
      <c r="BS171">
        <v>0</v>
      </c>
      <c r="BT171">
        <v>-595122</v>
      </c>
      <c r="BU171">
        <v>0</v>
      </c>
      <c r="BV171">
        <v>-595122</v>
      </c>
      <c r="BW171">
        <v>-53295</v>
      </c>
      <c r="BX171">
        <v>0</v>
      </c>
      <c r="BY171">
        <v>-53295</v>
      </c>
      <c r="BZ171">
        <v>-50027</v>
      </c>
      <c r="CA171">
        <v>0</v>
      </c>
      <c r="CB171">
        <v>-50027</v>
      </c>
      <c r="CC171">
        <v>-4663</v>
      </c>
      <c r="CD171">
        <v>0</v>
      </c>
      <c r="CE171">
        <v>-4663</v>
      </c>
      <c r="CF171">
        <v>0</v>
      </c>
      <c r="CG171">
        <v>0</v>
      </c>
      <c r="CH171">
        <v>0</v>
      </c>
      <c r="CI171">
        <v>-1957</v>
      </c>
      <c r="CJ171">
        <v>0</v>
      </c>
      <c r="CK171">
        <v>-1957</v>
      </c>
      <c r="CL171">
        <v>0</v>
      </c>
      <c r="CM171">
        <v>0</v>
      </c>
      <c r="CN171">
        <v>0</v>
      </c>
      <c r="CO171">
        <v>0</v>
      </c>
      <c r="CP171">
        <v>0</v>
      </c>
      <c r="CQ171">
        <v>-109942</v>
      </c>
      <c r="CR171">
        <v>0</v>
      </c>
      <c r="CS171">
        <v>0</v>
      </c>
      <c r="CT171">
        <v>0</v>
      </c>
      <c r="CU171">
        <v>-109942</v>
      </c>
      <c r="CV171">
        <v>0</v>
      </c>
      <c r="CW171">
        <v>-109942</v>
      </c>
      <c r="CX171">
        <v>0</v>
      </c>
      <c r="CY171">
        <v>0</v>
      </c>
      <c r="CZ171">
        <v>0</v>
      </c>
      <c r="DA171">
        <v>0</v>
      </c>
      <c r="DB171">
        <v>0</v>
      </c>
      <c r="DC171">
        <v>0</v>
      </c>
      <c r="DD171">
        <v>-19659</v>
      </c>
      <c r="DE171">
        <v>0</v>
      </c>
      <c r="DF171">
        <v>-19659</v>
      </c>
      <c r="DG171">
        <v>0</v>
      </c>
      <c r="DH171">
        <v>0</v>
      </c>
      <c r="DI171">
        <v>0</v>
      </c>
      <c r="DJ171">
        <v>-19659</v>
      </c>
      <c r="DK171">
        <v>0</v>
      </c>
      <c r="DL171">
        <v>0</v>
      </c>
      <c r="DM171">
        <v>0</v>
      </c>
      <c r="DN171">
        <v>-19659</v>
      </c>
      <c r="DO171">
        <v>0</v>
      </c>
      <c r="DP171">
        <v>-19659</v>
      </c>
      <c r="DQ171">
        <v>35078098</v>
      </c>
      <c r="DR171">
        <v>0</v>
      </c>
      <c r="DS171">
        <v>35078098</v>
      </c>
    </row>
    <row r="172" spans="1:123" ht="12.75" x14ac:dyDescent="0.2">
      <c r="A172" s="468">
        <v>165</v>
      </c>
      <c r="B172" s="473" t="s">
        <v>214</v>
      </c>
      <c r="C172" s="403" t="s">
        <v>902</v>
      </c>
      <c r="D172" s="474" t="s">
        <v>903</v>
      </c>
      <c r="E172" s="480" t="s">
        <v>213</v>
      </c>
      <c r="F172" t="s">
        <v>926</v>
      </c>
      <c r="G172">
        <v>213930225</v>
      </c>
      <c r="H172">
        <v>0</v>
      </c>
      <c r="I172">
        <v>213930225</v>
      </c>
      <c r="J172">
        <v>46.6</v>
      </c>
      <c r="K172">
        <v>99691485</v>
      </c>
      <c r="L172">
        <v>0</v>
      </c>
      <c r="M172">
        <v>372750</v>
      </c>
      <c r="N172">
        <v>0</v>
      </c>
      <c r="O172">
        <v>100064235</v>
      </c>
      <c r="P172">
        <v>0</v>
      </c>
      <c r="Q172">
        <v>100064235</v>
      </c>
      <c r="R172">
        <v>-1656882</v>
      </c>
      <c r="S172">
        <v>0</v>
      </c>
      <c r="T172">
        <v>-1656882</v>
      </c>
      <c r="U172">
        <v>3305018</v>
      </c>
      <c r="V172">
        <v>0</v>
      </c>
      <c r="W172">
        <v>3305018</v>
      </c>
      <c r="X172">
        <v>1648136</v>
      </c>
      <c r="Y172">
        <v>0</v>
      </c>
      <c r="Z172">
        <v>16482</v>
      </c>
      <c r="AA172">
        <v>0</v>
      </c>
      <c r="AB172">
        <v>1664618</v>
      </c>
      <c r="AC172">
        <v>0</v>
      </c>
      <c r="AD172">
        <v>1664618</v>
      </c>
      <c r="AE172">
        <v>-1664618</v>
      </c>
      <c r="AF172">
        <v>0</v>
      </c>
      <c r="AG172">
        <v>-1664618</v>
      </c>
      <c r="AH172">
        <v>-4181188</v>
      </c>
      <c r="AI172">
        <v>0</v>
      </c>
      <c r="AJ172">
        <v>-4181188</v>
      </c>
      <c r="AK172">
        <v>0</v>
      </c>
      <c r="AL172">
        <v>0</v>
      </c>
      <c r="AM172">
        <v>0</v>
      </c>
      <c r="AN172">
        <v>2147728</v>
      </c>
      <c r="AO172">
        <v>0</v>
      </c>
      <c r="AP172">
        <v>2147728</v>
      </c>
      <c r="AQ172">
        <v>-2033460</v>
      </c>
      <c r="AR172">
        <v>0</v>
      </c>
      <c r="AS172">
        <v>-2033460</v>
      </c>
      <c r="AT172">
        <v>-5632325</v>
      </c>
      <c r="AU172">
        <v>0</v>
      </c>
      <c r="AV172">
        <v>-5632325</v>
      </c>
      <c r="AW172">
        <v>-127117</v>
      </c>
      <c r="AX172">
        <v>0</v>
      </c>
      <c r="AY172">
        <v>-127117</v>
      </c>
      <c r="AZ172">
        <v>0</v>
      </c>
      <c r="BA172">
        <v>0</v>
      </c>
      <c r="BB172">
        <v>0</v>
      </c>
      <c r="BC172">
        <v>-7792902</v>
      </c>
      <c r="BD172">
        <v>0</v>
      </c>
      <c r="BE172">
        <v>-240000</v>
      </c>
      <c r="BF172">
        <v>0</v>
      </c>
      <c r="BG172">
        <v>-8032902</v>
      </c>
      <c r="BH172">
        <v>0</v>
      </c>
      <c r="BI172">
        <v>-8032902</v>
      </c>
      <c r="BJ172">
        <v>-50000</v>
      </c>
      <c r="BK172">
        <v>0</v>
      </c>
      <c r="BL172">
        <v>-50000</v>
      </c>
      <c r="BM172">
        <v>-725919</v>
      </c>
      <c r="BN172">
        <v>0</v>
      </c>
      <c r="BO172">
        <v>-725919</v>
      </c>
      <c r="BP172">
        <v>-775919</v>
      </c>
      <c r="BQ172">
        <v>0</v>
      </c>
      <c r="BR172">
        <v>-503825</v>
      </c>
      <c r="BS172">
        <v>0</v>
      </c>
      <c r="BT172">
        <v>-1279744</v>
      </c>
      <c r="BU172">
        <v>0</v>
      </c>
      <c r="BV172">
        <v>-1279744</v>
      </c>
      <c r="BW172">
        <v>-436435</v>
      </c>
      <c r="BX172">
        <v>0</v>
      </c>
      <c r="BY172">
        <v>-436435</v>
      </c>
      <c r="BZ172">
        <v>-103654</v>
      </c>
      <c r="CA172">
        <v>0</v>
      </c>
      <c r="CB172">
        <v>-103654</v>
      </c>
      <c r="CC172">
        <v>-4833</v>
      </c>
      <c r="CD172">
        <v>0</v>
      </c>
      <c r="CE172">
        <v>-4833</v>
      </c>
      <c r="CF172">
        <v>0</v>
      </c>
      <c r="CG172">
        <v>0</v>
      </c>
      <c r="CH172">
        <v>0</v>
      </c>
      <c r="CI172">
        <v>0</v>
      </c>
      <c r="CJ172">
        <v>0</v>
      </c>
      <c r="CK172">
        <v>0</v>
      </c>
      <c r="CL172">
        <v>-100000</v>
      </c>
      <c r="CM172">
        <v>0</v>
      </c>
      <c r="CN172">
        <v>-100000</v>
      </c>
      <c r="CO172">
        <v>0</v>
      </c>
      <c r="CP172">
        <v>0</v>
      </c>
      <c r="CQ172">
        <v>-644922</v>
      </c>
      <c r="CR172">
        <v>0</v>
      </c>
      <c r="CS172">
        <v>0</v>
      </c>
      <c r="CT172">
        <v>0</v>
      </c>
      <c r="CU172">
        <v>-644922</v>
      </c>
      <c r="CV172">
        <v>0</v>
      </c>
      <c r="CW172">
        <v>-644922</v>
      </c>
      <c r="CX172">
        <v>-1140</v>
      </c>
      <c r="CY172">
        <v>0</v>
      </c>
      <c r="CZ172">
        <v>-1140</v>
      </c>
      <c r="DA172">
        <v>-3573</v>
      </c>
      <c r="DB172">
        <v>0</v>
      </c>
      <c r="DC172">
        <v>-3573</v>
      </c>
      <c r="DD172">
        <v>0</v>
      </c>
      <c r="DE172">
        <v>0</v>
      </c>
      <c r="DF172">
        <v>0</v>
      </c>
      <c r="DG172">
        <v>0</v>
      </c>
      <c r="DH172">
        <v>0</v>
      </c>
      <c r="DI172">
        <v>0</v>
      </c>
      <c r="DJ172">
        <v>-4713</v>
      </c>
      <c r="DK172">
        <v>0</v>
      </c>
      <c r="DL172">
        <v>0</v>
      </c>
      <c r="DM172">
        <v>0</v>
      </c>
      <c r="DN172">
        <v>-4713</v>
      </c>
      <c r="DO172">
        <v>0</v>
      </c>
      <c r="DP172">
        <v>-4713</v>
      </c>
      <c r="DQ172">
        <v>91766572</v>
      </c>
      <c r="DR172">
        <v>0</v>
      </c>
      <c r="DS172">
        <v>91766572</v>
      </c>
    </row>
    <row r="173" spans="1:123" ht="12.75" x14ac:dyDescent="0.2">
      <c r="A173" s="468">
        <v>166</v>
      </c>
      <c r="B173" s="473" t="s">
        <v>216</v>
      </c>
      <c r="C173" s="403" t="s">
        <v>897</v>
      </c>
      <c r="D173" s="474" t="s">
        <v>906</v>
      </c>
      <c r="E173" s="480" t="s">
        <v>215</v>
      </c>
      <c r="F173" t="s">
        <v>926</v>
      </c>
      <c r="G173">
        <v>42166552</v>
      </c>
      <c r="H173">
        <v>0</v>
      </c>
      <c r="I173">
        <v>42166552</v>
      </c>
      <c r="J173">
        <v>46.6</v>
      </c>
      <c r="K173">
        <v>19649613</v>
      </c>
      <c r="L173">
        <v>0</v>
      </c>
      <c r="M173">
        <v>140000</v>
      </c>
      <c r="N173">
        <v>0</v>
      </c>
      <c r="O173">
        <v>19789613</v>
      </c>
      <c r="P173">
        <v>0</v>
      </c>
      <c r="Q173">
        <v>19789613</v>
      </c>
      <c r="R173">
        <v>-735741</v>
      </c>
      <c r="S173">
        <v>0</v>
      </c>
      <c r="T173">
        <v>-735741</v>
      </c>
      <c r="U173">
        <v>717596</v>
      </c>
      <c r="V173">
        <v>0</v>
      </c>
      <c r="W173">
        <v>717596</v>
      </c>
      <c r="X173">
        <v>-18145</v>
      </c>
      <c r="Y173">
        <v>0</v>
      </c>
      <c r="Z173">
        <v>0</v>
      </c>
      <c r="AA173">
        <v>0</v>
      </c>
      <c r="AB173">
        <v>-18145</v>
      </c>
      <c r="AC173">
        <v>0</v>
      </c>
      <c r="AD173">
        <v>-18145</v>
      </c>
      <c r="AE173">
        <v>18145</v>
      </c>
      <c r="AF173">
        <v>0</v>
      </c>
      <c r="AG173">
        <v>18145</v>
      </c>
      <c r="AH173">
        <v>-2904249</v>
      </c>
      <c r="AI173">
        <v>0</v>
      </c>
      <c r="AJ173">
        <v>-2904249</v>
      </c>
      <c r="AK173">
        <v>-5000</v>
      </c>
      <c r="AL173">
        <v>0</v>
      </c>
      <c r="AM173">
        <v>-5000</v>
      </c>
      <c r="AN173">
        <v>273228</v>
      </c>
      <c r="AO173">
        <v>0</v>
      </c>
      <c r="AP173">
        <v>273228</v>
      </c>
      <c r="AQ173">
        <v>-2631021</v>
      </c>
      <c r="AR173">
        <v>0</v>
      </c>
      <c r="AS173">
        <v>-2631021</v>
      </c>
      <c r="AT173">
        <v>-1358533</v>
      </c>
      <c r="AU173">
        <v>0</v>
      </c>
      <c r="AV173">
        <v>-1358533</v>
      </c>
      <c r="AW173">
        <v>-32534</v>
      </c>
      <c r="AX173">
        <v>0</v>
      </c>
      <c r="AY173">
        <v>-32534</v>
      </c>
      <c r="AZ173">
        <v>-25155</v>
      </c>
      <c r="BA173">
        <v>0</v>
      </c>
      <c r="BB173">
        <v>-25155</v>
      </c>
      <c r="BC173">
        <v>-4047243</v>
      </c>
      <c r="BD173">
        <v>0</v>
      </c>
      <c r="BE173">
        <v>-1000</v>
      </c>
      <c r="BF173">
        <v>0</v>
      </c>
      <c r="BG173">
        <v>-4048243</v>
      </c>
      <c r="BH173">
        <v>0</v>
      </c>
      <c r="BI173">
        <v>-4048243</v>
      </c>
      <c r="BJ173">
        <v>-8000</v>
      </c>
      <c r="BK173">
        <v>0</v>
      </c>
      <c r="BL173">
        <v>-8000</v>
      </c>
      <c r="BM173">
        <v>-349091</v>
      </c>
      <c r="BN173">
        <v>0</v>
      </c>
      <c r="BO173">
        <v>-349091</v>
      </c>
      <c r="BP173">
        <v>-357091</v>
      </c>
      <c r="BQ173">
        <v>0</v>
      </c>
      <c r="BR173">
        <v>-2000</v>
      </c>
      <c r="BS173">
        <v>0</v>
      </c>
      <c r="BT173">
        <v>-359091</v>
      </c>
      <c r="BU173">
        <v>0</v>
      </c>
      <c r="BV173">
        <v>-359091</v>
      </c>
      <c r="BW173">
        <v>-55771</v>
      </c>
      <c r="BX173">
        <v>0</v>
      </c>
      <c r="BY173">
        <v>-55771</v>
      </c>
      <c r="BZ173">
        <v>-2558</v>
      </c>
      <c r="CA173">
        <v>0</v>
      </c>
      <c r="CB173">
        <v>-2558</v>
      </c>
      <c r="CC173">
        <v>0</v>
      </c>
      <c r="CD173">
        <v>0</v>
      </c>
      <c r="CE173">
        <v>0</v>
      </c>
      <c r="CF173">
        <v>0</v>
      </c>
      <c r="CG173">
        <v>0</v>
      </c>
      <c r="CH173">
        <v>0</v>
      </c>
      <c r="CI173">
        <v>-2383</v>
      </c>
      <c r="CJ173">
        <v>0</v>
      </c>
      <c r="CK173">
        <v>-2383</v>
      </c>
      <c r="CL173">
        <v>0</v>
      </c>
      <c r="CM173">
        <v>0</v>
      </c>
      <c r="CN173">
        <v>0</v>
      </c>
      <c r="CO173">
        <v>0</v>
      </c>
      <c r="CP173">
        <v>0</v>
      </c>
      <c r="CQ173">
        <v>-60712</v>
      </c>
      <c r="CR173">
        <v>0</v>
      </c>
      <c r="CS173">
        <v>0</v>
      </c>
      <c r="CT173">
        <v>0</v>
      </c>
      <c r="CU173">
        <v>-60712</v>
      </c>
      <c r="CV173">
        <v>0</v>
      </c>
      <c r="CW173">
        <v>-60712</v>
      </c>
      <c r="CX173">
        <v>-5000</v>
      </c>
      <c r="CY173">
        <v>0</v>
      </c>
      <c r="CZ173">
        <v>-5000</v>
      </c>
      <c r="DA173">
        <v>0</v>
      </c>
      <c r="DB173">
        <v>0</v>
      </c>
      <c r="DC173">
        <v>0</v>
      </c>
      <c r="DD173">
        <v>-25155</v>
      </c>
      <c r="DE173">
        <v>0</v>
      </c>
      <c r="DF173">
        <v>-25155</v>
      </c>
      <c r="DG173">
        <v>0</v>
      </c>
      <c r="DH173">
        <v>0</v>
      </c>
      <c r="DI173">
        <v>0</v>
      </c>
      <c r="DJ173">
        <v>-30155</v>
      </c>
      <c r="DK173">
        <v>0</v>
      </c>
      <c r="DL173">
        <v>0</v>
      </c>
      <c r="DM173">
        <v>0</v>
      </c>
      <c r="DN173">
        <v>-30155</v>
      </c>
      <c r="DO173">
        <v>0</v>
      </c>
      <c r="DP173">
        <v>-30155</v>
      </c>
      <c r="DQ173">
        <v>15273267</v>
      </c>
      <c r="DR173">
        <v>0</v>
      </c>
      <c r="DS173">
        <v>15273267</v>
      </c>
    </row>
    <row r="174" spans="1:123" ht="12.75" x14ac:dyDescent="0.2">
      <c r="A174" s="468">
        <v>167</v>
      </c>
      <c r="B174" s="473" t="s">
        <v>218</v>
      </c>
      <c r="C174" s="403" t="s">
        <v>897</v>
      </c>
      <c r="D174" s="474" t="s">
        <v>901</v>
      </c>
      <c r="E174" s="480" t="s">
        <v>217</v>
      </c>
      <c r="F174" t="s">
        <v>926</v>
      </c>
      <c r="G174">
        <v>60981148</v>
      </c>
      <c r="H174">
        <v>0</v>
      </c>
      <c r="I174">
        <v>60981148</v>
      </c>
      <c r="J174">
        <v>46.6</v>
      </c>
      <c r="K174">
        <v>28417215</v>
      </c>
      <c r="L174">
        <v>0</v>
      </c>
      <c r="M174">
        <v>0</v>
      </c>
      <c r="N174">
        <v>0</v>
      </c>
      <c r="O174">
        <v>28417215</v>
      </c>
      <c r="P174">
        <v>0</v>
      </c>
      <c r="Q174">
        <v>28417215</v>
      </c>
      <c r="R174">
        <v>-1360588</v>
      </c>
      <c r="S174">
        <v>0</v>
      </c>
      <c r="T174">
        <v>-1360588</v>
      </c>
      <c r="U174">
        <v>893611</v>
      </c>
      <c r="V174">
        <v>0</v>
      </c>
      <c r="W174">
        <v>893611</v>
      </c>
      <c r="X174">
        <v>-466977</v>
      </c>
      <c r="Y174">
        <v>0</v>
      </c>
      <c r="Z174">
        <v>0</v>
      </c>
      <c r="AA174">
        <v>0</v>
      </c>
      <c r="AB174">
        <v>-466977</v>
      </c>
      <c r="AC174">
        <v>0</v>
      </c>
      <c r="AD174">
        <v>-466977</v>
      </c>
      <c r="AE174">
        <v>466977</v>
      </c>
      <c r="AF174">
        <v>0</v>
      </c>
      <c r="AG174">
        <v>466977</v>
      </c>
      <c r="AH174">
        <v>-2659939</v>
      </c>
      <c r="AI174">
        <v>0</v>
      </c>
      <c r="AJ174">
        <v>-2659939</v>
      </c>
      <c r="AK174">
        <v>-18150</v>
      </c>
      <c r="AL174">
        <v>0</v>
      </c>
      <c r="AM174">
        <v>-18150</v>
      </c>
      <c r="AN174">
        <v>493030</v>
      </c>
      <c r="AO174">
        <v>0</v>
      </c>
      <c r="AP174">
        <v>493030</v>
      </c>
      <c r="AQ174">
        <v>-2166909</v>
      </c>
      <c r="AR174">
        <v>0</v>
      </c>
      <c r="AS174">
        <v>-2166909</v>
      </c>
      <c r="AT174">
        <v>-1167931</v>
      </c>
      <c r="AU174">
        <v>0</v>
      </c>
      <c r="AV174">
        <v>-1167931</v>
      </c>
      <c r="AW174">
        <v>-41691</v>
      </c>
      <c r="AX174">
        <v>0</v>
      </c>
      <c r="AY174">
        <v>-41691</v>
      </c>
      <c r="AZ174">
        <v>-75482</v>
      </c>
      <c r="BA174">
        <v>0</v>
      </c>
      <c r="BB174">
        <v>-75482</v>
      </c>
      <c r="BC174">
        <v>-3452013</v>
      </c>
      <c r="BD174">
        <v>0</v>
      </c>
      <c r="BE174">
        <v>0</v>
      </c>
      <c r="BF174">
        <v>0</v>
      </c>
      <c r="BG174">
        <v>-3452013</v>
      </c>
      <c r="BH174">
        <v>0</v>
      </c>
      <c r="BI174">
        <v>-3452013</v>
      </c>
      <c r="BJ174">
        <v>0</v>
      </c>
      <c r="BK174">
        <v>0</v>
      </c>
      <c r="BL174">
        <v>0</v>
      </c>
      <c r="BM174">
        <v>-353048</v>
      </c>
      <c r="BN174">
        <v>0</v>
      </c>
      <c r="BO174">
        <v>-353048</v>
      </c>
      <c r="BP174">
        <v>-353048</v>
      </c>
      <c r="BQ174">
        <v>0</v>
      </c>
      <c r="BR174">
        <v>-62869</v>
      </c>
      <c r="BS174">
        <v>0</v>
      </c>
      <c r="BT174">
        <v>-415917</v>
      </c>
      <c r="BU174">
        <v>0</v>
      </c>
      <c r="BV174">
        <v>-415917</v>
      </c>
      <c r="BW174">
        <v>-166889</v>
      </c>
      <c r="BX174">
        <v>0</v>
      </c>
      <c r="BY174">
        <v>-166889</v>
      </c>
      <c r="BZ174">
        <v>-94243</v>
      </c>
      <c r="CA174">
        <v>0</v>
      </c>
      <c r="CB174">
        <v>-94243</v>
      </c>
      <c r="CC174">
        <v>-7913</v>
      </c>
      <c r="CD174">
        <v>0</v>
      </c>
      <c r="CE174">
        <v>-7913</v>
      </c>
      <c r="CF174">
        <v>0</v>
      </c>
      <c r="CG174">
        <v>0</v>
      </c>
      <c r="CH174">
        <v>0</v>
      </c>
      <c r="CI174">
        <v>-62853</v>
      </c>
      <c r="CJ174">
        <v>0</v>
      </c>
      <c r="CK174">
        <v>-62853</v>
      </c>
      <c r="CL174">
        <v>0</v>
      </c>
      <c r="CM174">
        <v>0</v>
      </c>
      <c r="CN174">
        <v>0</v>
      </c>
      <c r="CO174">
        <v>0</v>
      </c>
      <c r="CP174">
        <v>0</v>
      </c>
      <c r="CQ174">
        <v>-331898</v>
      </c>
      <c r="CR174">
        <v>0</v>
      </c>
      <c r="CS174">
        <v>0</v>
      </c>
      <c r="CT174">
        <v>0</v>
      </c>
      <c r="CU174">
        <v>-331898</v>
      </c>
      <c r="CV174">
        <v>0</v>
      </c>
      <c r="CW174">
        <v>-331898</v>
      </c>
      <c r="CX174">
        <v>0</v>
      </c>
      <c r="CY174">
        <v>0</v>
      </c>
      <c r="CZ174">
        <v>0</v>
      </c>
      <c r="DA174">
        <v>-6407</v>
      </c>
      <c r="DB174">
        <v>0</v>
      </c>
      <c r="DC174">
        <v>-6407</v>
      </c>
      <c r="DD174">
        <v>-75482</v>
      </c>
      <c r="DE174">
        <v>0</v>
      </c>
      <c r="DF174">
        <v>-75482</v>
      </c>
      <c r="DG174">
        <v>0</v>
      </c>
      <c r="DH174">
        <v>0</v>
      </c>
      <c r="DI174">
        <v>0</v>
      </c>
      <c r="DJ174">
        <v>-81889</v>
      </c>
      <c r="DK174">
        <v>0</v>
      </c>
      <c r="DL174">
        <v>0</v>
      </c>
      <c r="DM174">
        <v>0</v>
      </c>
      <c r="DN174">
        <v>-81889</v>
      </c>
      <c r="DO174">
        <v>0</v>
      </c>
      <c r="DP174">
        <v>-81889</v>
      </c>
      <c r="DQ174">
        <v>23668521</v>
      </c>
      <c r="DR174">
        <v>0</v>
      </c>
      <c r="DS174">
        <v>23668521</v>
      </c>
    </row>
    <row r="175" spans="1:123" ht="12.75" x14ac:dyDescent="0.2">
      <c r="A175" s="468">
        <v>168</v>
      </c>
      <c r="B175" s="473" t="s">
        <v>220</v>
      </c>
      <c r="C175" s="403" t="s">
        <v>897</v>
      </c>
      <c r="D175" s="474" t="s">
        <v>898</v>
      </c>
      <c r="E175" s="480" t="s">
        <v>219</v>
      </c>
      <c r="F175" t="s">
        <v>926</v>
      </c>
      <c r="G175">
        <v>118233121</v>
      </c>
      <c r="H175">
        <v>0</v>
      </c>
      <c r="I175">
        <v>118233121</v>
      </c>
      <c r="J175">
        <v>46.6</v>
      </c>
      <c r="K175">
        <v>55096634</v>
      </c>
      <c r="L175">
        <v>0</v>
      </c>
      <c r="M175">
        <v>615008</v>
      </c>
      <c r="N175">
        <v>0</v>
      </c>
      <c r="O175">
        <v>55711642</v>
      </c>
      <c r="P175">
        <v>0</v>
      </c>
      <c r="Q175">
        <v>55711642</v>
      </c>
      <c r="R175">
        <v>-2293785</v>
      </c>
      <c r="S175">
        <v>0</v>
      </c>
      <c r="T175">
        <v>-2293785</v>
      </c>
      <c r="U175">
        <v>1714972</v>
      </c>
      <c r="V175">
        <v>0</v>
      </c>
      <c r="W175">
        <v>1714972</v>
      </c>
      <c r="X175">
        <v>-578813</v>
      </c>
      <c r="Y175">
        <v>0</v>
      </c>
      <c r="Z175">
        <v>0</v>
      </c>
      <c r="AA175">
        <v>0</v>
      </c>
      <c r="AB175">
        <v>-578813</v>
      </c>
      <c r="AC175">
        <v>0</v>
      </c>
      <c r="AD175">
        <v>-578813</v>
      </c>
      <c r="AE175">
        <v>578813</v>
      </c>
      <c r="AF175">
        <v>0</v>
      </c>
      <c r="AG175">
        <v>578813</v>
      </c>
      <c r="AH175">
        <v>-3546029</v>
      </c>
      <c r="AI175">
        <v>0</v>
      </c>
      <c r="AJ175">
        <v>-3546029</v>
      </c>
      <c r="AK175">
        <v>0</v>
      </c>
      <c r="AL175">
        <v>0</v>
      </c>
      <c r="AM175">
        <v>0</v>
      </c>
      <c r="AN175">
        <v>986531</v>
      </c>
      <c r="AO175">
        <v>0</v>
      </c>
      <c r="AP175">
        <v>986531</v>
      </c>
      <c r="AQ175">
        <v>-2559498</v>
      </c>
      <c r="AR175">
        <v>0</v>
      </c>
      <c r="AS175">
        <v>-2559498</v>
      </c>
      <c r="AT175">
        <v>-4234948</v>
      </c>
      <c r="AU175">
        <v>0</v>
      </c>
      <c r="AV175">
        <v>-4234948</v>
      </c>
      <c r="AW175">
        <v>-54048</v>
      </c>
      <c r="AX175">
        <v>0</v>
      </c>
      <c r="AY175">
        <v>-54048</v>
      </c>
      <c r="AZ175">
        <v>-5426</v>
      </c>
      <c r="BA175">
        <v>0</v>
      </c>
      <c r="BB175">
        <v>-5426</v>
      </c>
      <c r="BC175">
        <v>-6853920</v>
      </c>
      <c r="BD175">
        <v>0</v>
      </c>
      <c r="BE175">
        <v>0</v>
      </c>
      <c r="BF175">
        <v>0</v>
      </c>
      <c r="BG175">
        <v>-6853920</v>
      </c>
      <c r="BH175">
        <v>0</v>
      </c>
      <c r="BI175">
        <v>-6853920</v>
      </c>
      <c r="BJ175">
        <v>0</v>
      </c>
      <c r="BK175">
        <v>0</v>
      </c>
      <c r="BL175">
        <v>0</v>
      </c>
      <c r="BM175">
        <v>-832968</v>
      </c>
      <c r="BN175">
        <v>0</v>
      </c>
      <c r="BO175">
        <v>-832968</v>
      </c>
      <c r="BP175">
        <v>-832968</v>
      </c>
      <c r="BQ175">
        <v>0</v>
      </c>
      <c r="BR175">
        <v>0</v>
      </c>
      <c r="BS175">
        <v>0</v>
      </c>
      <c r="BT175">
        <v>-832968</v>
      </c>
      <c r="BU175">
        <v>0</v>
      </c>
      <c r="BV175">
        <v>-832968</v>
      </c>
      <c r="BW175">
        <v>-65475</v>
      </c>
      <c r="BX175">
        <v>0</v>
      </c>
      <c r="BY175">
        <v>-65475</v>
      </c>
      <c r="BZ175">
        <v>-708505</v>
      </c>
      <c r="CA175">
        <v>0</v>
      </c>
      <c r="CB175">
        <v>-708505</v>
      </c>
      <c r="CC175">
        <v>-3915</v>
      </c>
      <c r="CD175">
        <v>0</v>
      </c>
      <c r="CE175">
        <v>-3915</v>
      </c>
      <c r="CF175">
        <v>0</v>
      </c>
      <c r="CG175">
        <v>0</v>
      </c>
      <c r="CH175">
        <v>0</v>
      </c>
      <c r="CI175">
        <v>0</v>
      </c>
      <c r="CJ175">
        <v>0</v>
      </c>
      <c r="CK175">
        <v>0</v>
      </c>
      <c r="CL175">
        <v>0</v>
      </c>
      <c r="CM175">
        <v>0</v>
      </c>
      <c r="CN175">
        <v>0</v>
      </c>
      <c r="CO175">
        <v>0</v>
      </c>
      <c r="CP175">
        <v>0</v>
      </c>
      <c r="CQ175">
        <v>-777895</v>
      </c>
      <c r="CR175">
        <v>0</v>
      </c>
      <c r="CS175">
        <v>0</v>
      </c>
      <c r="CT175">
        <v>0</v>
      </c>
      <c r="CU175">
        <v>-777895</v>
      </c>
      <c r="CV175">
        <v>0</v>
      </c>
      <c r="CW175">
        <v>-777895</v>
      </c>
      <c r="CX175">
        <v>-37123</v>
      </c>
      <c r="CY175">
        <v>0</v>
      </c>
      <c r="CZ175">
        <v>-37123</v>
      </c>
      <c r="DA175">
        <v>-11899</v>
      </c>
      <c r="DB175">
        <v>0</v>
      </c>
      <c r="DC175">
        <v>-11899</v>
      </c>
      <c r="DD175">
        <v>-10852</v>
      </c>
      <c r="DE175">
        <v>0</v>
      </c>
      <c r="DF175">
        <v>-10852</v>
      </c>
      <c r="DG175">
        <v>0</v>
      </c>
      <c r="DH175">
        <v>0</v>
      </c>
      <c r="DI175">
        <v>0</v>
      </c>
      <c r="DJ175">
        <v>-59874</v>
      </c>
      <c r="DK175">
        <v>0</v>
      </c>
      <c r="DL175">
        <v>0</v>
      </c>
      <c r="DM175">
        <v>0</v>
      </c>
      <c r="DN175">
        <v>-59874</v>
      </c>
      <c r="DO175">
        <v>0</v>
      </c>
      <c r="DP175">
        <v>-59874</v>
      </c>
      <c r="DQ175">
        <v>46608172</v>
      </c>
      <c r="DR175">
        <v>0</v>
      </c>
      <c r="DS175">
        <v>46608172</v>
      </c>
    </row>
    <row r="176" spans="1:123" ht="12.75" x14ac:dyDescent="0.2">
      <c r="A176" s="468">
        <v>169</v>
      </c>
      <c r="B176" s="473" t="s">
        <v>222</v>
      </c>
      <c r="C176" s="403" t="s">
        <v>529</v>
      </c>
      <c r="D176" s="474" t="s">
        <v>910</v>
      </c>
      <c r="E176" s="480" t="s">
        <v>545</v>
      </c>
      <c r="F176" t="s">
        <v>926</v>
      </c>
      <c r="G176">
        <v>95946501</v>
      </c>
      <c r="H176">
        <v>7717615</v>
      </c>
      <c r="I176">
        <v>103664116</v>
      </c>
      <c r="J176">
        <v>46.6</v>
      </c>
      <c r="K176">
        <v>44711069</v>
      </c>
      <c r="L176">
        <v>3596409</v>
      </c>
      <c r="M176">
        <v>0</v>
      </c>
      <c r="N176">
        <v>0</v>
      </c>
      <c r="O176">
        <v>44711069</v>
      </c>
      <c r="P176">
        <v>3596409</v>
      </c>
      <c r="Q176">
        <v>48307478</v>
      </c>
      <c r="R176">
        <v>-1241892</v>
      </c>
      <c r="S176">
        <v>-98403</v>
      </c>
      <c r="T176">
        <v>-1340295</v>
      </c>
      <c r="U176">
        <v>6265741</v>
      </c>
      <c r="V176">
        <v>690088</v>
      </c>
      <c r="W176">
        <v>6955829</v>
      </c>
      <c r="X176">
        <v>5023849</v>
      </c>
      <c r="Y176">
        <v>591685</v>
      </c>
      <c r="Z176">
        <v>0</v>
      </c>
      <c r="AA176">
        <v>0</v>
      </c>
      <c r="AB176">
        <v>5023849</v>
      </c>
      <c r="AC176">
        <v>591685</v>
      </c>
      <c r="AD176">
        <v>5615534</v>
      </c>
      <c r="AE176">
        <v>-5023849</v>
      </c>
      <c r="AF176">
        <v>-591685</v>
      </c>
      <c r="AG176">
        <v>-5615534</v>
      </c>
      <c r="AH176">
        <v>-2499946</v>
      </c>
      <c r="AI176">
        <v>-146170</v>
      </c>
      <c r="AJ176">
        <v>-2646116</v>
      </c>
      <c r="AK176">
        <v>0</v>
      </c>
      <c r="AL176">
        <v>0</v>
      </c>
      <c r="AM176">
        <v>0</v>
      </c>
      <c r="AN176">
        <v>872133</v>
      </c>
      <c r="AO176">
        <v>63678</v>
      </c>
      <c r="AP176">
        <v>935811</v>
      </c>
      <c r="AQ176">
        <v>-1627813</v>
      </c>
      <c r="AR176">
        <v>-82492</v>
      </c>
      <c r="AS176">
        <v>-1710305</v>
      </c>
      <c r="AT176">
        <v>-6165187</v>
      </c>
      <c r="AU176">
        <v>-147790</v>
      </c>
      <c r="AV176">
        <v>-6312977</v>
      </c>
      <c r="AW176">
        <v>-30414</v>
      </c>
      <c r="AX176">
        <v>0</v>
      </c>
      <c r="AY176">
        <v>-30414</v>
      </c>
      <c r="AZ176">
        <v>0</v>
      </c>
      <c r="BA176">
        <v>0</v>
      </c>
      <c r="BB176">
        <v>0</v>
      </c>
      <c r="BC176">
        <v>-7823414</v>
      </c>
      <c r="BD176">
        <v>-230282</v>
      </c>
      <c r="BE176">
        <v>0</v>
      </c>
      <c r="BF176">
        <v>0</v>
      </c>
      <c r="BG176">
        <v>-7823414</v>
      </c>
      <c r="BH176">
        <v>-230282</v>
      </c>
      <c r="BI176">
        <v>-8053696</v>
      </c>
      <c r="BJ176">
        <v>-40000</v>
      </c>
      <c r="BK176">
        <v>0</v>
      </c>
      <c r="BL176">
        <v>-40000</v>
      </c>
      <c r="BM176">
        <v>-1831418</v>
      </c>
      <c r="BN176">
        <v>-260677</v>
      </c>
      <c r="BO176">
        <v>-2092095</v>
      </c>
      <c r="BP176">
        <v>-1871418</v>
      </c>
      <c r="BQ176">
        <v>-260677</v>
      </c>
      <c r="BR176">
        <v>0</v>
      </c>
      <c r="BS176">
        <v>0</v>
      </c>
      <c r="BT176">
        <v>-1871418</v>
      </c>
      <c r="BU176">
        <v>-260677</v>
      </c>
      <c r="BV176">
        <v>-2132095</v>
      </c>
      <c r="BW176">
        <v>-3640</v>
      </c>
      <c r="BX176">
        <v>0</v>
      </c>
      <c r="BY176">
        <v>-3640</v>
      </c>
      <c r="BZ176">
        <v>-17689</v>
      </c>
      <c r="CA176">
        <v>-4334</v>
      </c>
      <c r="CB176">
        <v>-22023</v>
      </c>
      <c r="CC176">
        <v>0</v>
      </c>
      <c r="CD176">
        <v>0</v>
      </c>
      <c r="CE176">
        <v>0</v>
      </c>
      <c r="CF176">
        <v>0</v>
      </c>
      <c r="CG176">
        <v>0</v>
      </c>
      <c r="CH176">
        <v>0</v>
      </c>
      <c r="CI176">
        <v>0</v>
      </c>
      <c r="CJ176">
        <v>0</v>
      </c>
      <c r="CK176">
        <v>0</v>
      </c>
      <c r="CL176">
        <v>-74337</v>
      </c>
      <c r="CM176">
        <v>0</v>
      </c>
      <c r="CN176">
        <v>-74337</v>
      </c>
      <c r="CO176">
        <v>0</v>
      </c>
      <c r="CP176">
        <v>0</v>
      </c>
      <c r="CQ176">
        <v>-95666</v>
      </c>
      <c r="CR176">
        <v>-4334</v>
      </c>
      <c r="CS176">
        <v>0</v>
      </c>
      <c r="CT176">
        <v>0</v>
      </c>
      <c r="CU176">
        <v>-95666</v>
      </c>
      <c r="CV176">
        <v>-4334</v>
      </c>
      <c r="CW176">
        <v>-100000</v>
      </c>
      <c r="CX176">
        <v>0</v>
      </c>
      <c r="CY176">
        <v>0</v>
      </c>
      <c r="CZ176">
        <v>0</v>
      </c>
      <c r="DA176">
        <v>-6276</v>
      </c>
      <c r="DB176">
        <v>-15567</v>
      </c>
      <c r="DC176">
        <v>-21843</v>
      </c>
      <c r="DD176">
        <v>0</v>
      </c>
      <c r="DE176">
        <v>0</v>
      </c>
      <c r="DF176">
        <v>0</v>
      </c>
      <c r="DG176">
        <v>-1500</v>
      </c>
      <c r="DH176">
        <v>0</v>
      </c>
      <c r="DI176">
        <v>-1500</v>
      </c>
      <c r="DJ176">
        <v>-7776</v>
      </c>
      <c r="DK176">
        <v>-15567</v>
      </c>
      <c r="DL176">
        <v>0</v>
      </c>
      <c r="DM176">
        <v>0</v>
      </c>
      <c r="DN176">
        <v>-7776</v>
      </c>
      <c r="DO176">
        <v>-15567</v>
      </c>
      <c r="DP176">
        <v>-23343</v>
      </c>
      <c r="DQ176">
        <v>39936644</v>
      </c>
      <c r="DR176">
        <v>3677234</v>
      </c>
      <c r="DS176">
        <v>43613878</v>
      </c>
    </row>
    <row r="177" spans="1:123" ht="12.75" x14ac:dyDescent="0.2">
      <c r="A177" s="468">
        <v>170</v>
      </c>
      <c r="B177" s="473" t="s">
        <v>223</v>
      </c>
      <c r="C177" s="403" t="s">
        <v>529</v>
      </c>
      <c r="D177" s="474" t="s">
        <v>898</v>
      </c>
      <c r="E177" s="480" t="s">
        <v>539</v>
      </c>
      <c r="F177" t="s">
        <v>926</v>
      </c>
      <c r="G177">
        <v>400921839</v>
      </c>
      <c r="H177">
        <v>0</v>
      </c>
      <c r="I177">
        <v>400921839</v>
      </c>
      <c r="J177">
        <v>46.6</v>
      </c>
      <c r="K177">
        <v>186829577</v>
      </c>
      <c r="L177">
        <v>0</v>
      </c>
      <c r="M177">
        <v>2720000</v>
      </c>
      <c r="N177">
        <v>0</v>
      </c>
      <c r="O177">
        <v>189549577</v>
      </c>
      <c r="P177">
        <v>0</v>
      </c>
      <c r="Q177">
        <v>189549577</v>
      </c>
      <c r="R177">
        <v>-3949000</v>
      </c>
      <c r="S177">
        <v>0</v>
      </c>
      <c r="T177">
        <v>-3949000</v>
      </c>
      <c r="U177">
        <v>4860000</v>
      </c>
      <c r="V177">
        <v>0</v>
      </c>
      <c r="W177">
        <v>4860000</v>
      </c>
      <c r="X177">
        <v>911000</v>
      </c>
      <c r="Y177">
        <v>0</v>
      </c>
      <c r="Z177">
        <v>0</v>
      </c>
      <c r="AA177">
        <v>0</v>
      </c>
      <c r="AB177">
        <v>911000</v>
      </c>
      <c r="AC177">
        <v>0</v>
      </c>
      <c r="AD177">
        <v>911000</v>
      </c>
      <c r="AE177">
        <v>-911000</v>
      </c>
      <c r="AF177">
        <v>0</v>
      </c>
      <c r="AG177">
        <v>-911000</v>
      </c>
      <c r="AH177">
        <v>-4130646</v>
      </c>
      <c r="AI177">
        <v>0</v>
      </c>
      <c r="AJ177">
        <v>-4130646</v>
      </c>
      <c r="AK177">
        <v>0</v>
      </c>
      <c r="AL177">
        <v>0</v>
      </c>
      <c r="AM177">
        <v>0</v>
      </c>
      <c r="AN177">
        <v>4039423</v>
      </c>
      <c r="AO177">
        <v>0</v>
      </c>
      <c r="AP177">
        <v>4039423</v>
      </c>
      <c r="AQ177">
        <v>-91223</v>
      </c>
      <c r="AR177">
        <v>0</v>
      </c>
      <c r="AS177">
        <v>-91223</v>
      </c>
      <c r="AT177">
        <v>-11312919</v>
      </c>
      <c r="AU177">
        <v>0</v>
      </c>
      <c r="AV177">
        <v>-11312919</v>
      </c>
      <c r="AW177">
        <v>-54602</v>
      </c>
      <c r="AX177">
        <v>0</v>
      </c>
      <c r="AY177">
        <v>-54602</v>
      </c>
      <c r="AZ177">
        <v>-15551</v>
      </c>
      <c r="BA177">
        <v>0</v>
      </c>
      <c r="BB177">
        <v>-15551</v>
      </c>
      <c r="BC177">
        <v>-11474295</v>
      </c>
      <c r="BD177">
        <v>0</v>
      </c>
      <c r="BE177">
        <v>-331000</v>
      </c>
      <c r="BF177">
        <v>0</v>
      </c>
      <c r="BG177">
        <v>-11805295</v>
      </c>
      <c r="BH177">
        <v>0</v>
      </c>
      <c r="BI177">
        <v>-11805295</v>
      </c>
      <c r="BJ177">
        <v>0</v>
      </c>
      <c r="BK177">
        <v>0</v>
      </c>
      <c r="BL177">
        <v>0</v>
      </c>
      <c r="BM177">
        <v>-4693606</v>
      </c>
      <c r="BN177">
        <v>0</v>
      </c>
      <c r="BO177">
        <v>-4693606</v>
      </c>
      <c r="BP177">
        <v>-4693606</v>
      </c>
      <c r="BQ177">
        <v>0</v>
      </c>
      <c r="BR177">
        <v>0</v>
      </c>
      <c r="BS177">
        <v>0</v>
      </c>
      <c r="BT177">
        <v>-4693606</v>
      </c>
      <c r="BU177">
        <v>0</v>
      </c>
      <c r="BV177">
        <v>-4693606</v>
      </c>
      <c r="BW177">
        <v>-440870</v>
      </c>
      <c r="BX177">
        <v>0</v>
      </c>
      <c r="BY177">
        <v>-440870</v>
      </c>
      <c r="BZ177">
        <v>0</v>
      </c>
      <c r="CA177">
        <v>0</v>
      </c>
      <c r="CB177">
        <v>0</v>
      </c>
      <c r="CC177">
        <v>-13650</v>
      </c>
      <c r="CD177">
        <v>0</v>
      </c>
      <c r="CE177">
        <v>-13650</v>
      </c>
      <c r="CF177">
        <v>0</v>
      </c>
      <c r="CG177">
        <v>0</v>
      </c>
      <c r="CH177">
        <v>0</v>
      </c>
      <c r="CI177">
        <v>0</v>
      </c>
      <c r="CJ177">
        <v>0</v>
      </c>
      <c r="CK177">
        <v>0</v>
      </c>
      <c r="CL177">
        <v>-52728</v>
      </c>
      <c r="CM177">
        <v>0</v>
      </c>
      <c r="CN177">
        <v>-52728</v>
      </c>
      <c r="CO177">
        <v>0</v>
      </c>
      <c r="CP177">
        <v>0</v>
      </c>
      <c r="CQ177">
        <v>-507248</v>
      </c>
      <c r="CR177">
        <v>0</v>
      </c>
      <c r="CS177">
        <v>0</v>
      </c>
      <c r="CT177">
        <v>0</v>
      </c>
      <c r="CU177">
        <v>-507248</v>
      </c>
      <c r="CV177">
        <v>0</v>
      </c>
      <c r="CW177">
        <v>-507248</v>
      </c>
      <c r="CX177">
        <v>0</v>
      </c>
      <c r="CY177">
        <v>0</v>
      </c>
      <c r="CZ177">
        <v>0</v>
      </c>
      <c r="DA177">
        <v>-31351</v>
      </c>
      <c r="DB177">
        <v>0</v>
      </c>
      <c r="DC177">
        <v>-31351</v>
      </c>
      <c r="DD177">
        <v>-15500</v>
      </c>
      <c r="DE177">
        <v>0</v>
      </c>
      <c r="DF177">
        <v>-15500</v>
      </c>
      <c r="DG177">
        <v>-1500</v>
      </c>
      <c r="DH177">
        <v>0</v>
      </c>
      <c r="DI177">
        <v>-1500</v>
      </c>
      <c r="DJ177">
        <v>-48351</v>
      </c>
      <c r="DK177">
        <v>0</v>
      </c>
      <c r="DL177">
        <v>0</v>
      </c>
      <c r="DM177">
        <v>0</v>
      </c>
      <c r="DN177">
        <v>-48351</v>
      </c>
      <c r="DO177">
        <v>0</v>
      </c>
      <c r="DP177">
        <v>-48351</v>
      </c>
      <c r="DQ177">
        <v>173406077</v>
      </c>
      <c r="DR177">
        <v>0</v>
      </c>
      <c r="DS177">
        <v>173406077</v>
      </c>
    </row>
    <row r="178" spans="1:123" ht="12.75" x14ac:dyDescent="0.2">
      <c r="A178" s="468">
        <v>171</v>
      </c>
      <c r="B178" s="473" t="s">
        <v>225</v>
      </c>
      <c r="C178" s="403" t="s">
        <v>897</v>
      </c>
      <c r="D178" s="474" t="s">
        <v>898</v>
      </c>
      <c r="E178" s="480" t="s">
        <v>224</v>
      </c>
      <c r="F178" t="s">
        <v>926</v>
      </c>
      <c r="G178">
        <v>110022490</v>
      </c>
      <c r="H178">
        <v>0</v>
      </c>
      <c r="I178">
        <v>110022490</v>
      </c>
      <c r="J178">
        <v>46.6</v>
      </c>
      <c r="K178">
        <v>51270480</v>
      </c>
      <c r="L178">
        <v>0</v>
      </c>
      <c r="M178">
        <v>0</v>
      </c>
      <c r="N178">
        <v>0</v>
      </c>
      <c r="O178">
        <v>51270480</v>
      </c>
      <c r="P178">
        <v>0</v>
      </c>
      <c r="Q178">
        <v>51270480</v>
      </c>
      <c r="R178">
        <v>-3531741</v>
      </c>
      <c r="S178">
        <v>0</v>
      </c>
      <c r="T178">
        <v>-3531741</v>
      </c>
      <c r="U178">
        <v>816672</v>
      </c>
      <c r="V178">
        <v>0</v>
      </c>
      <c r="W178">
        <v>816672</v>
      </c>
      <c r="X178">
        <v>-2715069</v>
      </c>
      <c r="Y178">
        <v>0</v>
      </c>
      <c r="Z178">
        <v>0</v>
      </c>
      <c r="AA178">
        <v>0</v>
      </c>
      <c r="AB178">
        <v>-2715069</v>
      </c>
      <c r="AC178">
        <v>0</v>
      </c>
      <c r="AD178">
        <v>-2715069</v>
      </c>
      <c r="AE178">
        <v>2715069</v>
      </c>
      <c r="AF178">
        <v>0</v>
      </c>
      <c r="AG178">
        <v>2715069</v>
      </c>
      <c r="AH178">
        <v>-2679085</v>
      </c>
      <c r="AI178">
        <v>0</v>
      </c>
      <c r="AJ178">
        <v>-2679085</v>
      </c>
      <c r="AK178">
        <v>-23343</v>
      </c>
      <c r="AL178">
        <v>0</v>
      </c>
      <c r="AM178">
        <v>-23343</v>
      </c>
      <c r="AN178">
        <v>1062279</v>
      </c>
      <c r="AO178">
        <v>0</v>
      </c>
      <c r="AP178">
        <v>1062279</v>
      </c>
      <c r="AQ178">
        <v>-1616806</v>
      </c>
      <c r="AR178">
        <v>0</v>
      </c>
      <c r="AS178">
        <v>-1616806</v>
      </c>
      <c r="AT178">
        <v>-2364694</v>
      </c>
      <c r="AU178">
        <v>0</v>
      </c>
      <c r="AV178">
        <v>-2364694</v>
      </c>
      <c r="AW178">
        <v>-41087</v>
      </c>
      <c r="AX178">
        <v>0</v>
      </c>
      <c r="AY178">
        <v>-41087</v>
      </c>
      <c r="AZ178">
        <v>-7568</v>
      </c>
      <c r="BA178">
        <v>0</v>
      </c>
      <c r="BB178">
        <v>-7568</v>
      </c>
      <c r="BC178">
        <v>-4030155</v>
      </c>
      <c r="BD178">
        <v>0</v>
      </c>
      <c r="BE178">
        <v>0</v>
      </c>
      <c r="BF178">
        <v>0</v>
      </c>
      <c r="BG178">
        <v>-4030155</v>
      </c>
      <c r="BH178">
        <v>0</v>
      </c>
      <c r="BI178">
        <v>-4030155</v>
      </c>
      <c r="BJ178">
        <v>0</v>
      </c>
      <c r="BK178">
        <v>0</v>
      </c>
      <c r="BL178">
        <v>0</v>
      </c>
      <c r="BM178">
        <v>-490268</v>
      </c>
      <c r="BN178">
        <v>0</v>
      </c>
      <c r="BO178">
        <v>-490268</v>
      </c>
      <c r="BP178">
        <v>-490268</v>
      </c>
      <c r="BQ178">
        <v>0</v>
      </c>
      <c r="BR178">
        <v>0</v>
      </c>
      <c r="BS178">
        <v>0</v>
      </c>
      <c r="BT178">
        <v>-490268</v>
      </c>
      <c r="BU178">
        <v>0</v>
      </c>
      <c r="BV178">
        <v>-490268</v>
      </c>
      <c r="BW178">
        <v>-23598</v>
      </c>
      <c r="BX178">
        <v>0</v>
      </c>
      <c r="BY178">
        <v>-23598</v>
      </c>
      <c r="BZ178">
        <v>-10089</v>
      </c>
      <c r="CA178">
        <v>0</v>
      </c>
      <c r="CB178">
        <v>-10089</v>
      </c>
      <c r="CC178">
        <v>-2412</v>
      </c>
      <c r="CD178">
        <v>0</v>
      </c>
      <c r="CE178">
        <v>-2412</v>
      </c>
      <c r="CF178">
        <v>-6562</v>
      </c>
      <c r="CG178">
        <v>0</v>
      </c>
      <c r="CH178">
        <v>-6562</v>
      </c>
      <c r="CI178">
        <v>-24850</v>
      </c>
      <c r="CJ178">
        <v>0</v>
      </c>
      <c r="CK178">
        <v>-24850</v>
      </c>
      <c r="CL178">
        <v>0</v>
      </c>
      <c r="CM178">
        <v>0</v>
      </c>
      <c r="CN178">
        <v>0</v>
      </c>
      <c r="CO178">
        <v>0</v>
      </c>
      <c r="CP178">
        <v>0</v>
      </c>
      <c r="CQ178">
        <v>-67511</v>
      </c>
      <c r="CR178">
        <v>0</v>
      </c>
      <c r="CS178">
        <v>0</v>
      </c>
      <c r="CT178">
        <v>0</v>
      </c>
      <c r="CU178">
        <v>-67511</v>
      </c>
      <c r="CV178">
        <v>0</v>
      </c>
      <c r="CW178">
        <v>-67511</v>
      </c>
      <c r="CX178">
        <v>0</v>
      </c>
      <c r="CY178">
        <v>0</v>
      </c>
      <c r="CZ178">
        <v>0</v>
      </c>
      <c r="DA178">
        <v>0</v>
      </c>
      <c r="DB178">
        <v>0</v>
      </c>
      <c r="DC178">
        <v>0</v>
      </c>
      <c r="DD178">
        <v>0</v>
      </c>
      <c r="DE178">
        <v>0</v>
      </c>
      <c r="DF178">
        <v>0</v>
      </c>
      <c r="DG178">
        <v>0</v>
      </c>
      <c r="DH178">
        <v>0</v>
      </c>
      <c r="DI178">
        <v>0</v>
      </c>
      <c r="DJ178">
        <v>0</v>
      </c>
      <c r="DK178">
        <v>0</v>
      </c>
      <c r="DL178">
        <v>0</v>
      </c>
      <c r="DM178">
        <v>0</v>
      </c>
      <c r="DN178">
        <v>0</v>
      </c>
      <c r="DO178">
        <v>0</v>
      </c>
      <c r="DP178">
        <v>0</v>
      </c>
      <c r="DQ178">
        <v>43967477</v>
      </c>
      <c r="DR178">
        <v>0</v>
      </c>
      <c r="DS178">
        <v>43967477</v>
      </c>
    </row>
    <row r="179" spans="1:123" ht="12.75" x14ac:dyDescent="0.2">
      <c r="A179" s="468">
        <v>172</v>
      </c>
      <c r="B179" s="473" t="s">
        <v>227</v>
      </c>
      <c r="C179" s="403" t="s">
        <v>897</v>
      </c>
      <c r="D179" s="474" t="s">
        <v>898</v>
      </c>
      <c r="E179" s="480" t="s">
        <v>226</v>
      </c>
      <c r="F179" t="s">
        <v>926</v>
      </c>
      <c r="G179">
        <v>167230612</v>
      </c>
      <c r="H179">
        <v>0</v>
      </c>
      <c r="I179">
        <v>167230612</v>
      </c>
      <c r="J179">
        <v>46.6</v>
      </c>
      <c r="K179">
        <v>77929465</v>
      </c>
      <c r="L179">
        <v>0</v>
      </c>
      <c r="M179">
        <v>0</v>
      </c>
      <c r="N179">
        <v>0</v>
      </c>
      <c r="O179">
        <v>77929465</v>
      </c>
      <c r="P179">
        <v>0</v>
      </c>
      <c r="Q179">
        <v>77929465</v>
      </c>
      <c r="R179">
        <v>-2907029</v>
      </c>
      <c r="S179">
        <v>0</v>
      </c>
      <c r="T179">
        <v>-2907029</v>
      </c>
      <c r="U179">
        <v>1977066</v>
      </c>
      <c r="V179">
        <v>0</v>
      </c>
      <c r="W179">
        <v>1977066</v>
      </c>
      <c r="X179">
        <v>-929963</v>
      </c>
      <c r="Y179">
        <v>0</v>
      </c>
      <c r="Z179">
        <v>0</v>
      </c>
      <c r="AA179">
        <v>0</v>
      </c>
      <c r="AB179">
        <v>-929963</v>
      </c>
      <c r="AC179">
        <v>0</v>
      </c>
      <c r="AD179">
        <v>-929963</v>
      </c>
      <c r="AE179">
        <v>929963</v>
      </c>
      <c r="AF179">
        <v>0</v>
      </c>
      <c r="AG179">
        <v>929963</v>
      </c>
      <c r="AH179">
        <v>-6278633</v>
      </c>
      <c r="AI179">
        <v>0</v>
      </c>
      <c r="AJ179">
        <v>-6278633</v>
      </c>
      <c r="AK179">
        <v>-10000</v>
      </c>
      <c r="AL179">
        <v>0</v>
      </c>
      <c r="AM179">
        <v>-10000</v>
      </c>
      <c r="AN179">
        <v>1478532</v>
      </c>
      <c r="AO179">
        <v>0</v>
      </c>
      <c r="AP179">
        <v>1478532</v>
      </c>
      <c r="AQ179">
        <v>-4800101</v>
      </c>
      <c r="AR179">
        <v>0</v>
      </c>
      <c r="AS179">
        <v>-4800101</v>
      </c>
      <c r="AT179">
        <v>-3604762</v>
      </c>
      <c r="AU179">
        <v>0</v>
      </c>
      <c r="AV179">
        <v>-3604762</v>
      </c>
      <c r="AW179">
        <v>-84359</v>
      </c>
      <c r="AX179">
        <v>0</v>
      </c>
      <c r="AY179">
        <v>-84359</v>
      </c>
      <c r="AZ179">
        <v>-17588</v>
      </c>
      <c r="BA179">
        <v>0</v>
      </c>
      <c r="BB179">
        <v>-17588</v>
      </c>
      <c r="BC179">
        <v>-8506810</v>
      </c>
      <c r="BD179">
        <v>0</v>
      </c>
      <c r="BE179">
        <v>0</v>
      </c>
      <c r="BF179">
        <v>0</v>
      </c>
      <c r="BG179">
        <v>-8506810</v>
      </c>
      <c r="BH179">
        <v>0</v>
      </c>
      <c r="BI179">
        <v>-8506810</v>
      </c>
      <c r="BJ179">
        <v>-106810</v>
      </c>
      <c r="BK179">
        <v>0</v>
      </c>
      <c r="BL179">
        <v>-106810</v>
      </c>
      <c r="BM179">
        <v>-1416742</v>
      </c>
      <c r="BN179">
        <v>0</v>
      </c>
      <c r="BO179">
        <v>-1416742</v>
      </c>
      <c r="BP179">
        <v>-1523552</v>
      </c>
      <c r="BQ179">
        <v>0</v>
      </c>
      <c r="BR179">
        <v>0</v>
      </c>
      <c r="BS179">
        <v>0</v>
      </c>
      <c r="BT179">
        <v>-1523552</v>
      </c>
      <c r="BU179">
        <v>0</v>
      </c>
      <c r="BV179">
        <v>-1523552</v>
      </c>
      <c r="BW179">
        <v>-96524</v>
      </c>
      <c r="BX179">
        <v>0</v>
      </c>
      <c r="BY179">
        <v>-96524</v>
      </c>
      <c r="BZ179">
        <v>-31502</v>
      </c>
      <c r="CA179">
        <v>0</v>
      </c>
      <c r="CB179">
        <v>-31502</v>
      </c>
      <c r="CC179">
        <v>0</v>
      </c>
      <c r="CD179">
        <v>0</v>
      </c>
      <c r="CE179">
        <v>0</v>
      </c>
      <c r="CF179">
        <v>0</v>
      </c>
      <c r="CG179">
        <v>0</v>
      </c>
      <c r="CH179">
        <v>0</v>
      </c>
      <c r="CI179">
        <v>-5243</v>
      </c>
      <c r="CJ179">
        <v>0</v>
      </c>
      <c r="CK179">
        <v>-5243</v>
      </c>
      <c r="CL179">
        <v>-6056</v>
      </c>
      <c r="CM179">
        <v>0</v>
      </c>
      <c r="CN179">
        <v>-6056</v>
      </c>
      <c r="CO179">
        <v>0</v>
      </c>
      <c r="CP179">
        <v>0</v>
      </c>
      <c r="CQ179">
        <v>-139325</v>
      </c>
      <c r="CR179">
        <v>0</v>
      </c>
      <c r="CS179">
        <v>0</v>
      </c>
      <c r="CT179">
        <v>0</v>
      </c>
      <c r="CU179">
        <v>-139325</v>
      </c>
      <c r="CV179">
        <v>0</v>
      </c>
      <c r="CW179">
        <v>-139325</v>
      </c>
      <c r="CX179">
        <v>-9848</v>
      </c>
      <c r="CY179">
        <v>0</v>
      </c>
      <c r="CZ179">
        <v>-9848</v>
      </c>
      <c r="DA179">
        <v>-5000</v>
      </c>
      <c r="DB179">
        <v>0</v>
      </c>
      <c r="DC179">
        <v>-5000</v>
      </c>
      <c r="DD179">
        <v>-10253</v>
      </c>
      <c r="DE179">
        <v>0</v>
      </c>
      <c r="DF179">
        <v>-10253</v>
      </c>
      <c r="DG179">
        <v>-3000</v>
      </c>
      <c r="DH179">
        <v>0</v>
      </c>
      <c r="DI179">
        <v>-3000</v>
      </c>
      <c r="DJ179">
        <v>-28101</v>
      </c>
      <c r="DK179">
        <v>0</v>
      </c>
      <c r="DL179">
        <v>0</v>
      </c>
      <c r="DM179">
        <v>0</v>
      </c>
      <c r="DN179">
        <v>-28101</v>
      </c>
      <c r="DO179">
        <v>0</v>
      </c>
      <c r="DP179">
        <v>-28101</v>
      </c>
      <c r="DQ179">
        <v>66801714</v>
      </c>
      <c r="DR179">
        <v>0</v>
      </c>
      <c r="DS179">
        <v>66801714</v>
      </c>
    </row>
    <row r="180" spans="1:123" ht="12.75" x14ac:dyDescent="0.2">
      <c r="A180" s="468">
        <v>173</v>
      </c>
      <c r="B180" s="473" t="s">
        <v>228</v>
      </c>
      <c r="C180" s="403" t="s">
        <v>897</v>
      </c>
      <c r="D180" s="474" t="s">
        <v>900</v>
      </c>
      <c r="E180" s="480" t="s">
        <v>574</v>
      </c>
      <c r="F180" t="s">
        <v>926</v>
      </c>
      <c r="G180">
        <v>103148666</v>
      </c>
      <c r="H180">
        <v>0</v>
      </c>
      <c r="I180">
        <v>103148666</v>
      </c>
      <c r="J180">
        <v>46.6</v>
      </c>
      <c r="K180">
        <v>48067278</v>
      </c>
      <c r="L180">
        <v>0</v>
      </c>
      <c r="M180">
        <v>250000</v>
      </c>
      <c r="N180">
        <v>0</v>
      </c>
      <c r="O180">
        <v>48317278</v>
      </c>
      <c r="P180">
        <v>0</v>
      </c>
      <c r="Q180">
        <v>48317278</v>
      </c>
      <c r="R180">
        <v>-2238825</v>
      </c>
      <c r="S180">
        <v>0</v>
      </c>
      <c r="T180">
        <v>-2238825</v>
      </c>
      <c r="U180">
        <v>997069</v>
      </c>
      <c r="V180">
        <v>0</v>
      </c>
      <c r="W180">
        <v>997069</v>
      </c>
      <c r="X180">
        <v>-1241756</v>
      </c>
      <c r="Y180">
        <v>0</v>
      </c>
      <c r="Z180">
        <v>0</v>
      </c>
      <c r="AA180">
        <v>0</v>
      </c>
      <c r="AB180">
        <v>-1241756</v>
      </c>
      <c r="AC180">
        <v>0</v>
      </c>
      <c r="AD180">
        <v>-1241756</v>
      </c>
      <c r="AE180">
        <v>1241756</v>
      </c>
      <c r="AF180">
        <v>0</v>
      </c>
      <c r="AG180">
        <v>1241756</v>
      </c>
      <c r="AH180">
        <v>-3342075</v>
      </c>
      <c r="AI180">
        <v>0</v>
      </c>
      <c r="AJ180">
        <v>-3342075</v>
      </c>
      <c r="AK180">
        <v>0</v>
      </c>
      <c r="AL180">
        <v>0</v>
      </c>
      <c r="AM180">
        <v>0</v>
      </c>
      <c r="AN180">
        <v>959259</v>
      </c>
      <c r="AO180">
        <v>0</v>
      </c>
      <c r="AP180">
        <v>959259</v>
      </c>
      <c r="AQ180">
        <v>-2382816</v>
      </c>
      <c r="AR180">
        <v>0</v>
      </c>
      <c r="AS180">
        <v>-2382816</v>
      </c>
      <c r="AT180">
        <v>-1771468</v>
      </c>
      <c r="AU180">
        <v>0</v>
      </c>
      <c r="AV180">
        <v>-1771468</v>
      </c>
      <c r="AW180">
        <v>-78878</v>
      </c>
      <c r="AX180">
        <v>0</v>
      </c>
      <c r="AY180">
        <v>-78878</v>
      </c>
      <c r="AZ180">
        <v>-30735</v>
      </c>
      <c r="BA180">
        <v>0</v>
      </c>
      <c r="BB180">
        <v>-30735</v>
      </c>
      <c r="BC180">
        <v>-4263897</v>
      </c>
      <c r="BD180">
        <v>0</v>
      </c>
      <c r="BE180">
        <v>0</v>
      </c>
      <c r="BF180">
        <v>0</v>
      </c>
      <c r="BG180">
        <v>-4263897</v>
      </c>
      <c r="BH180">
        <v>0</v>
      </c>
      <c r="BI180">
        <v>-4263897</v>
      </c>
      <c r="BJ180">
        <v>0</v>
      </c>
      <c r="BK180">
        <v>0</v>
      </c>
      <c r="BL180">
        <v>0</v>
      </c>
      <c r="BM180">
        <v>-748886</v>
      </c>
      <c r="BN180">
        <v>0</v>
      </c>
      <c r="BO180">
        <v>-748886</v>
      </c>
      <c r="BP180">
        <v>-748886</v>
      </c>
      <c r="BQ180">
        <v>0</v>
      </c>
      <c r="BR180">
        <v>-150000</v>
      </c>
      <c r="BS180">
        <v>0</v>
      </c>
      <c r="BT180">
        <v>-898886</v>
      </c>
      <c r="BU180">
        <v>0</v>
      </c>
      <c r="BV180">
        <v>-898886</v>
      </c>
      <c r="BW180">
        <v>-47864</v>
      </c>
      <c r="BX180">
        <v>0</v>
      </c>
      <c r="BY180">
        <v>-47864</v>
      </c>
      <c r="BZ180">
        <v>-158595</v>
      </c>
      <c r="CA180">
        <v>0</v>
      </c>
      <c r="CB180">
        <v>-158595</v>
      </c>
      <c r="CC180">
        <v>0</v>
      </c>
      <c r="CD180">
        <v>0</v>
      </c>
      <c r="CE180">
        <v>0</v>
      </c>
      <c r="CF180">
        <v>-4782</v>
      </c>
      <c r="CG180">
        <v>0</v>
      </c>
      <c r="CH180">
        <v>-4782</v>
      </c>
      <c r="CI180">
        <v>0</v>
      </c>
      <c r="CJ180">
        <v>0</v>
      </c>
      <c r="CK180">
        <v>0</v>
      </c>
      <c r="CL180">
        <v>0</v>
      </c>
      <c r="CM180">
        <v>0</v>
      </c>
      <c r="CN180">
        <v>0</v>
      </c>
      <c r="CO180">
        <v>0</v>
      </c>
      <c r="CP180">
        <v>0</v>
      </c>
      <c r="CQ180">
        <v>-211241</v>
      </c>
      <c r="CR180">
        <v>0</v>
      </c>
      <c r="CS180">
        <v>-150000</v>
      </c>
      <c r="CT180">
        <v>0</v>
      </c>
      <c r="CU180">
        <v>-361241</v>
      </c>
      <c r="CV180">
        <v>0</v>
      </c>
      <c r="CW180">
        <v>-361241</v>
      </c>
      <c r="CX180">
        <v>0</v>
      </c>
      <c r="CY180">
        <v>0</v>
      </c>
      <c r="CZ180">
        <v>0</v>
      </c>
      <c r="DA180">
        <v>0</v>
      </c>
      <c r="DB180">
        <v>0</v>
      </c>
      <c r="DC180">
        <v>0</v>
      </c>
      <c r="DD180">
        <v>-31000</v>
      </c>
      <c r="DE180">
        <v>0</v>
      </c>
      <c r="DF180">
        <v>-31000</v>
      </c>
      <c r="DG180">
        <v>0</v>
      </c>
      <c r="DH180">
        <v>0</v>
      </c>
      <c r="DI180">
        <v>0</v>
      </c>
      <c r="DJ180">
        <v>-31000</v>
      </c>
      <c r="DK180">
        <v>0</v>
      </c>
      <c r="DL180">
        <v>0</v>
      </c>
      <c r="DM180">
        <v>0</v>
      </c>
      <c r="DN180">
        <v>-31000</v>
      </c>
      <c r="DO180">
        <v>0</v>
      </c>
      <c r="DP180">
        <v>-31000</v>
      </c>
      <c r="DQ180">
        <v>41520498</v>
      </c>
      <c r="DR180">
        <v>0</v>
      </c>
      <c r="DS180">
        <v>41520498</v>
      </c>
    </row>
    <row r="181" spans="1:123" ht="12.75" x14ac:dyDescent="0.2">
      <c r="A181" s="468">
        <v>174</v>
      </c>
      <c r="B181" s="473" t="s">
        <v>229</v>
      </c>
      <c r="C181" s="403" t="s">
        <v>904</v>
      </c>
      <c r="D181" s="474" t="s">
        <v>910</v>
      </c>
      <c r="E181" s="480" t="s">
        <v>786</v>
      </c>
      <c r="F181" t="s">
        <v>926</v>
      </c>
      <c r="G181">
        <v>363376964</v>
      </c>
      <c r="H181">
        <v>16259505</v>
      </c>
      <c r="I181">
        <v>379636469</v>
      </c>
      <c r="J181">
        <v>46.6</v>
      </c>
      <c r="K181">
        <v>169333665</v>
      </c>
      <c r="L181">
        <v>7576929</v>
      </c>
      <c r="M181">
        <v>-1757278</v>
      </c>
      <c r="N181">
        <v>0</v>
      </c>
      <c r="O181">
        <v>167576387</v>
      </c>
      <c r="P181">
        <v>7576929</v>
      </c>
      <c r="Q181">
        <v>175153316</v>
      </c>
      <c r="R181">
        <v>-4403097</v>
      </c>
      <c r="S181">
        <v>-117706</v>
      </c>
      <c r="T181">
        <v>-4520803</v>
      </c>
      <c r="U181">
        <v>15236748</v>
      </c>
      <c r="V181">
        <v>1158431</v>
      </c>
      <c r="W181">
        <v>16395179</v>
      </c>
      <c r="X181">
        <v>10833651</v>
      </c>
      <c r="Y181">
        <v>1040725</v>
      </c>
      <c r="Z181">
        <v>0</v>
      </c>
      <c r="AA181">
        <v>0</v>
      </c>
      <c r="AB181">
        <v>10833651</v>
      </c>
      <c r="AC181">
        <v>1040725</v>
      </c>
      <c r="AD181">
        <v>11874376</v>
      </c>
      <c r="AE181">
        <v>-10833651</v>
      </c>
      <c r="AF181">
        <v>-1040725</v>
      </c>
      <c r="AG181">
        <v>-11874376</v>
      </c>
      <c r="AH181">
        <v>-8017836</v>
      </c>
      <c r="AI181">
        <v>-37357</v>
      </c>
      <c r="AJ181">
        <v>-8055193</v>
      </c>
      <c r="AK181">
        <v>-25035</v>
      </c>
      <c r="AL181">
        <v>0</v>
      </c>
      <c r="AM181">
        <v>-25035</v>
      </c>
      <c r="AN181">
        <v>3809460</v>
      </c>
      <c r="AO181">
        <v>158074</v>
      </c>
      <c r="AP181">
        <v>3967534</v>
      </c>
      <c r="AQ181">
        <v>-4208376</v>
      </c>
      <c r="AR181">
        <v>120717</v>
      </c>
      <c r="AS181">
        <v>-4087659</v>
      </c>
      <c r="AT181">
        <v>-13730720</v>
      </c>
      <c r="AU181">
        <v>-923848</v>
      </c>
      <c r="AV181">
        <v>-14654568</v>
      </c>
      <c r="AW181">
        <v>-120452</v>
      </c>
      <c r="AX181">
        <v>0</v>
      </c>
      <c r="AY181">
        <v>-120452</v>
      </c>
      <c r="AZ181">
        <v>-3131</v>
      </c>
      <c r="BA181">
        <v>0</v>
      </c>
      <c r="BB181">
        <v>-3131</v>
      </c>
      <c r="BC181">
        <v>-18062679</v>
      </c>
      <c r="BD181">
        <v>-803131</v>
      </c>
      <c r="BE181">
        <v>0</v>
      </c>
      <c r="BF181">
        <v>0</v>
      </c>
      <c r="BG181">
        <v>-18062679</v>
      </c>
      <c r="BH181">
        <v>-803131</v>
      </c>
      <c r="BI181">
        <v>-18865810</v>
      </c>
      <c r="BJ181">
        <v>-450000</v>
      </c>
      <c r="BK181">
        <v>0</v>
      </c>
      <c r="BL181">
        <v>-450000</v>
      </c>
      <c r="BM181">
        <v>-6748721</v>
      </c>
      <c r="BN181">
        <v>-803664</v>
      </c>
      <c r="BO181">
        <v>-7552385</v>
      </c>
      <c r="BP181">
        <v>-7198721</v>
      </c>
      <c r="BQ181">
        <v>-803664</v>
      </c>
      <c r="BR181">
        <v>0</v>
      </c>
      <c r="BS181">
        <v>0</v>
      </c>
      <c r="BT181">
        <v>-7198721</v>
      </c>
      <c r="BU181">
        <v>-803664</v>
      </c>
      <c r="BV181">
        <v>-8002385</v>
      </c>
      <c r="BW181">
        <v>-218945</v>
      </c>
      <c r="BX181">
        <v>0</v>
      </c>
      <c r="BY181">
        <v>-218945</v>
      </c>
      <c r="BZ181">
        <v>-402522</v>
      </c>
      <c r="CA181">
        <v>0</v>
      </c>
      <c r="CB181">
        <v>-402522</v>
      </c>
      <c r="CC181">
        <v>-20500</v>
      </c>
      <c r="CD181">
        <v>0</v>
      </c>
      <c r="CE181">
        <v>-20500</v>
      </c>
      <c r="CF181">
        <v>0</v>
      </c>
      <c r="CG181">
        <v>0</v>
      </c>
      <c r="CH181">
        <v>0</v>
      </c>
      <c r="CI181">
        <v>0</v>
      </c>
      <c r="CJ181">
        <v>0</v>
      </c>
      <c r="CK181">
        <v>0</v>
      </c>
      <c r="CL181">
        <v>0</v>
      </c>
      <c r="CM181">
        <v>0</v>
      </c>
      <c r="CN181">
        <v>0</v>
      </c>
      <c r="CO181">
        <v>0</v>
      </c>
      <c r="CP181">
        <v>0</v>
      </c>
      <c r="CQ181">
        <v>-641967</v>
      </c>
      <c r="CR181">
        <v>0</v>
      </c>
      <c r="CS181">
        <v>0</v>
      </c>
      <c r="CT181">
        <v>0</v>
      </c>
      <c r="CU181">
        <v>-641967</v>
      </c>
      <c r="CV181">
        <v>0</v>
      </c>
      <c r="CW181">
        <v>-641967</v>
      </c>
      <c r="CX181">
        <v>0</v>
      </c>
      <c r="CY181">
        <v>0</v>
      </c>
      <c r="CZ181">
        <v>0</v>
      </c>
      <c r="DA181">
        <v>-95000</v>
      </c>
      <c r="DB181">
        <v>0</v>
      </c>
      <c r="DC181">
        <v>-95000</v>
      </c>
      <c r="DD181">
        <v>0</v>
      </c>
      <c r="DE181">
        <v>0</v>
      </c>
      <c r="DF181">
        <v>0</v>
      </c>
      <c r="DG181">
        <v>0</v>
      </c>
      <c r="DH181">
        <v>0</v>
      </c>
      <c r="DI181">
        <v>0</v>
      </c>
      <c r="DJ181">
        <v>-95000</v>
      </c>
      <c r="DK181">
        <v>0</v>
      </c>
      <c r="DL181">
        <v>0</v>
      </c>
      <c r="DM181">
        <v>0</v>
      </c>
      <c r="DN181">
        <v>-95000</v>
      </c>
      <c r="DO181">
        <v>0</v>
      </c>
      <c r="DP181">
        <v>-95000</v>
      </c>
      <c r="DQ181">
        <v>152411671</v>
      </c>
      <c r="DR181">
        <v>7010859</v>
      </c>
      <c r="DS181">
        <v>159422530</v>
      </c>
    </row>
    <row r="182" spans="1:123" ht="12.75" x14ac:dyDescent="0.2">
      <c r="A182" s="468">
        <v>175</v>
      </c>
      <c r="B182" s="473" t="s">
        <v>231</v>
      </c>
      <c r="C182" s="403" t="s">
        <v>897</v>
      </c>
      <c r="D182" s="474" t="s">
        <v>907</v>
      </c>
      <c r="E182" s="480" t="s">
        <v>230</v>
      </c>
      <c r="F182" t="s">
        <v>926</v>
      </c>
      <c r="G182">
        <v>90471457</v>
      </c>
      <c r="H182">
        <v>0</v>
      </c>
      <c r="I182">
        <v>90471457</v>
      </c>
      <c r="J182">
        <v>46.6</v>
      </c>
      <c r="K182">
        <v>42159699</v>
      </c>
      <c r="L182">
        <v>0</v>
      </c>
      <c r="M182">
        <v>0</v>
      </c>
      <c r="N182">
        <v>0</v>
      </c>
      <c r="O182">
        <v>42159699</v>
      </c>
      <c r="P182">
        <v>0</v>
      </c>
      <c r="Q182">
        <v>42159699</v>
      </c>
      <c r="R182">
        <v>-1496242</v>
      </c>
      <c r="S182">
        <v>0</v>
      </c>
      <c r="T182">
        <v>-1496242</v>
      </c>
      <c r="U182">
        <v>2058189</v>
      </c>
      <c r="V182">
        <v>0</v>
      </c>
      <c r="W182">
        <v>2058189</v>
      </c>
      <c r="X182">
        <v>561947</v>
      </c>
      <c r="Y182">
        <v>0</v>
      </c>
      <c r="Z182">
        <v>0</v>
      </c>
      <c r="AA182">
        <v>0</v>
      </c>
      <c r="AB182">
        <v>561947</v>
      </c>
      <c r="AC182">
        <v>0</v>
      </c>
      <c r="AD182">
        <v>561947</v>
      </c>
      <c r="AE182">
        <v>-561947</v>
      </c>
      <c r="AF182">
        <v>0</v>
      </c>
      <c r="AG182">
        <v>-561947</v>
      </c>
      <c r="AH182">
        <v>-2935522</v>
      </c>
      <c r="AI182">
        <v>0</v>
      </c>
      <c r="AJ182">
        <v>-2935522</v>
      </c>
      <c r="AK182">
        <v>0</v>
      </c>
      <c r="AL182">
        <v>0</v>
      </c>
      <c r="AM182">
        <v>0</v>
      </c>
      <c r="AN182">
        <v>823900</v>
      </c>
      <c r="AO182">
        <v>0</v>
      </c>
      <c r="AP182">
        <v>823900</v>
      </c>
      <c r="AQ182">
        <v>-2111622</v>
      </c>
      <c r="AR182">
        <v>0</v>
      </c>
      <c r="AS182">
        <v>-2111622</v>
      </c>
      <c r="AT182">
        <v>-3516714</v>
      </c>
      <c r="AU182">
        <v>0</v>
      </c>
      <c r="AV182">
        <v>-3516714</v>
      </c>
      <c r="AW182">
        <v>-14638</v>
      </c>
      <c r="AX182">
        <v>0</v>
      </c>
      <c r="AY182">
        <v>-14638</v>
      </c>
      <c r="AZ182">
        <v>-13054</v>
      </c>
      <c r="BA182">
        <v>0</v>
      </c>
      <c r="BB182">
        <v>-13054</v>
      </c>
      <c r="BC182">
        <v>-5656028</v>
      </c>
      <c r="BD182">
        <v>0</v>
      </c>
      <c r="BE182">
        <v>0</v>
      </c>
      <c r="BF182">
        <v>0</v>
      </c>
      <c r="BG182">
        <v>-5656028</v>
      </c>
      <c r="BH182">
        <v>0</v>
      </c>
      <c r="BI182">
        <v>-5656028</v>
      </c>
      <c r="BJ182">
        <v>-250000</v>
      </c>
      <c r="BK182">
        <v>0</v>
      </c>
      <c r="BL182">
        <v>-250000</v>
      </c>
      <c r="BM182">
        <v>-455322</v>
      </c>
      <c r="BN182">
        <v>0</v>
      </c>
      <c r="BO182">
        <v>-455322</v>
      </c>
      <c r="BP182">
        <v>-705322</v>
      </c>
      <c r="BQ182">
        <v>0</v>
      </c>
      <c r="BR182">
        <v>0</v>
      </c>
      <c r="BS182">
        <v>0</v>
      </c>
      <c r="BT182">
        <v>-705322</v>
      </c>
      <c r="BU182">
        <v>0</v>
      </c>
      <c r="BV182">
        <v>-705322</v>
      </c>
      <c r="BW182">
        <v>-13760</v>
      </c>
      <c r="BX182">
        <v>0</v>
      </c>
      <c r="BY182">
        <v>-13760</v>
      </c>
      <c r="BZ182">
        <v>-61513</v>
      </c>
      <c r="CA182">
        <v>0</v>
      </c>
      <c r="CB182">
        <v>-61513</v>
      </c>
      <c r="CC182">
        <v>0</v>
      </c>
      <c r="CD182">
        <v>0</v>
      </c>
      <c r="CE182">
        <v>0</v>
      </c>
      <c r="CF182">
        <v>0</v>
      </c>
      <c r="CG182">
        <v>0</v>
      </c>
      <c r="CH182">
        <v>0</v>
      </c>
      <c r="CI182">
        <v>0</v>
      </c>
      <c r="CJ182">
        <v>0</v>
      </c>
      <c r="CK182">
        <v>0</v>
      </c>
      <c r="CL182">
        <v>0</v>
      </c>
      <c r="CM182">
        <v>0</v>
      </c>
      <c r="CN182">
        <v>0</v>
      </c>
      <c r="CO182">
        <v>0</v>
      </c>
      <c r="CP182">
        <v>0</v>
      </c>
      <c r="CQ182">
        <v>-75273</v>
      </c>
      <c r="CR182">
        <v>0</v>
      </c>
      <c r="CS182">
        <v>0</v>
      </c>
      <c r="CT182">
        <v>0</v>
      </c>
      <c r="CU182">
        <v>-75273</v>
      </c>
      <c r="CV182">
        <v>0</v>
      </c>
      <c r="CW182">
        <v>-75273</v>
      </c>
      <c r="CX182">
        <v>0</v>
      </c>
      <c r="CY182">
        <v>0</v>
      </c>
      <c r="CZ182">
        <v>0</v>
      </c>
      <c r="DA182">
        <v>-70365</v>
      </c>
      <c r="DB182">
        <v>0</v>
      </c>
      <c r="DC182">
        <v>-70365</v>
      </c>
      <c r="DD182">
        <v>-13054</v>
      </c>
      <c r="DE182">
        <v>0</v>
      </c>
      <c r="DF182">
        <v>-13054</v>
      </c>
      <c r="DG182">
        <v>0</v>
      </c>
      <c r="DH182">
        <v>0</v>
      </c>
      <c r="DI182">
        <v>0</v>
      </c>
      <c r="DJ182">
        <v>-83419</v>
      </c>
      <c r="DK182">
        <v>0</v>
      </c>
      <c r="DL182">
        <v>0</v>
      </c>
      <c r="DM182">
        <v>0</v>
      </c>
      <c r="DN182">
        <v>-83419</v>
      </c>
      <c r="DO182">
        <v>0</v>
      </c>
      <c r="DP182">
        <v>-83419</v>
      </c>
      <c r="DQ182">
        <v>36201604</v>
      </c>
      <c r="DR182">
        <v>0</v>
      </c>
      <c r="DS182">
        <v>36201604</v>
      </c>
    </row>
    <row r="183" spans="1:123" ht="12.75" x14ac:dyDescent="0.2">
      <c r="A183" s="468">
        <v>176</v>
      </c>
      <c r="B183" s="473" t="s">
        <v>233</v>
      </c>
      <c r="C183" s="403" t="s">
        <v>902</v>
      </c>
      <c r="D183" s="474" t="s">
        <v>903</v>
      </c>
      <c r="E183" s="480" t="s">
        <v>232</v>
      </c>
      <c r="F183" t="s">
        <v>926</v>
      </c>
      <c r="G183">
        <v>382634890</v>
      </c>
      <c r="H183">
        <v>1645500</v>
      </c>
      <c r="I183">
        <v>384280390</v>
      </c>
      <c r="J183">
        <v>46.6</v>
      </c>
      <c r="K183">
        <v>178307859</v>
      </c>
      <c r="L183">
        <v>766803</v>
      </c>
      <c r="M183">
        <v>328226</v>
      </c>
      <c r="N183">
        <v>0</v>
      </c>
      <c r="O183">
        <v>178636085</v>
      </c>
      <c r="P183">
        <v>766803</v>
      </c>
      <c r="Q183">
        <v>179402888</v>
      </c>
      <c r="R183">
        <v>-9778617</v>
      </c>
      <c r="S183">
        <v>-7715</v>
      </c>
      <c r="T183">
        <v>-9786332</v>
      </c>
      <c r="U183">
        <v>3705466</v>
      </c>
      <c r="V183">
        <v>35361</v>
      </c>
      <c r="W183">
        <v>3740827</v>
      </c>
      <c r="X183">
        <v>-6073151</v>
      </c>
      <c r="Y183">
        <v>27646</v>
      </c>
      <c r="Z183">
        <v>0</v>
      </c>
      <c r="AA183">
        <v>0</v>
      </c>
      <c r="AB183">
        <v>-6073151</v>
      </c>
      <c r="AC183">
        <v>27646</v>
      </c>
      <c r="AD183">
        <v>-6045505</v>
      </c>
      <c r="AE183">
        <v>6073151</v>
      </c>
      <c r="AF183">
        <v>-27646</v>
      </c>
      <c r="AG183">
        <v>6045505</v>
      </c>
      <c r="AH183">
        <v>-7215474</v>
      </c>
      <c r="AI183">
        <v>-7394</v>
      </c>
      <c r="AJ183">
        <v>-7222868</v>
      </c>
      <c r="AK183">
        <v>0</v>
      </c>
      <c r="AL183">
        <v>0</v>
      </c>
      <c r="AM183">
        <v>0</v>
      </c>
      <c r="AN183">
        <v>4126671</v>
      </c>
      <c r="AO183">
        <v>20073</v>
      </c>
      <c r="AP183">
        <v>4146744</v>
      </c>
      <c r="AQ183">
        <v>-3088803</v>
      </c>
      <c r="AR183">
        <v>12679</v>
      </c>
      <c r="AS183">
        <v>-3076124</v>
      </c>
      <c r="AT183">
        <v>-12024512</v>
      </c>
      <c r="AU183">
        <v>-104901</v>
      </c>
      <c r="AV183">
        <v>-12129413</v>
      </c>
      <c r="AW183">
        <v>0</v>
      </c>
      <c r="AX183">
        <v>0</v>
      </c>
      <c r="AY183">
        <v>0</v>
      </c>
      <c r="AZ183">
        <v>0</v>
      </c>
      <c r="BA183">
        <v>0</v>
      </c>
      <c r="BB183">
        <v>0</v>
      </c>
      <c r="BC183">
        <v>-15113315</v>
      </c>
      <c r="BD183">
        <v>-92222</v>
      </c>
      <c r="BE183">
        <v>0</v>
      </c>
      <c r="BF183">
        <v>0</v>
      </c>
      <c r="BG183">
        <v>-15113315</v>
      </c>
      <c r="BH183">
        <v>-92222</v>
      </c>
      <c r="BI183">
        <v>-15205537</v>
      </c>
      <c r="BJ183">
        <v>0</v>
      </c>
      <c r="BK183">
        <v>0</v>
      </c>
      <c r="BL183">
        <v>0</v>
      </c>
      <c r="BM183">
        <v>-3923699</v>
      </c>
      <c r="BN183">
        <v>0</v>
      </c>
      <c r="BO183">
        <v>-3923699</v>
      </c>
      <c r="BP183">
        <v>-3923699</v>
      </c>
      <c r="BQ183">
        <v>0</v>
      </c>
      <c r="BR183">
        <v>0</v>
      </c>
      <c r="BS183">
        <v>0</v>
      </c>
      <c r="BT183">
        <v>-3923699</v>
      </c>
      <c r="BU183">
        <v>0</v>
      </c>
      <c r="BV183">
        <v>-3923699</v>
      </c>
      <c r="BW183">
        <v>0</v>
      </c>
      <c r="BX183">
        <v>0</v>
      </c>
      <c r="BY183">
        <v>0</v>
      </c>
      <c r="BZ183">
        <v>0</v>
      </c>
      <c r="CA183">
        <v>0</v>
      </c>
      <c r="CB183">
        <v>0</v>
      </c>
      <c r="CC183">
        <v>0</v>
      </c>
      <c r="CD183">
        <v>0</v>
      </c>
      <c r="CE183">
        <v>0</v>
      </c>
      <c r="CF183">
        <v>0</v>
      </c>
      <c r="CG183">
        <v>0</v>
      </c>
      <c r="CH183">
        <v>0</v>
      </c>
      <c r="CI183">
        <v>0</v>
      </c>
      <c r="CJ183">
        <v>0</v>
      </c>
      <c r="CK183">
        <v>0</v>
      </c>
      <c r="CL183">
        <v>0</v>
      </c>
      <c r="CM183">
        <v>-76405</v>
      </c>
      <c r="CN183">
        <v>-76405</v>
      </c>
      <c r="CO183">
        <v>-76405</v>
      </c>
      <c r="CP183">
        <v>0</v>
      </c>
      <c r="CQ183">
        <v>0</v>
      </c>
      <c r="CR183">
        <v>-76405</v>
      </c>
      <c r="CS183">
        <v>0</v>
      </c>
      <c r="CT183">
        <v>0</v>
      </c>
      <c r="CU183">
        <v>0</v>
      </c>
      <c r="CV183">
        <v>-76405</v>
      </c>
      <c r="CW183">
        <v>-76405</v>
      </c>
      <c r="CX183">
        <v>0</v>
      </c>
      <c r="CY183">
        <v>0</v>
      </c>
      <c r="CZ183">
        <v>0</v>
      </c>
      <c r="DA183">
        <v>0</v>
      </c>
      <c r="DB183">
        <v>0</v>
      </c>
      <c r="DC183">
        <v>0</v>
      </c>
      <c r="DD183">
        <v>0</v>
      </c>
      <c r="DE183">
        <v>0</v>
      </c>
      <c r="DF183">
        <v>0</v>
      </c>
      <c r="DG183">
        <v>0</v>
      </c>
      <c r="DH183">
        <v>0</v>
      </c>
      <c r="DI183">
        <v>0</v>
      </c>
      <c r="DJ183">
        <v>0</v>
      </c>
      <c r="DK183">
        <v>0</v>
      </c>
      <c r="DL183">
        <v>0</v>
      </c>
      <c r="DM183">
        <v>0</v>
      </c>
      <c r="DN183">
        <v>0</v>
      </c>
      <c r="DO183">
        <v>0</v>
      </c>
      <c r="DP183">
        <v>0</v>
      </c>
      <c r="DQ183">
        <v>153525920</v>
      </c>
      <c r="DR183">
        <v>625822</v>
      </c>
      <c r="DS183">
        <v>154151742</v>
      </c>
    </row>
    <row r="184" spans="1:123" ht="12.75" x14ac:dyDescent="0.2">
      <c r="A184" s="468">
        <v>177</v>
      </c>
      <c r="B184" s="473" t="s">
        <v>235</v>
      </c>
      <c r="C184" s="403" t="s">
        <v>897</v>
      </c>
      <c r="D184" s="474" t="s">
        <v>906</v>
      </c>
      <c r="E184" s="480" t="s">
        <v>234</v>
      </c>
      <c r="F184" t="s">
        <v>926</v>
      </c>
      <c r="G184">
        <v>86816706</v>
      </c>
      <c r="H184">
        <v>0</v>
      </c>
      <c r="I184">
        <v>86816706</v>
      </c>
      <c r="J184">
        <v>46.6</v>
      </c>
      <c r="K184">
        <v>40456585</v>
      </c>
      <c r="L184">
        <v>0</v>
      </c>
      <c r="M184">
        <v>1213698</v>
      </c>
      <c r="N184">
        <v>0</v>
      </c>
      <c r="O184">
        <v>41670283</v>
      </c>
      <c r="P184">
        <v>0</v>
      </c>
      <c r="Q184">
        <v>41670283</v>
      </c>
      <c r="R184">
        <v>-1501139</v>
      </c>
      <c r="S184">
        <v>0</v>
      </c>
      <c r="T184">
        <v>-1501139</v>
      </c>
      <c r="U184">
        <v>2620088</v>
      </c>
      <c r="V184">
        <v>0</v>
      </c>
      <c r="W184">
        <v>2620088</v>
      </c>
      <c r="X184">
        <v>1118949</v>
      </c>
      <c r="Y184">
        <v>0</v>
      </c>
      <c r="Z184">
        <v>0</v>
      </c>
      <c r="AA184">
        <v>0</v>
      </c>
      <c r="AB184">
        <v>1118949</v>
      </c>
      <c r="AC184">
        <v>0</v>
      </c>
      <c r="AD184">
        <v>1118949</v>
      </c>
      <c r="AE184">
        <v>-1118949</v>
      </c>
      <c r="AF184">
        <v>0</v>
      </c>
      <c r="AG184">
        <v>-1118949</v>
      </c>
      <c r="AH184">
        <v>-5794256</v>
      </c>
      <c r="AI184">
        <v>0</v>
      </c>
      <c r="AJ184">
        <v>-5794256</v>
      </c>
      <c r="AK184">
        <v>-5111</v>
      </c>
      <c r="AL184">
        <v>0</v>
      </c>
      <c r="AM184">
        <v>-5111</v>
      </c>
      <c r="AN184">
        <v>619250</v>
      </c>
      <c r="AO184">
        <v>0</v>
      </c>
      <c r="AP184">
        <v>619250</v>
      </c>
      <c r="AQ184">
        <v>-5175006</v>
      </c>
      <c r="AR184">
        <v>0</v>
      </c>
      <c r="AS184">
        <v>-5175006</v>
      </c>
      <c r="AT184">
        <v>-2502502</v>
      </c>
      <c r="AU184">
        <v>0</v>
      </c>
      <c r="AV184">
        <v>-2502502</v>
      </c>
      <c r="AW184">
        <v>-120523</v>
      </c>
      <c r="AX184">
        <v>0</v>
      </c>
      <c r="AY184">
        <v>-120523</v>
      </c>
      <c r="AZ184">
        <v>-34828</v>
      </c>
      <c r="BA184">
        <v>0</v>
      </c>
      <c r="BB184">
        <v>-34828</v>
      </c>
      <c r="BC184">
        <v>-7832859</v>
      </c>
      <c r="BD184">
        <v>0</v>
      </c>
      <c r="BE184">
        <v>-766722</v>
      </c>
      <c r="BF184">
        <v>0</v>
      </c>
      <c r="BG184">
        <v>-8599581</v>
      </c>
      <c r="BH184">
        <v>0</v>
      </c>
      <c r="BI184">
        <v>-8599581</v>
      </c>
      <c r="BJ184">
        <v>-13000</v>
      </c>
      <c r="BK184">
        <v>0</v>
      </c>
      <c r="BL184">
        <v>-13000</v>
      </c>
      <c r="BM184">
        <v>-535832</v>
      </c>
      <c r="BN184">
        <v>0</v>
      </c>
      <c r="BO184">
        <v>-535832</v>
      </c>
      <c r="BP184">
        <v>-548832</v>
      </c>
      <c r="BQ184">
        <v>0</v>
      </c>
      <c r="BR184">
        <v>0</v>
      </c>
      <c r="BS184">
        <v>0</v>
      </c>
      <c r="BT184">
        <v>-548832</v>
      </c>
      <c r="BU184">
        <v>0</v>
      </c>
      <c r="BV184">
        <v>-548832</v>
      </c>
      <c r="BW184">
        <v>-118899</v>
      </c>
      <c r="BX184">
        <v>0</v>
      </c>
      <c r="BY184">
        <v>-118899</v>
      </c>
      <c r="BZ184">
        <v>-179210</v>
      </c>
      <c r="CA184">
        <v>0</v>
      </c>
      <c r="CB184">
        <v>-179210</v>
      </c>
      <c r="CC184">
        <v>-8653</v>
      </c>
      <c r="CD184">
        <v>0</v>
      </c>
      <c r="CE184">
        <v>-8653</v>
      </c>
      <c r="CF184">
        <v>0</v>
      </c>
      <c r="CG184">
        <v>0</v>
      </c>
      <c r="CH184">
        <v>0</v>
      </c>
      <c r="CI184">
        <v>-3749</v>
      </c>
      <c r="CJ184">
        <v>0</v>
      </c>
      <c r="CK184">
        <v>-3749</v>
      </c>
      <c r="CL184">
        <v>0</v>
      </c>
      <c r="CM184">
        <v>0</v>
      </c>
      <c r="CN184">
        <v>0</v>
      </c>
      <c r="CO184">
        <v>0</v>
      </c>
      <c r="CP184">
        <v>0</v>
      </c>
      <c r="CQ184">
        <v>-310511</v>
      </c>
      <c r="CR184">
        <v>0</v>
      </c>
      <c r="CS184">
        <v>-46900</v>
      </c>
      <c r="CT184">
        <v>0</v>
      </c>
      <c r="CU184">
        <v>-357411</v>
      </c>
      <c r="CV184">
        <v>0</v>
      </c>
      <c r="CW184">
        <v>-357411</v>
      </c>
      <c r="CX184">
        <v>0</v>
      </c>
      <c r="CY184">
        <v>0</v>
      </c>
      <c r="CZ184">
        <v>0</v>
      </c>
      <c r="DA184">
        <v>-1651</v>
      </c>
      <c r="DB184">
        <v>0</v>
      </c>
      <c r="DC184">
        <v>-1651</v>
      </c>
      <c r="DD184">
        <v>-34828</v>
      </c>
      <c r="DE184">
        <v>0</v>
      </c>
      <c r="DF184">
        <v>-34828</v>
      </c>
      <c r="DG184">
        <v>-3000</v>
      </c>
      <c r="DH184">
        <v>0</v>
      </c>
      <c r="DI184">
        <v>-3000</v>
      </c>
      <c r="DJ184">
        <v>-39479</v>
      </c>
      <c r="DK184">
        <v>0</v>
      </c>
      <c r="DL184">
        <v>0</v>
      </c>
      <c r="DM184">
        <v>0</v>
      </c>
      <c r="DN184">
        <v>-39479</v>
      </c>
      <c r="DO184">
        <v>0</v>
      </c>
      <c r="DP184">
        <v>-39479</v>
      </c>
      <c r="DQ184">
        <v>33243929</v>
      </c>
      <c r="DR184">
        <v>0</v>
      </c>
      <c r="DS184">
        <v>33243929</v>
      </c>
    </row>
    <row r="185" spans="1:123" ht="12.75" x14ac:dyDescent="0.2">
      <c r="A185" s="468">
        <v>178</v>
      </c>
      <c r="B185" s="473" t="s">
        <v>237</v>
      </c>
      <c r="C185" s="403" t="s">
        <v>897</v>
      </c>
      <c r="D185" s="474" t="s">
        <v>906</v>
      </c>
      <c r="E185" s="480" t="s">
        <v>236</v>
      </c>
      <c r="F185" t="s">
        <v>926</v>
      </c>
      <c r="G185">
        <v>42678585</v>
      </c>
      <c r="H185">
        <v>0</v>
      </c>
      <c r="I185">
        <v>42678585</v>
      </c>
      <c r="J185">
        <v>46.6</v>
      </c>
      <c r="K185">
        <v>19888221</v>
      </c>
      <c r="L185">
        <v>0</v>
      </c>
      <c r="M185">
        <v>-292296</v>
      </c>
      <c r="N185">
        <v>0</v>
      </c>
      <c r="O185">
        <v>19595925</v>
      </c>
      <c r="P185">
        <v>0</v>
      </c>
      <c r="Q185">
        <v>19595925</v>
      </c>
      <c r="R185">
        <v>-907810</v>
      </c>
      <c r="S185">
        <v>0</v>
      </c>
      <c r="T185">
        <v>-907810</v>
      </c>
      <c r="U185">
        <v>819956</v>
      </c>
      <c r="V185">
        <v>0</v>
      </c>
      <c r="W185">
        <v>819956</v>
      </c>
      <c r="X185">
        <v>-87854</v>
      </c>
      <c r="Y185">
        <v>0</v>
      </c>
      <c r="Z185">
        <v>0</v>
      </c>
      <c r="AA185">
        <v>0</v>
      </c>
      <c r="AB185">
        <v>-87854</v>
      </c>
      <c r="AC185">
        <v>0</v>
      </c>
      <c r="AD185">
        <v>-87854</v>
      </c>
      <c r="AE185">
        <v>87854</v>
      </c>
      <c r="AF185">
        <v>0</v>
      </c>
      <c r="AG185">
        <v>87854</v>
      </c>
      <c r="AH185">
        <v>-2459770</v>
      </c>
      <c r="AI185">
        <v>0</v>
      </c>
      <c r="AJ185">
        <v>-2459770</v>
      </c>
      <c r="AK185">
        <v>-11195</v>
      </c>
      <c r="AL185">
        <v>0</v>
      </c>
      <c r="AM185">
        <v>-11195</v>
      </c>
      <c r="AN185">
        <v>301209</v>
      </c>
      <c r="AO185">
        <v>0</v>
      </c>
      <c r="AP185">
        <v>301209</v>
      </c>
      <c r="AQ185">
        <v>-2158561</v>
      </c>
      <c r="AR185">
        <v>0</v>
      </c>
      <c r="AS185">
        <v>-2158561</v>
      </c>
      <c r="AT185">
        <v>-2802564</v>
      </c>
      <c r="AU185">
        <v>0</v>
      </c>
      <c r="AV185">
        <v>-2802564</v>
      </c>
      <c r="AW185">
        <v>0</v>
      </c>
      <c r="AX185">
        <v>0</v>
      </c>
      <c r="AY185">
        <v>0</v>
      </c>
      <c r="AZ185">
        <v>-27030</v>
      </c>
      <c r="BA185">
        <v>0</v>
      </c>
      <c r="BB185">
        <v>-27030</v>
      </c>
      <c r="BC185">
        <v>-4988155</v>
      </c>
      <c r="BD185">
        <v>0</v>
      </c>
      <c r="BE185">
        <v>0</v>
      </c>
      <c r="BF185">
        <v>0</v>
      </c>
      <c r="BG185">
        <v>-4988155</v>
      </c>
      <c r="BH185">
        <v>0</v>
      </c>
      <c r="BI185">
        <v>-4988155</v>
      </c>
      <c r="BJ185">
        <v>0</v>
      </c>
      <c r="BK185">
        <v>0</v>
      </c>
      <c r="BL185">
        <v>0</v>
      </c>
      <c r="BM185">
        <v>-276642</v>
      </c>
      <c r="BN185">
        <v>0</v>
      </c>
      <c r="BO185">
        <v>-276642</v>
      </c>
      <c r="BP185">
        <v>-276642</v>
      </c>
      <c r="BQ185">
        <v>0</v>
      </c>
      <c r="BR185">
        <v>0</v>
      </c>
      <c r="BS185">
        <v>0</v>
      </c>
      <c r="BT185">
        <v>-276642</v>
      </c>
      <c r="BU185">
        <v>0</v>
      </c>
      <c r="BV185">
        <v>-276642</v>
      </c>
      <c r="BW185">
        <v>-54610</v>
      </c>
      <c r="BX185">
        <v>0</v>
      </c>
      <c r="BY185">
        <v>-54610</v>
      </c>
      <c r="BZ185">
        <v>-3969</v>
      </c>
      <c r="CA185">
        <v>0</v>
      </c>
      <c r="CB185">
        <v>-3969</v>
      </c>
      <c r="CC185">
        <v>0</v>
      </c>
      <c r="CD185">
        <v>0</v>
      </c>
      <c r="CE185">
        <v>0</v>
      </c>
      <c r="CF185">
        <v>0</v>
      </c>
      <c r="CG185">
        <v>0</v>
      </c>
      <c r="CH185">
        <v>0</v>
      </c>
      <c r="CI185">
        <v>0</v>
      </c>
      <c r="CJ185">
        <v>0</v>
      </c>
      <c r="CK185">
        <v>0</v>
      </c>
      <c r="CL185">
        <v>0</v>
      </c>
      <c r="CM185">
        <v>0</v>
      </c>
      <c r="CN185">
        <v>0</v>
      </c>
      <c r="CO185">
        <v>0</v>
      </c>
      <c r="CP185">
        <v>0</v>
      </c>
      <c r="CQ185">
        <v>-58579</v>
      </c>
      <c r="CR185">
        <v>0</v>
      </c>
      <c r="CS185">
        <v>0</v>
      </c>
      <c r="CT185">
        <v>0</v>
      </c>
      <c r="CU185">
        <v>-58579</v>
      </c>
      <c r="CV185">
        <v>0</v>
      </c>
      <c r="CW185">
        <v>-58579</v>
      </c>
      <c r="CX185">
        <v>0</v>
      </c>
      <c r="CY185">
        <v>0</v>
      </c>
      <c r="CZ185">
        <v>0</v>
      </c>
      <c r="DA185">
        <v>-14937</v>
      </c>
      <c r="DB185">
        <v>0</v>
      </c>
      <c r="DC185">
        <v>-14937</v>
      </c>
      <c r="DD185">
        <v>-27030</v>
      </c>
      <c r="DE185">
        <v>0</v>
      </c>
      <c r="DF185">
        <v>-27030</v>
      </c>
      <c r="DG185">
        <v>0</v>
      </c>
      <c r="DH185">
        <v>0</v>
      </c>
      <c r="DI185">
        <v>0</v>
      </c>
      <c r="DJ185">
        <v>-41967</v>
      </c>
      <c r="DK185">
        <v>0</v>
      </c>
      <c r="DL185">
        <v>0</v>
      </c>
      <c r="DM185">
        <v>0</v>
      </c>
      <c r="DN185">
        <v>-41967</v>
      </c>
      <c r="DO185">
        <v>0</v>
      </c>
      <c r="DP185">
        <v>-41967</v>
      </c>
      <c r="DQ185">
        <v>14142728</v>
      </c>
      <c r="DR185">
        <v>0</v>
      </c>
      <c r="DS185">
        <v>14142728</v>
      </c>
    </row>
    <row r="186" spans="1:123" ht="12.75" x14ac:dyDescent="0.2">
      <c r="A186" s="468">
        <v>179</v>
      </c>
      <c r="B186" s="473" t="s">
        <v>239</v>
      </c>
      <c r="C186" s="403" t="s">
        <v>897</v>
      </c>
      <c r="D186" s="474" t="s">
        <v>900</v>
      </c>
      <c r="E186" s="480" t="s">
        <v>238</v>
      </c>
      <c r="F186" t="s">
        <v>926</v>
      </c>
      <c r="G186">
        <v>44767784</v>
      </c>
      <c r="H186">
        <v>0</v>
      </c>
      <c r="I186">
        <v>44767784</v>
      </c>
      <c r="J186">
        <v>46.6</v>
      </c>
      <c r="K186">
        <v>20861787</v>
      </c>
      <c r="L186">
        <v>0</v>
      </c>
      <c r="M186">
        <v>-45110</v>
      </c>
      <c r="N186">
        <v>0</v>
      </c>
      <c r="O186">
        <v>20816677</v>
      </c>
      <c r="P186">
        <v>0</v>
      </c>
      <c r="Q186">
        <v>20816677</v>
      </c>
      <c r="R186">
        <v>-1183943</v>
      </c>
      <c r="S186">
        <v>0</v>
      </c>
      <c r="T186">
        <v>-1183943</v>
      </c>
      <c r="U186">
        <v>431995</v>
      </c>
      <c r="V186">
        <v>0</v>
      </c>
      <c r="W186">
        <v>431995</v>
      </c>
      <c r="X186">
        <v>-751948</v>
      </c>
      <c r="Y186">
        <v>0</v>
      </c>
      <c r="Z186">
        <v>0</v>
      </c>
      <c r="AA186">
        <v>0</v>
      </c>
      <c r="AB186">
        <v>-751948</v>
      </c>
      <c r="AC186">
        <v>0</v>
      </c>
      <c r="AD186">
        <v>-751948</v>
      </c>
      <c r="AE186">
        <v>751948</v>
      </c>
      <c r="AF186">
        <v>0</v>
      </c>
      <c r="AG186">
        <v>751948</v>
      </c>
      <c r="AH186">
        <v>-2383725</v>
      </c>
      <c r="AI186">
        <v>0</v>
      </c>
      <c r="AJ186">
        <v>-2383725</v>
      </c>
      <c r="AK186">
        <v>0</v>
      </c>
      <c r="AL186">
        <v>0</v>
      </c>
      <c r="AM186">
        <v>0</v>
      </c>
      <c r="AN186">
        <v>318010</v>
      </c>
      <c r="AO186">
        <v>0</v>
      </c>
      <c r="AP186">
        <v>318010</v>
      </c>
      <c r="AQ186">
        <v>-2065715</v>
      </c>
      <c r="AR186">
        <v>0</v>
      </c>
      <c r="AS186">
        <v>-2065715</v>
      </c>
      <c r="AT186">
        <v>-582532</v>
      </c>
      <c r="AU186">
        <v>0</v>
      </c>
      <c r="AV186">
        <v>-582532</v>
      </c>
      <c r="AW186">
        <v>-18516</v>
      </c>
      <c r="AX186">
        <v>0</v>
      </c>
      <c r="AY186">
        <v>-18516</v>
      </c>
      <c r="AZ186">
        <v>-4272</v>
      </c>
      <c r="BA186">
        <v>0</v>
      </c>
      <c r="BB186">
        <v>-4272</v>
      </c>
      <c r="BC186">
        <v>-2671035</v>
      </c>
      <c r="BD186">
        <v>0</v>
      </c>
      <c r="BE186">
        <v>0</v>
      </c>
      <c r="BF186">
        <v>0</v>
      </c>
      <c r="BG186">
        <v>-2671035</v>
      </c>
      <c r="BH186">
        <v>0</v>
      </c>
      <c r="BI186">
        <v>-2671035</v>
      </c>
      <c r="BJ186">
        <v>0</v>
      </c>
      <c r="BK186">
        <v>0</v>
      </c>
      <c r="BL186">
        <v>0</v>
      </c>
      <c r="BM186">
        <v>-266857</v>
      </c>
      <c r="BN186">
        <v>0</v>
      </c>
      <c r="BO186">
        <v>-266857</v>
      </c>
      <c r="BP186">
        <v>-266857</v>
      </c>
      <c r="BQ186">
        <v>0</v>
      </c>
      <c r="BR186">
        <v>0</v>
      </c>
      <c r="BS186">
        <v>0</v>
      </c>
      <c r="BT186">
        <v>-266857</v>
      </c>
      <c r="BU186">
        <v>0</v>
      </c>
      <c r="BV186">
        <v>-266857</v>
      </c>
      <c r="BW186">
        <v>-29278</v>
      </c>
      <c r="BX186">
        <v>0</v>
      </c>
      <c r="BY186">
        <v>-29278</v>
      </c>
      <c r="BZ186">
        <v>-13837</v>
      </c>
      <c r="CA186">
        <v>0</v>
      </c>
      <c r="CB186">
        <v>-13837</v>
      </c>
      <c r="CC186">
        <v>-220</v>
      </c>
      <c r="CD186">
        <v>0</v>
      </c>
      <c r="CE186">
        <v>-220</v>
      </c>
      <c r="CF186">
        <v>0</v>
      </c>
      <c r="CG186">
        <v>0</v>
      </c>
      <c r="CH186">
        <v>0</v>
      </c>
      <c r="CI186">
        <v>0</v>
      </c>
      <c r="CJ186">
        <v>0</v>
      </c>
      <c r="CK186">
        <v>0</v>
      </c>
      <c r="CL186">
        <v>0</v>
      </c>
      <c r="CM186">
        <v>0</v>
      </c>
      <c r="CN186">
        <v>0</v>
      </c>
      <c r="CO186">
        <v>0</v>
      </c>
      <c r="CP186">
        <v>0</v>
      </c>
      <c r="CQ186">
        <v>-43335</v>
      </c>
      <c r="CR186">
        <v>0</v>
      </c>
      <c r="CS186">
        <v>0</v>
      </c>
      <c r="CT186">
        <v>0</v>
      </c>
      <c r="CU186">
        <v>-43335</v>
      </c>
      <c r="CV186">
        <v>0</v>
      </c>
      <c r="CW186">
        <v>-43335</v>
      </c>
      <c r="CX186">
        <v>0</v>
      </c>
      <c r="CY186">
        <v>0</v>
      </c>
      <c r="CZ186">
        <v>0</v>
      </c>
      <c r="DA186">
        <v>0</v>
      </c>
      <c r="DB186">
        <v>0</v>
      </c>
      <c r="DC186">
        <v>0</v>
      </c>
      <c r="DD186">
        <v>-4272</v>
      </c>
      <c r="DE186">
        <v>0</v>
      </c>
      <c r="DF186">
        <v>-4272</v>
      </c>
      <c r="DG186">
        <v>0</v>
      </c>
      <c r="DH186">
        <v>0</v>
      </c>
      <c r="DI186">
        <v>0</v>
      </c>
      <c r="DJ186">
        <v>-4272</v>
      </c>
      <c r="DK186">
        <v>0</v>
      </c>
      <c r="DL186">
        <v>0</v>
      </c>
      <c r="DM186">
        <v>0</v>
      </c>
      <c r="DN186">
        <v>-4272</v>
      </c>
      <c r="DO186">
        <v>0</v>
      </c>
      <c r="DP186">
        <v>-4272</v>
      </c>
      <c r="DQ186">
        <v>17079230</v>
      </c>
      <c r="DR186">
        <v>0</v>
      </c>
      <c r="DS186">
        <v>17079230</v>
      </c>
    </row>
    <row r="187" spans="1:123" ht="12.75" x14ac:dyDescent="0.2">
      <c r="A187" s="468">
        <v>180</v>
      </c>
      <c r="B187" s="473" t="s">
        <v>241</v>
      </c>
      <c r="C187" s="403" t="s">
        <v>529</v>
      </c>
      <c r="D187" s="474" t="s">
        <v>905</v>
      </c>
      <c r="E187" s="480" t="s">
        <v>562</v>
      </c>
      <c r="F187" t="s">
        <v>926</v>
      </c>
      <c r="G187">
        <v>156901824</v>
      </c>
      <c r="H187">
        <v>137250</v>
      </c>
      <c r="I187">
        <v>157039074</v>
      </c>
      <c r="J187">
        <v>46.6</v>
      </c>
      <c r="K187">
        <v>73116250</v>
      </c>
      <c r="L187">
        <v>63959</v>
      </c>
      <c r="M187">
        <v>-1717455</v>
      </c>
      <c r="N187">
        <v>0</v>
      </c>
      <c r="O187">
        <v>71398795</v>
      </c>
      <c r="P187">
        <v>63959</v>
      </c>
      <c r="Q187">
        <v>71462754</v>
      </c>
      <c r="R187">
        <v>-2544842</v>
      </c>
      <c r="S187">
        <v>0</v>
      </c>
      <c r="T187">
        <v>-2544842</v>
      </c>
      <c r="U187">
        <v>9192692</v>
      </c>
      <c r="V187">
        <v>0</v>
      </c>
      <c r="W187">
        <v>9192692</v>
      </c>
      <c r="X187">
        <v>6647850</v>
      </c>
      <c r="Y187">
        <v>0</v>
      </c>
      <c r="Z187">
        <v>0</v>
      </c>
      <c r="AA187">
        <v>0</v>
      </c>
      <c r="AB187">
        <v>6647850</v>
      </c>
      <c r="AC187">
        <v>0</v>
      </c>
      <c r="AD187">
        <v>6647850</v>
      </c>
      <c r="AE187">
        <v>-6647850</v>
      </c>
      <c r="AF187">
        <v>0</v>
      </c>
      <c r="AG187">
        <v>-6647850</v>
      </c>
      <c r="AH187">
        <v>-4180240</v>
      </c>
      <c r="AI187">
        <v>0</v>
      </c>
      <c r="AJ187">
        <v>-4180240</v>
      </c>
      <c r="AK187">
        <v>-57120</v>
      </c>
      <c r="AL187">
        <v>0</v>
      </c>
      <c r="AM187">
        <v>-57120</v>
      </c>
      <c r="AN187">
        <v>1503937</v>
      </c>
      <c r="AO187">
        <v>1156</v>
      </c>
      <c r="AP187">
        <v>1505093</v>
      </c>
      <c r="AQ187">
        <v>-2676303</v>
      </c>
      <c r="AR187">
        <v>1156</v>
      </c>
      <c r="AS187">
        <v>-2675147</v>
      </c>
      <c r="AT187">
        <v>-4134508</v>
      </c>
      <c r="AU187">
        <v>0</v>
      </c>
      <c r="AV187">
        <v>-4134508</v>
      </c>
      <c r="AW187">
        <v>-87511</v>
      </c>
      <c r="AX187">
        <v>0</v>
      </c>
      <c r="AY187">
        <v>-87511</v>
      </c>
      <c r="AZ187">
        <v>-629</v>
      </c>
      <c r="BA187">
        <v>0</v>
      </c>
      <c r="BB187">
        <v>-629</v>
      </c>
      <c r="BC187">
        <v>-6898951</v>
      </c>
      <c r="BD187">
        <v>1156</v>
      </c>
      <c r="BE187">
        <v>0</v>
      </c>
      <c r="BF187">
        <v>0</v>
      </c>
      <c r="BG187">
        <v>-6898951</v>
      </c>
      <c r="BH187">
        <v>1156</v>
      </c>
      <c r="BI187">
        <v>-6897795</v>
      </c>
      <c r="BJ187">
        <v>-64000</v>
      </c>
      <c r="BK187">
        <v>0</v>
      </c>
      <c r="BL187">
        <v>-64000</v>
      </c>
      <c r="BM187">
        <v>-1815915</v>
      </c>
      <c r="BN187">
        <v>0</v>
      </c>
      <c r="BO187">
        <v>-1815915</v>
      </c>
      <c r="BP187">
        <v>-1879915</v>
      </c>
      <c r="BQ187">
        <v>0</v>
      </c>
      <c r="BR187">
        <v>0</v>
      </c>
      <c r="BS187">
        <v>0</v>
      </c>
      <c r="BT187">
        <v>-1879915</v>
      </c>
      <c r="BU187">
        <v>0</v>
      </c>
      <c r="BV187">
        <v>-1879915</v>
      </c>
      <c r="BW187">
        <v>-116418</v>
      </c>
      <c r="BX187">
        <v>0</v>
      </c>
      <c r="BY187">
        <v>-116418</v>
      </c>
      <c r="BZ187">
        <v>-260669</v>
      </c>
      <c r="CA187">
        <v>0</v>
      </c>
      <c r="CB187">
        <v>-260669</v>
      </c>
      <c r="CC187">
        <v>-2808</v>
      </c>
      <c r="CD187">
        <v>0</v>
      </c>
      <c r="CE187">
        <v>-2808</v>
      </c>
      <c r="CF187">
        <v>-607</v>
      </c>
      <c r="CG187">
        <v>0</v>
      </c>
      <c r="CH187">
        <v>-607</v>
      </c>
      <c r="CI187">
        <v>0</v>
      </c>
      <c r="CJ187">
        <v>0</v>
      </c>
      <c r="CK187">
        <v>0</v>
      </c>
      <c r="CL187">
        <v>-87900</v>
      </c>
      <c r="CM187">
        <v>-65115</v>
      </c>
      <c r="CN187">
        <v>-153015</v>
      </c>
      <c r="CO187">
        <v>-65115</v>
      </c>
      <c r="CP187">
        <v>0</v>
      </c>
      <c r="CQ187">
        <v>-468402</v>
      </c>
      <c r="CR187">
        <v>-65115</v>
      </c>
      <c r="CS187">
        <v>0</v>
      </c>
      <c r="CT187">
        <v>0</v>
      </c>
      <c r="CU187">
        <v>-468402</v>
      </c>
      <c r="CV187">
        <v>-65115</v>
      </c>
      <c r="CW187">
        <v>-533517</v>
      </c>
      <c r="CX187">
        <v>-34248</v>
      </c>
      <c r="CY187">
        <v>0</v>
      </c>
      <c r="CZ187">
        <v>-34248</v>
      </c>
      <c r="DA187">
        <v>-34131</v>
      </c>
      <c r="DB187">
        <v>0</v>
      </c>
      <c r="DC187">
        <v>-34131</v>
      </c>
      <c r="DD187">
        <v>-607</v>
      </c>
      <c r="DE187">
        <v>0</v>
      </c>
      <c r="DF187">
        <v>-607</v>
      </c>
      <c r="DG187">
        <v>-3000</v>
      </c>
      <c r="DH187">
        <v>0</v>
      </c>
      <c r="DI187">
        <v>-3000</v>
      </c>
      <c r="DJ187">
        <v>-71986</v>
      </c>
      <c r="DK187">
        <v>0</v>
      </c>
      <c r="DL187">
        <v>0</v>
      </c>
      <c r="DM187">
        <v>0</v>
      </c>
      <c r="DN187">
        <v>-71986</v>
      </c>
      <c r="DO187">
        <v>0</v>
      </c>
      <c r="DP187">
        <v>-71986</v>
      </c>
      <c r="DQ187">
        <v>68727391</v>
      </c>
      <c r="DR187">
        <v>0</v>
      </c>
      <c r="DS187">
        <v>68727391</v>
      </c>
    </row>
    <row r="188" spans="1:123" ht="12.75" x14ac:dyDescent="0.2">
      <c r="A188" s="468">
        <v>181</v>
      </c>
      <c r="B188" s="473" t="s">
        <v>243</v>
      </c>
      <c r="C188" s="403" t="s">
        <v>897</v>
      </c>
      <c r="D188" s="474" t="s">
        <v>901</v>
      </c>
      <c r="E188" s="480" t="s">
        <v>242</v>
      </c>
      <c r="F188" t="s">
        <v>926</v>
      </c>
      <c r="G188">
        <v>101569388</v>
      </c>
      <c r="H188">
        <v>0</v>
      </c>
      <c r="I188">
        <v>101569388</v>
      </c>
      <c r="J188">
        <v>46.6</v>
      </c>
      <c r="K188">
        <v>47331335</v>
      </c>
      <c r="L188">
        <v>0</v>
      </c>
      <c r="M188">
        <v>-200000</v>
      </c>
      <c r="N188">
        <v>0</v>
      </c>
      <c r="O188">
        <v>47131335</v>
      </c>
      <c r="P188">
        <v>0</v>
      </c>
      <c r="Q188">
        <v>47131335</v>
      </c>
      <c r="R188">
        <v>-1767985</v>
      </c>
      <c r="S188">
        <v>0</v>
      </c>
      <c r="T188">
        <v>-1767985</v>
      </c>
      <c r="U188">
        <v>1939945</v>
      </c>
      <c r="V188">
        <v>0</v>
      </c>
      <c r="W188">
        <v>1939945</v>
      </c>
      <c r="X188">
        <v>171960</v>
      </c>
      <c r="Y188">
        <v>0</v>
      </c>
      <c r="Z188">
        <v>0</v>
      </c>
      <c r="AA188">
        <v>0</v>
      </c>
      <c r="AB188">
        <v>171960</v>
      </c>
      <c r="AC188">
        <v>0</v>
      </c>
      <c r="AD188">
        <v>171960</v>
      </c>
      <c r="AE188">
        <v>-171960</v>
      </c>
      <c r="AF188">
        <v>0</v>
      </c>
      <c r="AG188">
        <v>-171960</v>
      </c>
      <c r="AH188">
        <v>-3742755</v>
      </c>
      <c r="AI188">
        <v>0</v>
      </c>
      <c r="AJ188">
        <v>-3742755</v>
      </c>
      <c r="AK188">
        <v>0</v>
      </c>
      <c r="AL188">
        <v>0</v>
      </c>
      <c r="AM188">
        <v>0</v>
      </c>
      <c r="AN188">
        <v>759564</v>
      </c>
      <c r="AO188">
        <v>0</v>
      </c>
      <c r="AP188">
        <v>759564</v>
      </c>
      <c r="AQ188">
        <v>-2983191</v>
      </c>
      <c r="AR188">
        <v>0</v>
      </c>
      <c r="AS188">
        <v>-2983191</v>
      </c>
      <c r="AT188">
        <v>-3129760</v>
      </c>
      <c r="AU188">
        <v>0</v>
      </c>
      <c r="AV188">
        <v>-3129760</v>
      </c>
      <c r="AW188">
        <v>-35023</v>
      </c>
      <c r="AX188">
        <v>0</v>
      </c>
      <c r="AY188">
        <v>-35023</v>
      </c>
      <c r="AZ188">
        <v>-23377</v>
      </c>
      <c r="BA188">
        <v>0</v>
      </c>
      <c r="BB188">
        <v>-23377</v>
      </c>
      <c r="BC188">
        <v>-6171351</v>
      </c>
      <c r="BD188">
        <v>0</v>
      </c>
      <c r="BE188">
        <v>-70000</v>
      </c>
      <c r="BF188">
        <v>0</v>
      </c>
      <c r="BG188">
        <v>-6241351</v>
      </c>
      <c r="BH188">
        <v>0</v>
      </c>
      <c r="BI188">
        <v>-6241351</v>
      </c>
      <c r="BJ188">
        <v>-30000</v>
      </c>
      <c r="BK188">
        <v>0</v>
      </c>
      <c r="BL188">
        <v>-30000</v>
      </c>
      <c r="BM188">
        <v>-1068897</v>
      </c>
      <c r="BN188">
        <v>0</v>
      </c>
      <c r="BO188">
        <v>-1068897</v>
      </c>
      <c r="BP188">
        <v>-1098897</v>
      </c>
      <c r="BQ188">
        <v>0</v>
      </c>
      <c r="BR188">
        <v>-250000</v>
      </c>
      <c r="BS188">
        <v>0</v>
      </c>
      <c r="BT188">
        <v>-1348897</v>
      </c>
      <c r="BU188">
        <v>0</v>
      </c>
      <c r="BV188">
        <v>-1348897</v>
      </c>
      <c r="BW188">
        <v>-171263</v>
      </c>
      <c r="BX188">
        <v>0</v>
      </c>
      <c r="BY188">
        <v>-171263</v>
      </c>
      <c r="BZ188">
        <v>-89362</v>
      </c>
      <c r="CA188">
        <v>0</v>
      </c>
      <c r="CB188">
        <v>-89362</v>
      </c>
      <c r="CC188">
        <v>-7377</v>
      </c>
      <c r="CD188">
        <v>0</v>
      </c>
      <c r="CE188">
        <v>-7377</v>
      </c>
      <c r="CF188">
        <v>-9753</v>
      </c>
      <c r="CG188">
        <v>0</v>
      </c>
      <c r="CH188">
        <v>-9753</v>
      </c>
      <c r="CI188">
        <v>-7434</v>
      </c>
      <c r="CJ188">
        <v>0</v>
      </c>
      <c r="CK188">
        <v>-7434</v>
      </c>
      <c r="CL188">
        <v>0</v>
      </c>
      <c r="CM188">
        <v>0</v>
      </c>
      <c r="CN188">
        <v>0</v>
      </c>
      <c r="CO188">
        <v>0</v>
      </c>
      <c r="CP188">
        <v>0</v>
      </c>
      <c r="CQ188">
        <v>-285189</v>
      </c>
      <c r="CR188">
        <v>0</v>
      </c>
      <c r="CS188">
        <v>-5000</v>
      </c>
      <c r="CT188">
        <v>0</v>
      </c>
      <c r="CU188">
        <v>-290189</v>
      </c>
      <c r="CV188">
        <v>0</v>
      </c>
      <c r="CW188">
        <v>-290189</v>
      </c>
      <c r="CX188">
        <v>0</v>
      </c>
      <c r="CY188">
        <v>0</v>
      </c>
      <c r="CZ188">
        <v>0</v>
      </c>
      <c r="DA188">
        <v>-11000</v>
      </c>
      <c r="DB188">
        <v>0</v>
      </c>
      <c r="DC188">
        <v>-11000</v>
      </c>
      <c r="DD188">
        <v>-4000</v>
      </c>
      <c r="DE188">
        <v>0</v>
      </c>
      <c r="DF188">
        <v>-4000</v>
      </c>
      <c r="DG188">
        <v>-1500</v>
      </c>
      <c r="DH188">
        <v>0</v>
      </c>
      <c r="DI188">
        <v>-1500</v>
      </c>
      <c r="DJ188">
        <v>-16500</v>
      </c>
      <c r="DK188">
        <v>0</v>
      </c>
      <c r="DL188">
        <v>0</v>
      </c>
      <c r="DM188">
        <v>0</v>
      </c>
      <c r="DN188">
        <v>-16500</v>
      </c>
      <c r="DO188">
        <v>0</v>
      </c>
      <c r="DP188">
        <v>-16500</v>
      </c>
      <c r="DQ188">
        <v>39406358</v>
      </c>
      <c r="DR188">
        <v>0</v>
      </c>
      <c r="DS188">
        <v>39406358</v>
      </c>
    </row>
    <row r="189" spans="1:123" ht="12.75" x14ac:dyDescent="0.2">
      <c r="A189" s="468">
        <v>182</v>
      </c>
      <c r="B189" s="473" t="s">
        <v>245</v>
      </c>
      <c r="C189" s="403" t="s">
        <v>897</v>
      </c>
      <c r="D189" s="474" t="s">
        <v>900</v>
      </c>
      <c r="E189" s="480" t="s">
        <v>244</v>
      </c>
      <c r="F189" t="s">
        <v>926</v>
      </c>
      <c r="G189">
        <v>69451269</v>
      </c>
      <c r="H189">
        <v>0</v>
      </c>
      <c r="I189">
        <v>69451269</v>
      </c>
      <c r="J189">
        <v>46.6</v>
      </c>
      <c r="K189">
        <v>32364291</v>
      </c>
      <c r="L189">
        <v>0</v>
      </c>
      <c r="M189">
        <v>647286</v>
      </c>
      <c r="N189">
        <v>0</v>
      </c>
      <c r="O189">
        <v>33011577</v>
      </c>
      <c r="P189">
        <v>0</v>
      </c>
      <c r="Q189">
        <v>33011577</v>
      </c>
      <c r="R189">
        <v>-1606419</v>
      </c>
      <c r="S189">
        <v>0</v>
      </c>
      <c r="T189">
        <v>-1606419</v>
      </c>
      <c r="U189">
        <v>625802</v>
      </c>
      <c r="V189">
        <v>0</v>
      </c>
      <c r="W189">
        <v>625802</v>
      </c>
      <c r="X189">
        <v>-980617</v>
      </c>
      <c r="Y189">
        <v>0</v>
      </c>
      <c r="Z189">
        <v>0</v>
      </c>
      <c r="AA189">
        <v>0</v>
      </c>
      <c r="AB189">
        <v>-980617</v>
      </c>
      <c r="AC189">
        <v>0</v>
      </c>
      <c r="AD189">
        <v>-980617</v>
      </c>
      <c r="AE189">
        <v>980617</v>
      </c>
      <c r="AF189">
        <v>0</v>
      </c>
      <c r="AG189">
        <v>980617</v>
      </c>
      <c r="AH189">
        <v>-2968712</v>
      </c>
      <c r="AI189">
        <v>0</v>
      </c>
      <c r="AJ189">
        <v>-2968712</v>
      </c>
      <c r="AK189">
        <v>-7283</v>
      </c>
      <c r="AL189">
        <v>0</v>
      </c>
      <c r="AM189">
        <v>-7283</v>
      </c>
      <c r="AN189">
        <v>609347</v>
      </c>
      <c r="AO189">
        <v>0</v>
      </c>
      <c r="AP189">
        <v>609347</v>
      </c>
      <c r="AQ189">
        <v>-2359365</v>
      </c>
      <c r="AR189">
        <v>0</v>
      </c>
      <c r="AS189">
        <v>-2359365</v>
      </c>
      <c r="AT189">
        <v>-1840076</v>
      </c>
      <c r="AU189">
        <v>0</v>
      </c>
      <c r="AV189">
        <v>-1840076</v>
      </c>
      <c r="AW189">
        <v>-29288</v>
      </c>
      <c r="AX189">
        <v>0</v>
      </c>
      <c r="AY189">
        <v>-29288</v>
      </c>
      <c r="AZ189">
        <v>-34020</v>
      </c>
      <c r="BA189">
        <v>0</v>
      </c>
      <c r="BB189">
        <v>-34020</v>
      </c>
      <c r="BC189">
        <v>-4262749</v>
      </c>
      <c r="BD189">
        <v>0</v>
      </c>
      <c r="BE189">
        <v>-36154</v>
      </c>
      <c r="BF189">
        <v>0</v>
      </c>
      <c r="BG189">
        <v>-4298903</v>
      </c>
      <c r="BH189">
        <v>0</v>
      </c>
      <c r="BI189">
        <v>-4298903</v>
      </c>
      <c r="BJ189">
        <v>0</v>
      </c>
      <c r="BK189">
        <v>0</v>
      </c>
      <c r="BL189">
        <v>0</v>
      </c>
      <c r="BM189">
        <v>-538758</v>
      </c>
      <c r="BN189">
        <v>0</v>
      </c>
      <c r="BO189">
        <v>-538758</v>
      </c>
      <c r="BP189">
        <v>-538758</v>
      </c>
      <c r="BQ189">
        <v>0</v>
      </c>
      <c r="BR189">
        <v>-349517</v>
      </c>
      <c r="BS189">
        <v>0</v>
      </c>
      <c r="BT189">
        <v>-888275</v>
      </c>
      <c r="BU189">
        <v>0</v>
      </c>
      <c r="BV189">
        <v>-888275</v>
      </c>
      <c r="BW189">
        <v>-31245</v>
      </c>
      <c r="BX189">
        <v>0</v>
      </c>
      <c r="BY189">
        <v>-31245</v>
      </c>
      <c r="BZ189">
        <v>-14353</v>
      </c>
      <c r="CA189">
        <v>0</v>
      </c>
      <c r="CB189">
        <v>-14353</v>
      </c>
      <c r="CC189">
        <v>0</v>
      </c>
      <c r="CD189">
        <v>0</v>
      </c>
      <c r="CE189">
        <v>0</v>
      </c>
      <c r="CF189">
        <v>0</v>
      </c>
      <c r="CG189">
        <v>0</v>
      </c>
      <c r="CH189">
        <v>0</v>
      </c>
      <c r="CI189">
        <v>0</v>
      </c>
      <c r="CJ189">
        <v>0</v>
      </c>
      <c r="CK189">
        <v>0</v>
      </c>
      <c r="CL189">
        <v>0</v>
      </c>
      <c r="CM189">
        <v>0</v>
      </c>
      <c r="CN189">
        <v>0</v>
      </c>
      <c r="CO189">
        <v>0</v>
      </c>
      <c r="CP189">
        <v>0</v>
      </c>
      <c r="CQ189">
        <v>-45598</v>
      </c>
      <c r="CR189">
        <v>0</v>
      </c>
      <c r="CS189">
        <v>-3946</v>
      </c>
      <c r="CT189">
        <v>0</v>
      </c>
      <c r="CU189">
        <v>-49544</v>
      </c>
      <c r="CV189">
        <v>0</v>
      </c>
      <c r="CW189">
        <v>-49544</v>
      </c>
      <c r="CX189">
        <v>-76891</v>
      </c>
      <c r="CY189">
        <v>0</v>
      </c>
      <c r="CZ189">
        <v>-76891</v>
      </c>
      <c r="DA189">
        <v>-1213</v>
      </c>
      <c r="DB189">
        <v>0</v>
      </c>
      <c r="DC189">
        <v>-1213</v>
      </c>
      <c r="DD189">
        <v>-34020</v>
      </c>
      <c r="DE189">
        <v>0</v>
      </c>
      <c r="DF189">
        <v>-34020</v>
      </c>
      <c r="DG189">
        <v>-1500</v>
      </c>
      <c r="DH189">
        <v>0</v>
      </c>
      <c r="DI189">
        <v>-1500</v>
      </c>
      <c r="DJ189">
        <v>-113624</v>
      </c>
      <c r="DK189">
        <v>0</v>
      </c>
      <c r="DL189">
        <v>-36346</v>
      </c>
      <c r="DM189">
        <v>0</v>
      </c>
      <c r="DN189">
        <v>-149970</v>
      </c>
      <c r="DO189">
        <v>0</v>
      </c>
      <c r="DP189">
        <v>-149970</v>
      </c>
      <c r="DQ189">
        <v>26644268</v>
      </c>
      <c r="DR189">
        <v>0</v>
      </c>
      <c r="DS189">
        <v>26644268</v>
      </c>
    </row>
    <row r="190" spans="1:123" ht="12.75" x14ac:dyDescent="0.2">
      <c r="A190" s="468">
        <v>183</v>
      </c>
      <c r="B190" s="473" t="s">
        <v>247</v>
      </c>
      <c r="C190" s="403" t="s">
        <v>529</v>
      </c>
      <c r="D190" s="474" t="s">
        <v>905</v>
      </c>
      <c r="E190" s="480" t="s">
        <v>563</v>
      </c>
      <c r="F190" t="s">
        <v>926</v>
      </c>
      <c r="G190">
        <v>189366149</v>
      </c>
      <c r="H190">
        <v>6255100</v>
      </c>
      <c r="I190">
        <v>195621249</v>
      </c>
      <c r="J190">
        <v>46.6</v>
      </c>
      <c r="K190">
        <v>88244625</v>
      </c>
      <c r="L190">
        <v>2914877</v>
      </c>
      <c r="M190">
        <v>-676692</v>
      </c>
      <c r="N190">
        <v>0</v>
      </c>
      <c r="O190">
        <v>87567933</v>
      </c>
      <c r="P190">
        <v>2914877</v>
      </c>
      <c r="Q190">
        <v>90482810</v>
      </c>
      <c r="R190">
        <v>-1937635</v>
      </c>
      <c r="S190">
        <v>-7575</v>
      </c>
      <c r="T190">
        <v>-1945210</v>
      </c>
      <c r="U190">
        <v>11390798</v>
      </c>
      <c r="V190">
        <v>64193</v>
      </c>
      <c r="W190">
        <v>11454991</v>
      </c>
      <c r="X190">
        <v>9453163</v>
      </c>
      <c r="Y190">
        <v>56618</v>
      </c>
      <c r="Z190">
        <v>0</v>
      </c>
      <c r="AA190">
        <v>0</v>
      </c>
      <c r="AB190">
        <v>9453163</v>
      </c>
      <c r="AC190">
        <v>56618</v>
      </c>
      <c r="AD190">
        <v>9509781</v>
      </c>
      <c r="AE190">
        <v>-9453163</v>
      </c>
      <c r="AF190">
        <v>-56618</v>
      </c>
      <c r="AG190">
        <v>-9509781</v>
      </c>
      <c r="AH190">
        <v>-4535250</v>
      </c>
      <c r="AI190">
        <v>-28506</v>
      </c>
      <c r="AJ190">
        <v>-4563756</v>
      </c>
      <c r="AK190">
        <v>-28487</v>
      </c>
      <c r="AL190">
        <v>0</v>
      </c>
      <c r="AM190">
        <v>-28487</v>
      </c>
      <c r="AN190">
        <v>1938748</v>
      </c>
      <c r="AO190">
        <v>73939</v>
      </c>
      <c r="AP190">
        <v>2012687</v>
      </c>
      <c r="AQ190">
        <v>-2596502</v>
      </c>
      <c r="AR190">
        <v>45433</v>
      </c>
      <c r="AS190">
        <v>-2551069</v>
      </c>
      <c r="AT190">
        <v>-2478057</v>
      </c>
      <c r="AU190">
        <v>0</v>
      </c>
      <c r="AV190">
        <v>-2478057</v>
      </c>
      <c r="AW190">
        <v>-37692</v>
      </c>
      <c r="AX190">
        <v>0</v>
      </c>
      <c r="AY190">
        <v>-37692</v>
      </c>
      <c r="AZ190">
        <v>-23407</v>
      </c>
      <c r="BA190">
        <v>0</v>
      </c>
      <c r="BB190">
        <v>-23407</v>
      </c>
      <c r="BC190">
        <v>-5135658</v>
      </c>
      <c r="BD190">
        <v>45433</v>
      </c>
      <c r="BE190">
        <v>0</v>
      </c>
      <c r="BF190">
        <v>0</v>
      </c>
      <c r="BG190">
        <v>-5135658</v>
      </c>
      <c r="BH190">
        <v>45433</v>
      </c>
      <c r="BI190">
        <v>-5090225</v>
      </c>
      <c r="BJ190">
        <v>-96062</v>
      </c>
      <c r="BK190">
        <v>0</v>
      </c>
      <c r="BL190">
        <v>-96062</v>
      </c>
      <c r="BM190">
        <v>-1551323</v>
      </c>
      <c r="BN190">
        <v>-975962</v>
      </c>
      <c r="BO190">
        <v>-2527285</v>
      </c>
      <c r="BP190">
        <v>-1647385</v>
      </c>
      <c r="BQ190">
        <v>-975962</v>
      </c>
      <c r="BR190">
        <v>0</v>
      </c>
      <c r="BS190">
        <v>0</v>
      </c>
      <c r="BT190">
        <v>-1647385</v>
      </c>
      <c r="BU190">
        <v>-975962</v>
      </c>
      <c r="BV190">
        <v>-2623347</v>
      </c>
      <c r="BW190">
        <v>-80918</v>
      </c>
      <c r="BX190">
        <v>0</v>
      </c>
      <c r="BY190">
        <v>-80918</v>
      </c>
      <c r="BZ190">
        <v>-118993</v>
      </c>
      <c r="CA190">
        <v>0</v>
      </c>
      <c r="CB190">
        <v>-118993</v>
      </c>
      <c r="CC190">
        <v>-3294</v>
      </c>
      <c r="CD190">
        <v>0</v>
      </c>
      <c r="CE190">
        <v>-3294</v>
      </c>
      <c r="CF190">
        <v>-22484</v>
      </c>
      <c r="CG190">
        <v>0</v>
      </c>
      <c r="CH190">
        <v>-22484</v>
      </c>
      <c r="CI190">
        <v>-1194</v>
      </c>
      <c r="CJ190">
        <v>0</v>
      </c>
      <c r="CK190">
        <v>-1194</v>
      </c>
      <c r="CL190">
        <v>0</v>
      </c>
      <c r="CM190">
        <v>0</v>
      </c>
      <c r="CN190">
        <v>0</v>
      </c>
      <c r="CO190">
        <v>0</v>
      </c>
      <c r="CP190">
        <v>0</v>
      </c>
      <c r="CQ190">
        <v>-226883</v>
      </c>
      <c r="CR190">
        <v>0</v>
      </c>
      <c r="CS190">
        <v>0</v>
      </c>
      <c r="CT190">
        <v>0</v>
      </c>
      <c r="CU190">
        <v>-226883</v>
      </c>
      <c r="CV190">
        <v>0</v>
      </c>
      <c r="CW190">
        <v>-226883</v>
      </c>
      <c r="CX190">
        <v>-17513</v>
      </c>
      <c r="CY190">
        <v>0</v>
      </c>
      <c r="CZ190">
        <v>-17513</v>
      </c>
      <c r="DA190">
        <v>-88039</v>
      </c>
      <c r="DB190">
        <v>0</v>
      </c>
      <c r="DC190">
        <v>-88039</v>
      </c>
      <c r="DD190">
        <v>-22484</v>
      </c>
      <c r="DE190">
        <v>0</v>
      </c>
      <c r="DF190">
        <v>-22484</v>
      </c>
      <c r="DG190">
        <v>-1500</v>
      </c>
      <c r="DH190">
        <v>0</v>
      </c>
      <c r="DI190">
        <v>-1500</v>
      </c>
      <c r="DJ190">
        <v>-129536</v>
      </c>
      <c r="DK190">
        <v>0</v>
      </c>
      <c r="DL190">
        <v>0</v>
      </c>
      <c r="DM190">
        <v>0</v>
      </c>
      <c r="DN190">
        <v>-129536</v>
      </c>
      <c r="DO190">
        <v>0</v>
      </c>
      <c r="DP190">
        <v>-129536</v>
      </c>
      <c r="DQ190">
        <v>89881634</v>
      </c>
      <c r="DR190">
        <v>2040966</v>
      </c>
      <c r="DS190">
        <v>91922600</v>
      </c>
    </row>
    <row r="191" spans="1:123" ht="12.75" x14ac:dyDescent="0.2">
      <c r="A191" s="468">
        <v>184</v>
      </c>
      <c r="B191" s="473" t="s">
        <v>249</v>
      </c>
      <c r="C191" s="403" t="s">
        <v>897</v>
      </c>
      <c r="D191" s="474" t="s">
        <v>901</v>
      </c>
      <c r="E191" s="480" t="s">
        <v>248</v>
      </c>
      <c r="F191" t="s">
        <v>926</v>
      </c>
      <c r="G191">
        <v>78774136</v>
      </c>
      <c r="H191">
        <v>91500</v>
      </c>
      <c r="I191">
        <v>78865636</v>
      </c>
      <c r="J191">
        <v>46.6</v>
      </c>
      <c r="K191">
        <v>36708747</v>
      </c>
      <c r="L191">
        <v>42639</v>
      </c>
      <c r="M191">
        <v>-1653813</v>
      </c>
      <c r="N191">
        <v>0</v>
      </c>
      <c r="O191">
        <v>35054934</v>
      </c>
      <c r="P191">
        <v>42639</v>
      </c>
      <c r="Q191">
        <v>35097573</v>
      </c>
      <c r="R191">
        <v>-3202992</v>
      </c>
      <c r="S191">
        <v>-17091</v>
      </c>
      <c r="T191">
        <v>-3220083</v>
      </c>
      <c r="U191">
        <v>713895</v>
      </c>
      <c r="V191">
        <v>0</v>
      </c>
      <c r="W191">
        <v>713895</v>
      </c>
      <c r="X191">
        <v>-2489097</v>
      </c>
      <c r="Y191">
        <v>-17091</v>
      </c>
      <c r="Z191">
        <v>0</v>
      </c>
      <c r="AA191">
        <v>0</v>
      </c>
      <c r="AB191">
        <v>-2489097</v>
      </c>
      <c r="AC191">
        <v>-17091</v>
      </c>
      <c r="AD191">
        <v>-2506188</v>
      </c>
      <c r="AE191">
        <v>2489097</v>
      </c>
      <c r="AF191">
        <v>17091</v>
      </c>
      <c r="AG191">
        <v>2506188</v>
      </c>
      <c r="AH191">
        <v>-5586410</v>
      </c>
      <c r="AI191">
        <v>0</v>
      </c>
      <c r="AJ191">
        <v>-5586410</v>
      </c>
      <c r="AK191">
        <v>-781</v>
      </c>
      <c r="AL191">
        <v>0</v>
      </c>
      <c r="AM191">
        <v>-781</v>
      </c>
      <c r="AN191">
        <v>533493</v>
      </c>
      <c r="AO191">
        <v>1189</v>
      </c>
      <c r="AP191">
        <v>534682</v>
      </c>
      <c r="AQ191">
        <v>-5052917</v>
      </c>
      <c r="AR191">
        <v>1189</v>
      </c>
      <c r="AS191">
        <v>-5051728</v>
      </c>
      <c r="AT191">
        <v>-1712439</v>
      </c>
      <c r="AU191">
        <v>0</v>
      </c>
      <c r="AV191">
        <v>-1712439</v>
      </c>
      <c r="AW191">
        <v>-38598</v>
      </c>
      <c r="AX191">
        <v>0</v>
      </c>
      <c r="AY191">
        <v>-38598</v>
      </c>
      <c r="AZ191">
        <v>-70237</v>
      </c>
      <c r="BA191">
        <v>0</v>
      </c>
      <c r="BB191">
        <v>-70237</v>
      </c>
      <c r="BC191">
        <v>-6874191</v>
      </c>
      <c r="BD191">
        <v>1189</v>
      </c>
      <c r="BE191">
        <v>0</v>
      </c>
      <c r="BF191">
        <v>0</v>
      </c>
      <c r="BG191">
        <v>-6874191</v>
      </c>
      <c r="BH191">
        <v>1189</v>
      </c>
      <c r="BI191">
        <v>-6873002</v>
      </c>
      <c r="BJ191">
        <v>0</v>
      </c>
      <c r="BK191">
        <v>0</v>
      </c>
      <c r="BL191">
        <v>0</v>
      </c>
      <c r="BM191">
        <v>-291993</v>
      </c>
      <c r="BN191">
        <v>0</v>
      </c>
      <c r="BO191">
        <v>-291993</v>
      </c>
      <c r="BP191">
        <v>-291993</v>
      </c>
      <c r="BQ191">
        <v>0</v>
      </c>
      <c r="BR191">
        <v>-13000</v>
      </c>
      <c r="BS191">
        <v>0</v>
      </c>
      <c r="BT191">
        <v>-304993</v>
      </c>
      <c r="BU191">
        <v>0</v>
      </c>
      <c r="BV191">
        <v>-304993</v>
      </c>
      <c r="BW191">
        <v>-5564</v>
      </c>
      <c r="BX191">
        <v>0</v>
      </c>
      <c r="BY191">
        <v>-5564</v>
      </c>
      <c r="BZ191">
        <v>0</v>
      </c>
      <c r="CA191">
        <v>0</v>
      </c>
      <c r="CB191">
        <v>0</v>
      </c>
      <c r="CC191">
        <v>0</v>
      </c>
      <c r="CD191">
        <v>0</v>
      </c>
      <c r="CE191">
        <v>0</v>
      </c>
      <c r="CF191">
        <v>0</v>
      </c>
      <c r="CG191">
        <v>0</v>
      </c>
      <c r="CH191">
        <v>0</v>
      </c>
      <c r="CI191">
        <v>0</v>
      </c>
      <c r="CJ191">
        <v>0</v>
      </c>
      <c r="CK191">
        <v>0</v>
      </c>
      <c r="CL191">
        <v>0</v>
      </c>
      <c r="CM191">
        <v>-26737</v>
      </c>
      <c r="CN191">
        <v>-26737</v>
      </c>
      <c r="CO191">
        <v>-26737</v>
      </c>
      <c r="CP191">
        <v>0</v>
      </c>
      <c r="CQ191">
        <v>-5564</v>
      </c>
      <c r="CR191">
        <v>-26737</v>
      </c>
      <c r="CS191">
        <v>0</v>
      </c>
      <c r="CT191">
        <v>0</v>
      </c>
      <c r="CU191">
        <v>-5564</v>
      </c>
      <c r="CV191">
        <v>-26737</v>
      </c>
      <c r="CW191">
        <v>-32301</v>
      </c>
      <c r="CX191">
        <v>0</v>
      </c>
      <c r="CY191">
        <v>0</v>
      </c>
      <c r="CZ191">
        <v>0</v>
      </c>
      <c r="DA191">
        <v>0</v>
      </c>
      <c r="DB191">
        <v>0</v>
      </c>
      <c r="DC191">
        <v>0</v>
      </c>
      <c r="DD191">
        <v>-70237</v>
      </c>
      <c r="DE191">
        <v>0</v>
      </c>
      <c r="DF191">
        <v>-70237</v>
      </c>
      <c r="DG191">
        <v>0</v>
      </c>
      <c r="DH191">
        <v>0</v>
      </c>
      <c r="DI191">
        <v>0</v>
      </c>
      <c r="DJ191">
        <v>-70237</v>
      </c>
      <c r="DK191">
        <v>0</v>
      </c>
      <c r="DL191">
        <v>0</v>
      </c>
      <c r="DM191">
        <v>0</v>
      </c>
      <c r="DN191">
        <v>-70237</v>
      </c>
      <c r="DO191">
        <v>0</v>
      </c>
      <c r="DP191">
        <v>-70237</v>
      </c>
      <c r="DQ191">
        <v>25310852</v>
      </c>
      <c r="DR191">
        <v>0</v>
      </c>
      <c r="DS191">
        <v>25310852</v>
      </c>
    </row>
    <row r="192" spans="1:123" ht="12.75" x14ac:dyDescent="0.2">
      <c r="A192" s="468">
        <v>185</v>
      </c>
      <c r="B192" s="473" t="s">
        <v>251</v>
      </c>
      <c r="C192" s="403" t="s">
        <v>529</v>
      </c>
      <c r="D192" s="474" t="s">
        <v>906</v>
      </c>
      <c r="E192" s="480" t="s">
        <v>531</v>
      </c>
      <c r="F192" t="s">
        <v>926</v>
      </c>
      <c r="G192">
        <v>157591927</v>
      </c>
      <c r="H192">
        <v>1739495</v>
      </c>
      <c r="I192">
        <v>159331422</v>
      </c>
      <c r="J192">
        <v>46.6</v>
      </c>
      <c r="K192">
        <v>73437838</v>
      </c>
      <c r="L192">
        <v>810605</v>
      </c>
      <c r="M192">
        <v>1250259</v>
      </c>
      <c r="N192">
        <v>375711</v>
      </c>
      <c r="O192">
        <v>74688097</v>
      </c>
      <c r="P192">
        <v>1186316</v>
      </c>
      <c r="Q192">
        <v>75874413</v>
      </c>
      <c r="R192">
        <v>-1501284</v>
      </c>
      <c r="S192">
        <v>-17370</v>
      </c>
      <c r="T192">
        <v>-1518654</v>
      </c>
      <c r="U192">
        <v>3098403</v>
      </c>
      <c r="V192">
        <v>112687</v>
      </c>
      <c r="W192">
        <v>3211090</v>
      </c>
      <c r="X192">
        <v>1597119</v>
      </c>
      <c r="Y192">
        <v>95317</v>
      </c>
      <c r="Z192">
        <v>0</v>
      </c>
      <c r="AA192">
        <v>0</v>
      </c>
      <c r="AB192">
        <v>1597119</v>
      </c>
      <c r="AC192">
        <v>95317</v>
      </c>
      <c r="AD192">
        <v>1692436</v>
      </c>
      <c r="AE192">
        <v>-1597119</v>
      </c>
      <c r="AF192">
        <v>-95317</v>
      </c>
      <c r="AG192">
        <v>-1692436</v>
      </c>
      <c r="AH192">
        <v>-6250449</v>
      </c>
      <c r="AI192">
        <v>-89283</v>
      </c>
      <c r="AJ192">
        <v>-6339732</v>
      </c>
      <c r="AK192">
        <v>-19964</v>
      </c>
      <c r="AL192">
        <v>0</v>
      </c>
      <c r="AM192">
        <v>-19964</v>
      </c>
      <c r="AN192">
        <v>1403419</v>
      </c>
      <c r="AO192">
        <v>15856</v>
      </c>
      <c r="AP192">
        <v>1419275</v>
      </c>
      <c r="AQ192">
        <v>-4847030</v>
      </c>
      <c r="AR192">
        <v>-73427</v>
      </c>
      <c r="AS192">
        <v>-4920457</v>
      </c>
      <c r="AT192">
        <v>-5120494</v>
      </c>
      <c r="AU192">
        <v>-171447</v>
      </c>
      <c r="AV192">
        <v>-5291941</v>
      </c>
      <c r="AW192">
        <v>-113715</v>
      </c>
      <c r="AX192">
        <v>0</v>
      </c>
      <c r="AY192">
        <v>-113715</v>
      </c>
      <c r="AZ192">
        <v>-12092</v>
      </c>
      <c r="BA192">
        <v>0</v>
      </c>
      <c r="BB192">
        <v>-12092</v>
      </c>
      <c r="BC192">
        <v>-10093331</v>
      </c>
      <c r="BD192">
        <v>-244874</v>
      </c>
      <c r="BE192">
        <v>-462113</v>
      </c>
      <c r="BF192">
        <v>-190254</v>
      </c>
      <c r="BG192">
        <v>-10555444</v>
      </c>
      <c r="BH192">
        <v>-435128</v>
      </c>
      <c r="BI192">
        <v>-10990572</v>
      </c>
      <c r="BJ192">
        <v>-10000</v>
      </c>
      <c r="BK192">
        <v>0</v>
      </c>
      <c r="BL192">
        <v>-10000</v>
      </c>
      <c r="BM192">
        <v>-2417257</v>
      </c>
      <c r="BN192">
        <v>-18854</v>
      </c>
      <c r="BO192">
        <v>-2436111</v>
      </c>
      <c r="BP192">
        <v>-2427257</v>
      </c>
      <c r="BQ192">
        <v>-18854</v>
      </c>
      <c r="BR192">
        <v>0</v>
      </c>
      <c r="BS192">
        <v>0</v>
      </c>
      <c r="BT192">
        <v>-2427257</v>
      </c>
      <c r="BU192">
        <v>-18854</v>
      </c>
      <c r="BV192">
        <v>-2446111</v>
      </c>
      <c r="BW192">
        <v>-36604</v>
      </c>
      <c r="BX192">
        <v>0</v>
      </c>
      <c r="BY192">
        <v>-36604</v>
      </c>
      <c r="BZ192">
        <v>-225004</v>
      </c>
      <c r="CA192">
        <v>-3926</v>
      </c>
      <c r="CB192">
        <v>-228930</v>
      </c>
      <c r="CC192">
        <v>0</v>
      </c>
      <c r="CD192">
        <v>0</v>
      </c>
      <c r="CE192">
        <v>0</v>
      </c>
      <c r="CF192">
        <v>0</v>
      </c>
      <c r="CG192">
        <v>0</v>
      </c>
      <c r="CH192">
        <v>0</v>
      </c>
      <c r="CI192">
        <v>-751</v>
      </c>
      <c r="CJ192">
        <v>0</v>
      </c>
      <c r="CK192">
        <v>-751</v>
      </c>
      <c r="CL192">
        <v>0</v>
      </c>
      <c r="CM192">
        <v>0</v>
      </c>
      <c r="CN192">
        <v>0</v>
      </c>
      <c r="CO192">
        <v>0</v>
      </c>
      <c r="CP192">
        <v>0</v>
      </c>
      <c r="CQ192">
        <v>-262359</v>
      </c>
      <c r="CR192">
        <v>-3926</v>
      </c>
      <c r="CS192">
        <v>0</v>
      </c>
      <c r="CT192">
        <v>0</v>
      </c>
      <c r="CU192">
        <v>-262359</v>
      </c>
      <c r="CV192">
        <v>-3926</v>
      </c>
      <c r="CW192">
        <v>-266285</v>
      </c>
      <c r="CX192">
        <v>0</v>
      </c>
      <c r="CY192">
        <v>0</v>
      </c>
      <c r="CZ192">
        <v>0</v>
      </c>
      <c r="DA192">
        <v>0</v>
      </c>
      <c r="DB192">
        <v>0</v>
      </c>
      <c r="DC192">
        <v>0</v>
      </c>
      <c r="DD192">
        <v>-12092</v>
      </c>
      <c r="DE192">
        <v>0</v>
      </c>
      <c r="DF192">
        <v>-12092</v>
      </c>
      <c r="DG192">
        <v>-1500</v>
      </c>
      <c r="DH192">
        <v>0</v>
      </c>
      <c r="DI192">
        <v>-1500</v>
      </c>
      <c r="DJ192">
        <v>-13592</v>
      </c>
      <c r="DK192">
        <v>0</v>
      </c>
      <c r="DL192">
        <v>0</v>
      </c>
      <c r="DM192">
        <v>0</v>
      </c>
      <c r="DN192">
        <v>-13592</v>
      </c>
      <c r="DO192">
        <v>0</v>
      </c>
      <c r="DP192">
        <v>-13592</v>
      </c>
      <c r="DQ192">
        <v>63026564</v>
      </c>
      <c r="DR192">
        <v>823725</v>
      </c>
      <c r="DS192">
        <v>63850289</v>
      </c>
    </row>
    <row r="193" spans="1:123" ht="12.75" x14ac:dyDescent="0.2">
      <c r="A193" s="468">
        <v>186</v>
      </c>
      <c r="B193" s="473" t="s">
        <v>253</v>
      </c>
      <c r="C193" s="403" t="s">
        <v>904</v>
      </c>
      <c r="D193" s="474" t="s">
        <v>910</v>
      </c>
      <c r="E193" s="480" t="s">
        <v>252</v>
      </c>
      <c r="F193" t="s">
        <v>926</v>
      </c>
      <c r="G193">
        <v>145012788</v>
      </c>
      <c r="H193">
        <v>1616800</v>
      </c>
      <c r="I193">
        <v>146629588</v>
      </c>
      <c r="J193">
        <v>46.6</v>
      </c>
      <c r="K193">
        <v>67575959</v>
      </c>
      <c r="L193">
        <v>753429</v>
      </c>
      <c r="M193">
        <v>237660</v>
      </c>
      <c r="N193">
        <v>0</v>
      </c>
      <c r="O193">
        <v>67813619</v>
      </c>
      <c r="P193">
        <v>753429</v>
      </c>
      <c r="Q193">
        <v>68567048</v>
      </c>
      <c r="R193">
        <v>-1858539</v>
      </c>
      <c r="S193">
        <v>-13872</v>
      </c>
      <c r="T193">
        <v>-1872411</v>
      </c>
      <c r="U193">
        <v>4665092</v>
      </c>
      <c r="V193">
        <v>0</v>
      </c>
      <c r="W193">
        <v>4665092</v>
      </c>
      <c r="X193">
        <v>2806553</v>
      </c>
      <c r="Y193">
        <v>-13872</v>
      </c>
      <c r="Z193">
        <v>-237660</v>
      </c>
      <c r="AA193">
        <v>0</v>
      </c>
      <c r="AB193">
        <v>2568893</v>
      </c>
      <c r="AC193">
        <v>-13872</v>
      </c>
      <c r="AD193">
        <v>2555021</v>
      </c>
      <c r="AE193">
        <v>-2568893</v>
      </c>
      <c r="AF193">
        <v>13872</v>
      </c>
      <c r="AG193">
        <v>-2555021</v>
      </c>
      <c r="AH193">
        <v>-5061709</v>
      </c>
      <c r="AI193">
        <v>-12496</v>
      </c>
      <c r="AJ193">
        <v>-5074205</v>
      </c>
      <c r="AK193">
        <v>-6918</v>
      </c>
      <c r="AL193">
        <v>0</v>
      </c>
      <c r="AM193">
        <v>-6918</v>
      </c>
      <c r="AN193">
        <v>1368065</v>
      </c>
      <c r="AO193">
        <v>18298</v>
      </c>
      <c r="AP193">
        <v>1386363</v>
      </c>
      <c r="AQ193">
        <v>-3693644</v>
      </c>
      <c r="AR193">
        <v>5802</v>
      </c>
      <c r="AS193">
        <v>-3687842</v>
      </c>
      <c r="AT193">
        <v>-4327003</v>
      </c>
      <c r="AU193">
        <v>0</v>
      </c>
      <c r="AV193">
        <v>-4327003</v>
      </c>
      <c r="AW193">
        <v>-63019</v>
      </c>
      <c r="AX193">
        <v>0</v>
      </c>
      <c r="AY193">
        <v>-63019</v>
      </c>
      <c r="AZ193">
        <v>0</v>
      </c>
      <c r="BA193">
        <v>0</v>
      </c>
      <c r="BB193">
        <v>0</v>
      </c>
      <c r="BC193">
        <v>-8083666</v>
      </c>
      <c r="BD193">
        <v>5802</v>
      </c>
      <c r="BE193">
        <v>6630</v>
      </c>
      <c r="BF193">
        <v>0</v>
      </c>
      <c r="BG193">
        <v>-8077036</v>
      </c>
      <c r="BH193">
        <v>5802</v>
      </c>
      <c r="BI193">
        <v>-8071234</v>
      </c>
      <c r="BJ193">
        <v>-50000</v>
      </c>
      <c r="BK193">
        <v>0</v>
      </c>
      <c r="BL193">
        <v>-50000</v>
      </c>
      <c r="BM193">
        <v>-2697000</v>
      </c>
      <c r="BN193">
        <v>-3000</v>
      </c>
      <c r="BO193">
        <v>-2700000</v>
      </c>
      <c r="BP193">
        <v>-2747000</v>
      </c>
      <c r="BQ193">
        <v>-3000</v>
      </c>
      <c r="BR193">
        <v>0</v>
      </c>
      <c r="BS193">
        <v>0</v>
      </c>
      <c r="BT193">
        <v>-2747000</v>
      </c>
      <c r="BU193">
        <v>-3000</v>
      </c>
      <c r="BV193">
        <v>-2750000</v>
      </c>
      <c r="BW193">
        <v>-296212</v>
      </c>
      <c r="BX193">
        <v>0</v>
      </c>
      <c r="BY193">
        <v>-296212</v>
      </c>
      <c r="BZ193">
        <v>-24454</v>
      </c>
      <c r="CA193">
        <v>0</v>
      </c>
      <c r="CB193">
        <v>-24454</v>
      </c>
      <c r="CC193">
        <v>-15755</v>
      </c>
      <c r="CD193">
        <v>0</v>
      </c>
      <c r="CE193">
        <v>-15755</v>
      </c>
      <c r="CF193">
        <v>0</v>
      </c>
      <c r="CG193">
        <v>0</v>
      </c>
      <c r="CH193">
        <v>0</v>
      </c>
      <c r="CI193">
        <v>0</v>
      </c>
      <c r="CJ193">
        <v>0</v>
      </c>
      <c r="CK193">
        <v>0</v>
      </c>
      <c r="CL193">
        <v>0</v>
      </c>
      <c r="CM193">
        <v>-10109</v>
      </c>
      <c r="CN193">
        <v>-10109</v>
      </c>
      <c r="CO193">
        <v>-10109</v>
      </c>
      <c r="CP193">
        <v>0</v>
      </c>
      <c r="CQ193">
        <v>-336421</v>
      </c>
      <c r="CR193">
        <v>-10109</v>
      </c>
      <c r="CS193">
        <v>0</v>
      </c>
      <c r="CT193">
        <v>0</v>
      </c>
      <c r="CU193">
        <v>-336421</v>
      </c>
      <c r="CV193">
        <v>-10109</v>
      </c>
      <c r="CW193">
        <v>-346530</v>
      </c>
      <c r="CX193">
        <v>0</v>
      </c>
      <c r="CY193">
        <v>0</v>
      </c>
      <c r="CZ193">
        <v>0</v>
      </c>
      <c r="DA193">
        <v>-2045</v>
      </c>
      <c r="DB193">
        <v>0</v>
      </c>
      <c r="DC193">
        <v>-2045</v>
      </c>
      <c r="DD193">
        <v>0</v>
      </c>
      <c r="DE193">
        <v>0</v>
      </c>
      <c r="DF193">
        <v>0</v>
      </c>
      <c r="DG193">
        <v>0</v>
      </c>
      <c r="DH193">
        <v>0</v>
      </c>
      <c r="DI193">
        <v>0</v>
      </c>
      <c r="DJ193">
        <v>-2045</v>
      </c>
      <c r="DK193">
        <v>0</v>
      </c>
      <c r="DL193">
        <v>0</v>
      </c>
      <c r="DM193">
        <v>0</v>
      </c>
      <c r="DN193">
        <v>-2045</v>
      </c>
      <c r="DO193">
        <v>0</v>
      </c>
      <c r="DP193">
        <v>-2045</v>
      </c>
      <c r="DQ193">
        <v>59220010</v>
      </c>
      <c r="DR193">
        <v>732250</v>
      </c>
      <c r="DS193">
        <v>59952260</v>
      </c>
    </row>
    <row r="194" spans="1:123" ht="12.75" x14ac:dyDescent="0.2">
      <c r="A194" s="468">
        <v>187</v>
      </c>
      <c r="B194" s="473" t="s">
        <v>255</v>
      </c>
      <c r="C194" s="403" t="s">
        <v>897</v>
      </c>
      <c r="D194" s="474" t="s">
        <v>907</v>
      </c>
      <c r="E194" s="480" t="s">
        <v>254</v>
      </c>
      <c r="F194" t="s">
        <v>926</v>
      </c>
      <c r="G194">
        <v>106901325</v>
      </c>
      <c r="H194">
        <v>0</v>
      </c>
      <c r="I194">
        <v>106901325</v>
      </c>
      <c r="J194">
        <v>46.6</v>
      </c>
      <c r="K194">
        <v>49816017</v>
      </c>
      <c r="L194">
        <v>0</v>
      </c>
      <c r="M194">
        <v>0</v>
      </c>
      <c r="N194">
        <v>0</v>
      </c>
      <c r="O194">
        <v>49816017</v>
      </c>
      <c r="P194">
        <v>0</v>
      </c>
      <c r="Q194">
        <v>49816017</v>
      </c>
      <c r="R194">
        <v>-800035</v>
      </c>
      <c r="S194">
        <v>0</v>
      </c>
      <c r="T194">
        <v>-800035</v>
      </c>
      <c r="U194">
        <v>1001909</v>
      </c>
      <c r="V194">
        <v>0</v>
      </c>
      <c r="W194">
        <v>1001909</v>
      </c>
      <c r="X194">
        <v>201874</v>
      </c>
      <c r="Y194">
        <v>0</v>
      </c>
      <c r="Z194">
        <v>0</v>
      </c>
      <c r="AA194">
        <v>0</v>
      </c>
      <c r="AB194">
        <v>201874</v>
      </c>
      <c r="AC194">
        <v>0</v>
      </c>
      <c r="AD194">
        <v>201874</v>
      </c>
      <c r="AE194">
        <v>-201874</v>
      </c>
      <c r="AF194">
        <v>0</v>
      </c>
      <c r="AG194">
        <v>-201874</v>
      </c>
      <c r="AH194">
        <v>-1900750</v>
      </c>
      <c r="AI194">
        <v>0</v>
      </c>
      <c r="AJ194">
        <v>-1900750</v>
      </c>
      <c r="AK194">
        <v>-12461</v>
      </c>
      <c r="AL194">
        <v>0</v>
      </c>
      <c r="AM194">
        <v>-12461</v>
      </c>
      <c r="AN194">
        <v>1156097</v>
      </c>
      <c r="AO194">
        <v>0</v>
      </c>
      <c r="AP194">
        <v>1156097</v>
      </c>
      <c r="AQ194">
        <v>-744653</v>
      </c>
      <c r="AR194">
        <v>0</v>
      </c>
      <c r="AS194">
        <v>-744653</v>
      </c>
      <c r="AT194">
        <v>-752330</v>
      </c>
      <c r="AU194">
        <v>0</v>
      </c>
      <c r="AV194">
        <v>-752330</v>
      </c>
      <c r="AW194">
        <v>-15764</v>
      </c>
      <c r="AX194">
        <v>0</v>
      </c>
      <c r="AY194">
        <v>-15764</v>
      </c>
      <c r="AZ194">
        <v>-11021</v>
      </c>
      <c r="BA194">
        <v>0</v>
      </c>
      <c r="BB194">
        <v>-11021</v>
      </c>
      <c r="BC194">
        <v>-1523768</v>
      </c>
      <c r="BD194">
        <v>0</v>
      </c>
      <c r="BE194">
        <v>0</v>
      </c>
      <c r="BF194">
        <v>0</v>
      </c>
      <c r="BG194">
        <v>-1523768</v>
      </c>
      <c r="BH194">
        <v>0</v>
      </c>
      <c r="BI194">
        <v>-1523768</v>
      </c>
      <c r="BJ194">
        <v>-100000</v>
      </c>
      <c r="BK194">
        <v>0</v>
      </c>
      <c r="BL194">
        <v>-100000</v>
      </c>
      <c r="BM194">
        <v>-1200000</v>
      </c>
      <c r="BN194">
        <v>0</v>
      </c>
      <c r="BO194">
        <v>-1200000</v>
      </c>
      <c r="BP194">
        <v>-1300000</v>
      </c>
      <c r="BQ194">
        <v>0</v>
      </c>
      <c r="BR194">
        <v>0</v>
      </c>
      <c r="BS194">
        <v>0</v>
      </c>
      <c r="BT194">
        <v>-1300000</v>
      </c>
      <c r="BU194">
        <v>0</v>
      </c>
      <c r="BV194">
        <v>-1300000</v>
      </c>
      <c r="BW194">
        <v>-29361</v>
      </c>
      <c r="BX194">
        <v>0</v>
      </c>
      <c r="BY194">
        <v>-29361</v>
      </c>
      <c r="BZ194">
        <v>-9395</v>
      </c>
      <c r="CA194">
        <v>0</v>
      </c>
      <c r="CB194">
        <v>-9395</v>
      </c>
      <c r="CC194">
        <v>-393</v>
      </c>
      <c r="CD194">
        <v>0</v>
      </c>
      <c r="CE194">
        <v>-393</v>
      </c>
      <c r="CF194">
        <v>0</v>
      </c>
      <c r="CG194">
        <v>0</v>
      </c>
      <c r="CH194">
        <v>0</v>
      </c>
      <c r="CI194">
        <v>0</v>
      </c>
      <c r="CJ194">
        <v>0</v>
      </c>
      <c r="CK194">
        <v>0</v>
      </c>
      <c r="CL194">
        <v>0</v>
      </c>
      <c r="CM194">
        <v>0</v>
      </c>
      <c r="CN194">
        <v>0</v>
      </c>
      <c r="CO194">
        <v>0</v>
      </c>
      <c r="CP194">
        <v>0</v>
      </c>
      <c r="CQ194">
        <v>-39149</v>
      </c>
      <c r="CR194">
        <v>0</v>
      </c>
      <c r="CS194">
        <v>0</v>
      </c>
      <c r="CT194">
        <v>0</v>
      </c>
      <c r="CU194">
        <v>-39149</v>
      </c>
      <c r="CV194">
        <v>0</v>
      </c>
      <c r="CW194">
        <v>-39149</v>
      </c>
      <c r="CX194">
        <v>0</v>
      </c>
      <c r="CY194">
        <v>0</v>
      </c>
      <c r="CZ194">
        <v>0</v>
      </c>
      <c r="DA194">
        <v>0</v>
      </c>
      <c r="DB194">
        <v>0</v>
      </c>
      <c r="DC194">
        <v>0</v>
      </c>
      <c r="DD194">
        <v>-11020</v>
      </c>
      <c r="DE194">
        <v>0</v>
      </c>
      <c r="DF194">
        <v>-11020</v>
      </c>
      <c r="DG194">
        <v>0</v>
      </c>
      <c r="DH194">
        <v>0</v>
      </c>
      <c r="DI194">
        <v>0</v>
      </c>
      <c r="DJ194">
        <v>-11020</v>
      </c>
      <c r="DK194">
        <v>0</v>
      </c>
      <c r="DL194">
        <v>0</v>
      </c>
      <c r="DM194">
        <v>0</v>
      </c>
      <c r="DN194">
        <v>-11020</v>
      </c>
      <c r="DO194">
        <v>0</v>
      </c>
      <c r="DP194">
        <v>-11020</v>
      </c>
      <c r="DQ194">
        <v>47143954</v>
      </c>
      <c r="DR194">
        <v>0</v>
      </c>
      <c r="DS194">
        <v>47143954</v>
      </c>
    </row>
    <row r="195" spans="1:123" ht="12.75" x14ac:dyDescent="0.2">
      <c r="A195" s="468">
        <v>188</v>
      </c>
      <c r="B195" s="473" t="s">
        <v>264</v>
      </c>
      <c r="C195" s="403" t="s">
        <v>897</v>
      </c>
      <c r="D195" s="474" t="s">
        <v>900</v>
      </c>
      <c r="E195" s="480" t="s">
        <v>263</v>
      </c>
      <c r="F195" t="s">
        <v>926</v>
      </c>
      <c r="G195">
        <v>135326793</v>
      </c>
      <c r="H195">
        <v>0</v>
      </c>
      <c r="I195">
        <v>135326793</v>
      </c>
      <c r="J195">
        <v>46.6</v>
      </c>
      <c r="K195">
        <v>63062286</v>
      </c>
      <c r="L195">
        <v>0</v>
      </c>
      <c r="M195">
        <v>970000</v>
      </c>
      <c r="N195">
        <v>0</v>
      </c>
      <c r="O195">
        <v>64032286</v>
      </c>
      <c r="P195">
        <v>0</v>
      </c>
      <c r="Q195">
        <v>64032286</v>
      </c>
      <c r="R195">
        <v>-1483564</v>
      </c>
      <c r="S195">
        <v>0</v>
      </c>
      <c r="T195">
        <v>-1483564</v>
      </c>
      <c r="U195">
        <v>914476</v>
      </c>
      <c r="V195">
        <v>0</v>
      </c>
      <c r="W195">
        <v>914476</v>
      </c>
      <c r="X195">
        <v>-569088</v>
      </c>
      <c r="Y195">
        <v>0</v>
      </c>
      <c r="Z195">
        <v>0</v>
      </c>
      <c r="AA195">
        <v>0</v>
      </c>
      <c r="AB195">
        <v>-569088</v>
      </c>
      <c r="AC195">
        <v>0</v>
      </c>
      <c r="AD195">
        <v>-569088</v>
      </c>
      <c r="AE195">
        <v>569088</v>
      </c>
      <c r="AF195">
        <v>0</v>
      </c>
      <c r="AG195">
        <v>569088</v>
      </c>
      <c r="AH195">
        <v>-2483079</v>
      </c>
      <c r="AI195">
        <v>0</v>
      </c>
      <c r="AJ195">
        <v>-2483079</v>
      </c>
      <c r="AK195">
        <v>-9867</v>
      </c>
      <c r="AL195">
        <v>0</v>
      </c>
      <c r="AM195">
        <v>-9867</v>
      </c>
      <c r="AN195">
        <v>1397756</v>
      </c>
      <c r="AO195">
        <v>0</v>
      </c>
      <c r="AP195">
        <v>1397756</v>
      </c>
      <c r="AQ195">
        <v>-1085323</v>
      </c>
      <c r="AR195">
        <v>0</v>
      </c>
      <c r="AS195">
        <v>-1085323</v>
      </c>
      <c r="AT195">
        <v>-1593891</v>
      </c>
      <c r="AU195">
        <v>0</v>
      </c>
      <c r="AV195">
        <v>-1593891</v>
      </c>
      <c r="AW195">
        <v>-22055</v>
      </c>
      <c r="AX195">
        <v>0</v>
      </c>
      <c r="AY195">
        <v>-22055</v>
      </c>
      <c r="AZ195">
        <v>-18354</v>
      </c>
      <c r="BA195">
        <v>0</v>
      </c>
      <c r="BB195">
        <v>-18354</v>
      </c>
      <c r="BC195">
        <v>-2719623</v>
      </c>
      <c r="BD195">
        <v>0</v>
      </c>
      <c r="BE195">
        <v>-289213</v>
      </c>
      <c r="BF195">
        <v>0</v>
      </c>
      <c r="BG195">
        <v>-3008836</v>
      </c>
      <c r="BH195">
        <v>0</v>
      </c>
      <c r="BI195">
        <v>-3008836</v>
      </c>
      <c r="BJ195">
        <v>-300000</v>
      </c>
      <c r="BK195">
        <v>0</v>
      </c>
      <c r="BL195">
        <v>-300000</v>
      </c>
      <c r="BM195">
        <v>-379417</v>
      </c>
      <c r="BN195">
        <v>0</v>
      </c>
      <c r="BO195">
        <v>-379417</v>
      </c>
      <c r="BP195">
        <v>-679417</v>
      </c>
      <c r="BQ195">
        <v>0</v>
      </c>
      <c r="BR195">
        <v>-193776</v>
      </c>
      <c r="BS195">
        <v>0</v>
      </c>
      <c r="BT195">
        <v>-873193</v>
      </c>
      <c r="BU195">
        <v>0</v>
      </c>
      <c r="BV195">
        <v>-873193</v>
      </c>
      <c r="BW195">
        <v>-61490</v>
      </c>
      <c r="BX195">
        <v>0</v>
      </c>
      <c r="BY195">
        <v>-61490</v>
      </c>
      <c r="BZ195">
        <v>-79164</v>
      </c>
      <c r="CA195">
        <v>0</v>
      </c>
      <c r="CB195">
        <v>-79164</v>
      </c>
      <c r="CC195">
        <v>-1611</v>
      </c>
      <c r="CD195">
        <v>0</v>
      </c>
      <c r="CE195">
        <v>-1611</v>
      </c>
      <c r="CF195">
        <v>0</v>
      </c>
      <c r="CG195">
        <v>0</v>
      </c>
      <c r="CH195">
        <v>0</v>
      </c>
      <c r="CI195">
        <v>0</v>
      </c>
      <c r="CJ195">
        <v>0</v>
      </c>
      <c r="CK195">
        <v>0</v>
      </c>
      <c r="CL195">
        <v>0</v>
      </c>
      <c r="CM195">
        <v>0</v>
      </c>
      <c r="CN195">
        <v>0</v>
      </c>
      <c r="CO195">
        <v>0</v>
      </c>
      <c r="CP195">
        <v>0</v>
      </c>
      <c r="CQ195">
        <v>-142265</v>
      </c>
      <c r="CR195">
        <v>0</v>
      </c>
      <c r="CS195">
        <v>0</v>
      </c>
      <c r="CT195">
        <v>0</v>
      </c>
      <c r="CU195">
        <v>-142265</v>
      </c>
      <c r="CV195">
        <v>0</v>
      </c>
      <c r="CW195">
        <v>-142265</v>
      </c>
      <c r="CX195">
        <v>-75000</v>
      </c>
      <c r="CY195">
        <v>0</v>
      </c>
      <c r="CZ195">
        <v>-75000</v>
      </c>
      <c r="DA195">
        <v>0</v>
      </c>
      <c r="DB195">
        <v>0</v>
      </c>
      <c r="DC195">
        <v>0</v>
      </c>
      <c r="DD195">
        <v>-9177</v>
      </c>
      <c r="DE195">
        <v>0</v>
      </c>
      <c r="DF195">
        <v>-9177</v>
      </c>
      <c r="DG195">
        <v>-1500</v>
      </c>
      <c r="DH195">
        <v>0</v>
      </c>
      <c r="DI195">
        <v>-1500</v>
      </c>
      <c r="DJ195">
        <v>-85677</v>
      </c>
      <c r="DK195">
        <v>0</v>
      </c>
      <c r="DL195">
        <v>0</v>
      </c>
      <c r="DM195">
        <v>0</v>
      </c>
      <c r="DN195">
        <v>-85677</v>
      </c>
      <c r="DO195">
        <v>0</v>
      </c>
      <c r="DP195">
        <v>-85677</v>
      </c>
      <c r="DQ195">
        <v>59353227</v>
      </c>
      <c r="DR195">
        <v>0</v>
      </c>
      <c r="DS195">
        <v>59353227</v>
      </c>
    </row>
    <row r="196" spans="1:123" ht="12.75" x14ac:dyDescent="0.2">
      <c r="A196" s="468">
        <v>189</v>
      </c>
      <c r="B196" s="473" t="s">
        <v>266</v>
      </c>
      <c r="C196" s="403" t="s">
        <v>897</v>
      </c>
      <c r="D196" s="474" t="s">
        <v>900</v>
      </c>
      <c r="E196" s="480" t="s">
        <v>265</v>
      </c>
      <c r="F196" t="s">
        <v>926</v>
      </c>
      <c r="G196">
        <v>229884617</v>
      </c>
      <c r="H196">
        <v>9301520</v>
      </c>
      <c r="I196">
        <v>239186137</v>
      </c>
      <c r="J196">
        <v>46.6</v>
      </c>
      <c r="K196">
        <v>107126232</v>
      </c>
      <c r="L196">
        <v>4334508</v>
      </c>
      <c r="M196">
        <v>-976891</v>
      </c>
      <c r="N196">
        <v>0</v>
      </c>
      <c r="O196">
        <v>106149341</v>
      </c>
      <c r="P196">
        <v>4334508</v>
      </c>
      <c r="Q196">
        <v>110483849</v>
      </c>
      <c r="R196">
        <v>-2634301</v>
      </c>
      <c r="S196">
        <v>-24079</v>
      </c>
      <c r="T196">
        <v>-2658380</v>
      </c>
      <c r="U196">
        <v>6979700</v>
      </c>
      <c r="V196">
        <v>364971</v>
      </c>
      <c r="W196">
        <v>7344671</v>
      </c>
      <c r="X196">
        <v>4345399</v>
      </c>
      <c r="Y196">
        <v>340892</v>
      </c>
      <c r="Z196">
        <v>0</v>
      </c>
      <c r="AA196">
        <v>0</v>
      </c>
      <c r="AB196">
        <v>4345399</v>
      </c>
      <c r="AC196">
        <v>340892</v>
      </c>
      <c r="AD196">
        <v>4686291</v>
      </c>
      <c r="AE196">
        <v>-4345399</v>
      </c>
      <c r="AF196">
        <v>-340892</v>
      </c>
      <c r="AG196">
        <v>-4686291</v>
      </c>
      <c r="AH196">
        <v>-4790285</v>
      </c>
      <c r="AI196">
        <v>-101141</v>
      </c>
      <c r="AJ196">
        <v>-4891426</v>
      </c>
      <c r="AK196">
        <v>0</v>
      </c>
      <c r="AL196">
        <v>0</v>
      </c>
      <c r="AM196">
        <v>0</v>
      </c>
      <c r="AN196">
        <v>2333053</v>
      </c>
      <c r="AO196">
        <v>88523</v>
      </c>
      <c r="AP196">
        <v>2421576</v>
      </c>
      <c r="AQ196">
        <v>-2457232</v>
      </c>
      <c r="AR196">
        <v>-12618</v>
      </c>
      <c r="AS196">
        <v>-2469850</v>
      </c>
      <c r="AT196">
        <v>-7392799</v>
      </c>
      <c r="AU196">
        <v>-77767</v>
      </c>
      <c r="AV196">
        <v>-7470566</v>
      </c>
      <c r="AW196">
        <v>-15328</v>
      </c>
      <c r="AX196">
        <v>0</v>
      </c>
      <c r="AY196">
        <v>-15328</v>
      </c>
      <c r="AZ196">
        <v>0</v>
      </c>
      <c r="BA196">
        <v>0</v>
      </c>
      <c r="BB196">
        <v>0</v>
      </c>
      <c r="BC196">
        <v>-9865359</v>
      </c>
      <c r="BD196">
        <v>-90385</v>
      </c>
      <c r="BE196">
        <v>0</v>
      </c>
      <c r="BF196">
        <v>0</v>
      </c>
      <c r="BG196">
        <v>-9865359</v>
      </c>
      <c r="BH196">
        <v>-90385</v>
      </c>
      <c r="BI196">
        <v>-9955744</v>
      </c>
      <c r="BJ196">
        <v>-89584</v>
      </c>
      <c r="BK196">
        <v>0</v>
      </c>
      <c r="BL196">
        <v>-89584</v>
      </c>
      <c r="BM196">
        <v>-1641151</v>
      </c>
      <c r="BN196">
        <v>-143204</v>
      </c>
      <c r="BO196">
        <v>-1784355</v>
      </c>
      <c r="BP196">
        <v>-1730735</v>
      </c>
      <c r="BQ196">
        <v>-143204</v>
      </c>
      <c r="BR196">
        <v>0</v>
      </c>
      <c r="BS196">
        <v>0</v>
      </c>
      <c r="BT196">
        <v>-1730735</v>
      </c>
      <c r="BU196">
        <v>-143204</v>
      </c>
      <c r="BV196">
        <v>-1873939</v>
      </c>
      <c r="BW196">
        <v>-223548</v>
      </c>
      <c r="BX196">
        <v>-3127</v>
      </c>
      <c r="BY196">
        <v>-226675</v>
      </c>
      <c r="BZ196">
        <v>-185712</v>
      </c>
      <c r="CA196">
        <v>0</v>
      </c>
      <c r="CB196">
        <v>-185712</v>
      </c>
      <c r="CC196">
        <v>-2874</v>
      </c>
      <c r="CD196">
        <v>0</v>
      </c>
      <c r="CE196">
        <v>-2874</v>
      </c>
      <c r="CF196">
        <v>0</v>
      </c>
      <c r="CG196">
        <v>0</v>
      </c>
      <c r="CH196">
        <v>0</v>
      </c>
      <c r="CI196">
        <v>0</v>
      </c>
      <c r="CJ196">
        <v>0</v>
      </c>
      <c r="CK196">
        <v>0</v>
      </c>
      <c r="CL196">
        <v>0</v>
      </c>
      <c r="CM196">
        <v>-1197743</v>
      </c>
      <c r="CN196">
        <v>-1197743</v>
      </c>
      <c r="CO196">
        <v>-1197743</v>
      </c>
      <c r="CP196">
        <v>0</v>
      </c>
      <c r="CQ196">
        <v>-412134</v>
      </c>
      <c r="CR196">
        <v>-1200870</v>
      </c>
      <c r="CS196">
        <v>0</v>
      </c>
      <c r="CT196">
        <v>0</v>
      </c>
      <c r="CU196">
        <v>-412134</v>
      </c>
      <c r="CV196">
        <v>-1200870</v>
      </c>
      <c r="CW196">
        <v>-1613004</v>
      </c>
      <c r="CX196">
        <v>0</v>
      </c>
      <c r="CY196">
        <v>0</v>
      </c>
      <c r="CZ196">
        <v>0</v>
      </c>
      <c r="DA196">
        <v>-45983</v>
      </c>
      <c r="DB196">
        <v>0</v>
      </c>
      <c r="DC196">
        <v>-45983</v>
      </c>
      <c r="DD196">
        <v>0</v>
      </c>
      <c r="DE196">
        <v>0</v>
      </c>
      <c r="DF196">
        <v>0</v>
      </c>
      <c r="DG196">
        <v>0</v>
      </c>
      <c r="DH196">
        <v>0</v>
      </c>
      <c r="DI196">
        <v>0</v>
      </c>
      <c r="DJ196">
        <v>-45983</v>
      </c>
      <c r="DK196">
        <v>0</v>
      </c>
      <c r="DL196">
        <v>0</v>
      </c>
      <c r="DM196">
        <v>0</v>
      </c>
      <c r="DN196">
        <v>-45983</v>
      </c>
      <c r="DO196">
        <v>0</v>
      </c>
      <c r="DP196">
        <v>-45983</v>
      </c>
      <c r="DQ196">
        <v>98440529</v>
      </c>
      <c r="DR196">
        <v>3240941</v>
      </c>
      <c r="DS196">
        <v>101681470</v>
      </c>
    </row>
    <row r="197" spans="1:123" ht="12.75" x14ac:dyDescent="0.2">
      <c r="A197" s="468">
        <v>190</v>
      </c>
      <c r="B197" s="473" t="s">
        <v>268</v>
      </c>
      <c r="C197" s="403" t="s">
        <v>529</v>
      </c>
      <c r="D197" s="474" t="s">
        <v>910</v>
      </c>
      <c r="E197" s="480" t="s">
        <v>267</v>
      </c>
      <c r="F197" t="s">
        <v>926</v>
      </c>
      <c r="G197">
        <v>221212222</v>
      </c>
      <c r="H197">
        <v>787100</v>
      </c>
      <c r="I197">
        <v>221999322</v>
      </c>
      <c r="J197">
        <v>46.6</v>
      </c>
      <c r="K197">
        <v>103084895</v>
      </c>
      <c r="L197">
        <v>366789</v>
      </c>
      <c r="M197">
        <v>0</v>
      </c>
      <c r="N197">
        <v>0</v>
      </c>
      <c r="O197">
        <v>103084895</v>
      </c>
      <c r="P197">
        <v>366789</v>
      </c>
      <c r="Q197">
        <v>103451684</v>
      </c>
      <c r="R197">
        <v>-6128451</v>
      </c>
      <c r="S197">
        <v>-30373</v>
      </c>
      <c r="T197">
        <v>-6158824</v>
      </c>
      <c r="U197">
        <v>4244595</v>
      </c>
      <c r="V197">
        <v>1184</v>
      </c>
      <c r="W197">
        <v>4245779</v>
      </c>
      <c r="X197">
        <v>-1883856</v>
      </c>
      <c r="Y197">
        <v>-29189</v>
      </c>
      <c r="Z197">
        <v>0</v>
      </c>
      <c r="AA197">
        <v>0</v>
      </c>
      <c r="AB197">
        <v>-1883856</v>
      </c>
      <c r="AC197">
        <v>-29189</v>
      </c>
      <c r="AD197">
        <v>-1913045</v>
      </c>
      <c r="AE197">
        <v>1883856</v>
      </c>
      <c r="AF197">
        <v>29189</v>
      </c>
      <c r="AG197">
        <v>1913045</v>
      </c>
      <c r="AH197">
        <v>-10431844</v>
      </c>
      <c r="AI197">
        <v>-6536</v>
      </c>
      <c r="AJ197">
        <v>-10438380</v>
      </c>
      <c r="AK197">
        <v>-43004</v>
      </c>
      <c r="AL197">
        <v>0</v>
      </c>
      <c r="AM197">
        <v>-43004</v>
      </c>
      <c r="AN197">
        <v>1741046</v>
      </c>
      <c r="AO197">
        <v>4771</v>
      </c>
      <c r="AP197">
        <v>1745817</v>
      </c>
      <c r="AQ197">
        <v>-8690798</v>
      </c>
      <c r="AR197">
        <v>-1765</v>
      </c>
      <c r="AS197">
        <v>-8692563</v>
      </c>
      <c r="AT197">
        <v>-6677221</v>
      </c>
      <c r="AU197">
        <v>0</v>
      </c>
      <c r="AV197">
        <v>-6677221</v>
      </c>
      <c r="AW197">
        <v>-163594</v>
      </c>
      <c r="AX197">
        <v>0</v>
      </c>
      <c r="AY197">
        <v>-163594</v>
      </c>
      <c r="AZ197">
        <v>-81084</v>
      </c>
      <c r="BA197">
        <v>0</v>
      </c>
      <c r="BB197">
        <v>-81084</v>
      </c>
      <c r="BC197">
        <v>-15612697</v>
      </c>
      <c r="BD197">
        <v>-1765</v>
      </c>
      <c r="BE197">
        <v>0</v>
      </c>
      <c r="BF197">
        <v>0</v>
      </c>
      <c r="BG197">
        <v>-15612697</v>
      </c>
      <c r="BH197">
        <v>-1765</v>
      </c>
      <c r="BI197">
        <v>-15614462</v>
      </c>
      <c r="BJ197">
        <v>-100000</v>
      </c>
      <c r="BK197">
        <v>0</v>
      </c>
      <c r="BL197">
        <v>-100000</v>
      </c>
      <c r="BM197">
        <v>-2832941</v>
      </c>
      <c r="BN197">
        <v>-23059</v>
      </c>
      <c r="BO197">
        <v>-2856000</v>
      </c>
      <c r="BP197">
        <v>-2932941</v>
      </c>
      <c r="BQ197">
        <v>-23059</v>
      </c>
      <c r="BR197">
        <v>0</v>
      </c>
      <c r="BS197">
        <v>0</v>
      </c>
      <c r="BT197">
        <v>-2932941</v>
      </c>
      <c r="BU197">
        <v>-23059</v>
      </c>
      <c r="BV197">
        <v>-2956000</v>
      </c>
      <c r="BW197">
        <v>-326313</v>
      </c>
      <c r="BX197">
        <v>0</v>
      </c>
      <c r="BY197">
        <v>-326313</v>
      </c>
      <c r="BZ197">
        <v>-386617</v>
      </c>
      <c r="CA197">
        <v>0</v>
      </c>
      <c r="CB197">
        <v>-386617</v>
      </c>
      <c r="CC197">
        <v>-16990</v>
      </c>
      <c r="CD197">
        <v>0</v>
      </c>
      <c r="CE197">
        <v>-16990</v>
      </c>
      <c r="CF197">
        <v>0</v>
      </c>
      <c r="CG197">
        <v>0</v>
      </c>
      <c r="CH197">
        <v>0</v>
      </c>
      <c r="CI197">
        <v>-25460</v>
      </c>
      <c r="CJ197">
        <v>0</v>
      </c>
      <c r="CK197">
        <v>-25460</v>
      </c>
      <c r="CL197">
        <v>-150000</v>
      </c>
      <c r="CM197">
        <v>-127854</v>
      </c>
      <c r="CN197">
        <v>-277854</v>
      </c>
      <c r="CO197">
        <v>-127854</v>
      </c>
      <c r="CP197">
        <v>0</v>
      </c>
      <c r="CQ197">
        <v>-905380</v>
      </c>
      <c r="CR197">
        <v>-127854</v>
      </c>
      <c r="CS197">
        <v>0</v>
      </c>
      <c r="CT197">
        <v>0</v>
      </c>
      <c r="CU197">
        <v>-905380</v>
      </c>
      <c r="CV197">
        <v>-127854</v>
      </c>
      <c r="CW197">
        <v>-1033234</v>
      </c>
      <c r="CX197">
        <v>-5000</v>
      </c>
      <c r="CY197">
        <v>0</v>
      </c>
      <c r="CZ197">
        <v>-5000</v>
      </c>
      <c r="DA197">
        <v>-21593</v>
      </c>
      <c r="DB197">
        <v>0</v>
      </c>
      <c r="DC197">
        <v>-21593</v>
      </c>
      <c r="DD197">
        <v>-81084</v>
      </c>
      <c r="DE197">
        <v>0</v>
      </c>
      <c r="DF197">
        <v>-81084</v>
      </c>
      <c r="DG197">
        <v>0</v>
      </c>
      <c r="DH197">
        <v>0</v>
      </c>
      <c r="DI197">
        <v>0</v>
      </c>
      <c r="DJ197">
        <v>-107677</v>
      </c>
      <c r="DK197">
        <v>0</v>
      </c>
      <c r="DL197">
        <v>0</v>
      </c>
      <c r="DM197">
        <v>0</v>
      </c>
      <c r="DN197">
        <v>-107677</v>
      </c>
      <c r="DO197">
        <v>0</v>
      </c>
      <c r="DP197">
        <v>-107677</v>
      </c>
      <c r="DQ197">
        <v>81642344</v>
      </c>
      <c r="DR197">
        <v>184922</v>
      </c>
      <c r="DS197">
        <v>81827266</v>
      </c>
    </row>
    <row r="198" spans="1:123" ht="12.75" x14ac:dyDescent="0.2">
      <c r="A198" s="468">
        <v>191</v>
      </c>
      <c r="B198" s="473" t="s">
        <v>270</v>
      </c>
      <c r="C198" s="403" t="s">
        <v>897</v>
      </c>
      <c r="D198" s="474" t="s">
        <v>901</v>
      </c>
      <c r="E198" s="480" t="s">
        <v>269</v>
      </c>
      <c r="F198" t="s">
        <v>926</v>
      </c>
      <c r="G198">
        <v>204418471</v>
      </c>
      <c r="H198">
        <v>0</v>
      </c>
      <c r="I198">
        <v>204418471</v>
      </c>
      <c r="J198">
        <v>46.6</v>
      </c>
      <c r="K198">
        <v>95259007</v>
      </c>
      <c r="L198">
        <v>0</v>
      </c>
      <c r="M198">
        <v>-952590</v>
      </c>
      <c r="N198">
        <v>0</v>
      </c>
      <c r="O198">
        <v>94306417</v>
      </c>
      <c r="P198">
        <v>0</v>
      </c>
      <c r="Q198">
        <v>94306417</v>
      </c>
      <c r="R198">
        <v>-4069353</v>
      </c>
      <c r="S198">
        <v>0</v>
      </c>
      <c r="T198">
        <v>-4069353</v>
      </c>
      <c r="U198">
        <v>5125471</v>
      </c>
      <c r="V198">
        <v>0</v>
      </c>
      <c r="W198">
        <v>5125471</v>
      </c>
      <c r="X198">
        <v>1056118</v>
      </c>
      <c r="Y198">
        <v>0</v>
      </c>
      <c r="Z198">
        <v>0</v>
      </c>
      <c r="AA198">
        <v>0</v>
      </c>
      <c r="AB198">
        <v>1056118</v>
      </c>
      <c r="AC198">
        <v>0</v>
      </c>
      <c r="AD198">
        <v>1056118</v>
      </c>
      <c r="AE198">
        <v>-1056118</v>
      </c>
      <c r="AF198">
        <v>0</v>
      </c>
      <c r="AG198">
        <v>-1056118</v>
      </c>
      <c r="AH198">
        <v>-4800594</v>
      </c>
      <c r="AI198">
        <v>0</v>
      </c>
      <c r="AJ198">
        <v>-4800594</v>
      </c>
      <c r="AK198">
        <v>-6993</v>
      </c>
      <c r="AL198">
        <v>0</v>
      </c>
      <c r="AM198">
        <v>-6993</v>
      </c>
      <c r="AN198">
        <v>1993755</v>
      </c>
      <c r="AO198">
        <v>0</v>
      </c>
      <c r="AP198">
        <v>1993755</v>
      </c>
      <c r="AQ198">
        <v>-2806839</v>
      </c>
      <c r="AR198">
        <v>0</v>
      </c>
      <c r="AS198">
        <v>-2806839</v>
      </c>
      <c r="AT198">
        <v>-6668771</v>
      </c>
      <c r="AU198">
        <v>0</v>
      </c>
      <c r="AV198">
        <v>-6668771</v>
      </c>
      <c r="AW198">
        <v>-26072</v>
      </c>
      <c r="AX198">
        <v>0</v>
      </c>
      <c r="AY198">
        <v>-26072</v>
      </c>
      <c r="AZ198">
        <v>0</v>
      </c>
      <c r="BA198">
        <v>0</v>
      </c>
      <c r="BB198">
        <v>0</v>
      </c>
      <c r="BC198">
        <v>-9501682</v>
      </c>
      <c r="BD198">
        <v>0</v>
      </c>
      <c r="BE198">
        <v>0</v>
      </c>
      <c r="BF198">
        <v>0</v>
      </c>
      <c r="BG198">
        <v>-9501682</v>
      </c>
      <c r="BH198">
        <v>0</v>
      </c>
      <c r="BI198">
        <v>-9501682</v>
      </c>
      <c r="BJ198">
        <v>-23149</v>
      </c>
      <c r="BK198">
        <v>0</v>
      </c>
      <c r="BL198">
        <v>-23149</v>
      </c>
      <c r="BM198">
        <v>-4111720</v>
      </c>
      <c r="BN198">
        <v>0</v>
      </c>
      <c r="BO198">
        <v>-4111720</v>
      </c>
      <c r="BP198">
        <v>-4134869</v>
      </c>
      <c r="BQ198">
        <v>0</v>
      </c>
      <c r="BR198">
        <v>0</v>
      </c>
      <c r="BS198">
        <v>0</v>
      </c>
      <c r="BT198">
        <v>-4134869</v>
      </c>
      <c r="BU198">
        <v>0</v>
      </c>
      <c r="BV198">
        <v>-4134869</v>
      </c>
      <c r="BW198">
        <v>-118530</v>
      </c>
      <c r="BX198">
        <v>0</v>
      </c>
      <c r="BY198">
        <v>-118530</v>
      </c>
      <c r="BZ198">
        <v>-108279</v>
      </c>
      <c r="CA198">
        <v>0</v>
      </c>
      <c r="CB198">
        <v>-108279</v>
      </c>
      <c r="CC198">
        <v>0</v>
      </c>
      <c r="CD198">
        <v>0</v>
      </c>
      <c r="CE198">
        <v>0</v>
      </c>
      <c r="CF198">
        <v>0</v>
      </c>
      <c r="CG198">
        <v>0</v>
      </c>
      <c r="CH198">
        <v>0</v>
      </c>
      <c r="CI198">
        <v>0</v>
      </c>
      <c r="CJ198">
        <v>0</v>
      </c>
      <c r="CK198">
        <v>0</v>
      </c>
      <c r="CL198">
        <v>0</v>
      </c>
      <c r="CM198">
        <v>0</v>
      </c>
      <c r="CN198">
        <v>0</v>
      </c>
      <c r="CO198">
        <v>0</v>
      </c>
      <c r="CP198">
        <v>0</v>
      </c>
      <c r="CQ198">
        <v>-226809</v>
      </c>
      <c r="CR198">
        <v>0</v>
      </c>
      <c r="CS198">
        <v>0</v>
      </c>
      <c r="CT198">
        <v>0</v>
      </c>
      <c r="CU198">
        <v>-226809</v>
      </c>
      <c r="CV198">
        <v>0</v>
      </c>
      <c r="CW198">
        <v>-226809</v>
      </c>
      <c r="CX198">
        <v>0</v>
      </c>
      <c r="CY198">
        <v>0</v>
      </c>
      <c r="CZ198">
        <v>0</v>
      </c>
      <c r="DA198">
        <v>-59742</v>
      </c>
      <c r="DB198">
        <v>0</v>
      </c>
      <c r="DC198">
        <v>-59742</v>
      </c>
      <c r="DD198">
        <v>0</v>
      </c>
      <c r="DE198">
        <v>0</v>
      </c>
      <c r="DF198">
        <v>0</v>
      </c>
      <c r="DG198">
        <v>-1500</v>
      </c>
      <c r="DH198">
        <v>0</v>
      </c>
      <c r="DI198">
        <v>-1500</v>
      </c>
      <c r="DJ198">
        <v>-61242</v>
      </c>
      <c r="DK198">
        <v>0</v>
      </c>
      <c r="DL198">
        <v>0</v>
      </c>
      <c r="DM198">
        <v>0</v>
      </c>
      <c r="DN198">
        <v>-61242</v>
      </c>
      <c r="DO198">
        <v>0</v>
      </c>
      <c r="DP198">
        <v>-61242</v>
      </c>
      <c r="DQ198">
        <v>81437933</v>
      </c>
      <c r="DR198">
        <v>0</v>
      </c>
      <c r="DS198">
        <v>81437933</v>
      </c>
    </row>
    <row r="199" spans="1:123" ht="12.75" x14ac:dyDescent="0.2">
      <c r="A199" s="468">
        <v>192</v>
      </c>
      <c r="B199" s="473" t="s">
        <v>272</v>
      </c>
      <c r="C199" s="403" t="s">
        <v>529</v>
      </c>
      <c r="D199" s="474" t="s">
        <v>900</v>
      </c>
      <c r="E199" s="480" t="s">
        <v>573</v>
      </c>
      <c r="F199" t="s">
        <v>926</v>
      </c>
      <c r="G199">
        <v>350611510</v>
      </c>
      <c r="H199">
        <v>26252183</v>
      </c>
      <c r="I199">
        <v>376863693</v>
      </c>
      <c r="J199">
        <v>46.6</v>
      </c>
      <c r="K199">
        <v>163384964</v>
      </c>
      <c r="L199">
        <v>12233517</v>
      </c>
      <c r="M199">
        <v>0</v>
      </c>
      <c r="N199">
        <v>0</v>
      </c>
      <c r="O199">
        <v>163384964</v>
      </c>
      <c r="P199">
        <v>12233517</v>
      </c>
      <c r="Q199">
        <v>175618481</v>
      </c>
      <c r="R199">
        <v>-11117522</v>
      </c>
      <c r="S199">
        <v>-560601</v>
      </c>
      <c r="T199">
        <v>-11678123</v>
      </c>
      <c r="U199">
        <v>3777480</v>
      </c>
      <c r="V199">
        <v>87906</v>
      </c>
      <c r="W199">
        <v>3865386</v>
      </c>
      <c r="X199">
        <v>-7340042</v>
      </c>
      <c r="Y199">
        <v>-472695</v>
      </c>
      <c r="Z199">
        <v>0</v>
      </c>
      <c r="AA199">
        <v>0</v>
      </c>
      <c r="AB199">
        <v>-7340042</v>
      </c>
      <c r="AC199">
        <v>-472695</v>
      </c>
      <c r="AD199">
        <v>-7812737</v>
      </c>
      <c r="AE199">
        <v>7340042</v>
      </c>
      <c r="AF199">
        <v>472695</v>
      </c>
      <c r="AG199">
        <v>7812737</v>
      </c>
      <c r="AH199">
        <v>-7005881</v>
      </c>
      <c r="AI199">
        <v>-447134</v>
      </c>
      <c r="AJ199">
        <v>-7453015</v>
      </c>
      <c r="AK199">
        <v>-26904</v>
      </c>
      <c r="AL199">
        <v>-3007</v>
      </c>
      <c r="AM199">
        <v>-29911</v>
      </c>
      <c r="AN199">
        <v>3606846</v>
      </c>
      <c r="AO199">
        <v>271483</v>
      </c>
      <c r="AP199">
        <v>3878329</v>
      </c>
      <c r="AQ199">
        <v>-3399035</v>
      </c>
      <c r="AR199">
        <v>-175651</v>
      </c>
      <c r="AS199">
        <v>-3574686</v>
      </c>
      <c r="AT199">
        <v>-15525861</v>
      </c>
      <c r="AU199">
        <v>-676060</v>
      </c>
      <c r="AV199">
        <v>-16201921</v>
      </c>
      <c r="AW199">
        <v>-63059</v>
      </c>
      <c r="AX199">
        <v>0</v>
      </c>
      <c r="AY199">
        <v>-63059</v>
      </c>
      <c r="AZ199">
        <v>0</v>
      </c>
      <c r="BA199">
        <v>0</v>
      </c>
      <c r="BB199">
        <v>0</v>
      </c>
      <c r="BC199">
        <v>-18987955</v>
      </c>
      <c r="BD199">
        <v>-851711</v>
      </c>
      <c r="BE199">
        <v>0</v>
      </c>
      <c r="BF199">
        <v>0</v>
      </c>
      <c r="BG199">
        <v>-18987955</v>
      </c>
      <c r="BH199">
        <v>-851711</v>
      </c>
      <c r="BI199">
        <v>-19839666</v>
      </c>
      <c r="BJ199">
        <v>-160000</v>
      </c>
      <c r="BK199">
        <v>-20000</v>
      </c>
      <c r="BL199">
        <v>-180000</v>
      </c>
      <c r="BM199">
        <v>-6380930</v>
      </c>
      <c r="BN199">
        <v>-265958</v>
      </c>
      <c r="BO199">
        <v>-6646888</v>
      </c>
      <c r="BP199">
        <v>-6540930</v>
      </c>
      <c r="BQ199">
        <v>-285958</v>
      </c>
      <c r="BR199">
        <v>0</v>
      </c>
      <c r="BS199">
        <v>0</v>
      </c>
      <c r="BT199">
        <v>-6540930</v>
      </c>
      <c r="BU199">
        <v>-285958</v>
      </c>
      <c r="BV199">
        <v>-6826888</v>
      </c>
      <c r="BW199">
        <v>-181681</v>
      </c>
      <c r="BX199">
        <v>-1278</v>
      </c>
      <c r="BY199">
        <v>-182959</v>
      </c>
      <c r="BZ199">
        <v>-291114</v>
      </c>
      <c r="CA199">
        <v>-346297</v>
      </c>
      <c r="CB199">
        <v>-637411</v>
      </c>
      <c r="CC199">
        <v>-792</v>
      </c>
      <c r="CD199">
        <v>0</v>
      </c>
      <c r="CE199">
        <v>-792</v>
      </c>
      <c r="CF199">
        <v>0</v>
      </c>
      <c r="CG199">
        <v>0</v>
      </c>
      <c r="CH199">
        <v>0</v>
      </c>
      <c r="CI199">
        <v>0</v>
      </c>
      <c r="CJ199">
        <v>0</v>
      </c>
      <c r="CK199">
        <v>0</v>
      </c>
      <c r="CL199">
        <v>0</v>
      </c>
      <c r="CM199">
        <v>-29459</v>
      </c>
      <c r="CN199">
        <v>-29459</v>
      </c>
      <c r="CO199">
        <v>0</v>
      </c>
      <c r="CP199">
        <v>0</v>
      </c>
      <c r="CQ199">
        <v>-473587</v>
      </c>
      <c r="CR199">
        <v>-377034</v>
      </c>
      <c r="CS199">
        <v>0</v>
      </c>
      <c r="CT199">
        <v>0</v>
      </c>
      <c r="CU199">
        <v>-473587</v>
      </c>
      <c r="CV199">
        <v>-377034</v>
      </c>
      <c r="CW199">
        <v>-850621</v>
      </c>
      <c r="CX199">
        <v>0</v>
      </c>
      <c r="CY199">
        <v>0</v>
      </c>
      <c r="CZ199">
        <v>0</v>
      </c>
      <c r="DA199">
        <v>-7000</v>
      </c>
      <c r="DB199">
        <v>-3000</v>
      </c>
      <c r="DC199">
        <v>-10000</v>
      </c>
      <c r="DD199">
        <v>0</v>
      </c>
      <c r="DE199">
        <v>0</v>
      </c>
      <c r="DF199">
        <v>0</v>
      </c>
      <c r="DG199">
        <v>-1500</v>
      </c>
      <c r="DH199">
        <v>0</v>
      </c>
      <c r="DI199">
        <v>-1500</v>
      </c>
      <c r="DJ199">
        <v>-8500</v>
      </c>
      <c r="DK199">
        <v>-3000</v>
      </c>
      <c r="DL199">
        <v>0</v>
      </c>
      <c r="DM199">
        <v>0</v>
      </c>
      <c r="DN199">
        <v>-8500</v>
      </c>
      <c r="DO199">
        <v>-3000</v>
      </c>
      <c r="DP199">
        <v>-11500</v>
      </c>
      <c r="DQ199">
        <v>130033950</v>
      </c>
      <c r="DR199">
        <v>10243119</v>
      </c>
      <c r="DS199">
        <v>140277069</v>
      </c>
    </row>
    <row r="200" spans="1:123" ht="12.75" x14ac:dyDescent="0.2">
      <c r="A200" s="468">
        <v>193</v>
      </c>
      <c r="B200" s="473" t="s">
        <v>273</v>
      </c>
      <c r="C200" s="403" t="s">
        <v>897</v>
      </c>
      <c r="D200" s="474" t="s">
        <v>907</v>
      </c>
      <c r="E200" s="480" t="s">
        <v>578</v>
      </c>
      <c r="F200" t="s">
        <v>926</v>
      </c>
      <c r="G200">
        <v>85819300</v>
      </c>
      <c r="H200">
        <v>0</v>
      </c>
      <c r="I200">
        <v>85819300</v>
      </c>
      <c r="J200">
        <v>46.6</v>
      </c>
      <c r="K200">
        <v>39991794</v>
      </c>
      <c r="L200">
        <v>0</v>
      </c>
      <c r="M200">
        <v>320000</v>
      </c>
      <c r="N200">
        <v>0</v>
      </c>
      <c r="O200">
        <v>40311794</v>
      </c>
      <c r="P200">
        <v>0</v>
      </c>
      <c r="Q200">
        <v>40311794</v>
      </c>
      <c r="R200">
        <v>-828781.96</v>
      </c>
      <c r="S200">
        <v>0</v>
      </c>
      <c r="T200">
        <v>-828781.96</v>
      </c>
      <c r="U200">
        <v>1979715.23</v>
      </c>
      <c r="V200">
        <v>0</v>
      </c>
      <c r="W200">
        <v>1979715.23</v>
      </c>
      <c r="X200">
        <v>1150933.27</v>
      </c>
      <c r="Y200">
        <v>0</v>
      </c>
      <c r="Z200">
        <v>0</v>
      </c>
      <c r="AA200">
        <v>0</v>
      </c>
      <c r="AB200">
        <v>1150933.27</v>
      </c>
      <c r="AC200">
        <v>0</v>
      </c>
      <c r="AD200">
        <v>1150933.27</v>
      </c>
      <c r="AE200">
        <v>-1150933.27</v>
      </c>
      <c r="AF200">
        <v>0</v>
      </c>
      <c r="AG200">
        <v>-1150933.27</v>
      </c>
      <c r="AH200">
        <v>-2920032</v>
      </c>
      <c r="AI200">
        <v>0</v>
      </c>
      <c r="AJ200">
        <v>-2920032</v>
      </c>
      <c r="AK200">
        <v>0</v>
      </c>
      <c r="AL200">
        <v>0</v>
      </c>
      <c r="AM200">
        <v>0</v>
      </c>
      <c r="AN200">
        <v>738216.03</v>
      </c>
      <c r="AO200">
        <v>0</v>
      </c>
      <c r="AP200">
        <v>738216.03</v>
      </c>
      <c r="AQ200">
        <v>-2181815.9699999997</v>
      </c>
      <c r="AR200">
        <v>0</v>
      </c>
      <c r="AS200">
        <v>-2181815.9699999997</v>
      </c>
      <c r="AT200">
        <v>-2083875.25</v>
      </c>
      <c r="AU200">
        <v>0</v>
      </c>
      <c r="AV200">
        <v>-2083875.25</v>
      </c>
      <c r="AW200">
        <v>-24524.799999999999</v>
      </c>
      <c r="AX200">
        <v>0</v>
      </c>
      <c r="AY200">
        <v>-24524.799999999999</v>
      </c>
      <c r="AZ200">
        <v>0</v>
      </c>
      <c r="BA200">
        <v>0</v>
      </c>
      <c r="BB200">
        <v>0</v>
      </c>
      <c r="BC200">
        <v>-4290216.0199999996</v>
      </c>
      <c r="BD200">
        <v>0</v>
      </c>
      <c r="BE200">
        <v>0</v>
      </c>
      <c r="BF200">
        <v>0</v>
      </c>
      <c r="BG200">
        <v>-4290216.0199999996</v>
      </c>
      <c r="BH200">
        <v>0</v>
      </c>
      <c r="BI200">
        <v>-4290216.0199999996</v>
      </c>
      <c r="BJ200">
        <v>0</v>
      </c>
      <c r="BK200">
        <v>0</v>
      </c>
      <c r="BL200">
        <v>0</v>
      </c>
      <c r="BM200">
        <v>-1000000</v>
      </c>
      <c r="BN200">
        <v>0</v>
      </c>
      <c r="BO200">
        <v>-1000000</v>
      </c>
      <c r="BP200">
        <v>-1000000</v>
      </c>
      <c r="BQ200">
        <v>0</v>
      </c>
      <c r="BR200">
        <v>0</v>
      </c>
      <c r="BS200">
        <v>0</v>
      </c>
      <c r="BT200">
        <v>-1000000</v>
      </c>
      <c r="BU200">
        <v>0</v>
      </c>
      <c r="BV200">
        <v>-1000000</v>
      </c>
      <c r="BW200">
        <v>-13110.25</v>
      </c>
      <c r="BX200">
        <v>0</v>
      </c>
      <c r="BY200">
        <v>-13110.25</v>
      </c>
      <c r="BZ200">
        <v>-20266</v>
      </c>
      <c r="CA200">
        <v>0</v>
      </c>
      <c r="CB200">
        <v>-20266</v>
      </c>
      <c r="CC200">
        <v>0</v>
      </c>
      <c r="CD200">
        <v>0</v>
      </c>
      <c r="CE200">
        <v>0</v>
      </c>
      <c r="CF200">
        <v>0</v>
      </c>
      <c r="CG200">
        <v>0</v>
      </c>
      <c r="CH200">
        <v>0</v>
      </c>
      <c r="CI200">
        <v>0</v>
      </c>
      <c r="CJ200">
        <v>0</v>
      </c>
      <c r="CK200">
        <v>0</v>
      </c>
      <c r="CL200">
        <v>-50000</v>
      </c>
      <c r="CM200">
        <v>0</v>
      </c>
      <c r="CN200">
        <v>-50000</v>
      </c>
      <c r="CO200">
        <v>0</v>
      </c>
      <c r="CP200">
        <v>0</v>
      </c>
      <c r="CQ200">
        <v>-83376.25</v>
      </c>
      <c r="CR200">
        <v>0</v>
      </c>
      <c r="CS200">
        <v>0</v>
      </c>
      <c r="CT200">
        <v>0</v>
      </c>
      <c r="CU200">
        <v>-83376.25</v>
      </c>
      <c r="CV200">
        <v>0</v>
      </c>
      <c r="CW200">
        <v>-83376.25</v>
      </c>
      <c r="CX200">
        <v>-186</v>
      </c>
      <c r="CY200">
        <v>0</v>
      </c>
      <c r="CZ200">
        <v>-186</v>
      </c>
      <c r="DA200">
        <v>-5388</v>
      </c>
      <c r="DB200">
        <v>0</v>
      </c>
      <c r="DC200">
        <v>-5388</v>
      </c>
      <c r="DD200">
        <v>0</v>
      </c>
      <c r="DE200">
        <v>0</v>
      </c>
      <c r="DF200">
        <v>0</v>
      </c>
      <c r="DG200">
        <v>0</v>
      </c>
      <c r="DH200">
        <v>0</v>
      </c>
      <c r="DI200">
        <v>0</v>
      </c>
      <c r="DJ200">
        <v>-5574</v>
      </c>
      <c r="DK200">
        <v>0</v>
      </c>
      <c r="DL200">
        <v>0</v>
      </c>
      <c r="DM200">
        <v>0</v>
      </c>
      <c r="DN200">
        <v>-5574</v>
      </c>
      <c r="DO200">
        <v>0</v>
      </c>
      <c r="DP200">
        <v>-5574</v>
      </c>
      <c r="DQ200">
        <v>36083561</v>
      </c>
      <c r="DR200">
        <v>0</v>
      </c>
      <c r="DS200">
        <v>36083561</v>
      </c>
    </row>
    <row r="201" spans="1:123" ht="12.75" x14ac:dyDescent="0.2">
      <c r="A201" s="468">
        <v>194</v>
      </c>
      <c r="B201" s="473" t="s">
        <v>274</v>
      </c>
      <c r="C201" s="403" t="s">
        <v>897</v>
      </c>
      <c r="D201" s="474" t="s">
        <v>900</v>
      </c>
      <c r="E201" s="480" t="s">
        <v>571</v>
      </c>
      <c r="F201" t="s">
        <v>926</v>
      </c>
      <c r="G201">
        <v>34557902</v>
      </c>
      <c r="H201">
        <v>0</v>
      </c>
      <c r="I201">
        <v>34557902</v>
      </c>
      <c r="J201">
        <v>46.6</v>
      </c>
      <c r="K201">
        <v>16103982</v>
      </c>
      <c r="L201">
        <v>0</v>
      </c>
      <c r="M201">
        <v>0</v>
      </c>
      <c r="N201">
        <v>0</v>
      </c>
      <c r="O201">
        <v>16103982</v>
      </c>
      <c r="P201">
        <v>0</v>
      </c>
      <c r="Q201">
        <v>16103982</v>
      </c>
      <c r="R201">
        <v>-686088</v>
      </c>
      <c r="S201">
        <v>0</v>
      </c>
      <c r="T201">
        <v>-686088</v>
      </c>
      <c r="U201">
        <v>259824</v>
      </c>
      <c r="V201">
        <v>0</v>
      </c>
      <c r="W201">
        <v>259824</v>
      </c>
      <c r="X201">
        <v>-426264</v>
      </c>
      <c r="Y201">
        <v>0</v>
      </c>
      <c r="Z201">
        <v>0</v>
      </c>
      <c r="AA201">
        <v>0</v>
      </c>
      <c r="AB201">
        <v>-426264</v>
      </c>
      <c r="AC201">
        <v>0</v>
      </c>
      <c r="AD201">
        <v>-426264</v>
      </c>
      <c r="AE201">
        <v>426264</v>
      </c>
      <c r="AF201">
        <v>0</v>
      </c>
      <c r="AG201">
        <v>426264</v>
      </c>
      <c r="AH201">
        <v>-1568213</v>
      </c>
      <c r="AI201">
        <v>0</v>
      </c>
      <c r="AJ201">
        <v>-1568213</v>
      </c>
      <c r="AK201">
        <v>-10000</v>
      </c>
      <c r="AL201">
        <v>0</v>
      </c>
      <c r="AM201">
        <v>-10000</v>
      </c>
      <c r="AN201">
        <v>283273</v>
      </c>
      <c r="AO201">
        <v>0</v>
      </c>
      <c r="AP201">
        <v>283273</v>
      </c>
      <c r="AQ201">
        <v>-1284940</v>
      </c>
      <c r="AR201">
        <v>0</v>
      </c>
      <c r="AS201">
        <v>-1284940</v>
      </c>
      <c r="AT201">
        <v>-1682703</v>
      </c>
      <c r="AU201">
        <v>0</v>
      </c>
      <c r="AV201">
        <v>-1682703</v>
      </c>
      <c r="AW201">
        <v>0</v>
      </c>
      <c r="AX201">
        <v>0</v>
      </c>
      <c r="AY201">
        <v>0</v>
      </c>
      <c r="AZ201">
        <v>0</v>
      </c>
      <c r="BA201">
        <v>0</v>
      </c>
      <c r="BB201">
        <v>0</v>
      </c>
      <c r="BC201">
        <v>-2967643</v>
      </c>
      <c r="BD201">
        <v>0</v>
      </c>
      <c r="BE201">
        <v>0</v>
      </c>
      <c r="BF201">
        <v>0</v>
      </c>
      <c r="BG201">
        <v>-2967643</v>
      </c>
      <c r="BH201">
        <v>0</v>
      </c>
      <c r="BI201">
        <v>-2967643</v>
      </c>
      <c r="BJ201">
        <v>0</v>
      </c>
      <c r="BK201">
        <v>0</v>
      </c>
      <c r="BL201">
        <v>0</v>
      </c>
      <c r="BM201">
        <v>-397765</v>
      </c>
      <c r="BN201">
        <v>0</v>
      </c>
      <c r="BO201">
        <v>-397765</v>
      </c>
      <c r="BP201">
        <v>-397765</v>
      </c>
      <c r="BQ201">
        <v>0</v>
      </c>
      <c r="BR201">
        <v>0</v>
      </c>
      <c r="BS201">
        <v>0</v>
      </c>
      <c r="BT201">
        <v>-397765</v>
      </c>
      <c r="BU201">
        <v>0</v>
      </c>
      <c r="BV201">
        <v>-397765</v>
      </c>
      <c r="BW201">
        <v>-71450</v>
      </c>
      <c r="BX201">
        <v>0</v>
      </c>
      <c r="BY201">
        <v>-71450</v>
      </c>
      <c r="BZ201">
        <v>-13051</v>
      </c>
      <c r="CA201">
        <v>0</v>
      </c>
      <c r="CB201">
        <v>-13051</v>
      </c>
      <c r="CC201">
        <v>0</v>
      </c>
      <c r="CD201">
        <v>0</v>
      </c>
      <c r="CE201">
        <v>0</v>
      </c>
      <c r="CF201">
        <v>0</v>
      </c>
      <c r="CG201">
        <v>0</v>
      </c>
      <c r="CH201">
        <v>0</v>
      </c>
      <c r="CI201">
        <v>0</v>
      </c>
      <c r="CJ201">
        <v>0</v>
      </c>
      <c r="CK201">
        <v>0</v>
      </c>
      <c r="CL201">
        <v>0</v>
      </c>
      <c r="CM201">
        <v>0</v>
      </c>
      <c r="CN201">
        <v>0</v>
      </c>
      <c r="CO201">
        <v>0</v>
      </c>
      <c r="CP201">
        <v>0</v>
      </c>
      <c r="CQ201">
        <v>-84501</v>
      </c>
      <c r="CR201">
        <v>0</v>
      </c>
      <c r="CS201">
        <v>0</v>
      </c>
      <c r="CT201">
        <v>0</v>
      </c>
      <c r="CU201">
        <v>-84501</v>
      </c>
      <c r="CV201">
        <v>0</v>
      </c>
      <c r="CW201">
        <v>-84501</v>
      </c>
      <c r="CX201">
        <v>0</v>
      </c>
      <c r="CY201">
        <v>0</v>
      </c>
      <c r="CZ201">
        <v>0</v>
      </c>
      <c r="DA201">
        <v>0</v>
      </c>
      <c r="DB201">
        <v>0</v>
      </c>
      <c r="DC201">
        <v>0</v>
      </c>
      <c r="DD201">
        <v>0</v>
      </c>
      <c r="DE201">
        <v>0</v>
      </c>
      <c r="DF201">
        <v>0</v>
      </c>
      <c r="DG201">
        <v>0</v>
      </c>
      <c r="DH201">
        <v>0</v>
      </c>
      <c r="DI201">
        <v>0</v>
      </c>
      <c r="DJ201">
        <v>0</v>
      </c>
      <c r="DK201">
        <v>0</v>
      </c>
      <c r="DL201">
        <v>0</v>
      </c>
      <c r="DM201">
        <v>0</v>
      </c>
      <c r="DN201">
        <v>0</v>
      </c>
      <c r="DO201">
        <v>0</v>
      </c>
      <c r="DP201">
        <v>0</v>
      </c>
      <c r="DQ201">
        <v>12227809</v>
      </c>
      <c r="DR201">
        <v>0</v>
      </c>
      <c r="DS201">
        <v>12227809</v>
      </c>
    </row>
    <row r="202" spans="1:123" ht="12.75" x14ac:dyDescent="0.2">
      <c r="A202" s="468">
        <v>195</v>
      </c>
      <c r="B202" s="473" t="s">
        <v>276</v>
      </c>
      <c r="C202" s="403" t="s">
        <v>904</v>
      </c>
      <c r="D202" s="474" t="s">
        <v>899</v>
      </c>
      <c r="E202" s="480" t="s">
        <v>275</v>
      </c>
      <c r="F202" t="s">
        <v>926</v>
      </c>
      <c r="G202">
        <v>158352882</v>
      </c>
      <c r="H202">
        <v>0</v>
      </c>
      <c r="I202">
        <v>158352882</v>
      </c>
      <c r="J202">
        <v>46.6</v>
      </c>
      <c r="K202">
        <v>73792443</v>
      </c>
      <c r="L202">
        <v>0</v>
      </c>
      <c r="M202">
        <v>0</v>
      </c>
      <c r="N202">
        <v>0</v>
      </c>
      <c r="O202">
        <v>73792443</v>
      </c>
      <c r="P202">
        <v>0</v>
      </c>
      <c r="Q202">
        <v>73792443</v>
      </c>
      <c r="R202">
        <v>-2797399</v>
      </c>
      <c r="S202">
        <v>0</v>
      </c>
      <c r="T202">
        <v>-2797399</v>
      </c>
      <c r="U202">
        <v>5910665</v>
      </c>
      <c r="V202">
        <v>0</v>
      </c>
      <c r="W202">
        <v>5910665</v>
      </c>
      <c r="X202">
        <v>3113266</v>
      </c>
      <c r="Y202">
        <v>0</v>
      </c>
      <c r="Z202">
        <v>0</v>
      </c>
      <c r="AA202">
        <v>0</v>
      </c>
      <c r="AB202">
        <v>3113266</v>
      </c>
      <c r="AC202">
        <v>0</v>
      </c>
      <c r="AD202">
        <v>3113266</v>
      </c>
      <c r="AE202">
        <v>-3113266</v>
      </c>
      <c r="AF202">
        <v>0</v>
      </c>
      <c r="AG202">
        <v>-3113266</v>
      </c>
      <c r="AH202">
        <v>-7800566</v>
      </c>
      <c r="AI202">
        <v>0</v>
      </c>
      <c r="AJ202">
        <v>-7800566</v>
      </c>
      <c r="AK202">
        <v>-200</v>
      </c>
      <c r="AL202">
        <v>0</v>
      </c>
      <c r="AM202">
        <v>-200</v>
      </c>
      <c r="AN202">
        <v>1347295</v>
      </c>
      <c r="AO202">
        <v>0</v>
      </c>
      <c r="AP202">
        <v>1347295</v>
      </c>
      <c r="AQ202">
        <v>-6453271</v>
      </c>
      <c r="AR202">
        <v>0</v>
      </c>
      <c r="AS202">
        <v>-6453271</v>
      </c>
      <c r="AT202">
        <v>-6063247</v>
      </c>
      <c r="AU202">
        <v>0</v>
      </c>
      <c r="AV202">
        <v>-6063247</v>
      </c>
      <c r="AW202">
        <v>-87992</v>
      </c>
      <c r="AX202">
        <v>0</v>
      </c>
      <c r="AY202">
        <v>-87992</v>
      </c>
      <c r="AZ202">
        <v>-8528</v>
      </c>
      <c r="BA202">
        <v>0</v>
      </c>
      <c r="BB202">
        <v>-8528</v>
      </c>
      <c r="BC202">
        <v>-12613038</v>
      </c>
      <c r="BD202">
        <v>0</v>
      </c>
      <c r="BE202">
        <v>0</v>
      </c>
      <c r="BF202">
        <v>0</v>
      </c>
      <c r="BG202">
        <v>-12613038</v>
      </c>
      <c r="BH202">
        <v>0</v>
      </c>
      <c r="BI202">
        <v>-12613038</v>
      </c>
      <c r="BJ202">
        <v>-25000</v>
      </c>
      <c r="BK202">
        <v>0</v>
      </c>
      <c r="BL202">
        <v>-25000</v>
      </c>
      <c r="BM202">
        <v>-3040501</v>
      </c>
      <c r="BN202">
        <v>0</v>
      </c>
      <c r="BO202">
        <v>-3040501</v>
      </c>
      <c r="BP202">
        <v>-3065501</v>
      </c>
      <c r="BQ202">
        <v>0</v>
      </c>
      <c r="BR202">
        <v>0</v>
      </c>
      <c r="BS202">
        <v>0</v>
      </c>
      <c r="BT202">
        <v>-3065501</v>
      </c>
      <c r="BU202">
        <v>0</v>
      </c>
      <c r="BV202">
        <v>-3065501</v>
      </c>
      <c r="BW202">
        <v>-138846</v>
      </c>
      <c r="BX202">
        <v>0</v>
      </c>
      <c r="BY202">
        <v>-138846</v>
      </c>
      <c r="BZ202">
        <v>-67389</v>
      </c>
      <c r="CA202">
        <v>0</v>
      </c>
      <c r="CB202">
        <v>-67389</v>
      </c>
      <c r="CC202">
        <v>-23976</v>
      </c>
      <c r="CD202">
        <v>0</v>
      </c>
      <c r="CE202">
        <v>-23976</v>
      </c>
      <c r="CF202">
        <v>0</v>
      </c>
      <c r="CG202">
        <v>0</v>
      </c>
      <c r="CH202">
        <v>0</v>
      </c>
      <c r="CI202">
        <v>0</v>
      </c>
      <c r="CJ202">
        <v>0</v>
      </c>
      <c r="CK202">
        <v>0</v>
      </c>
      <c r="CL202">
        <v>0</v>
      </c>
      <c r="CM202">
        <v>0</v>
      </c>
      <c r="CN202">
        <v>0</v>
      </c>
      <c r="CO202">
        <v>0</v>
      </c>
      <c r="CP202">
        <v>0</v>
      </c>
      <c r="CQ202">
        <v>-230211</v>
      </c>
      <c r="CR202">
        <v>0</v>
      </c>
      <c r="CS202">
        <v>0</v>
      </c>
      <c r="CT202">
        <v>0</v>
      </c>
      <c r="CU202">
        <v>-230211</v>
      </c>
      <c r="CV202">
        <v>0</v>
      </c>
      <c r="CW202">
        <v>-230211</v>
      </c>
      <c r="CX202">
        <v>-92786</v>
      </c>
      <c r="CY202">
        <v>0</v>
      </c>
      <c r="CZ202">
        <v>-92786</v>
      </c>
      <c r="DA202">
        <v>-10506</v>
      </c>
      <c r="DB202">
        <v>0</v>
      </c>
      <c r="DC202">
        <v>-10506</v>
      </c>
      <c r="DD202">
        <v>-9174</v>
      </c>
      <c r="DE202">
        <v>0</v>
      </c>
      <c r="DF202">
        <v>-9174</v>
      </c>
      <c r="DG202">
        <v>-1500</v>
      </c>
      <c r="DH202">
        <v>0</v>
      </c>
      <c r="DI202">
        <v>-1500</v>
      </c>
      <c r="DJ202">
        <v>-113966</v>
      </c>
      <c r="DK202">
        <v>0</v>
      </c>
      <c r="DL202">
        <v>0</v>
      </c>
      <c r="DM202">
        <v>0</v>
      </c>
      <c r="DN202">
        <v>-113966</v>
      </c>
      <c r="DO202">
        <v>0</v>
      </c>
      <c r="DP202">
        <v>-113966</v>
      </c>
      <c r="DQ202">
        <v>60882993</v>
      </c>
      <c r="DR202">
        <v>0</v>
      </c>
      <c r="DS202">
        <v>60882993</v>
      </c>
    </row>
    <row r="203" spans="1:123" ht="12.75" x14ac:dyDescent="0.2">
      <c r="A203" s="468">
        <v>196</v>
      </c>
      <c r="B203" s="473" t="s">
        <v>278</v>
      </c>
      <c r="C203" s="403" t="s">
        <v>897</v>
      </c>
      <c r="D203" s="474" t="s">
        <v>898</v>
      </c>
      <c r="E203" s="480" t="s">
        <v>277</v>
      </c>
      <c r="F203" t="s">
        <v>926</v>
      </c>
      <c r="G203">
        <v>254884730</v>
      </c>
      <c r="H203">
        <v>0</v>
      </c>
      <c r="I203">
        <v>254884730</v>
      </c>
      <c r="J203">
        <v>46.6</v>
      </c>
      <c r="K203">
        <v>118776284</v>
      </c>
      <c r="L203">
        <v>0</v>
      </c>
      <c r="M203">
        <v>4678629</v>
      </c>
      <c r="N203">
        <v>0</v>
      </c>
      <c r="O203">
        <v>123454913</v>
      </c>
      <c r="P203">
        <v>0</v>
      </c>
      <c r="Q203">
        <v>123454913</v>
      </c>
      <c r="R203">
        <v>-4385947</v>
      </c>
      <c r="S203">
        <v>0</v>
      </c>
      <c r="T203">
        <v>-4385947</v>
      </c>
      <c r="U203">
        <v>3772901</v>
      </c>
      <c r="V203">
        <v>0</v>
      </c>
      <c r="W203">
        <v>3772901</v>
      </c>
      <c r="X203">
        <v>-613046</v>
      </c>
      <c r="Y203">
        <v>0</v>
      </c>
      <c r="Z203">
        <v>0</v>
      </c>
      <c r="AA203">
        <v>0</v>
      </c>
      <c r="AB203">
        <v>-613046</v>
      </c>
      <c r="AC203">
        <v>0</v>
      </c>
      <c r="AD203">
        <v>-613046</v>
      </c>
      <c r="AE203">
        <v>613046</v>
      </c>
      <c r="AF203">
        <v>0</v>
      </c>
      <c r="AG203">
        <v>613046</v>
      </c>
      <c r="AH203">
        <v>-1790143</v>
      </c>
      <c r="AI203">
        <v>0</v>
      </c>
      <c r="AJ203">
        <v>-1790143</v>
      </c>
      <c r="AK203">
        <v>-4101</v>
      </c>
      <c r="AL203">
        <v>0</v>
      </c>
      <c r="AM203">
        <v>-4101</v>
      </c>
      <c r="AN203">
        <v>2797420</v>
      </c>
      <c r="AO203">
        <v>0</v>
      </c>
      <c r="AP203">
        <v>2797420</v>
      </c>
      <c r="AQ203">
        <v>1007277</v>
      </c>
      <c r="AR203">
        <v>0</v>
      </c>
      <c r="AS203">
        <v>1007277</v>
      </c>
      <c r="AT203">
        <v>-24516275</v>
      </c>
      <c r="AU203">
        <v>0</v>
      </c>
      <c r="AV203">
        <v>-24516275</v>
      </c>
      <c r="AW203">
        <v>-32825</v>
      </c>
      <c r="AX203">
        <v>0</v>
      </c>
      <c r="AY203">
        <v>-32825</v>
      </c>
      <c r="AZ203">
        <v>0</v>
      </c>
      <c r="BA203">
        <v>0</v>
      </c>
      <c r="BB203">
        <v>0</v>
      </c>
      <c r="BC203">
        <v>-23541823</v>
      </c>
      <c r="BD203">
        <v>0</v>
      </c>
      <c r="BE203">
        <v>0</v>
      </c>
      <c r="BF203">
        <v>0</v>
      </c>
      <c r="BG203">
        <v>-23541823</v>
      </c>
      <c r="BH203">
        <v>0</v>
      </c>
      <c r="BI203">
        <v>-23541823</v>
      </c>
      <c r="BJ203">
        <v>-25000</v>
      </c>
      <c r="BK203">
        <v>0</v>
      </c>
      <c r="BL203">
        <v>-25000</v>
      </c>
      <c r="BM203">
        <v>-909617</v>
      </c>
      <c r="BN203">
        <v>0</v>
      </c>
      <c r="BO203">
        <v>-909617</v>
      </c>
      <c r="BP203">
        <v>-934617</v>
      </c>
      <c r="BQ203">
        <v>0</v>
      </c>
      <c r="BR203">
        <v>0</v>
      </c>
      <c r="BS203">
        <v>0</v>
      </c>
      <c r="BT203">
        <v>-934617</v>
      </c>
      <c r="BU203">
        <v>0</v>
      </c>
      <c r="BV203">
        <v>-934617</v>
      </c>
      <c r="BW203">
        <v>0</v>
      </c>
      <c r="BX203">
        <v>0</v>
      </c>
      <c r="BY203">
        <v>0</v>
      </c>
      <c r="BZ203">
        <v>-36298</v>
      </c>
      <c r="CA203">
        <v>0</v>
      </c>
      <c r="CB203">
        <v>-36298</v>
      </c>
      <c r="CC203">
        <v>0</v>
      </c>
      <c r="CD203">
        <v>0</v>
      </c>
      <c r="CE203">
        <v>0</v>
      </c>
      <c r="CF203">
        <v>0</v>
      </c>
      <c r="CG203">
        <v>0</v>
      </c>
      <c r="CH203">
        <v>0</v>
      </c>
      <c r="CI203">
        <v>0</v>
      </c>
      <c r="CJ203">
        <v>0</v>
      </c>
      <c r="CK203">
        <v>0</v>
      </c>
      <c r="CL203">
        <v>0</v>
      </c>
      <c r="CM203">
        <v>0</v>
      </c>
      <c r="CN203">
        <v>0</v>
      </c>
      <c r="CO203">
        <v>0</v>
      </c>
      <c r="CP203">
        <v>0</v>
      </c>
      <c r="CQ203">
        <v>-36298</v>
      </c>
      <c r="CR203">
        <v>0</v>
      </c>
      <c r="CS203">
        <v>0</v>
      </c>
      <c r="CT203">
        <v>0</v>
      </c>
      <c r="CU203">
        <v>-36298</v>
      </c>
      <c r="CV203">
        <v>0</v>
      </c>
      <c r="CW203">
        <v>-36298</v>
      </c>
      <c r="CX203">
        <v>-20000</v>
      </c>
      <c r="CY203">
        <v>0</v>
      </c>
      <c r="CZ203">
        <v>-20000</v>
      </c>
      <c r="DA203">
        <v>-20000</v>
      </c>
      <c r="DB203">
        <v>0</v>
      </c>
      <c r="DC203">
        <v>-20000</v>
      </c>
      <c r="DD203">
        <v>0</v>
      </c>
      <c r="DE203">
        <v>0</v>
      </c>
      <c r="DF203">
        <v>0</v>
      </c>
      <c r="DG203">
        <v>-1500</v>
      </c>
      <c r="DH203">
        <v>0</v>
      </c>
      <c r="DI203">
        <v>-1500</v>
      </c>
      <c r="DJ203">
        <v>-41500</v>
      </c>
      <c r="DK203">
        <v>0</v>
      </c>
      <c r="DL203">
        <v>0</v>
      </c>
      <c r="DM203">
        <v>0</v>
      </c>
      <c r="DN203">
        <v>-41500</v>
      </c>
      <c r="DO203">
        <v>0</v>
      </c>
      <c r="DP203">
        <v>-41500</v>
      </c>
      <c r="DQ203">
        <v>98287629</v>
      </c>
      <c r="DR203">
        <v>0</v>
      </c>
      <c r="DS203">
        <v>98287629</v>
      </c>
    </row>
    <row r="204" spans="1:123" ht="12.75" x14ac:dyDescent="0.2">
      <c r="A204" s="468">
        <v>197</v>
      </c>
      <c r="B204" s="473" t="s">
        <v>280</v>
      </c>
      <c r="C204" s="403" t="s">
        <v>897</v>
      </c>
      <c r="D204" s="474" t="s">
        <v>899</v>
      </c>
      <c r="E204" s="480" t="s">
        <v>279</v>
      </c>
      <c r="F204" t="s">
        <v>926</v>
      </c>
      <c r="G204">
        <v>51850424</v>
      </c>
      <c r="H204">
        <v>0</v>
      </c>
      <c r="I204">
        <v>51850424</v>
      </c>
      <c r="J204">
        <v>46.6</v>
      </c>
      <c r="K204">
        <v>24162298</v>
      </c>
      <c r="L204">
        <v>0</v>
      </c>
      <c r="M204">
        <v>-700000</v>
      </c>
      <c r="N204">
        <v>0</v>
      </c>
      <c r="O204">
        <v>23462298</v>
      </c>
      <c r="P204">
        <v>0</v>
      </c>
      <c r="Q204">
        <v>23462298</v>
      </c>
      <c r="R204">
        <v>-566647</v>
      </c>
      <c r="S204">
        <v>0</v>
      </c>
      <c r="T204">
        <v>-566647</v>
      </c>
      <c r="U204">
        <v>1513425</v>
      </c>
      <c r="V204">
        <v>0</v>
      </c>
      <c r="W204">
        <v>1513425</v>
      </c>
      <c r="X204">
        <v>946778</v>
      </c>
      <c r="Y204">
        <v>0</v>
      </c>
      <c r="Z204">
        <v>0</v>
      </c>
      <c r="AA204">
        <v>0</v>
      </c>
      <c r="AB204">
        <v>946778</v>
      </c>
      <c r="AC204">
        <v>0</v>
      </c>
      <c r="AD204">
        <v>946778</v>
      </c>
      <c r="AE204">
        <v>-946778</v>
      </c>
      <c r="AF204">
        <v>0</v>
      </c>
      <c r="AG204">
        <v>-946778</v>
      </c>
      <c r="AH204">
        <v>-3321409</v>
      </c>
      <c r="AI204">
        <v>0</v>
      </c>
      <c r="AJ204">
        <v>-3321409</v>
      </c>
      <c r="AK204">
        <v>0</v>
      </c>
      <c r="AL204">
        <v>0</v>
      </c>
      <c r="AM204">
        <v>0</v>
      </c>
      <c r="AN204">
        <v>415725</v>
      </c>
      <c r="AO204">
        <v>0</v>
      </c>
      <c r="AP204">
        <v>415725</v>
      </c>
      <c r="AQ204">
        <v>-2905684</v>
      </c>
      <c r="AR204">
        <v>0</v>
      </c>
      <c r="AS204">
        <v>-2905684</v>
      </c>
      <c r="AT204">
        <v>-1146655</v>
      </c>
      <c r="AU204">
        <v>0</v>
      </c>
      <c r="AV204">
        <v>-1146655</v>
      </c>
      <c r="AW204">
        <v>0</v>
      </c>
      <c r="AX204">
        <v>0</v>
      </c>
      <c r="AY204">
        <v>0</v>
      </c>
      <c r="AZ204">
        <v>-1025</v>
      </c>
      <c r="BA204">
        <v>0</v>
      </c>
      <c r="BB204">
        <v>-1025</v>
      </c>
      <c r="BC204">
        <v>-4053364</v>
      </c>
      <c r="BD204">
        <v>0</v>
      </c>
      <c r="BE204">
        <v>-81075</v>
      </c>
      <c r="BF204">
        <v>0</v>
      </c>
      <c r="BG204">
        <v>-4134439</v>
      </c>
      <c r="BH204">
        <v>0</v>
      </c>
      <c r="BI204">
        <v>-4134439</v>
      </c>
      <c r="BJ204">
        <v>0</v>
      </c>
      <c r="BK204">
        <v>0</v>
      </c>
      <c r="BL204">
        <v>0</v>
      </c>
      <c r="BM204">
        <v>-691844</v>
      </c>
      <c r="BN204">
        <v>0</v>
      </c>
      <c r="BO204">
        <v>-691844</v>
      </c>
      <c r="BP204">
        <v>-691844</v>
      </c>
      <c r="BQ204">
        <v>0</v>
      </c>
      <c r="BR204">
        <v>-13837</v>
      </c>
      <c r="BS204">
        <v>0</v>
      </c>
      <c r="BT204">
        <v>-705681</v>
      </c>
      <c r="BU204">
        <v>0</v>
      </c>
      <c r="BV204">
        <v>-705681</v>
      </c>
      <c r="BW204">
        <v>-121382</v>
      </c>
      <c r="BX204">
        <v>0</v>
      </c>
      <c r="BY204">
        <v>-121382</v>
      </c>
      <c r="BZ204">
        <v>-99228</v>
      </c>
      <c r="CA204">
        <v>0</v>
      </c>
      <c r="CB204">
        <v>-99228</v>
      </c>
      <c r="CC204">
        <v>0</v>
      </c>
      <c r="CD204">
        <v>0</v>
      </c>
      <c r="CE204">
        <v>0</v>
      </c>
      <c r="CF204">
        <v>0</v>
      </c>
      <c r="CG204">
        <v>0</v>
      </c>
      <c r="CH204">
        <v>0</v>
      </c>
      <c r="CI204">
        <v>0</v>
      </c>
      <c r="CJ204">
        <v>0</v>
      </c>
      <c r="CK204">
        <v>0</v>
      </c>
      <c r="CL204">
        <v>0</v>
      </c>
      <c r="CM204">
        <v>0</v>
      </c>
      <c r="CN204">
        <v>0</v>
      </c>
      <c r="CO204">
        <v>0</v>
      </c>
      <c r="CP204">
        <v>0</v>
      </c>
      <c r="CQ204">
        <v>-220610</v>
      </c>
      <c r="CR204">
        <v>0</v>
      </c>
      <c r="CS204">
        <v>-5540</v>
      </c>
      <c r="CT204">
        <v>0</v>
      </c>
      <c r="CU204">
        <v>-226150</v>
      </c>
      <c r="CV204">
        <v>0</v>
      </c>
      <c r="CW204">
        <v>-226150</v>
      </c>
      <c r="CX204">
        <v>0</v>
      </c>
      <c r="CY204">
        <v>0</v>
      </c>
      <c r="CZ204">
        <v>0</v>
      </c>
      <c r="DA204">
        <v>0</v>
      </c>
      <c r="DB204">
        <v>0</v>
      </c>
      <c r="DC204">
        <v>0</v>
      </c>
      <c r="DD204">
        <v>-1025</v>
      </c>
      <c r="DE204">
        <v>0</v>
      </c>
      <c r="DF204">
        <v>-1025</v>
      </c>
      <c r="DG204">
        <v>0</v>
      </c>
      <c r="DH204">
        <v>0</v>
      </c>
      <c r="DI204">
        <v>0</v>
      </c>
      <c r="DJ204">
        <v>-1025</v>
      </c>
      <c r="DK204">
        <v>0</v>
      </c>
      <c r="DL204">
        <v>0</v>
      </c>
      <c r="DM204">
        <v>0</v>
      </c>
      <c r="DN204">
        <v>-1025</v>
      </c>
      <c r="DO204">
        <v>0</v>
      </c>
      <c r="DP204">
        <v>-1025</v>
      </c>
      <c r="DQ204">
        <v>19341781</v>
      </c>
      <c r="DR204">
        <v>0</v>
      </c>
      <c r="DS204">
        <v>19341781</v>
      </c>
    </row>
    <row r="205" spans="1:123" ht="12.75" x14ac:dyDescent="0.2">
      <c r="A205" s="468">
        <v>198</v>
      </c>
      <c r="B205" s="473" t="s">
        <v>281</v>
      </c>
      <c r="C205" s="403" t="s">
        <v>529</v>
      </c>
      <c r="D205" s="474" t="s">
        <v>901</v>
      </c>
      <c r="E205" s="480" t="s">
        <v>540</v>
      </c>
      <c r="F205" t="s">
        <v>926</v>
      </c>
      <c r="G205">
        <v>232102436</v>
      </c>
      <c r="H205">
        <v>0</v>
      </c>
      <c r="I205">
        <v>232102436</v>
      </c>
      <c r="J205">
        <v>46.6</v>
      </c>
      <c r="K205">
        <v>108159735</v>
      </c>
      <c r="L205">
        <v>0</v>
      </c>
      <c r="M205">
        <v>-91000</v>
      </c>
      <c r="N205">
        <v>0</v>
      </c>
      <c r="O205">
        <v>108068735</v>
      </c>
      <c r="P205">
        <v>0</v>
      </c>
      <c r="Q205">
        <v>108068735</v>
      </c>
      <c r="R205">
        <v>-2481050</v>
      </c>
      <c r="S205">
        <v>0</v>
      </c>
      <c r="T205">
        <v>-2481050</v>
      </c>
      <c r="U205">
        <v>7025594</v>
      </c>
      <c r="V205">
        <v>0</v>
      </c>
      <c r="W205">
        <v>7025594</v>
      </c>
      <c r="X205">
        <v>4544544</v>
      </c>
      <c r="Y205">
        <v>0</v>
      </c>
      <c r="Z205">
        <v>0</v>
      </c>
      <c r="AA205">
        <v>0</v>
      </c>
      <c r="AB205">
        <v>4544544</v>
      </c>
      <c r="AC205">
        <v>0</v>
      </c>
      <c r="AD205">
        <v>4544544</v>
      </c>
      <c r="AE205">
        <v>-4544544</v>
      </c>
      <c r="AF205">
        <v>0</v>
      </c>
      <c r="AG205">
        <v>-4544544</v>
      </c>
      <c r="AH205">
        <v>-5394832</v>
      </c>
      <c r="AI205">
        <v>0</v>
      </c>
      <c r="AJ205">
        <v>-5394832</v>
      </c>
      <c r="AK205">
        <v>-22018</v>
      </c>
      <c r="AL205">
        <v>0</v>
      </c>
      <c r="AM205">
        <v>-22018</v>
      </c>
      <c r="AN205">
        <v>2303390</v>
      </c>
      <c r="AO205">
        <v>0</v>
      </c>
      <c r="AP205">
        <v>2303390</v>
      </c>
      <c r="AQ205">
        <v>-3091442</v>
      </c>
      <c r="AR205">
        <v>0</v>
      </c>
      <c r="AS205">
        <v>-3091442</v>
      </c>
      <c r="AT205">
        <v>-6307445</v>
      </c>
      <c r="AU205">
        <v>0</v>
      </c>
      <c r="AV205">
        <v>-6307445</v>
      </c>
      <c r="AW205">
        <v>-57331</v>
      </c>
      <c r="AX205">
        <v>0</v>
      </c>
      <c r="AY205">
        <v>-57331</v>
      </c>
      <c r="AZ205">
        <v>-13500</v>
      </c>
      <c r="BA205">
        <v>0</v>
      </c>
      <c r="BB205">
        <v>-13500</v>
      </c>
      <c r="BC205">
        <v>-9469718</v>
      </c>
      <c r="BD205">
        <v>0</v>
      </c>
      <c r="BE205">
        <v>-31000</v>
      </c>
      <c r="BF205">
        <v>0</v>
      </c>
      <c r="BG205">
        <v>-9500718</v>
      </c>
      <c r="BH205">
        <v>0</v>
      </c>
      <c r="BI205">
        <v>-9500718</v>
      </c>
      <c r="BJ205">
        <v>-67000</v>
      </c>
      <c r="BK205">
        <v>0</v>
      </c>
      <c r="BL205">
        <v>-67000</v>
      </c>
      <c r="BM205">
        <v>-1045716</v>
      </c>
      <c r="BN205">
        <v>0</v>
      </c>
      <c r="BO205">
        <v>-1045716</v>
      </c>
      <c r="BP205">
        <v>-1112716</v>
      </c>
      <c r="BQ205">
        <v>0</v>
      </c>
      <c r="BR205">
        <v>-1646275</v>
      </c>
      <c r="BS205">
        <v>0</v>
      </c>
      <c r="BT205">
        <v>-2758991</v>
      </c>
      <c r="BU205">
        <v>0</v>
      </c>
      <c r="BV205">
        <v>-2758991</v>
      </c>
      <c r="BW205">
        <v>-326808</v>
      </c>
      <c r="BX205">
        <v>0</v>
      </c>
      <c r="BY205">
        <v>-326808</v>
      </c>
      <c r="BZ205">
        <v>-63192</v>
      </c>
      <c r="CA205">
        <v>0</v>
      </c>
      <c r="CB205">
        <v>-63192</v>
      </c>
      <c r="CC205">
        <v>0</v>
      </c>
      <c r="CD205">
        <v>0</v>
      </c>
      <c r="CE205">
        <v>0</v>
      </c>
      <c r="CF205">
        <v>0</v>
      </c>
      <c r="CG205">
        <v>0</v>
      </c>
      <c r="CH205">
        <v>0</v>
      </c>
      <c r="CI205">
        <v>0</v>
      </c>
      <c r="CJ205">
        <v>0</v>
      </c>
      <c r="CK205">
        <v>0</v>
      </c>
      <c r="CL205">
        <v>0</v>
      </c>
      <c r="CM205">
        <v>0</v>
      </c>
      <c r="CN205">
        <v>0</v>
      </c>
      <c r="CO205">
        <v>0</v>
      </c>
      <c r="CP205">
        <v>0</v>
      </c>
      <c r="CQ205">
        <v>-390000</v>
      </c>
      <c r="CR205">
        <v>0</v>
      </c>
      <c r="CS205">
        <v>0</v>
      </c>
      <c r="CT205">
        <v>0</v>
      </c>
      <c r="CU205">
        <v>-390000</v>
      </c>
      <c r="CV205">
        <v>0</v>
      </c>
      <c r="CW205">
        <v>-390000</v>
      </c>
      <c r="CX205">
        <v>0</v>
      </c>
      <c r="CY205">
        <v>0</v>
      </c>
      <c r="CZ205">
        <v>0</v>
      </c>
      <c r="DA205">
        <v>-10179</v>
      </c>
      <c r="DB205">
        <v>0</v>
      </c>
      <c r="DC205">
        <v>-10179</v>
      </c>
      <c r="DD205">
        <v>-13500</v>
      </c>
      <c r="DE205">
        <v>0</v>
      </c>
      <c r="DF205">
        <v>-13500</v>
      </c>
      <c r="DG205">
        <v>0</v>
      </c>
      <c r="DH205">
        <v>0</v>
      </c>
      <c r="DI205">
        <v>0</v>
      </c>
      <c r="DJ205">
        <v>-23679</v>
      </c>
      <c r="DK205">
        <v>0</v>
      </c>
      <c r="DL205">
        <v>0</v>
      </c>
      <c r="DM205">
        <v>0</v>
      </c>
      <c r="DN205">
        <v>-23679</v>
      </c>
      <c r="DO205">
        <v>0</v>
      </c>
      <c r="DP205">
        <v>-23679</v>
      </c>
      <c r="DQ205">
        <v>99939891</v>
      </c>
      <c r="DR205">
        <v>0</v>
      </c>
      <c r="DS205">
        <v>99939891</v>
      </c>
    </row>
    <row r="206" spans="1:123" ht="12.75" x14ac:dyDescent="0.2">
      <c r="A206" s="468">
        <v>199</v>
      </c>
      <c r="B206" s="473" t="s">
        <v>283</v>
      </c>
      <c r="C206" s="403" t="s">
        <v>529</v>
      </c>
      <c r="D206" s="474" t="s">
        <v>906</v>
      </c>
      <c r="E206" s="480" t="s">
        <v>550</v>
      </c>
      <c r="F206" t="s">
        <v>926</v>
      </c>
      <c r="G206">
        <v>230053407</v>
      </c>
      <c r="H206">
        <v>0</v>
      </c>
      <c r="I206">
        <v>230053407</v>
      </c>
      <c r="J206">
        <v>46.6</v>
      </c>
      <c r="K206">
        <v>107204888</v>
      </c>
      <c r="L206">
        <v>0</v>
      </c>
      <c r="M206">
        <v>1553000</v>
      </c>
      <c r="N206">
        <v>0</v>
      </c>
      <c r="O206">
        <v>108757888</v>
      </c>
      <c r="P206">
        <v>0</v>
      </c>
      <c r="Q206">
        <v>108757888</v>
      </c>
      <c r="R206">
        <v>-2667746</v>
      </c>
      <c r="S206">
        <v>0</v>
      </c>
      <c r="T206">
        <v>-2667746</v>
      </c>
      <c r="U206">
        <v>7558482</v>
      </c>
      <c r="V206">
        <v>0</v>
      </c>
      <c r="W206">
        <v>7558482</v>
      </c>
      <c r="X206">
        <v>4890736</v>
      </c>
      <c r="Y206">
        <v>0</v>
      </c>
      <c r="Z206">
        <v>0</v>
      </c>
      <c r="AA206">
        <v>0</v>
      </c>
      <c r="AB206">
        <v>4890736</v>
      </c>
      <c r="AC206">
        <v>0</v>
      </c>
      <c r="AD206">
        <v>4890736</v>
      </c>
      <c r="AE206">
        <v>-4890736</v>
      </c>
      <c r="AF206">
        <v>0</v>
      </c>
      <c r="AG206">
        <v>-4890736</v>
      </c>
      <c r="AH206">
        <v>-6432879</v>
      </c>
      <c r="AI206">
        <v>0</v>
      </c>
      <c r="AJ206">
        <v>-6432879</v>
      </c>
      <c r="AK206">
        <v>-14000</v>
      </c>
      <c r="AL206">
        <v>0</v>
      </c>
      <c r="AM206">
        <v>-14000</v>
      </c>
      <c r="AN206">
        <v>2217079</v>
      </c>
      <c r="AO206">
        <v>0</v>
      </c>
      <c r="AP206">
        <v>2217079</v>
      </c>
      <c r="AQ206">
        <v>-4215800</v>
      </c>
      <c r="AR206">
        <v>0</v>
      </c>
      <c r="AS206">
        <v>-4215800</v>
      </c>
      <c r="AT206">
        <v>-11567580</v>
      </c>
      <c r="AU206">
        <v>0</v>
      </c>
      <c r="AV206">
        <v>-11567580</v>
      </c>
      <c r="AW206">
        <v>-5853</v>
      </c>
      <c r="AX206">
        <v>0</v>
      </c>
      <c r="AY206">
        <v>-5853</v>
      </c>
      <c r="AZ206">
        <v>0</v>
      </c>
      <c r="BA206">
        <v>0</v>
      </c>
      <c r="BB206">
        <v>0</v>
      </c>
      <c r="BC206">
        <v>-15789233</v>
      </c>
      <c r="BD206">
        <v>0</v>
      </c>
      <c r="BE206">
        <v>0</v>
      </c>
      <c r="BF206">
        <v>0</v>
      </c>
      <c r="BG206">
        <v>-15789233</v>
      </c>
      <c r="BH206">
        <v>0</v>
      </c>
      <c r="BI206">
        <v>-15789233</v>
      </c>
      <c r="BJ206">
        <v>0</v>
      </c>
      <c r="BK206">
        <v>0</v>
      </c>
      <c r="BL206">
        <v>0</v>
      </c>
      <c r="BM206">
        <v>-2780976</v>
      </c>
      <c r="BN206">
        <v>0</v>
      </c>
      <c r="BO206">
        <v>-2780976</v>
      </c>
      <c r="BP206">
        <v>-2780976</v>
      </c>
      <c r="BQ206">
        <v>0</v>
      </c>
      <c r="BR206">
        <v>0</v>
      </c>
      <c r="BS206">
        <v>0</v>
      </c>
      <c r="BT206">
        <v>-2780976</v>
      </c>
      <c r="BU206">
        <v>0</v>
      </c>
      <c r="BV206">
        <v>-2780976</v>
      </c>
      <c r="BW206">
        <v>-6114</v>
      </c>
      <c r="BX206">
        <v>0</v>
      </c>
      <c r="BY206">
        <v>-6114</v>
      </c>
      <c r="BZ206">
        <v>0</v>
      </c>
      <c r="CA206">
        <v>0</v>
      </c>
      <c r="CB206">
        <v>0</v>
      </c>
      <c r="CC206">
        <v>0</v>
      </c>
      <c r="CD206">
        <v>0</v>
      </c>
      <c r="CE206">
        <v>0</v>
      </c>
      <c r="CF206">
        <v>0</v>
      </c>
      <c r="CG206">
        <v>0</v>
      </c>
      <c r="CH206">
        <v>0</v>
      </c>
      <c r="CI206">
        <v>0</v>
      </c>
      <c r="CJ206">
        <v>0</v>
      </c>
      <c r="CK206">
        <v>0</v>
      </c>
      <c r="CL206">
        <v>-29823</v>
      </c>
      <c r="CM206">
        <v>0</v>
      </c>
      <c r="CN206">
        <v>-29823</v>
      </c>
      <c r="CO206">
        <v>0</v>
      </c>
      <c r="CP206">
        <v>0</v>
      </c>
      <c r="CQ206">
        <v>-35937</v>
      </c>
      <c r="CR206">
        <v>0</v>
      </c>
      <c r="CS206">
        <v>0</v>
      </c>
      <c r="CT206">
        <v>0</v>
      </c>
      <c r="CU206">
        <v>-35937</v>
      </c>
      <c r="CV206">
        <v>0</v>
      </c>
      <c r="CW206">
        <v>-35937</v>
      </c>
      <c r="CX206">
        <v>-39900</v>
      </c>
      <c r="CY206">
        <v>0</v>
      </c>
      <c r="CZ206">
        <v>-39900</v>
      </c>
      <c r="DA206">
        <v>-92391</v>
      </c>
      <c r="DB206">
        <v>0</v>
      </c>
      <c r="DC206">
        <v>-92391</v>
      </c>
      <c r="DD206">
        <v>0</v>
      </c>
      <c r="DE206">
        <v>0</v>
      </c>
      <c r="DF206">
        <v>0</v>
      </c>
      <c r="DG206">
        <v>0</v>
      </c>
      <c r="DH206">
        <v>0</v>
      </c>
      <c r="DI206">
        <v>0</v>
      </c>
      <c r="DJ206">
        <v>-132291</v>
      </c>
      <c r="DK206">
        <v>0</v>
      </c>
      <c r="DL206">
        <v>0</v>
      </c>
      <c r="DM206">
        <v>0</v>
      </c>
      <c r="DN206">
        <v>-132291</v>
      </c>
      <c r="DO206">
        <v>0</v>
      </c>
      <c r="DP206">
        <v>-132291</v>
      </c>
      <c r="DQ206">
        <v>94910187</v>
      </c>
      <c r="DR206">
        <v>0</v>
      </c>
      <c r="DS206">
        <v>94910187</v>
      </c>
    </row>
    <row r="207" spans="1:123" ht="12.75" x14ac:dyDescent="0.2">
      <c r="A207" s="468">
        <v>200</v>
      </c>
      <c r="B207" s="473" t="s">
        <v>284</v>
      </c>
      <c r="C207" s="403" t="s">
        <v>529</v>
      </c>
      <c r="D207" s="474" t="s">
        <v>906</v>
      </c>
      <c r="E207" s="480" t="s">
        <v>552</v>
      </c>
      <c r="F207" t="s">
        <v>926</v>
      </c>
      <c r="G207">
        <v>159742762</v>
      </c>
      <c r="H207">
        <v>0</v>
      </c>
      <c r="I207">
        <v>159742762</v>
      </c>
      <c r="J207">
        <v>46.6</v>
      </c>
      <c r="K207">
        <v>74440127</v>
      </c>
      <c r="L207">
        <v>0</v>
      </c>
      <c r="M207">
        <v>-4472797</v>
      </c>
      <c r="N207">
        <v>0</v>
      </c>
      <c r="O207">
        <v>69967330</v>
      </c>
      <c r="P207">
        <v>0</v>
      </c>
      <c r="Q207">
        <v>69967330</v>
      </c>
      <c r="R207">
        <v>-3040180</v>
      </c>
      <c r="S207">
        <v>0</v>
      </c>
      <c r="T207">
        <v>-3040180</v>
      </c>
      <c r="U207">
        <v>4109380</v>
      </c>
      <c r="V207">
        <v>0</v>
      </c>
      <c r="W207">
        <v>4109380</v>
      </c>
      <c r="X207">
        <v>1069200</v>
      </c>
      <c r="Y207">
        <v>0</v>
      </c>
      <c r="Z207">
        <v>0</v>
      </c>
      <c r="AA207">
        <v>0</v>
      </c>
      <c r="AB207">
        <v>1069200</v>
      </c>
      <c r="AC207">
        <v>0</v>
      </c>
      <c r="AD207">
        <v>1069200</v>
      </c>
      <c r="AE207">
        <v>-1069200</v>
      </c>
      <c r="AF207">
        <v>0</v>
      </c>
      <c r="AG207">
        <v>-1069200</v>
      </c>
      <c r="AH207">
        <v>-4410295</v>
      </c>
      <c r="AI207">
        <v>0</v>
      </c>
      <c r="AJ207">
        <v>-4410295</v>
      </c>
      <c r="AK207">
        <v>-10439</v>
      </c>
      <c r="AL207">
        <v>0</v>
      </c>
      <c r="AM207">
        <v>-10439</v>
      </c>
      <c r="AN207">
        <v>1485364</v>
      </c>
      <c r="AO207">
        <v>0</v>
      </c>
      <c r="AP207">
        <v>1485364</v>
      </c>
      <c r="AQ207">
        <v>-2924931</v>
      </c>
      <c r="AR207">
        <v>0</v>
      </c>
      <c r="AS207">
        <v>-2924931</v>
      </c>
      <c r="AT207">
        <v>-6106686</v>
      </c>
      <c r="AU207">
        <v>0</v>
      </c>
      <c r="AV207">
        <v>-6106686</v>
      </c>
      <c r="AW207">
        <v>-37335</v>
      </c>
      <c r="AX207">
        <v>0</v>
      </c>
      <c r="AY207">
        <v>-37335</v>
      </c>
      <c r="AZ207">
        <v>0</v>
      </c>
      <c r="BA207">
        <v>0</v>
      </c>
      <c r="BB207">
        <v>0</v>
      </c>
      <c r="BC207">
        <v>-9068952</v>
      </c>
      <c r="BD207">
        <v>0</v>
      </c>
      <c r="BE207">
        <v>0</v>
      </c>
      <c r="BF207">
        <v>0</v>
      </c>
      <c r="BG207">
        <v>-9068952</v>
      </c>
      <c r="BH207">
        <v>0</v>
      </c>
      <c r="BI207">
        <v>-9068952</v>
      </c>
      <c r="BJ207">
        <v>0</v>
      </c>
      <c r="BK207">
        <v>0</v>
      </c>
      <c r="BL207">
        <v>0</v>
      </c>
      <c r="BM207">
        <v>-850937</v>
      </c>
      <c r="BN207">
        <v>0</v>
      </c>
      <c r="BO207">
        <v>-850937</v>
      </c>
      <c r="BP207">
        <v>-850937</v>
      </c>
      <c r="BQ207">
        <v>0</v>
      </c>
      <c r="BR207">
        <v>0</v>
      </c>
      <c r="BS207">
        <v>0</v>
      </c>
      <c r="BT207">
        <v>-850937</v>
      </c>
      <c r="BU207">
        <v>0</v>
      </c>
      <c r="BV207">
        <v>-850937</v>
      </c>
      <c r="BW207">
        <v>-185206</v>
      </c>
      <c r="BX207">
        <v>0</v>
      </c>
      <c r="BY207">
        <v>-185206</v>
      </c>
      <c r="BZ207">
        <v>-35926</v>
      </c>
      <c r="CA207">
        <v>0</v>
      </c>
      <c r="CB207">
        <v>-35926</v>
      </c>
      <c r="CC207">
        <v>-2833</v>
      </c>
      <c r="CD207">
        <v>0</v>
      </c>
      <c r="CE207">
        <v>-2833</v>
      </c>
      <c r="CF207">
        <v>0</v>
      </c>
      <c r="CG207">
        <v>0</v>
      </c>
      <c r="CH207">
        <v>0</v>
      </c>
      <c r="CI207">
        <v>0</v>
      </c>
      <c r="CJ207">
        <v>0</v>
      </c>
      <c r="CK207">
        <v>0</v>
      </c>
      <c r="CL207">
        <v>0</v>
      </c>
      <c r="CM207">
        <v>0</v>
      </c>
      <c r="CN207">
        <v>0</v>
      </c>
      <c r="CO207">
        <v>0</v>
      </c>
      <c r="CP207">
        <v>0</v>
      </c>
      <c r="CQ207">
        <v>-223965</v>
      </c>
      <c r="CR207">
        <v>0</v>
      </c>
      <c r="CS207">
        <v>0</v>
      </c>
      <c r="CT207">
        <v>0</v>
      </c>
      <c r="CU207">
        <v>-223965</v>
      </c>
      <c r="CV207">
        <v>0</v>
      </c>
      <c r="CW207">
        <v>-223965</v>
      </c>
      <c r="CX207">
        <v>0</v>
      </c>
      <c r="CY207">
        <v>0</v>
      </c>
      <c r="CZ207">
        <v>0</v>
      </c>
      <c r="DA207">
        <v>-19072</v>
      </c>
      <c r="DB207">
        <v>0</v>
      </c>
      <c r="DC207">
        <v>-19072</v>
      </c>
      <c r="DD207">
        <v>0</v>
      </c>
      <c r="DE207">
        <v>0</v>
      </c>
      <c r="DF207">
        <v>0</v>
      </c>
      <c r="DG207">
        <v>0</v>
      </c>
      <c r="DH207">
        <v>0</v>
      </c>
      <c r="DI207">
        <v>0</v>
      </c>
      <c r="DJ207">
        <v>-19072</v>
      </c>
      <c r="DK207">
        <v>0</v>
      </c>
      <c r="DL207">
        <v>0</v>
      </c>
      <c r="DM207">
        <v>0</v>
      </c>
      <c r="DN207">
        <v>-19072</v>
      </c>
      <c r="DO207">
        <v>0</v>
      </c>
      <c r="DP207">
        <v>-19072</v>
      </c>
      <c r="DQ207">
        <v>60873604</v>
      </c>
      <c r="DR207">
        <v>0</v>
      </c>
      <c r="DS207">
        <v>60873604</v>
      </c>
    </row>
    <row r="208" spans="1:123" ht="12.75" x14ac:dyDescent="0.2">
      <c r="A208" s="468">
        <v>201</v>
      </c>
      <c r="B208" s="473" t="s">
        <v>285</v>
      </c>
      <c r="C208" s="403" t="s">
        <v>529</v>
      </c>
      <c r="D208" s="474" t="s">
        <v>898</v>
      </c>
      <c r="E208" s="480" t="s">
        <v>558</v>
      </c>
      <c r="F208" t="s">
        <v>926</v>
      </c>
      <c r="G208">
        <v>219279211</v>
      </c>
      <c r="H208">
        <v>0</v>
      </c>
      <c r="I208">
        <v>219279211</v>
      </c>
      <c r="J208">
        <v>46.6</v>
      </c>
      <c r="K208">
        <v>102184112</v>
      </c>
      <c r="L208">
        <v>0</v>
      </c>
      <c r="M208">
        <v>0</v>
      </c>
      <c r="N208">
        <v>0</v>
      </c>
      <c r="O208">
        <v>102184112</v>
      </c>
      <c r="P208">
        <v>0</v>
      </c>
      <c r="Q208">
        <v>102184112</v>
      </c>
      <c r="R208">
        <v>0</v>
      </c>
      <c r="S208">
        <v>0</v>
      </c>
      <c r="T208">
        <v>0</v>
      </c>
      <c r="U208">
        <v>0</v>
      </c>
      <c r="V208">
        <v>0</v>
      </c>
      <c r="W208">
        <v>0</v>
      </c>
      <c r="X208">
        <v>0</v>
      </c>
      <c r="Y208">
        <v>0</v>
      </c>
      <c r="Z208">
        <v>0</v>
      </c>
      <c r="AA208">
        <v>0</v>
      </c>
      <c r="AB208">
        <v>0</v>
      </c>
      <c r="AC208">
        <v>0</v>
      </c>
      <c r="AD208">
        <v>0</v>
      </c>
      <c r="AE208">
        <v>0</v>
      </c>
      <c r="AF208">
        <v>0</v>
      </c>
      <c r="AG208">
        <v>0</v>
      </c>
      <c r="AH208">
        <v>-6400000</v>
      </c>
      <c r="AI208">
        <v>0</v>
      </c>
      <c r="AJ208">
        <v>-6400000</v>
      </c>
      <c r="AK208">
        <v>0</v>
      </c>
      <c r="AL208">
        <v>0</v>
      </c>
      <c r="AM208">
        <v>0</v>
      </c>
      <c r="AN208">
        <v>1910000</v>
      </c>
      <c r="AO208">
        <v>0</v>
      </c>
      <c r="AP208">
        <v>1910000</v>
      </c>
      <c r="AQ208">
        <v>-4490000</v>
      </c>
      <c r="AR208">
        <v>0</v>
      </c>
      <c r="AS208">
        <v>-4490000</v>
      </c>
      <c r="AT208">
        <v>-7910700</v>
      </c>
      <c r="AU208">
        <v>0</v>
      </c>
      <c r="AV208">
        <v>-7910700</v>
      </c>
      <c r="AW208">
        <v>-36000</v>
      </c>
      <c r="AX208">
        <v>0</v>
      </c>
      <c r="AY208">
        <v>-36000</v>
      </c>
      <c r="AZ208">
        <v>0</v>
      </c>
      <c r="BA208">
        <v>0</v>
      </c>
      <c r="BB208">
        <v>0</v>
      </c>
      <c r="BC208">
        <v>-12436700</v>
      </c>
      <c r="BD208">
        <v>0</v>
      </c>
      <c r="BE208">
        <v>0</v>
      </c>
      <c r="BF208">
        <v>0</v>
      </c>
      <c r="BG208">
        <v>-12436700</v>
      </c>
      <c r="BH208">
        <v>0</v>
      </c>
      <c r="BI208">
        <v>-12436700</v>
      </c>
      <c r="BJ208">
        <v>-83000</v>
      </c>
      <c r="BK208">
        <v>0</v>
      </c>
      <c r="BL208">
        <v>-83000</v>
      </c>
      <c r="BM208">
        <v>-2460000</v>
      </c>
      <c r="BN208">
        <v>0</v>
      </c>
      <c r="BO208">
        <v>-2460000</v>
      </c>
      <c r="BP208">
        <v>-2543000</v>
      </c>
      <c r="BQ208">
        <v>0</v>
      </c>
      <c r="BR208">
        <v>0</v>
      </c>
      <c r="BS208">
        <v>0</v>
      </c>
      <c r="BT208">
        <v>-2543000</v>
      </c>
      <c r="BU208">
        <v>0</v>
      </c>
      <c r="BV208">
        <v>-2543000</v>
      </c>
      <c r="BW208">
        <v>-262528</v>
      </c>
      <c r="BX208">
        <v>0</v>
      </c>
      <c r="BY208">
        <v>-262528</v>
      </c>
      <c r="BZ208">
        <v>0</v>
      </c>
      <c r="CA208">
        <v>0</v>
      </c>
      <c r="CB208">
        <v>0</v>
      </c>
      <c r="CC208">
        <v>-1073</v>
      </c>
      <c r="CD208">
        <v>0</v>
      </c>
      <c r="CE208">
        <v>-1073</v>
      </c>
      <c r="CF208">
        <v>0</v>
      </c>
      <c r="CG208">
        <v>0</v>
      </c>
      <c r="CH208">
        <v>0</v>
      </c>
      <c r="CI208">
        <v>0</v>
      </c>
      <c r="CJ208">
        <v>0</v>
      </c>
      <c r="CK208">
        <v>0</v>
      </c>
      <c r="CL208">
        <v>0</v>
      </c>
      <c r="CM208">
        <v>0</v>
      </c>
      <c r="CN208">
        <v>0</v>
      </c>
      <c r="CO208">
        <v>0</v>
      </c>
      <c r="CP208">
        <v>0</v>
      </c>
      <c r="CQ208">
        <v>-263601</v>
      </c>
      <c r="CR208">
        <v>0</v>
      </c>
      <c r="CS208">
        <v>0</v>
      </c>
      <c r="CT208">
        <v>0</v>
      </c>
      <c r="CU208">
        <v>-263601</v>
      </c>
      <c r="CV208">
        <v>0</v>
      </c>
      <c r="CW208">
        <v>-263601</v>
      </c>
      <c r="CX208">
        <v>0</v>
      </c>
      <c r="CY208">
        <v>0</v>
      </c>
      <c r="CZ208">
        <v>0</v>
      </c>
      <c r="DA208">
        <v>-50000</v>
      </c>
      <c r="DB208">
        <v>0</v>
      </c>
      <c r="DC208">
        <v>-50000</v>
      </c>
      <c r="DD208">
        <v>0</v>
      </c>
      <c r="DE208">
        <v>0</v>
      </c>
      <c r="DF208">
        <v>0</v>
      </c>
      <c r="DG208">
        <v>-1500</v>
      </c>
      <c r="DH208">
        <v>0</v>
      </c>
      <c r="DI208">
        <v>-1500</v>
      </c>
      <c r="DJ208">
        <v>-51500</v>
      </c>
      <c r="DK208">
        <v>0</v>
      </c>
      <c r="DL208">
        <v>0</v>
      </c>
      <c r="DM208">
        <v>0</v>
      </c>
      <c r="DN208">
        <v>-51500</v>
      </c>
      <c r="DO208">
        <v>0</v>
      </c>
      <c r="DP208">
        <v>-51500</v>
      </c>
      <c r="DQ208">
        <v>86889311</v>
      </c>
      <c r="DR208">
        <v>0</v>
      </c>
      <c r="DS208">
        <v>86889311</v>
      </c>
    </row>
    <row r="209" spans="1:123" ht="12.75" x14ac:dyDescent="0.2">
      <c r="A209" s="468">
        <v>202</v>
      </c>
      <c r="B209" s="473" t="s">
        <v>287</v>
      </c>
      <c r="C209" s="403" t="s">
        <v>897</v>
      </c>
      <c r="D209" s="474" t="s">
        <v>899</v>
      </c>
      <c r="E209" s="480" t="s">
        <v>286</v>
      </c>
      <c r="F209" t="s">
        <v>926</v>
      </c>
      <c r="G209">
        <v>153942182</v>
      </c>
      <c r="H209">
        <v>0</v>
      </c>
      <c r="I209">
        <v>153942182</v>
      </c>
      <c r="J209">
        <v>46.6</v>
      </c>
      <c r="K209">
        <v>71737057</v>
      </c>
      <c r="L209">
        <v>0</v>
      </c>
      <c r="M209">
        <v>0</v>
      </c>
      <c r="N209">
        <v>0</v>
      </c>
      <c r="O209">
        <v>71737057</v>
      </c>
      <c r="P209">
        <v>0</v>
      </c>
      <c r="Q209">
        <v>71737057</v>
      </c>
      <c r="R209">
        <v>-2007793</v>
      </c>
      <c r="S209">
        <v>0</v>
      </c>
      <c r="T209">
        <v>-2007793</v>
      </c>
      <c r="U209">
        <v>10719256</v>
      </c>
      <c r="V209">
        <v>0</v>
      </c>
      <c r="W209">
        <v>10719256</v>
      </c>
      <c r="X209">
        <v>8711463</v>
      </c>
      <c r="Y209">
        <v>0</v>
      </c>
      <c r="Z209">
        <v>0</v>
      </c>
      <c r="AA209">
        <v>0</v>
      </c>
      <c r="AB209">
        <v>8711463</v>
      </c>
      <c r="AC209">
        <v>0</v>
      </c>
      <c r="AD209">
        <v>8711463</v>
      </c>
      <c r="AE209">
        <v>-8711463</v>
      </c>
      <c r="AF209">
        <v>0</v>
      </c>
      <c r="AG209">
        <v>-8711463</v>
      </c>
      <c r="AH209">
        <v>-4337223</v>
      </c>
      <c r="AI209">
        <v>0</v>
      </c>
      <c r="AJ209">
        <v>-4337223</v>
      </c>
      <c r="AK209">
        <v>-20092</v>
      </c>
      <c r="AL209">
        <v>0</v>
      </c>
      <c r="AM209">
        <v>-20092</v>
      </c>
      <c r="AN209">
        <v>1492416</v>
      </c>
      <c r="AO209">
        <v>0</v>
      </c>
      <c r="AP209">
        <v>1492416</v>
      </c>
      <c r="AQ209">
        <v>-2844807</v>
      </c>
      <c r="AR209">
        <v>0</v>
      </c>
      <c r="AS209">
        <v>-2844807</v>
      </c>
      <c r="AT209">
        <v>-5484151</v>
      </c>
      <c r="AU209">
        <v>0</v>
      </c>
      <c r="AV209">
        <v>-5484151</v>
      </c>
      <c r="AW209">
        <v>-102144</v>
      </c>
      <c r="AX209">
        <v>0</v>
      </c>
      <c r="AY209">
        <v>-102144</v>
      </c>
      <c r="AZ209">
        <v>-668</v>
      </c>
      <c r="BA209">
        <v>0</v>
      </c>
      <c r="BB209">
        <v>-668</v>
      </c>
      <c r="BC209">
        <v>-8431770</v>
      </c>
      <c r="BD209">
        <v>0</v>
      </c>
      <c r="BE209">
        <v>0</v>
      </c>
      <c r="BF209">
        <v>0</v>
      </c>
      <c r="BG209">
        <v>-8431770</v>
      </c>
      <c r="BH209">
        <v>0</v>
      </c>
      <c r="BI209">
        <v>-8431770</v>
      </c>
      <c r="BJ209">
        <v>0</v>
      </c>
      <c r="BK209">
        <v>0</v>
      </c>
      <c r="BL209">
        <v>0</v>
      </c>
      <c r="BM209">
        <v>-1578322</v>
      </c>
      <c r="BN209">
        <v>0</v>
      </c>
      <c r="BO209">
        <v>-1578322</v>
      </c>
      <c r="BP209">
        <v>-1578322</v>
      </c>
      <c r="BQ209">
        <v>0</v>
      </c>
      <c r="BR209">
        <v>-1000000</v>
      </c>
      <c r="BS209">
        <v>0</v>
      </c>
      <c r="BT209">
        <v>-2578322</v>
      </c>
      <c r="BU209">
        <v>0</v>
      </c>
      <c r="BV209">
        <v>-2578322</v>
      </c>
      <c r="BW209">
        <v>-90508</v>
      </c>
      <c r="BX209">
        <v>0</v>
      </c>
      <c r="BY209">
        <v>-90508</v>
      </c>
      <c r="BZ209">
        <v>-8099</v>
      </c>
      <c r="CA209">
        <v>0</v>
      </c>
      <c r="CB209">
        <v>-8099</v>
      </c>
      <c r="CC209">
        <v>-4997</v>
      </c>
      <c r="CD209">
        <v>0</v>
      </c>
      <c r="CE209">
        <v>-4997</v>
      </c>
      <c r="CF209">
        <v>0</v>
      </c>
      <c r="CG209">
        <v>0</v>
      </c>
      <c r="CH209">
        <v>0</v>
      </c>
      <c r="CI209">
        <v>0</v>
      </c>
      <c r="CJ209">
        <v>0</v>
      </c>
      <c r="CK209">
        <v>0</v>
      </c>
      <c r="CL209">
        <v>0</v>
      </c>
      <c r="CM209">
        <v>0</v>
      </c>
      <c r="CN209">
        <v>0</v>
      </c>
      <c r="CO209">
        <v>0</v>
      </c>
      <c r="CP209">
        <v>0</v>
      </c>
      <c r="CQ209">
        <v>-103604</v>
      </c>
      <c r="CR209">
        <v>0</v>
      </c>
      <c r="CS209">
        <v>0</v>
      </c>
      <c r="CT209">
        <v>0</v>
      </c>
      <c r="CU209">
        <v>-103604</v>
      </c>
      <c r="CV209">
        <v>0</v>
      </c>
      <c r="CW209">
        <v>-103604</v>
      </c>
      <c r="CX209">
        <v>0</v>
      </c>
      <c r="CY209">
        <v>0</v>
      </c>
      <c r="CZ209">
        <v>0</v>
      </c>
      <c r="DA209">
        <v>-43954</v>
      </c>
      <c r="DB209">
        <v>0</v>
      </c>
      <c r="DC209">
        <v>-43954</v>
      </c>
      <c r="DD209">
        <v>0</v>
      </c>
      <c r="DE209">
        <v>0</v>
      </c>
      <c r="DF209">
        <v>0</v>
      </c>
      <c r="DG209">
        <v>0</v>
      </c>
      <c r="DH209">
        <v>0</v>
      </c>
      <c r="DI209">
        <v>0</v>
      </c>
      <c r="DJ209">
        <v>-43954</v>
      </c>
      <c r="DK209">
        <v>0</v>
      </c>
      <c r="DL209">
        <v>0</v>
      </c>
      <c r="DM209">
        <v>0</v>
      </c>
      <c r="DN209">
        <v>-43954</v>
      </c>
      <c r="DO209">
        <v>0</v>
      </c>
      <c r="DP209">
        <v>-43954</v>
      </c>
      <c r="DQ209">
        <v>69290870</v>
      </c>
      <c r="DR209">
        <v>0</v>
      </c>
      <c r="DS209">
        <v>69290870</v>
      </c>
    </row>
    <row r="210" spans="1:123" ht="12.75" x14ac:dyDescent="0.2">
      <c r="A210" s="468">
        <v>203</v>
      </c>
      <c r="B210" s="473" t="s">
        <v>289</v>
      </c>
      <c r="C210" s="403" t="s">
        <v>897</v>
      </c>
      <c r="D210" s="474" t="s">
        <v>906</v>
      </c>
      <c r="E210" s="480" t="s">
        <v>288</v>
      </c>
      <c r="F210" t="s">
        <v>926</v>
      </c>
      <c r="G210">
        <v>42991495</v>
      </c>
      <c r="H210">
        <v>724650</v>
      </c>
      <c r="I210">
        <v>43716145</v>
      </c>
      <c r="J210">
        <v>46.6</v>
      </c>
      <c r="K210">
        <v>20034037</v>
      </c>
      <c r="L210">
        <v>337687</v>
      </c>
      <c r="M210">
        <v>0</v>
      </c>
      <c r="N210">
        <v>0</v>
      </c>
      <c r="O210">
        <v>20034037</v>
      </c>
      <c r="P210">
        <v>337687</v>
      </c>
      <c r="Q210">
        <v>20371724</v>
      </c>
      <c r="R210">
        <v>-1479260</v>
      </c>
      <c r="S210">
        <v>0</v>
      </c>
      <c r="T210">
        <v>-1479260</v>
      </c>
      <c r="U210">
        <v>1112031</v>
      </c>
      <c r="V210">
        <v>0</v>
      </c>
      <c r="W210">
        <v>1112031</v>
      </c>
      <c r="X210">
        <v>-367229</v>
      </c>
      <c r="Y210">
        <v>0</v>
      </c>
      <c r="Z210">
        <v>0</v>
      </c>
      <c r="AA210">
        <v>0</v>
      </c>
      <c r="AB210">
        <v>-367229</v>
      </c>
      <c r="AC210">
        <v>0</v>
      </c>
      <c r="AD210">
        <v>-367229</v>
      </c>
      <c r="AE210">
        <v>367229</v>
      </c>
      <c r="AF210">
        <v>0</v>
      </c>
      <c r="AG210">
        <v>367229</v>
      </c>
      <c r="AH210">
        <v>-2327705</v>
      </c>
      <c r="AI210">
        <v>0</v>
      </c>
      <c r="AJ210">
        <v>-2327705</v>
      </c>
      <c r="AK210">
        <v>0</v>
      </c>
      <c r="AL210">
        <v>0</v>
      </c>
      <c r="AM210">
        <v>0</v>
      </c>
      <c r="AN210">
        <v>356434</v>
      </c>
      <c r="AO210">
        <v>0</v>
      </c>
      <c r="AP210">
        <v>356434</v>
      </c>
      <c r="AQ210">
        <v>-1971271</v>
      </c>
      <c r="AR210">
        <v>0</v>
      </c>
      <c r="AS210">
        <v>-1971271</v>
      </c>
      <c r="AT210">
        <v>-1115362</v>
      </c>
      <c r="AU210">
        <v>0</v>
      </c>
      <c r="AV210">
        <v>-1115362</v>
      </c>
      <c r="AW210">
        <v>-44697</v>
      </c>
      <c r="AX210">
        <v>0</v>
      </c>
      <c r="AY210">
        <v>-44697</v>
      </c>
      <c r="AZ210">
        <v>-8039</v>
      </c>
      <c r="BA210">
        <v>0</v>
      </c>
      <c r="BB210">
        <v>-8039</v>
      </c>
      <c r="BC210">
        <v>-3139369</v>
      </c>
      <c r="BD210">
        <v>0</v>
      </c>
      <c r="BE210">
        <v>0</v>
      </c>
      <c r="BF210">
        <v>0</v>
      </c>
      <c r="BG210">
        <v>-3139369</v>
      </c>
      <c r="BH210">
        <v>0</v>
      </c>
      <c r="BI210">
        <v>-3139369</v>
      </c>
      <c r="BJ210">
        <v>0</v>
      </c>
      <c r="BK210">
        <v>0</v>
      </c>
      <c r="BL210">
        <v>0</v>
      </c>
      <c r="BM210">
        <v>-187235</v>
      </c>
      <c r="BN210">
        <v>0</v>
      </c>
      <c r="BO210">
        <v>-187235</v>
      </c>
      <c r="BP210">
        <v>-187235</v>
      </c>
      <c r="BQ210">
        <v>0</v>
      </c>
      <c r="BR210">
        <v>0</v>
      </c>
      <c r="BS210">
        <v>0</v>
      </c>
      <c r="BT210">
        <v>-187235</v>
      </c>
      <c r="BU210">
        <v>0</v>
      </c>
      <c r="BV210">
        <v>-187235</v>
      </c>
      <c r="BW210">
        <v>-17524</v>
      </c>
      <c r="BX210">
        <v>0</v>
      </c>
      <c r="BY210">
        <v>-17524</v>
      </c>
      <c r="BZ210">
        <v>-4677</v>
      </c>
      <c r="CA210">
        <v>0</v>
      </c>
      <c r="CB210">
        <v>-4677</v>
      </c>
      <c r="CC210">
        <v>-1623</v>
      </c>
      <c r="CD210">
        <v>0</v>
      </c>
      <c r="CE210">
        <v>-1623</v>
      </c>
      <c r="CF210">
        <v>-4467</v>
      </c>
      <c r="CG210">
        <v>0</v>
      </c>
      <c r="CH210">
        <v>-4467</v>
      </c>
      <c r="CI210">
        <v>0</v>
      </c>
      <c r="CJ210">
        <v>0</v>
      </c>
      <c r="CK210">
        <v>0</v>
      </c>
      <c r="CL210">
        <v>0</v>
      </c>
      <c r="CM210">
        <v>0</v>
      </c>
      <c r="CN210">
        <v>0</v>
      </c>
      <c r="CO210">
        <v>0</v>
      </c>
      <c r="CP210">
        <v>0</v>
      </c>
      <c r="CQ210">
        <v>-28291</v>
      </c>
      <c r="CR210">
        <v>0</v>
      </c>
      <c r="CS210">
        <v>0</v>
      </c>
      <c r="CT210">
        <v>0</v>
      </c>
      <c r="CU210">
        <v>-28291</v>
      </c>
      <c r="CV210">
        <v>0</v>
      </c>
      <c r="CW210">
        <v>-28291</v>
      </c>
      <c r="CX210">
        <v>-15116</v>
      </c>
      <c r="CY210">
        <v>0</v>
      </c>
      <c r="CZ210">
        <v>-15116</v>
      </c>
      <c r="DA210">
        <v>0</v>
      </c>
      <c r="DB210">
        <v>0</v>
      </c>
      <c r="DC210">
        <v>0</v>
      </c>
      <c r="DD210">
        <v>-8039</v>
      </c>
      <c r="DE210">
        <v>0</v>
      </c>
      <c r="DF210">
        <v>-8039</v>
      </c>
      <c r="DG210">
        <v>0</v>
      </c>
      <c r="DH210">
        <v>0</v>
      </c>
      <c r="DI210">
        <v>0</v>
      </c>
      <c r="DJ210">
        <v>-23155</v>
      </c>
      <c r="DK210">
        <v>0</v>
      </c>
      <c r="DL210">
        <v>0</v>
      </c>
      <c r="DM210">
        <v>0</v>
      </c>
      <c r="DN210">
        <v>-23155</v>
      </c>
      <c r="DO210">
        <v>0</v>
      </c>
      <c r="DP210">
        <v>-23155</v>
      </c>
      <c r="DQ210">
        <v>16288758</v>
      </c>
      <c r="DR210">
        <v>337687</v>
      </c>
      <c r="DS210">
        <v>16626445</v>
      </c>
    </row>
    <row r="211" spans="1:123" ht="12.75" x14ac:dyDescent="0.2">
      <c r="A211" s="468">
        <v>204</v>
      </c>
      <c r="B211" s="473" t="s">
        <v>290</v>
      </c>
      <c r="C211" s="403" t="s">
        <v>529</v>
      </c>
      <c r="D211" s="474" t="s">
        <v>898</v>
      </c>
      <c r="E211" s="480" t="s">
        <v>535</v>
      </c>
      <c r="F211" t="s">
        <v>926</v>
      </c>
      <c r="G211">
        <v>304822633</v>
      </c>
      <c r="H211">
        <v>0</v>
      </c>
      <c r="I211">
        <v>304822633</v>
      </c>
      <c r="J211">
        <v>46.6</v>
      </c>
      <c r="K211">
        <v>142047347</v>
      </c>
      <c r="L211">
        <v>0</v>
      </c>
      <c r="M211">
        <v>-1500000</v>
      </c>
      <c r="N211">
        <v>0</v>
      </c>
      <c r="O211">
        <v>140547347</v>
      </c>
      <c r="P211">
        <v>0</v>
      </c>
      <c r="Q211">
        <v>140547347</v>
      </c>
      <c r="R211">
        <v>-9020382</v>
      </c>
      <c r="S211">
        <v>0</v>
      </c>
      <c r="T211">
        <v>-9020382</v>
      </c>
      <c r="U211">
        <v>3211649</v>
      </c>
      <c r="V211">
        <v>0</v>
      </c>
      <c r="W211">
        <v>3211649</v>
      </c>
      <c r="X211">
        <v>-5808733</v>
      </c>
      <c r="Y211">
        <v>0</v>
      </c>
      <c r="Z211">
        <v>0</v>
      </c>
      <c r="AA211">
        <v>0</v>
      </c>
      <c r="AB211">
        <v>-5808733</v>
      </c>
      <c r="AC211">
        <v>0</v>
      </c>
      <c r="AD211">
        <v>-5808733</v>
      </c>
      <c r="AE211">
        <v>5808733</v>
      </c>
      <c r="AF211">
        <v>0</v>
      </c>
      <c r="AG211">
        <v>5808733</v>
      </c>
      <c r="AH211">
        <v>-2721010</v>
      </c>
      <c r="AI211">
        <v>0</v>
      </c>
      <c r="AJ211">
        <v>-2721010</v>
      </c>
      <c r="AK211">
        <v>0</v>
      </c>
      <c r="AL211">
        <v>0</v>
      </c>
      <c r="AM211">
        <v>0</v>
      </c>
      <c r="AN211">
        <v>3381806</v>
      </c>
      <c r="AO211">
        <v>0</v>
      </c>
      <c r="AP211">
        <v>3381806</v>
      </c>
      <c r="AQ211">
        <v>660796</v>
      </c>
      <c r="AR211">
        <v>0</v>
      </c>
      <c r="AS211">
        <v>660796</v>
      </c>
      <c r="AT211">
        <v>-5174409</v>
      </c>
      <c r="AU211">
        <v>0</v>
      </c>
      <c r="AV211">
        <v>-5174409</v>
      </c>
      <c r="AW211">
        <v>-6514</v>
      </c>
      <c r="AX211">
        <v>0</v>
      </c>
      <c r="AY211">
        <v>-6514</v>
      </c>
      <c r="AZ211">
        <v>0</v>
      </c>
      <c r="BA211">
        <v>0</v>
      </c>
      <c r="BB211">
        <v>0</v>
      </c>
      <c r="BC211">
        <v>-4520127</v>
      </c>
      <c r="BD211">
        <v>0</v>
      </c>
      <c r="BE211">
        <v>0</v>
      </c>
      <c r="BF211">
        <v>0</v>
      </c>
      <c r="BG211">
        <v>-4520127</v>
      </c>
      <c r="BH211">
        <v>0</v>
      </c>
      <c r="BI211">
        <v>-4520127</v>
      </c>
      <c r="BJ211">
        <v>-39979</v>
      </c>
      <c r="BK211">
        <v>0</v>
      </c>
      <c r="BL211">
        <v>-39979</v>
      </c>
      <c r="BM211">
        <v>-2142083</v>
      </c>
      <c r="BN211">
        <v>0</v>
      </c>
      <c r="BO211">
        <v>-2142083</v>
      </c>
      <c r="BP211">
        <v>-2182062</v>
      </c>
      <c r="BQ211">
        <v>0</v>
      </c>
      <c r="BR211">
        <v>0</v>
      </c>
      <c r="BS211">
        <v>0</v>
      </c>
      <c r="BT211">
        <v>-2182062</v>
      </c>
      <c r="BU211">
        <v>0</v>
      </c>
      <c r="BV211">
        <v>-2182062</v>
      </c>
      <c r="BW211">
        <v>0</v>
      </c>
      <c r="BX211">
        <v>0</v>
      </c>
      <c r="BY211">
        <v>0</v>
      </c>
      <c r="BZ211">
        <v>0</v>
      </c>
      <c r="CA211">
        <v>0</v>
      </c>
      <c r="CB211">
        <v>0</v>
      </c>
      <c r="CC211">
        <v>0</v>
      </c>
      <c r="CD211">
        <v>0</v>
      </c>
      <c r="CE211">
        <v>0</v>
      </c>
      <c r="CF211">
        <v>0</v>
      </c>
      <c r="CG211">
        <v>0</v>
      </c>
      <c r="CH211">
        <v>0</v>
      </c>
      <c r="CI211">
        <v>0</v>
      </c>
      <c r="CJ211">
        <v>0</v>
      </c>
      <c r="CK211">
        <v>0</v>
      </c>
      <c r="CL211">
        <v>0</v>
      </c>
      <c r="CM211">
        <v>0</v>
      </c>
      <c r="CN211">
        <v>0</v>
      </c>
      <c r="CO211">
        <v>0</v>
      </c>
      <c r="CP211">
        <v>0</v>
      </c>
      <c r="CQ211">
        <v>0</v>
      </c>
      <c r="CR211">
        <v>0</v>
      </c>
      <c r="CS211">
        <v>0</v>
      </c>
      <c r="CT211">
        <v>0</v>
      </c>
      <c r="CU211">
        <v>0</v>
      </c>
      <c r="CV211">
        <v>0</v>
      </c>
      <c r="CW211">
        <v>0</v>
      </c>
      <c r="CX211">
        <v>-99521</v>
      </c>
      <c r="CY211">
        <v>0</v>
      </c>
      <c r="CZ211">
        <v>-99521</v>
      </c>
      <c r="DA211">
        <v>-5641</v>
      </c>
      <c r="DB211">
        <v>0</v>
      </c>
      <c r="DC211">
        <v>-5641</v>
      </c>
      <c r="DD211">
        <v>0</v>
      </c>
      <c r="DE211">
        <v>0</v>
      </c>
      <c r="DF211">
        <v>0</v>
      </c>
      <c r="DG211">
        <v>0</v>
      </c>
      <c r="DH211">
        <v>0</v>
      </c>
      <c r="DI211">
        <v>0</v>
      </c>
      <c r="DJ211">
        <v>-105162</v>
      </c>
      <c r="DK211">
        <v>0</v>
      </c>
      <c r="DL211">
        <v>0</v>
      </c>
      <c r="DM211">
        <v>0</v>
      </c>
      <c r="DN211">
        <v>-105162</v>
      </c>
      <c r="DO211">
        <v>0</v>
      </c>
      <c r="DP211">
        <v>-105162</v>
      </c>
      <c r="DQ211">
        <v>127931263</v>
      </c>
      <c r="DR211">
        <v>0</v>
      </c>
      <c r="DS211">
        <v>127931263</v>
      </c>
    </row>
    <row r="212" spans="1:123" ht="12.75" x14ac:dyDescent="0.2">
      <c r="A212" s="468">
        <v>205</v>
      </c>
      <c r="B212" s="473" t="s">
        <v>292</v>
      </c>
      <c r="C212" s="403" t="s">
        <v>902</v>
      </c>
      <c r="D212" s="474" t="s">
        <v>903</v>
      </c>
      <c r="E212" s="480" t="s">
        <v>291</v>
      </c>
      <c r="F212" t="s">
        <v>926</v>
      </c>
      <c r="G212">
        <v>157241335</v>
      </c>
      <c r="H212">
        <v>0</v>
      </c>
      <c r="I212">
        <v>157241335</v>
      </c>
      <c r="J212">
        <v>46.6</v>
      </c>
      <c r="K212">
        <v>73274462</v>
      </c>
      <c r="L212">
        <v>0</v>
      </c>
      <c r="M212">
        <v>0</v>
      </c>
      <c r="N212">
        <v>0</v>
      </c>
      <c r="O212">
        <v>73274462</v>
      </c>
      <c r="P212">
        <v>0</v>
      </c>
      <c r="Q212">
        <v>73274462</v>
      </c>
      <c r="R212">
        <v>-5836701</v>
      </c>
      <c r="S212">
        <v>0</v>
      </c>
      <c r="T212">
        <v>-5836701</v>
      </c>
      <c r="U212">
        <v>1868722</v>
      </c>
      <c r="V212">
        <v>0</v>
      </c>
      <c r="W212">
        <v>1868722</v>
      </c>
      <c r="X212">
        <v>-3967979</v>
      </c>
      <c r="Y212">
        <v>0</v>
      </c>
      <c r="Z212">
        <v>0</v>
      </c>
      <c r="AA212">
        <v>0</v>
      </c>
      <c r="AB212">
        <v>-3967979</v>
      </c>
      <c r="AC212">
        <v>0</v>
      </c>
      <c r="AD212">
        <v>-3967979</v>
      </c>
      <c r="AE212">
        <v>3967979</v>
      </c>
      <c r="AF212">
        <v>0</v>
      </c>
      <c r="AG212">
        <v>3967979</v>
      </c>
      <c r="AH212">
        <v>-5305395</v>
      </c>
      <c r="AI212">
        <v>0</v>
      </c>
      <c r="AJ212">
        <v>-5305395</v>
      </c>
      <c r="AK212">
        <v>-10928</v>
      </c>
      <c r="AL212">
        <v>0</v>
      </c>
      <c r="AM212">
        <v>-10928</v>
      </c>
      <c r="AN212">
        <v>1214524</v>
      </c>
      <c r="AO212">
        <v>0</v>
      </c>
      <c r="AP212">
        <v>1214524</v>
      </c>
      <c r="AQ212">
        <v>-4090871</v>
      </c>
      <c r="AR212">
        <v>0</v>
      </c>
      <c r="AS212">
        <v>-4090871</v>
      </c>
      <c r="AT212">
        <v>-4977382</v>
      </c>
      <c r="AU212">
        <v>0</v>
      </c>
      <c r="AV212">
        <v>-4977382</v>
      </c>
      <c r="AW212">
        <v>-135138</v>
      </c>
      <c r="AX212">
        <v>0</v>
      </c>
      <c r="AY212">
        <v>-135138</v>
      </c>
      <c r="AZ212">
        <v>0</v>
      </c>
      <c r="BA212">
        <v>0</v>
      </c>
      <c r="BB212">
        <v>0</v>
      </c>
      <c r="BC212">
        <v>-9203391</v>
      </c>
      <c r="BD212">
        <v>0</v>
      </c>
      <c r="BE212">
        <v>0</v>
      </c>
      <c r="BF212">
        <v>0</v>
      </c>
      <c r="BG212">
        <v>-9203391</v>
      </c>
      <c r="BH212">
        <v>0</v>
      </c>
      <c r="BI212">
        <v>-9203391</v>
      </c>
      <c r="BJ212">
        <v>0</v>
      </c>
      <c r="BK212">
        <v>0</v>
      </c>
      <c r="BL212">
        <v>0</v>
      </c>
      <c r="BM212">
        <v>-1671956</v>
      </c>
      <c r="BN212">
        <v>0</v>
      </c>
      <c r="BO212">
        <v>-1671956</v>
      </c>
      <c r="BP212">
        <v>-1671956</v>
      </c>
      <c r="BQ212">
        <v>0</v>
      </c>
      <c r="BR212">
        <v>0</v>
      </c>
      <c r="BS212">
        <v>0</v>
      </c>
      <c r="BT212">
        <v>-1671956</v>
      </c>
      <c r="BU212">
        <v>0</v>
      </c>
      <c r="BV212">
        <v>-1671956</v>
      </c>
      <c r="BW212">
        <v>-128858</v>
      </c>
      <c r="BX212">
        <v>0</v>
      </c>
      <c r="BY212">
        <v>-128858</v>
      </c>
      <c r="BZ212">
        <v>-19348</v>
      </c>
      <c r="CA212">
        <v>0</v>
      </c>
      <c r="CB212">
        <v>-19348</v>
      </c>
      <c r="CC212">
        <v>0</v>
      </c>
      <c r="CD212">
        <v>0</v>
      </c>
      <c r="CE212">
        <v>0</v>
      </c>
      <c r="CF212">
        <v>0</v>
      </c>
      <c r="CG212">
        <v>0</v>
      </c>
      <c r="CH212">
        <v>0</v>
      </c>
      <c r="CI212">
        <v>0</v>
      </c>
      <c r="CJ212">
        <v>0</v>
      </c>
      <c r="CK212">
        <v>0</v>
      </c>
      <c r="CL212">
        <v>0</v>
      </c>
      <c r="CM212">
        <v>0</v>
      </c>
      <c r="CN212">
        <v>0</v>
      </c>
      <c r="CO212">
        <v>0</v>
      </c>
      <c r="CP212">
        <v>0</v>
      </c>
      <c r="CQ212">
        <v>-148206</v>
      </c>
      <c r="CR212">
        <v>0</v>
      </c>
      <c r="CS212">
        <v>0</v>
      </c>
      <c r="CT212">
        <v>0</v>
      </c>
      <c r="CU212">
        <v>-148206</v>
      </c>
      <c r="CV212">
        <v>0</v>
      </c>
      <c r="CW212">
        <v>-148206</v>
      </c>
      <c r="CX212">
        <v>-1389</v>
      </c>
      <c r="CY212">
        <v>0</v>
      </c>
      <c r="CZ212">
        <v>-1389</v>
      </c>
      <c r="DA212">
        <v>-29078</v>
      </c>
      <c r="DB212">
        <v>0</v>
      </c>
      <c r="DC212">
        <v>-29078</v>
      </c>
      <c r="DD212">
        <v>0</v>
      </c>
      <c r="DE212">
        <v>0</v>
      </c>
      <c r="DF212">
        <v>0</v>
      </c>
      <c r="DG212">
        <v>0</v>
      </c>
      <c r="DH212">
        <v>0</v>
      </c>
      <c r="DI212">
        <v>0</v>
      </c>
      <c r="DJ212">
        <v>-30467</v>
      </c>
      <c r="DK212">
        <v>0</v>
      </c>
      <c r="DL212">
        <v>0</v>
      </c>
      <c r="DM212">
        <v>0</v>
      </c>
      <c r="DN212">
        <v>-30467</v>
      </c>
      <c r="DO212">
        <v>0</v>
      </c>
      <c r="DP212">
        <v>-30467</v>
      </c>
      <c r="DQ212">
        <v>58252463</v>
      </c>
      <c r="DR212">
        <v>0</v>
      </c>
      <c r="DS212">
        <v>58252463</v>
      </c>
    </row>
    <row r="213" spans="1:123" ht="12.75" x14ac:dyDescent="0.2">
      <c r="A213" s="468">
        <v>206</v>
      </c>
      <c r="B213" s="473" t="s">
        <v>294</v>
      </c>
      <c r="C213" s="403" t="s">
        <v>529</v>
      </c>
      <c r="D213" s="474" t="s">
        <v>910</v>
      </c>
      <c r="E213" s="480" t="s">
        <v>546</v>
      </c>
      <c r="F213" t="s">
        <v>926</v>
      </c>
      <c r="G213">
        <v>90956211</v>
      </c>
      <c r="H213">
        <v>823676</v>
      </c>
      <c r="I213">
        <v>91779887</v>
      </c>
      <c r="J213">
        <v>46.6</v>
      </c>
      <c r="K213">
        <v>42385594</v>
      </c>
      <c r="L213">
        <v>383833</v>
      </c>
      <c r="M213">
        <v>0</v>
      </c>
      <c r="N213">
        <v>0</v>
      </c>
      <c r="O213">
        <v>42385594</v>
      </c>
      <c r="P213">
        <v>383833</v>
      </c>
      <c r="Q213">
        <v>42769427</v>
      </c>
      <c r="R213">
        <v>-1141453</v>
      </c>
      <c r="S213">
        <v>0</v>
      </c>
      <c r="T213">
        <v>-1141453</v>
      </c>
      <c r="U213">
        <v>1932452</v>
      </c>
      <c r="V213">
        <v>0</v>
      </c>
      <c r="W213">
        <v>1932452</v>
      </c>
      <c r="X213">
        <v>790999</v>
      </c>
      <c r="Y213">
        <v>0</v>
      </c>
      <c r="Z213">
        <v>0</v>
      </c>
      <c r="AA213">
        <v>0</v>
      </c>
      <c r="AB213">
        <v>790999</v>
      </c>
      <c r="AC213">
        <v>0</v>
      </c>
      <c r="AD213">
        <v>790999</v>
      </c>
      <c r="AE213">
        <v>-790999</v>
      </c>
      <c r="AF213">
        <v>0</v>
      </c>
      <c r="AG213">
        <v>-790999</v>
      </c>
      <c r="AH213">
        <v>-3168835</v>
      </c>
      <c r="AI213">
        <v>0</v>
      </c>
      <c r="AJ213">
        <v>-3168835</v>
      </c>
      <c r="AK213">
        <v>0</v>
      </c>
      <c r="AL213">
        <v>0</v>
      </c>
      <c r="AM213">
        <v>0</v>
      </c>
      <c r="AN213">
        <v>877229</v>
      </c>
      <c r="AO213">
        <v>0</v>
      </c>
      <c r="AP213">
        <v>877229</v>
      </c>
      <c r="AQ213">
        <v>-2291606</v>
      </c>
      <c r="AR213">
        <v>0</v>
      </c>
      <c r="AS213">
        <v>-2291606</v>
      </c>
      <c r="AT213">
        <v>-2545263</v>
      </c>
      <c r="AU213">
        <v>-27028</v>
      </c>
      <c r="AV213">
        <v>-2572291</v>
      </c>
      <c r="AW213">
        <v>-55322</v>
      </c>
      <c r="AX213">
        <v>0</v>
      </c>
      <c r="AY213">
        <v>-55322</v>
      </c>
      <c r="AZ213">
        <v>-654</v>
      </c>
      <c r="BA213">
        <v>0</v>
      </c>
      <c r="BB213">
        <v>-654</v>
      </c>
      <c r="BC213">
        <v>-4892845</v>
      </c>
      <c r="BD213">
        <v>-27028</v>
      </c>
      <c r="BE213">
        <v>0</v>
      </c>
      <c r="BF213">
        <v>0</v>
      </c>
      <c r="BG213">
        <v>-4892845</v>
      </c>
      <c r="BH213">
        <v>-27028</v>
      </c>
      <c r="BI213">
        <v>-4919873</v>
      </c>
      <c r="BJ213">
        <v>0</v>
      </c>
      <c r="BK213">
        <v>0</v>
      </c>
      <c r="BL213">
        <v>0</v>
      </c>
      <c r="BM213">
        <v>-551380</v>
      </c>
      <c r="BN213">
        <v>0</v>
      </c>
      <c r="BO213">
        <v>-551380</v>
      </c>
      <c r="BP213">
        <v>-551380</v>
      </c>
      <c r="BQ213">
        <v>0</v>
      </c>
      <c r="BR213">
        <v>0</v>
      </c>
      <c r="BS213">
        <v>0</v>
      </c>
      <c r="BT213">
        <v>-551380</v>
      </c>
      <c r="BU213">
        <v>0</v>
      </c>
      <c r="BV213">
        <v>-551380</v>
      </c>
      <c r="BW213">
        <v>-35776</v>
      </c>
      <c r="BX213">
        <v>0</v>
      </c>
      <c r="BY213">
        <v>-35776</v>
      </c>
      <c r="BZ213">
        <v>-287213</v>
      </c>
      <c r="CA213">
        <v>0</v>
      </c>
      <c r="CB213">
        <v>-287213</v>
      </c>
      <c r="CC213">
        <v>0</v>
      </c>
      <c r="CD213">
        <v>0</v>
      </c>
      <c r="CE213">
        <v>0</v>
      </c>
      <c r="CF213">
        <v>0</v>
      </c>
      <c r="CG213">
        <v>0</v>
      </c>
      <c r="CH213">
        <v>0</v>
      </c>
      <c r="CI213">
        <v>0</v>
      </c>
      <c r="CJ213">
        <v>0</v>
      </c>
      <c r="CK213">
        <v>0</v>
      </c>
      <c r="CL213">
        <v>0</v>
      </c>
      <c r="CM213">
        <v>0</v>
      </c>
      <c r="CN213">
        <v>0</v>
      </c>
      <c r="CO213">
        <v>0</v>
      </c>
      <c r="CP213">
        <v>0</v>
      </c>
      <c r="CQ213">
        <v>-322989</v>
      </c>
      <c r="CR213">
        <v>0</v>
      </c>
      <c r="CS213">
        <v>0</v>
      </c>
      <c r="CT213">
        <v>0</v>
      </c>
      <c r="CU213">
        <v>-322989</v>
      </c>
      <c r="CV213">
        <v>0</v>
      </c>
      <c r="CW213">
        <v>-322989</v>
      </c>
      <c r="CX213">
        <v>0</v>
      </c>
      <c r="CY213">
        <v>0</v>
      </c>
      <c r="CZ213">
        <v>0</v>
      </c>
      <c r="DA213">
        <v>-200000</v>
      </c>
      <c r="DB213">
        <v>0</v>
      </c>
      <c r="DC213">
        <v>-200000</v>
      </c>
      <c r="DD213">
        <v>-654</v>
      </c>
      <c r="DE213">
        <v>0</v>
      </c>
      <c r="DF213">
        <v>-654</v>
      </c>
      <c r="DG213">
        <v>0</v>
      </c>
      <c r="DH213">
        <v>0</v>
      </c>
      <c r="DI213">
        <v>0</v>
      </c>
      <c r="DJ213">
        <v>-200654</v>
      </c>
      <c r="DK213">
        <v>0</v>
      </c>
      <c r="DL213">
        <v>0</v>
      </c>
      <c r="DM213">
        <v>0</v>
      </c>
      <c r="DN213">
        <v>-200654</v>
      </c>
      <c r="DO213">
        <v>0</v>
      </c>
      <c r="DP213">
        <v>-200654</v>
      </c>
      <c r="DQ213">
        <v>37208725</v>
      </c>
      <c r="DR213">
        <v>356805</v>
      </c>
      <c r="DS213">
        <v>37565530</v>
      </c>
    </row>
    <row r="214" spans="1:123" ht="12.75" x14ac:dyDescent="0.2">
      <c r="A214" s="468">
        <v>207</v>
      </c>
      <c r="B214" s="473" t="s">
        <v>296</v>
      </c>
      <c r="C214" s="403" t="s">
        <v>897</v>
      </c>
      <c r="D214" s="474" t="s">
        <v>907</v>
      </c>
      <c r="E214" s="480" t="s">
        <v>295</v>
      </c>
      <c r="F214" t="s">
        <v>926</v>
      </c>
      <c r="G214">
        <v>79396047</v>
      </c>
      <c r="H214">
        <v>0</v>
      </c>
      <c r="I214">
        <v>79396047</v>
      </c>
      <c r="J214">
        <v>46.6</v>
      </c>
      <c r="K214">
        <v>36998558</v>
      </c>
      <c r="L214">
        <v>0</v>
      </c>
      <c r="M214">
        <v>0</v>
      </c>
      <c r="N214">
        <v>0</v>
      </c>
      <c r="O214">
        <v>36998558</v>
      </c>
      <c r="P214">
        <v>0</v>
      </c>
      <c r="Q214">
        <v>36998558</v>
      </c>
      <c r="R214">
        <v>-644728.9</v>
      </c>
      <c r="S214">
        <v>0</v>
      </c>
      <c r="T214">
        <v>-644728.9</v>
      </c>
      <c r="U214">
        <v>3625031.71</v>
      </c>
      <c r="V214">
        <v>0</v>
      </c>
      <c r="W214">
        <v>3625031.71</v>
      </c>
      <c r="X214">
        <v>2980302.81</v>
      </c>
      <c r="Y214">
        <v>0</v>
      </c>
      <c r="Z214">
        <v>0</v>
      </c>
      <c r="AA214">
        <v>0</v>
      </c>
      <c r="AB214">
        <v>2980302.81</v>
      </c>
      <c r="AC214">
        <v>0</v>
      </c>
      <c r="AD214">
        <v>2980302.81</v>
      </c>
      <c r="AE214">
        <v>-2980302.81</v>
      </c>
      <c r="AF214">
        <v>0</v>
      </c>
      <c r="AG214">
        <v>-2980302.81</v>
      </c>
      <c r="AH214">
        <v>-1982555.98</v>
      </c>
      <c r="AI214">
        <v>0</v>
      </c>
      <c r="AJ214">
        <v>-1982555.98</v>
      </c>
      <c r="AK214">
        <v>0</v>
      </c>
      <c r="AL214">
        <v>0</v>
      </c>
      <c r="AM214">
        <v>0</v>
      </c>
      <c r="AN214">
        <v>732052.12</v>
      </c>
      <c r="AO214">
        <v>0</v>
      </c>
      <c r="AP214">
        <v>732052.12</v>
      </c>
      <c r="AQ214">
        <v>-1250503.8599999999</v>
      </c>
      <c r="AR214">
        <v>0</v>
      </c>
      <c r="AS214">
        <v>-1250503.8599999999</v>
      </c>
      <c r="AT214">
        <v>-1266590.9099999999</v>
      </c>
      <c r="AU214">
        <v>0</v>
      </c>
      <c r="AV214">
        <v>-1266590.9099999999</v>
      </c>
      <c r="AW214">
        <v>-13712.12</v>
      </c>
      <c r="AX214">
        <v>0</v>
      </c>
      <c r="AY214">
        <v>-13712.12</v>
      </c>
      <c r="AZ214">
        <v>-1520.24</v>
      </c>
      <c r="BA214">
        <v>0</v>
      </c>
      <c r="BB214">
        <v>-1520.24</v>
      </c>
      <c r="BC214">
        <v>-2532327.13</v>
      </c>
      <c r="BD214">
        <v>0</v>
      </c>
      <c r="BE214">
        <v>0</v>
      </c>
      <c r="BF214">
        <v>0</v>
      </c>
      <c r="BG214">
        <v>-2532327.13</v>
      </c>
      <c r="BH214">
        <v>0</v>
      </c>
      <c r="BI214">
        <v>-2532327.13</v>
      </c>
      <c r="BJ214">
        <v>-15700</v>
      </c>
      <c r="BK214">
        <v>0</v>
      </c>
      <c r="BL214">
        <v>-15700</v>
      </c>
      <c r="BM214">
        <v>-688720</v>
      </c>
      <c r="BN214">
        <v>0</v>
      </c>
      <c r="BO214">
        <v>-688720</v>
      </c>
      <c r="BP214">
        <v>-704420</v>
      </c>
      <c r="BQ214">
        <v>0</v>
      </c>
      <c r="BR214">
        <v>0</v>
      </c>
      <c r="BS214">
        <v>0</v>
      </c>
      <c r="BT214">
        <v>-704420</v>
      </c>
      <c r="BU214">
        <v>0</v>
      </c>
      <c r="BV214">
        <v>-704420</v>
      </c>
      <c r="BW214">
        <v>-26810.7</v>
      </c>
      <c r="BX214">
        <v>0</v>
      </c>
      <c r="BY214">
        <v>-26810.7</v>
      </c>
      <c r="BZ214">
        <v>-41852.71</v>
      </c>
      <c r="CA214">
        <v>0</v>
      </c>
      <c r="CB214">
        <v>-41852.71</v>
      </c>
      <c r="CC214">
        <v>0</v>
      </c>
      <c r="CD214">
        <v>0</v>
      </c>
      <c r="CE214">
        <v>0</v>
      </c>
      <c r="CF214">
        <v>0</v>
      </c>
      <c r="CG214">
        <v>0</v>
      </c>
      <c r="CH214">
        <v>0</v>
      </c>
      <c r="CI214">
        <v>0</v>
      </c>
      <c r="CJ214">
        <v>0</v>
      </c>
      <c r="CK214">
        <v>0</v>
      </c>
      <c r="CL214">
        <v>0</v>
      </c>
      <c r="CM214">
        <v>0</v>
      </c>
      <c r="CN214">
        <v>0</v>
      </c>
      <c r="CO214">
        <v>0</v>
      </c>
      <c r="CP214">
        <v>0</v>
      </c>
      <c r="CQ214">
        <v>-68663.41</v>
      </c>
      <c r="CR214">
        <v>0</v>
      </c>
      <c r="CS214">
        <v>0</v>
      </c>
      <c r="CT214">
        <v>0</v>
      </c>
      <c r="CU214">
        <v>-68663.41</v>
      </c>
      <c r="CV214">
        <v>0</v>
      </c>
      <c r="CW214">
        <v>-68663.41</v>
      </c>
      <c r="CX214">
        <v>0</v>
      </c>
      <c r="CY214">
        <v>0</v>
      </c>
      <c r="CZ214">
        <v>0</v>
      </c>
      <c r="DA214">
        <v>0</v>
      </c>
      <c r="DB214">
        <v>0</v>
      </c>
      <c r="DC214">
        <v>0</v>
      </c>
      <c r="DD214">
        <v>-1477</v>
      </c>
      <c r="DE214">
        <v>0</v>
      </c>
      <c r="DF214">
        <v>-1477</v>
      </c>
      <c r="DG214">
        <v>-3000</v>
      </c>
      <c r="DH214">
        <v>0</v>
      </c>
      <c r="DI214">
        <v>-3000</v>
      </c>
      <c r="DJ214">
        <v>-4477</v>
      </c>
      <c r="DK214">
        <v>0</v>
      </c>
      <c r="DL214">
        <v>0</v>
      </c>
      <c r="DM214">
        <v>0</v>
      </c>
      <c r="DN214">
        <v>-4477</v>
      </c>
      <c r="DO214">
        <v>0</v>
      </c>
      <c r="DP214">
        <v>-4477</v>
      </c>
      <c r="DQ214">
        <v>36668973.270000003</v>
      </c>
      <c r="DR214">
        <v>0</v>
      </c>
      <c r="DS214">
        <v>36668973.270000003</v>
      </c>
    </row>
    <row r="215" spans="1:123" ht="12.75" x14ac:dyDescent="0.2">
      <c r="A215" s="468">
        <v>208</v>
      </c>
      <c r="B215" s="473" t="s">
        <v>297</v>
      </c>
      <c r="C215" s="403" t="s">
        <v>897</v>
      </c>
      <c r="D215" s="474" t="s">
        <v>898</v>
      </c>
      <c r="E215" s="480" t="s">
        <v>577</v>
      </c>
      <c r="F215" t="s">
        <v>926</v>
      </c>
      <c r="G215">
        <v>136299303</v>
      </c>
      <c r="H215">
        <v>0</v>
      </c>
      <c r="I215">
        <v>136299303</v>
      </c>
      <c r="J215">
        <v>46.6</v>
      </c>
      <c r="K215">
        <v>63515475</v>
      </c>
      <c r="L215">
        <v>0</v>
      </c>
      <c r="M215">
        <v>0</v>
      </c>
      <c r="N215">
        <v>0</v>
      </c>
      <c r="O215">
        <v>63515475</v>
      </c>
      <c r="P215">
        <v>0</v>
      </c>
      <c r="Q215">
        <v>63515475</v>
      </c>
      <c r="R215">
        <v>-2249308</v>
      </c>
      <c r="S215">
        <v>0</v>
      </c>
      <c r="T215">
        <v>-2249308</v>
      </c>
      <c r="U215">
        <v>1479410</v>
      </c>
      <c r="V215">
        <v>0</v>
      </c>
      <c r="W215">
        <v>1479410</v>
      </c>
      <c r="X215">
        <v>-769898</v>
      </c>
      <c r="Y215">
        <v>0</v>
      </c>
      <c r="Z215">
        <v>0</v>
      </c>
      <c r="AA215">
        <v>0</v>
      </c>
      <c r="AB215">
        <v>-769898</v>
      </c>
      <c r="AC215">
        <v>0</v>
      </c>
      <c r="AD215">
        <v>-769898</v>
      </c>
      <c r="AE215">
        <v>769898</v>
      </c>
      <c r="AF215">
        <v>0</v>
      </c>
      <c r="AG215">
        <v>769898</v>
      </c>
      <c r="AH215">
        <v>-2728031</v>
      </c>
      <c r="AI215">
        <v>0</v>
      </c>
      <c r="AJ215">
        <v>-2728031</v>
      </c>
      <c r="AK215">
        <v>-4846</v>
      </c>
      <c r="AL215">
        <v>0</v>
      </c>
      <c r="AM215">
        <v>-4846</v>
      </c>
      <c r="AN215">
        <v>1323663</v>
      </c>
      <c r="AO215">
        <v>0</v>
      </c>
      <c r="AP215">
        <v>1323663</v>
      </c>
      <c r="AQ215">
        <v>-1404368</v>
      </c>
      <c r="AR215">
        <v>0</v>
      </c>
      <c r="AS215">
        <v>-1404368</v>
      </c>
      <c r="AT215">
        <v>-3547171</v>
      </c>
      <c r="AU215">
        <v>0</v>
      </c>
      <c r="AV215">
        <v>-3547171</v>
      </c>
      <c r="AW215">
        <v>-66054</v>
      </c>
      <c r="AX215">
        <v>0</v>
      </c>
      <c r="AY215">
        <v>-66054</v>
      </c>
      <c r="AZ215">
        <v>0</v>
      </c>
      <c r="BA215">
        <v>0</v>
      </c>
      <c r="BB215">
        <v>0</v>
      </c>
      <c r="BC215">
        <v>-5017593</v>
      </c>
      <c r="BD215">
        <v>0</v>
      </c>
      <c r="BE215">
        <v>0</v>
      </c>
      <c r="BF215">
        <v>0</v>
      </c>
      <c r="BG215">
        <v>-5017593</v>
      </c>
      <c r="BH215">
        <v>0</v>
      </c>
      <c r="BI215">
        <v>-5017593</v>
      </c>
      <c r="BJ215">
        <v>-5000</v>
      </c>
      <c r="BK215">
        <v>0</v>
      </c>
      <c r="BL215">
        <v>-5000</v>
      </c>
      <c r="BM215">
        <v>-637299</v>
      </c>
      <c r="BN215">
        <v>0</v>
      </c>
      <c r="BO215">
        <v>-637299</v>
      </c>
      <c r="BP215">
        <v>-642299</v>
      </c>
      <c r="BQ215">
        <v>0</v>
      </c>
      <c r="BR215">
        <v>0</v>
      </c>
      <c r="BS215">
        <v>0</v>
      </c>
      <c r="BT215">
        <v>-642299</v>
      </c>
      <c r="BU215">
        <v>0</v>
      </c>
      <c r="BV215">
        <v>-642299</v>
      </c>
      <c r="BW215">
        <v>-50000</v>
      </c>
      <c r="BX215">
        <v>0</v>
      </c>
      <c r="BY215">
        <v>-50000</v>
      </c>
      <c r="BZ215">
        <v>0</v>
      </c>
      <c r="CA215">
        <v>0</v>
      </c>
      <c r="CB215">
        <v>0</v>
      </c>
      <c r="CC215">
        <v>-1789</v>
      </c>
      <c r="CD215">
        <v>0</v>
      </c>
      <c r="CE215">
        <v>-1789</v>
      </c>
      <c r="CF215">
        <v>0</v>
      </c>
      <c r="CG215">
        <v>0</v>
      </c>
      <c r="CH215">
        <v>0</v>
      </c>
      <c r="CI215">
        <v>0</v>
      </c>
      <c r="CJ215">
        <v>0</v>
      </c>
      <c r="CK215">
        <v>0</v>
      </c>
      <c r="CL215">
        <v>0</v>
      </c>
      <c r="CM215">
        <v>0</v>
      </c>
      <c r="CN215">
        <v>0</v>
      </c>
      <c r="CO215">
        <v>0</v>
      </c>
      <c r="CP215">
        <v>0</v>
      </c>
      <c r="CQ215">
        <v>-51789</v>
      </c>
      <c r="CR215">
        <v>0</v>
      </c>
      <c r="CS215">
        <v>0</v>
      </c>
      <c r="CT215">
        <v>0</v>
      </c>
      <c r="CU215">
        <v>-51789</v>
      </c>
      <c r="CV215">
        <v>0</v>
      </c>
      <c r="CW215">
        <v>-51789</v>
      </c>
      <c r="CX215">
        <v>-40463</v>
      </c>
      <c r="CY215">
        <v>0</v>
      </c>
      <c r="CZ215">
        <v>-40463</v>
      </c>
      <c r="DA215">
        <v>0</v>
      </c>
      <c r="DB215">
        <v>0</v>
      </c>
      <c r="DC215">
        <v>0</v>
      </c>
      <c r="DD215">
        <v>0</v>
      </c>
      <c r="DE215">
        <v>0</v>
      </c>
      <c r="DF215">
        <v>0</v>
      </c>
      <c r="DG215">
        <v>0</v>
      </c>
      <c r="DH215">
        <v>0</v>
      </c>
      <c r="DI215">
        <v>0</v>
      </c>
      <c r="DJ215">
        <v>-40463</v>
      </c>
      <c r="DK215">
        <v>0</v>
      </c>
      <c r="DL215">
        <v>0</v>
      </c>
      <c r="DM215">
        <v>0</v>
      </c>
      <c r="DN215">
        <v>-40463</v>
      </c>
      <c r="DO215">
        <v>0</v>
      </c>
      <c r="DP215">
        <v>-40463</v>
      </c>
      <c r="DQ215">
        <v>56993433</v>
      </c>
      <c r="DR215">
        <v>0</v>
      </c>
      <c r="DS215">
        <v>56993433</v>
      </c>
    </row>
    <row r="216" spans="1:123" ht="12.75" x14ac:dyDescent="0.2">
      <c r="A216" s="468">
        <v>209</v>
      </c>
      <c r="B216" s="473" t="s">
        <v>299</v>
      </c>
      <c r="C216" s="403" t="s">
        <v>897</v>
      </c>
      <c r="D216" s="474" t="s">
        <v>899</v>
      </c>
      <c r="E216" s="480" t="s">
        <v>298</v>
      </c>
      <c r="F216" t="s">
        <v>926</v>
      </c>
      <c r="G216">
        <v>36256269</v>
      </c>
      <c r="H216">
        <v>3900000</v>
      </c>
      <c r="I216">
        <v>40156269</v>
      </c>
      <c r="J216">
        <v>46.6</v>
      </c>
      <c r="K216">
        <v>16895421</v>
      </c>
      <c r="L216">
        <v>1817400</v>
      </c>
      <c r="M216">
        <v>50000</v>
      </c>
      <c r="N216">
        <v>0</v>
      </c>
      <c r="O216">
        <v>16945421</v>
      </c>
      <c r="P216">
        <v>1817400</v>
      </c>
      <c r="Q216">
        <v>18762821</v>
      </c>
      <c r="R216">
        <v>-658637</v>
      </c>
      <c r="S216">
        <v>0</v>
      </c>
      <c r="T216">
        <v>-658637</v>
      </c>
      <c r="U216">
        <v>682189</v>
      </c>
      <c r="V216">
        <v>0</v>
      </c>
      <c r="W216">
        <v>682189</v>
      </c>
      <c r="X216">
        <v>23552</v>
      </c>
      <c r="Y216">
        <v>0</v>
      </c>
      <c r="Z216">
        <v>0</v>
      </c>
      <c r="AA216">
        <v>0</v>
      </c>
      <c r="AB216">
        <v>23552</v>
      </c>
      <c r="AC216">
        <v>0</v>
      </c>
      <c r="AD216">
        <v>23552</v>
      </c>
      <c r="AE216">
        <v>-23552</v>
      </c>
      <c r="AF216">
        <v>0</v>
      </c>
      <c r="AG216">
        <v>-23552</v>
      </c>
      <c r="AH216">
        <v>-2712083</v>
      </c>
      <c r="AI216">
        <v>0</v>
      </c>
      <c r="AJ216">
        <v>-2712083</v>
      </c>
      <c r="AK216">
        <v>-4558</v>
      </c>
      <c r="AL216">
        <v>0</v>
      </c>
      <c r="AM216">
        <v>-4558</v>
      </c>
      <c r="AN216">
        <v>244285</v>
      </c>
      <c r="AO216">
        <v>50700</v>
      </c>
      <c r="AP216">
        <v>294985</v>
      </c>
      <c r="AQ216">
        <v>-2467798</v>
      </c>
      <c r="AR216">
        <v>50700</v>
      </c>
      <c r="AS216">
        <v>-2417098</v>
      </c>
      <c r="AT216">
        <v>-977811</v>
      </c>
      <c r="AU216">
        <v>0</v>
      </c>
      <c r="AV216">
        <v>-977811</v>
      </c>
      <c r="AW216">
        <v>-41876</v>
      </c>
      <c r="AX216">
        <v>0</v>
      </c>
      <c r="AY216">
        <v>-41876</v>
      </c>
      <c r="AZ216">
        <v>-28419</v>
      </c>
      <c r="BA216">
        <v>0</v>
      </c>
      <c r="BB216">
        <v>-28419</v>
      </c>
      <c r="BC216">
        <v>-3515904</v>
      </c>
      <c r="BD216">
        <v>50700</v>
      </c>
      <c r="BE216">
        <v>0</v>
      </c>
      <c r="BF216">
        <v>0</v>
      </c>
      <c r="BG216">
        <v>-3515904</v>
      </c>
      <c r="BH216">
        <v>50700</v>
      </c>
      <c r="BI216">
        <v>-3465204</v>
      </c>
      <c r="BJ216">
        <v>0</v>
      </c>
      <c r="BK216">
        <v>0</v>
      </c>
      <c r="BL216">
        <v>0</v>
      </c>
      <c r="BM216">
        <v>-271506</v>
      </c>
      <c r="BN216">
        <v>0</v>
      </c>
      <c r="BO216">
        <v>-271506</v>
      </c>
      <c r="BP216">
        <v>-271506</v>
      </c>
      <c r="BQ216">
        <v>0</v>
      </c>
      <c r="BR216">
        <v>0</v>
      </c>
      <c r="BS216">
        <v>0</v>
      </c>
      <c r="BT216">
        <v>-271506</v>
      </c>
      <c r="BU216">
        <v>0</v>
      </c>
      <c r="BV216">
        <v>-271506</v>
      </c>
      <c r="BW216">
        <v>-29855</v>
      </c>
      <c r="BX216">
        <v>0</v>
      </c>
      <c r="BY216">
        <v>-29855</v>
      </c>
      <c r="BZ216">
        <v>0</v>
      </c>
      <c r="CA216">
        <v>0</v>
      </c>
      <c r="CB216">
        <v>0</v>
      </c>
      <c r="CC216">
        <v>0</v>
      </c>
      <c r="CD216">
        <v>0</v>
      </c>
      <c r="CE216">
        <v>0</v>
      </c>
      <c r="CF216">
        <v>-14734</v>
      </c>
      <c r="CG216">
        <v>0</v>
      </c>
      <c r="CH216">
        <v>-14734</v>
      </c>
      <c r="CI216">
        <v>-6998</v>
      </c>
      <c r="CJ216">
        <v>0</v>
      </c>
      <c r="CK216">
        <v>-6998</v>
      </c>
      <c r="CL216">
        <v>0</v>
      </c>
      <c r="CM216">
        <v>0</v>
      </c>
      <c r="CN216">
        <v>0</v>
      </c>
      <c r="CO216">
        <v>0</v>
      </c>
      <c r="CP216">
        <v>0</v>
      </c>
      <c r="CQ216">
        <v>-51587</v>
      </c>
      <c r="CR216">
        <v>0</v>
      </c>
      <c r="CS216">
        <v>0</v>
      </c>
      <c r="CT216">
        <v>0</v>
      </c>
      <c r="CU216">
        <v>-51587</v>
      </c>
      <c r="CV216">
        <v>0</v>
      </c>
      <c r="CW216">
        <v>-51587</v>
      </c>
      <c r="CX216">
        <v>0</v>
      </c>
      <c r="CY216">
        <v>0</v>
      </c>
      <c r="CZ216">
        <v>0</v>
      </c>
      <c r="DA216">
        <v>0</v>
      </c>
      <c r="DB216">
        <v>0</v>
      </c>
      <c r="DC216">
        <v>0</v>
      </c>
      <c r="DD216">
        <v>-28419</v>
      </c>
      <c r="DE216">
        <v>0</v>
      </c>
      <c r="DF216">
        <v>-28419</v>
      </c>
      <c r="DG216">
        <v>0</v>
      </c>
      <c r="DH216">
        <v>0</v>
      </c>
      <c r="DI216">
        <v>0</v>
      </c>
      <c r="DJ216">
        <v>-28419</v>
      </c>
      <c r="DK216">
        <v>0</v>
      </c>
      <c r="DL216">
        <v>0</v>
      </c>
      <c r="DM216">
        <v>0</v>
      </c>
      <c r="DN216">
        <v>-28419</v>
      </c>
      <c r="DO216">
        <v>0</v>
      </c>
      <c r="DP216">
        <v>-28419</v>
      </c>
      <c r="DQ216">
        <v>13101557</v>
      </c>
      <c r="DR216">
        <v>1868100</v>
      </c>
      <c r="DS216">
        <v>14969657</v>
      </c>
    </row>
    <row r="217" spans="1:123" ht="12.75" x14ac:dyDescent="0.2">
      <c r="A217" s="468">
        <v>210</v>
      </c>
      <c r="B217" s="473" t="s">
        <v>301</v>
      </c>
      <c r="C217" s="403" t="s">
        <v>902</v>
      </c>
      <c r="D217" s="474" t="s">
        <v>903</v>
      </c>
      <c r="E217" s="480" t="s">
        <v>300</v>
      </c>
      <c r="F217" t="s">
        <v>926</v>
      </c>
      <c r="G217">
        <v>229883771</v>
      </c>
      <c r="H217">
        <v>0</v>
      </c>
      <c r="I217">
        <v>229883771</v>
      </c>
      <c r="J217">
        <v>46.6</v>
      </c>
      <c r="K217">
        <v>107125837</v>
      </c>
      <c r="L217">
        <v>0</v>
      </c>
      <c r="M217">
        <v>-2745210</v>
      </c>
      <c r="N217">
        <v>0</v>
      </c>
      <c r="O217">
        <v>104380627</v>
      </c>
      <c r="P217">
        <v>0</v>
      </c>
      <c r="Q217">
        <v>104380627</v>
      </c>
      <c r="R217">
        <v>-4036490</v>
      </c>
      <c r="S217">
        <v>0</v>
      </c>
      <c r="T217">
        <v>-4036490</v>
      </c>
      <c r="U217">
        <v>1523956</v>
      </c>
      <c r="V217">
        <v>0</v>
      </c>
      <c r="W217">
        <v>1523956</v>
      </c>
      <c r="X217">
        <v>-2512534</v>
      </c>
      <c r="Y217">
        <v>0</v>
      </c>
      <c r="Z217">
        <v>0</v>
      </c>
      <c r="AA217">
        <v>0</v>
      </c>
      <c r="AB217">
        <v>-2512534</v>
      </c>
      <c r="AC217">
        <v>0</v>
      </c>
      <c r="AD217">
        <v>-2512534</v>
      </c>
      <c r="AE217">
        <v>2512534</v>
      </c>
      <c r="AF217">
        <v>0</v>
      </c>
      <c r="AG217">
        <v>2512534</v>
      </c>
      <c r="AH217">
        <v>-4116887</v>
      </c>
      <c r="AI217">
        <v>0</v>
      </c>
      <c r="AJ217">
        <v>-4116887</v>
      </c>
      <c r="AK217">
        <v>0</v>
      </c>
      <c r="AL217">
        <v>0</v>
      </c>
      <c r="AM217">
        <v>0</v>
      </c>
      <c r="AN217">
        <v>2171018</v>
      </c>
      <c r="AO217">
        <v>0</v>
      </c>
      <c r="AP217">
        <v>2171018</v>
      </c>
      <c r="AQ217">
        <v>-1945869</v>
      </c>
      <c r="AR217">
        <v>0</v>
      </c>
      <c r="AS217">
        <v>-1945869</v>
      </c>
      <c r="AT217">
        <v>-10057310</v>
      </c>
      <c r="AU217">
        <v>0</v>
      </c>
      <c r="AV217">
        <v>-10057310</v>
      </c>
      <c r="AW217">
        <v>-68553</v>
      </c>
      <c r="AX217">
        <v>0</v>
      </c>
      <c r="AY217">
        <v>-68553</v>
      </c>
      <c r="AZ217">
        <v>0</v>
      </c>
      <c r="BA217">
        <v>0</v>
      </c>
      <c r="BB217">
        <v>0</v>
      </c>
      <c r="BC217">
        <v>-12071732</v>
      </c>
      <c r="BD217">
        <v>0</v>
      </c>
      <c r="BE217">
        <v>0</v>
      </c>
      <c r="BF217">
        <v>0</v>
      </c>
      <c r="BG217">
        <v>-12071732</v>
      </c>
      <c r="BH217">
        <v>0</v>
      </c>
      <c r="BI217">
        <v>-12071732</v>
      </c>
      <c r="BJ217">
        <v>0</v>
      </c>
      <c r="BK217">
        <v>0</v>
      </c>
      <c r="BL217">
        <v>0</v>
      </c>
      <c r="BM217">
        <v>-2209032</v>
      </c>
      <c r="BN217">
        <v>0</v>
      </c>
      <c r="BO217">
        <v>-2209032</v>
      </c>
      <c r="BP217">
        <v>-2209032</v>
      </c>
      <c r="BQ217">
        <v>0</v>
      </c>
      <c r="BR217">
        <v>0</v>
      </c>
      <c r="BS217">
        <v>0</v>
      </c>
      <c r="BT217">
        <v>-2209032</v>
      </c>
      <c r="BU217">
        <v>0</v>
      </c>
      <c r="BV217">
        <v>-2209032</v>
      </c>
      <c r="BW217">
        <v>-80595</v>
      </c>
      <c r="BX217">
        <v>0</v>
      </c>
      <c r="BY217">
        <v>-80595</v>
      </c>
      <c r="BZ217">
        <v>-60651</v>
      </c>
      <c r="CA217">
        <v>0</v>
      </c>
      <c r="CB217">
        <v>-60651</v>
      </c>
      <c r="CC217">
        <v>-6767</v>
      </c>
      <c r="CD217">
        <v>0</v>
      </c>
      <c r="CE217">
        <v>-6767</v>
      </c>
      <c r="CF217">
        <v>0</v>
      </c>
      <c r="CG217">
        <v>0</v>
      </c>
      <c r="CH217">
        <v>0</v>
      </c>
      <c r="CI217">
        <v>0</v>
      </c>
      <c r="CJ217">
        <v>0</v>
      </c>
      <c r="CK217">
        <v>0</v>
      </c>
      <c r="CL217">
        <v>0</v>
      </c>
      <c r="CM217">
        <v>0</v>
      </c>
      <c r="CN217">
        <v>0</v>
      </c>
      <c r="CO217">
        <v>0</v>
      </c>
      <c r="CP217">
        <v>0</v>
      </c>
      <c r="CQ217">
        <v>-148013</v>
      </c>
      <c r="CR217">
        <v>0</v>
      </c>
      <c r="CS217">
        <v>0</v>
      </c>
      <c r="CT217">
        <v>0</v>
      </c>
      <c r="CU217">
        <v>-148013</v>
      </c>
      <c r="CV217">
        <v>0</v>
      </c>
      <c r="CW217">
        <v>-148013</v>
      </c>
      <c r="CX217">
        <v>-37075</v>
      </c>
      <c r="CY217">
        <v>0</v>
      </c>
      <c r="CZ217">
        <v>-37075</v>
      </c>
      <c r="DA217">
        <v>-49793</v>
      </c>
      <c r="DB217">
        <v>0</v>
      </c>
      <c r="DC217">
        <v>-49793</v>
      </c>
      <c r="DD217">
        <v>0</v>
      </c>
      <c r="DE217">
        <v>0</v>
      </c>
      <c r="DF217">
        <v>0</v>
      </c>
      <c r="DG217">
        <v>0</v>
      </c>
      <c r="DH217">
        <v>0</v>
      </c>
      <c r="DI217">
        <v>0</v>
      </c>
      <c r="DJ217">
        <v>-86868</v>
      </c>
      <c r="DK217">
        <v>0</v>
      </c>
      <c r="DL217">
        <v>0</v>
      </c>
      <c r="DM217">
        <v>0</v>
      </c>
      <c r="DN217">
        <v>-86868</v>
      </c>
      <c r="DO217">
        <v>0</v>
      </c>
      <c r="DP217">
        <v>-86868</v>
      </c>
      <c r="DQ217">
        <v>87352448</v>
      </c>
      <c r="DR217">
        <v>0</v>
      </c>
      <c r="DS217">
        <v>87352448</v>
      </c>
    </row>
    <row r="218" spans="1:123" ht="12.75" x14ac:dyDescent="0.2">
      <c r="A218" s="468">
        <v>211</v>
      </c>
      <c r="B218" s="473" t="s">
        <v>303</v>
      </c>
      <c r="C218" s="403" t="s">
        <v>897</v>
      </c>
      <c r="D218" s="474" t="s">
        <v>905</v>
      </c>
      <c r="E218" s="480" t="s">
        <v>302</v>
      </c>
      <c r="F218" t="s">
        <v>926</v>
      </c>
      <c r="G218">
        <v>37566638</v>
      </c>
      <c r="H218">
        <v>0</v>
      </c>
      <c r="I218">
        <v>37566638</v>
      </c>
      <c r="J218">
        <v>46.6</v>
      </c>
      <c r="K218">
        <v>17506053</v>
      </c>
      <c r="L218">
        <v>0</v>
      </c>
      <c r="M218">
        <v>0</v>
      </c>
      <c r="N218">
        <v>0</v>
      </c>
      <c r="O218">
        <v>17506053</v>
      </c>
      <c r="P218">
        <v>0</v>
      </c>
      <c r="Q218">
        <v>17506053</v>
      </c>
      <c r="R218">
        <v>-1452915</v>
      </c>
      <c r="S218">
        <v>0</v>
      </c>
      <c r="T218">
        <v>-1452915</v>
      </c>
      <c r="U218">
        <v>1079523</v>
      </c>
      <c r="V218">
        <v>0</v>
      </c>
      <c r="W218">
        <v>1079523</v>
      </c>
      <c r="X218">
        <v>-373392</v>
      </c>
      <c r="Y218">
        <v>0</v>
      </c>
      <c r="Z218">
        <v>0</v>
      </c>
      <c r="AA218">
        <v>0</v>
      </c>
      <c r="AB218">
        <v>-373392</v>
      </c>
      <c r="AC218">
        <v>0</v>
      </c>
      <c r="AD218">
        <v>-373392</v>
      </c>
      <c r="AE218">
        <v>373392</v>
      </c>
      <c r="AF218">
        <v>0</v>
      </c>
      <c r="AG218">
        <v>373392</v>
      </c>
      <c r="AH218">
        <v>-2514358</v>
      </c>
      <c r="AI218">
        <v>0</v>
      </c>
      <c r="AJ218">
        <v>-2514358</v>
      </c>
      <c r="AK218">
        <v>-98413</v>
      </c>
      <c r="AL218">
        <v>0</v>
      </c>
      <c r="AM218">
        <v>-98413</v>
      </c>
      <c r="AN218">
        <v>256867</v>
      </c>
      <c r="AO218">
        <v>0</v>
      </c>
      <c r="AP218">
        <v>256867</v>
      </c>
      <c r="AQ218">
        <v>-2257491</v>
      </c>
      <c r="AR218">
        <v>0</v>
      </c>
      <c r="AS218">
        <v>-2257491</v>
      </c>
      <c r="AT218">
        <v>-578764</v>
      </c>
      <c r="AU218">
        <v>0</v>
      </c>
      <c r="AV218">
        <v>-578764</v>
      </c>
      <c r="AW218">
        <v>-47378</v>
      </c>
      <c r="AX218">
        <v>0</v>
      </c>
      <c r="AY218">
        <v>-47378</v>
      </c>
      <c r="AZ218">
        <v>-42962</v>
      </c>
      <c r="BA218">
        <v>0</v>
      </c>
      <c r="BB218">
        <v>-42962</v>
      </c>
      <c r="BC218">
        <v>-2926595</v>
      </c>
      <c r="BD218">
        <v>0</v>
      </c>
      <c r="BE218">
        <v>0</v>
      </c>
      <c r="BF218">
        <v>0</v>
      </c>
      <c r="BG218">
        <v>-2926595</v>
      </c>
      <c r="BH218">
        <v>0</v>
      </c>
      <c r="BI218">
        <v>-2926595</v>
      </c>
      <c r="BJ218">
        <v>0</v>
      </c>
      <c r="BK218">
        <v>0</v>
      </c>
      <c r="BL218">
        <v>0</v>
      </c>
      <c r="BM218">
        <v>-227383</v>
      </c>
      <c r="BN218">
        <v>0</v>
      </c>
      <c r="BO218">
        <v>-227383</v>
      </c>
      <c r="BP218">
        <v>-227383</v>
      </c>
      <c r="BQ218">
        <v>0</v>
      </c>
      <c r="BR218">
        <v>0</v>
      </c>
      <c r="BS218">
        <v>0</v>
      </c>
      <c r="BT218">
        <v>-227383</v>
      </c>
      <c r="BU218">
        <v>0</v>
      </c>
      <c r="BV218">
        <v>-227383</v>
      </c>
      <c r="BW218">
        <v>-61833</v>
      </c>
      <c r="BX218">
        <v>0</v>
      </c>
      <c r="BY218">
        <v>-61833</v>
      </c>
      <c r="BZ218">
        <v>-1280</v>
      </c>
      <c r="CA218">
        <v>0</v>
      </c>
      <c r="CB218">
        <v>-1280</v>
      </c>
      <c r="CC218">
        <v>-2882</v>
      </c>
      <c r="CD218">
        <v>0</v>
      </c>
      <c r="CE218">
        <v>-2882</v>
      </c>
      <c r="CF218">
        <v>-19303</v>
      </c>
      <c r="CG218">
        <v>0</v>
      </c>
      <c r="CH218">
        <v>-19303</v>
      </c>
      <c r="CI218">
        <v>0</v>
      </c>
      <c r="CJ218">
        <v>0</v>
      </c>
      <c r="CK218">
        <v>0</v>
      </c>
      <c r="CL218">
        <v>0</v>
      </c>
      <c r="CM218">
        <v>0</v>
      </c>
      <c r="CN218">
        <v>0</v>
      </c>
      <c r="CO218">
        <v>0</v>
      </c>
      <c r="CP218">
        <v>0</v>
      </c>
      <c r="CQ218">
        <v>-85298</v>
      </c>
      <c r="CR218">
        <v>0</v>
      </c>
      <c r="CS218">
        <v>0</v>
      </c>
      <c r="CT218">
        <v>0</v>
      </c>
      <c r="CU218">
        <v>-85298</v>
      </c>
      <c r="CV218">
        <v>0</v>
      </c>
      <c r="CW218">
        <v>-85298</v>
      </c>
      <c r="CX218">
        <v>-61982</v>
      </c>
      <c r="CY218">
        <v>0</v>
      </c>
      <c r="CZ218">
        <v>-61982</v>
      </c>
      <c r="DA218">
        <v>0</v>
      </c>
      <c r="DB218">
        <v>0</v>
      </c>
      <c r="DC218">
        <v>0</v>
      </c>
      <c r="DD218">
        <v>-43000</v>
      </c>
      <c r="DE218">
        <v>0</v>
      </c>
      <c r="DF218">
        <v>-43000</v>
      </c>
      <c r="DG218">
        <v>0</v>
      </c>
      <c r="DH218">
        <v>0</v>
      </c>
      <c r="DI218">
        <v>0</v>
      </c>
      <c r="DJ218">
        <v>-104982</v>
      </c>
      <c r="DK218">
        <v>0</v>
      </c>
      <c r="DL218">
        <v>0</v>
      </c>
      <c r="DM218">
        <v>0</v>
      </c>
      <c r="DN218">
        <v>-104982</v>
      </c>
      <c r="DO218">
        <v>0</v>
      </c>
      <c r="DP218">
        <v>-104982</v>
      </c>
      <c r="DQ218">
        <v>13788403</v>
      </c>
      <c r="DR218">
        <v>0</v>
      </c>
      <c r="DS218">
        <v>13788403</v>
      </c>
    </row>
    <row r="219" spans="1:123" ht="12.75" x14ac:dyDescent="0.2">
      <c r="A219" s="468">
        <v>212</v>
      </c>
      <c r="B219" s="473" t="s">
        <v>305</v>
      </c>
      <c r="C219" s="403" t="s">
        <v>904</v>
      </c>
      <c r="D219" s="474" t="s">
        <v>899</v>
      </c>
      <c r="E219" s="480" t="s">
        <v>304</v>
      </c>
      <c r="F219" t="s">
        <v>926</v>
      </c>
      <c r="G219">
        <v>166506681</v>
      </c>
      <c r="H219">
        <v>0</v>
      </c>
      <c r="I219">
        <v>166506681</v>
      </c>
      <c r="J219">
        <v>46.6</v>
      </c>
      <c r="K219">
        <v>77592113</v>
      </c>
      <c r="L219">
        <v>0</v>
      </c>
      <c r="M219">
        <v>0</v>
      </c>
      <c r="N219">
        <v>0</v>
      </c>
      <c r="O219">
        <v>77592113</v>
      </c>
      <c r="P219">
        <v>0</v>
      </c>
      <c r="Q219">
        <v>77592113</v>
      </c>
      <c r="R219">
        <v>-2144183</v>
      </c>
      <c r="S219">
        <v>0</v>
      </c>
      <c r="T219">
        <v>-2144183</v>
      </c>
      <c r="U219">
        <v>5237361</v>
      </c>
      <c r="V219">
        <v>0</v>
      </c>
      <c r="W219">
        <v>5237361</v>
      </c>
      <c r="X219">
        <v>3093178</v>
      </c>
      <c r="Y219">
        <v>0</v>
      </c>
      <c r="Z219">
        <v>0</v>
      </c>
      <c r="AA219">
        <v>0</v>
      </c>
      <c r="AB219">
        <v>3093178</v>
      </c>
      <c r="AC219">
        <v>0</v>
      </c>
      <c r="AD219">
        <v>3093178</v>
      </c>
      <c r="AE219">
        <v>-3093178</v>
      </c>
      <c r="AF219">
        <v>0</v>
      </c>
      <c r="AG219">
        <v>-3093178</v>
      </c>
      <c r="AH219">
        <v>-7500000</v>
      </c>
      <c r="AI219">
        <v>0</v>
      </c>
      <c r="AJ219">
        <v>-7500000</v>
      </c>
      <c r="AK219">
        <v>0</v>
      </c>
      <c r="AL219">
        <v>0</v>
      </c>
      <c r="AM219">
        <v>0</v>
      </c>
      <c r="AN219">
        <v>1531195</v>
      </c>
      <c r="AO219">
        <v>0</v>
      </c>
      <c r="AP219">
        <v>1531195</v>
      </c>
      <c r="AQ219">
        <v>-5968805</v>
      </c>
      <c r="AR219">
        <v>0</v>
      </c>
      <c r="AS219">
        <v>-5968805</v>
      </c>
      <c r="AT219">
        <v>-4100000</v>
      </c>
      <c r="AU219">
        <v>0</v>
      </c>
      <c r="AV219">
        <v>-4100000</v>
      </c>
      <c r="AW219">
        <v>-78489</v>
      </c>
      <c r="AX219">
        <v>0</v>
      </c>
      <c r="AY219">
        <v>-78489</v>
      </c>
      <c r="AZ219">
        <v>0</v>
      </c>
      <c r="BA219">
        <v>0</v>
      </c>
      <c r="BB219">
        <v>0</v>
      </c>
      <c r="BC219">
        <v>-10147294</v>
      </c>
      <c r="BD219">
        <v>0</v>
      </c>
      <c r="BE219">
        <v>0</v>
      </c>
      <c r="BF219">
        <v>0</v>
      </c>
      <c r="BG219">
        <v>-10147294</v>
      </c>
      <c r="BH219">
        <v>0</v>
      </c>
      <c r="BI219">
        <v>-10147294</v>
      </c>
      <c r="BJ219">
        <v>-150000</v>
      </c>
      <c r="BK219">
        <v>0</v>
      </c>
      <c r="BL219">
        <v>-150000</v>
      </c>
      <c r="BM219">
        <v>-5000000</v>
      </c>
      <c r="BN219">
        <v>0</v>
      </c>
      <c r="BO219">
        <v>-5000000</v>
      </c>
      <c r="BP219">
        <v>-5150000</v>
      </c>
      <c r="BQ219">
        <v>0</v>
      </c>
      <c r="BR219">
        <v>0</v>
      </c>
      <c r="BS219">
        <v>0</v>
      </c>
      <c r="BT219">
        <v>-5150000</v>
      </c>
      <c r="BU219">
        <v>0</v>
      </c>
      <c r="BV219">
        <v>-5150000</v>
      </c>
      <c r="BW219">
        <v>-283464</v>
      </c>
      <c r="BX219">
        <v>0</v>
      </c>
      <c r="BY219">
        <v>-283464</v>
      </c>
      <c r="BZ219">
        <v>-96448</v>
      </c>
      <c r="CA219">
        <v>0</v>
      </c>
      <c r="CB219">
        <v>-96448</v>
      </c>
      <c r="CC219">
        <v>-8899</v>
      </c>
      <c r="CD219">
        <v>0</v>
      </c>
      <c r="CE219">
        <v>-8899</v>
      </c>
      <c r="CF219">
        <v>0</v>
      </c>
      <c r="CG219">
        <v>0</v>
      </c>
      <c r="CH219">
        <v>0</v>
      </c>
      <c r="CI219">
        <v>0</v>
      </c>
      <c r="CJ219">
        <v>0</v>
      </c>
      <c r="CK219">
        <v>0</v>
      </c>
      <c r="CL219">
        <v>-400000</v>
      </c>
      <c r="CM219">
        <v>0</v>
      </c>
      <c r="CN219">
        <v>-400000</v>
      </c>
      <c r="CO219">
        <v>0</v>
      </c>
      <c r="CP219">
        <v>0</v>
      </c>
      <c r="CQ219">
        <v>-788811</v>
      </c>
      <c r="CR219">
        <v>0</v>
      </c>
      <c r="CS219">
        <v>0</v>
      </c>
      <c r="CT219">
        <v>0</v>
      </c>
      <c r="CU219">
        <v>-788811</v>
      </c>
      <c r="CV219">
        <v>0</v>
      </c>
      <c r="CW219">
        <v>-788811</v>
      </c>
      <c r="CX219">
        <v>-120000</v>
      </c>
      <c r="CY219">
        <v>0</v>
      </c>
      <c r="CZ219">
        <v>-120000</v>
      </c>
      <c r="DA219">
        <v>-2000</v>
      </c>
      <c r="DB219">
        <v>0</v>
      </c>
      <c r="DC219">
        <v>-2000</v>
      </c>
      <c r="DD219">
        <v>0</v>
      </c>
      <c r="DE219">
        <v>0</v>
      </c>
      <c r="DF219">
        <v>0</v>
      </c>
      <c r="DG219">
        <v>0</v>
      </c>
      <c r="DH219">
        <v>0</v>
      </c>
      <c r="DI219">
        <v>0</v>
      </c>
      <c r="DJ219">
        <v>-122000</v>
      </c>
      <c r="DK219">
        <v>0</v>
      </c>
      <c r="DL219">
        <v>0</v>
      </c>
      <c r="DM219">
        <v>0</v>
      </c>
      <c r="DN219">
        <v>-122000</v>
      </c>
      <c r="DO219">
        <v>0</v>
      </c>
      <c r="DP219">
        <v>-122000</v>
      </c>
      <c r="DQ219">
        <v>64477186</v>
      </c>
      <c r="DR219">
        <v>0</v>
      </c>
      <c r="DS219">
        <v>64477186</v>
      </c>
    </row>
    <row r="220" spans="1:123" ht="12.75" x14ac:dyDescent="0.2">
      <c r="A220" s="468">
        <v>213</v>
      </c>
      <c r="B220" s="473" t="s">
        <v>307</v>
      </c>
      <c r="C220" s="403" t="s">
        <v>897</v>
      </c>
      <c r="D220" s="474" t="s">
        <v>901</v>
      </c>
      <c r="E220" s="480" t="s">
        <v>306</v>
      </c>
      <c r="F220" t="s">
        <v>926</v>
      </c>
      <c r="G220">
        <v>43333925</v>
      </c>
      <c r="H220">
        <v>0</v>
      </c>
      <c r="I220">
        <v>43333925</v>
      </c>
      <c r="J220">
        <v>46.6</v>
      </c>
      <c r="K220">
        <v>20193609</v>
      </c>
      <c r="L220">
        <v>0</v>
      </c>
      <c r="M220">
        <v>0</v>
      </c>
      <c r="N220">
        <v>0</v>
      </c>
      <c r="O220">
        <v>20193609</v>
      </c>
      <c r="P220">
        <v>0</v>
      </c>
      <c r="Q220">
        <v>20193609</v>
      </c>
      <c r="R220">
        <v>-727817</v>
      </c>
      <c r="S220">
        <v>0</v>
      </c>
      <c r="T220">
        <v>-727817</v>
      </c>
      <c r="U220">
        <v>422548</v>
      </c>
      <c r="V220">
        <v>0</v>
      </c>
      <c r="W220">
        <v>422548</v>
      </c>
      <c r="X220">
        <v>-305269</v>
      </c>
      <c r="Y220">
        <v>0</v>
      </c>
      <c r="Z220">
        <v>0</v>
      </c>
      <c r="AA220">
        <v>0</v>
      </c>
      <c r="AB220">
        <v>-305269</v>
      </c>
      <c r="AC220">
        <v>0</v>
      </c>
      <c r="AD220">
        <v>-305269</v>
      </c>
      <c r="AE220">
        <v>305269</v>
      </c>
      <c r="AF220">
        <v>0</v>
      </c>
      <c r="AG220">
        <v>305269</v>
      </c>
      <c r="AH220">
        <v>-2391388</v>
      </c>
      <c r="AI220">
        <v>0</v>
      </c>
      <c r="AJ220">
        <v>-2391388</v>
      </c>
      <c r="AK220">
        <v>0</v>
      </c>
      <c r="AL220">
        <v>0</v>
      </c>
      <c r="AM220">
        <v>0</v>
      </c>
      <c r="AN220">
        <v>305335</v>
      </c>
      <c r="AO220">
        <v>0</v>
      </c>
      <c r="AP220">
        <v>305335</v>
      </c>
      <c r="AQ220">
        <v>-2086053</v>
      </c>
      <c r="AR220">
        <v>0</v>
      </c>
      <c r="AS220">
        <v>-2086053</v>
      </c>
      <c r="AT220">
        <v>-1288377</v>
      </c>
      <c r="AU220">
        <v>0</v>
      </c>
      <c r="AV220">
        <v>-1288377</v>
      </c>
      <c r="AW220">
        <v>-11862</v>
      </c>
      <c r="AX220">
        <v>0</v>
      </c>
      <c r="AY220">
        <v>-11862</v>
      </c>
      <c r="AZ220">
        <v>0</v>
      </c>
      <c r="BA220">
        <v>0</v>
      </c>
      <c r="BB220">
        <v>0</v>
      </c>
      <c r="BC220">
        <v>-3386292</v>
      </c>
      <c r="BD220">
        <v>0</v>
      </c>
      <c r="BE220">
        <v>0</v>
      </c>
      <c r="BF220">
        <v>0</v>
      </c>
      <c r="BG220">
        <v>-3386292</v>
      </c>
      <c r="BH220">
        <v>0</v>
      </c>
      <c r="BI220">
        <v>-3386292</v>
      </c>
      <c r="BJ220">
        <v>0</v>
      </c>
      <c r="BK220">
        <v>0</v>
      </c>
      <c r="BL220">
        <v>0</v>
      </c>
      <c r="BM220">
        <v>-179087</v>
      </c>
      <c r="BN220">
        <v>0</v>
      </c>
      <c r="BO220">
        <v>-179087</v>
      </c>
      <c r="BP220">
        <v>-179087</v>
      </c>
      <c r="BQ220">
        <v>0</v>
      </c>
      <c r="BR220">
        <v>0</v>
      </c>
      <c r="BS220">
        <v>0</v>
      </c>
      <c r="BT220">
        <v>-179087</v>
      </c>
      <c r="BU220">
        <v>0</v>
      </c>
      <c r="BV220">
        <v>-179087</v>
      </c>
      <c r="BW220">
        <v>-2368</v>
      </c>
      <c r="BX220">
        <v>0</v>
      </c>
      <c r="BY220">
        <v>-2368</v>
      </c>
      <c r="BZ220">
        <v>0</v>
      </c>
      <c r="CA220">
        <v>0</v>
      </c>
      <c r="CB220">
        <v>0</v>
      </c>
      <c r="CC220">
        <v>0</v>
      </c>
      <c r="CD220">
        <v>0</v>
      </c>
      <c r="CE220">
        <v>0</v>
      </c>
      <c r="CF220">
        <v>0</v>
      </c>
      <c r="CG220">
        <v>0</v>
      </c>
      <c r="CH220">
        <v>0</v>
      </c>
      <c r="CI220">
        <v>0</v>
      </c>
      <c r="CJ220">
        <v>0</v>
      </c>
      <c r="CK220">
        <v>0</v>
      </c>
      <c r="CL220">
        <v>0</v>
      </c>
      <c r="CM220">
        <v>0</v>
      </c>
      <c r="CN220">
        <v>0</v>
      </c>
      <c r="CO220">
        <v>0</v>
      </c>
      <c r="CP220">
        <v>0</v>
      </c>
      <c r="CQ220">
        <v>-2368</v>
      </c>
      <c r="CR220">
        <v>0</v>
      </c>
      <c r="CS220">
        <v>0</v>
      </c>
      <c r="CT220">
        <v>0</v>
      </c>
      <c r="CU220">
        <v>-2368</v>
      </c>
      <c r="CV220">
        <v>0</v>
      </c>
      <c r="CW220">
        <v>-2368</v>
      </c>
      <c r="CX220">
        <v>0</v>
      </c>
      <c r="CY220">
        <v>0</v>
      </c>
      <c r="CZ220">
        <v>0</v>
      </c>
      <c r="DA220">
        <v>0</v>
      </c>
      <c r="DB220">
        <v>0</v>
      </c>
      <c r="DC220">
        <v>0</v>
      </c>
      <c r="DD220">
        <v>0</v>
      </c>
      <c r="DE220">
        <v>0</v>
      </c>
      <c r="DF220">
        <v>0</v>
      </c>
      <c r="DG220">
        <v>0</v>
      </c>
      <c r="DH220">
        <v>0</v>
      </c>
      <c r="DI220">
        <v>0</v>
      </c>
      <c r="DJ220">
        <v>0</v>
      </c>
      <c r="DK220">
        <v>0</v>
      </c>
      <c r="DL220">
        <v>0</v>
      </c>
      <c r="DM220">
        <v>0</v>
      </c>
      <c r="DN220">
        <v>0</v>
      </c>
      <c r="DO220">
        <v>0</v>
      </c>
      <c r="DP220">
        <v>0</v>
      </c>
      <c r="DQ220">
        <v>16320593</v>
      </c>
      <c r="DR220">
        <v>0</v>
      </c>
      <c r="DS220">
        <v>16320593</v>
      </c>
    </row>
    <row r="221" spans="1:123" ht="12.75" x14ac:dyDescent="0.2">
      <c r="A221" s="468">
        <v>214</v>
      </c>
      <c r="B221" s="473" t="s">
        <v>309</v>
      </c>
      <c r="C221" s="403" t="s">
        <v>897</v>
      </c>
      <c r="D221" s="474" t="s">
        <v>899</v>
      </c>
      <c r="E221" s="480" t="s">
        <v>308</v>
      </c>
      <c r="F221" t="s">
        <v>926</v>
      </c>
      <c r="G221">
        <v>35445080</v>
      </c>
      <c r="H221">
        <v>0</v>
      </c>
      <c r="I221">
        <v>35445080</v>
      </c>
      <c r="J221">
        <v>46.6</v>
      </c>
      <c r="K221">
        <v>16517407</v>
      </c>
      <c r="L221">
        <v>0</v>
      </c>
      <c r="M221">
        <v>0</v>
      </c>
      <c r="N221">
        <v>0</v>
      </c>
      <c r="O221">
        <v>16517407</v>
      </c>
      <c r="P221">
        <v>0</v>
      </c>
      <c r="Q221">
        <v>16517407</v>
      </c>
      <c r="R221">
        <v>-475563</v>
      </c>
      <c r="S221">
        <v>0</v>
      </c>
      <c r="T221">
        <v>-475563</v>
      </c>
      <c r="U221">
        <v>1235265</v>
      </c>
      <c r="V221">
        <v>0</v>
      </c>
      <c r="W221">
        <v>1235265</v>
      </c>
      <c r="X221">
        <v>759702</v>
      </c>
      <c r="Y221">
        <v>0</v>
      </c>
      <c r="Z221">
        <v>0</v>
      </c>
      <c r="AA221">
        <v>0</v>
      </c>
      <c r="AB221">
        <v>759702</v>
      </c>
      <c r="AC221">
        <v>0</v>
      </c>
      <c r="AD221">
        <v>759702</v>
      </c>
      <c r="AE221">
        <v>-759702</v>
      </c>
      <c r="AF221">
        <v>0</v>
      </c>
      <c r="AG221">
        <v>-759702</v>
      </c>
      <c r="AH221">
        <v>-2647162</v>
      </c>
      <c r="AI221">
        <v>0</v>
      </c>
      <c r="AJ221">
        <v>-2647162</v>
      </c>
      <c r="AK221">
        <v>-15075</v>
      </c>
      <c r="AL221">
        <v>0</v>
      </c>
      <c r="AM221">
        <v>-15075</v>
      </c>
      <c r="AN221">
        <v>263773</v>
      </c>
      <c r="AO221">
        <v>0</v>
      </c>
      <c r="AP221">
        <v>263773</v>
      </c>
      <c r="AQ221">
        <v>-2383389</v>
      </c>
      <c r="AR221">
        <v>0</v>
      </c>
      <c r="AS221">
        <v>-2383389</v>
      </c>
      <c r="AT221">
        <v>-507142</v>
      </c>
      <c r="AU221">
        <v>0</v>
      </c>
      <c r="AV221">
        <v>-507142</v>
      </c>
      <c r="AW221">
        <v>-47070</v>
      </c>
      <c r="AX221">
        <v>0</v>
      </c>
      <c r="AY221">
        <v>-47070</v>
      </c>
      <c r="AZ221">
        <v>-1762</v>
      </c>
      <c r="BA221">
        <v>0</v>
      </c>
      <c r="BB221">
        <v>-1762</v>
      </c>
      <c r="BC221">
        <v>-2939363</v>
      </c>
      <c r="BD221">
        <v>0</v>
      </c>
      <c r="BE221">
        <v>0</v>
      </c>
      <c r="BF221">
        <v>0</v>
      </c>
      <c r="BG221">
        <v>-2939363</v>
      </c>
      <c r="BH221">
        <v>0</v>
      </c>
      <c r="BI221">
        <v>-2939363</v>
      </c>
      <c r="BJ221">
        <v>0</v>
      </c>
      <c r="BK221">
        <v>0</v>
      </c>
      <c r="BL221">
        <v>0</v>
      </c>
      <c r="BM221">
        <v>-515984</v>
      </c>
      <c r="BN221">
        <v>0</v>
      </c>
      <c r="BO221">
        <v>-515984</v>
      </c>
      <c r="BP221">
        <v>-515984</v>
      </c>
      <c r="BQ221">
        <v>0</v>
      </c>
      <c r="BR221">
        <v>-250000</v>
      </c>
      <c r="BS221">
        <v>0</v>
      </c>
      <c r="BT221">
        <v>-765984</v>
      </c>
      <c r="BU221">
        <v>0</v>
      </c>
      <c r="BV221">
        <v>-765984</v>
      </c>
      <c r="BW221">
        <v>-49070</v>
      </c>
      <c r="BX221">
        <v>0</v>
      </c>
      <c r="BY221">
        <v>-49070</v>
      </c>
      <c r="BZ221">
        <v>-16681</v>
      </c>
      <c r="CA221">
        <v>0</v>
      </c>
      <c r="CB221">
        <v>-16681</v>
      </c>
      <c r="CC221">
        <v>-2991</v>
      </c>
      <c r="CD221">
        <v>0</v>
      </c>
      <c r="CE221">
        <v>-2991</v>
      </c>
      <c r="CF221">
        <v>0</v>
      </c>
      <c r="CG221">
        <v>0</v>
      </c>
      <c r="CH221">
        <v>0</v>
      </c>
      <c r="CI221">
        <v>0</v>
      </c>
      <c r="CJ221">
        <v>0</v>
      </c>
      <c r="CK221">
        <v>0</v>
      </c>
      <c r="CL221">
        <v>0</v>
      </c>
      <c r="CM221">
        <v>0</v>
      </c>
      <c r="CN221">
        <v>0</v>
      </c>
      <c r="CO221">
        <v>0</v>
      </c>
      <c r="CP221">
        <v>0</v>
      </c>
      <c r="CQ221">
        <v>-68742</v>
      </c>
      <c r="CR221">
        <v>0</v>
      </c>
      <c r="CS221">
        <v>0</v>
      </c>
      <c r="CT221">
        <v>0</v>
      </c>
      <c r="CU221">
        <v>-68742</v>
      </c>
      <c r="CV221">
        <v>0</v>
      </c>
      <c r="CW221">
        <v>-68742</v>
      </c>
      <c r="CX221">
        <v>0</v>
      </c>
      <c r="CY221">
        <v>0</v>
      </c>
      <c r="CZ221">
        <v>0</v>
      </c>
      <c r="DA221">
        <v>0</v>
      </c>
      <c r="DB221">
        <v>0</v>
      </c>
      <c r="DC221">
        <v>0</v>
      </c>
      <c r="DD221">
        <v>0</v>
      </c>
      <c r="DE221">
        <v>0</v>
      </c>
      <c r="DF221">
        <v>0</v>
      </c>
      <c r="DG221">
        <v>0</v>
      </c>
      <c r="DH221">
        <v>0</v>
      </c>
      <c r="DI221">
        <v>0</v>
      </c>
      <c r="DJ221">
        <v>0</v>
      </c>
      <c r="DK221">
        <v>0</v>
      </c>
      <c r="DL221">
        <v>0</v>
      </c>
      <c r="DM221">
        <v>0</v>
      </c>
      <c r="DN221">
        <v>0</v>
      </c>
      <c r="DO221">
        <v>0</v>
      </c>
      <c r="DP221">
        <v>0</v>
      </c>
      <c r="DQ221">
        <v>13503020</v>
      </c>
      <c r="DR221">
        <v>0</v>
      </c>
      <c r="DS221">
        <v>13503020</v>
      </c>
    </row>
    <row r="222" spans="1:123" ht="12.75" x14ac:dyDescent="0.2">
      <c r="A222" s="468">
        <v>215</v>
      </c>
      <c r="B222" s="473" t="s">
        <v>311</v>
      </c>
      <c r="C222" s="403" t="s">
        <v>897</v>
      </c>
      <c r="D222" s="474" t="s">
        <v>898</v>
      </c>
      <c r="E222" s="480" t="s">
        <v>310</v>
      </c>
      <c r="F222" t="s">
        <v>926</v>
      </c>
      <c r="G222">
        <v>54567738</v>
      </c>
      <c r="H222">
        <v>0</v>
      </c>
      <c r="I222">
        <v>54567738</v>
      </c>
      <c r="J222">
        <v>46.6</v>
      </c>
      <c r="K222">
        <v>25428566</v>
      </c>
      <c r="L222">
        <v>0</v>
      </c>
      <c r="M222">
        <v>0</v>
      </c>
      <c r="N222">
        <v>0</v>
      </c>
      <c r="O222">
        <v>25428566</v>
      </c>
      <c r="P222">
        <v>0</v>
      </c>
      <c r="Q222">
        <v>25428566</v>
      </c>
      <c r="R222">
        <v>-1370805</v>
      </c>
      <c r="S222">
        <v>0</v>
      </c>
      <c r="T222">
        <v>-1370805</v>
      </c>
      <c r="U222">
        <v>476876</v>
      </c>
      <c r="V222">
        <v>0</v>
      </c>
      <c r="W222">
        <v>476876</v>
      </c>
      <c r="X222">
        <v>-893929</v>
      </c>
      <c r="Y222">
        <v>0</v>
      </c>
      <c r="Z222">
        <v>0</v>
      </c>
      <c r="AA222">
        <v>0</v>
      </c>
      <c r="AB222">
        <v>-893929</v>
      </c>
      <c r="AC222">
        <v>0</v>
      </c>
      <c r="AD222">
        <v>-893929</v>
      </c>
      <c r="AE222">
        <v>893929</v>
      </c>
      <c r="AF222">
        <v>0</v>
      </c>
      <c r="AG222">
        <v>893929</v>
      </c>
      <c r="AH222">
        <v>-3853207</v>
      </c>
      <c r="AI222">
        <v>0</v>
      </c>
      <c r="AJ222">
        <v>-3853207</v>
      </c>
      <c r="AK222">
        <v>-3110</v>
      </c>
      <c r="AL222">
        <v>0</v>
      </c>
      <c r="AM222">
        <v>-3110</v>
      </c>
      <c r="AN222">
        <v>389289</v>
      </c>
      <c r="AO222">
        <v>0</v>
      </c>
      <c r="AP222">
        <v>389289</v>
      </c>
      <c r="AQ222">
        <v>-3463918</v>
      </c>
      <c r="AR222">
        <v>0</v>
      </c>
      <c r="AS222">
        <v>-3463918</v>
      </c>
      <c r="AT222">
        <v>-2436430</v>
      </c>
      <c r="AU222">
        <v>0</v>
      </c>
      <c r="AV222">
        <v>-2436430</v>
      </c>
      <c r="AW222">
        <v>-72896</v>
      </c>
      <c r="AX222">
        <v>0</v>
      </c>
      <c r="AY222">
        <v>-72896</v>
      </c>
      <c r="AZ222">
        <v>-34386</v>
      </c>
      <c r="BA222">
        <v>0</v>
      </c>
      <c r="BB222">
        <v>-34386</v>
      </c>
      <c r="BC222">
        <v>-6007630</v>
      </c>
      <c r="BD222">
        <v>0</v>
      </c>
      <c r="BE222">
        <v>0</v>
      </c>
      <c r="BF222">
        <v>0</v>
      </c>
      <c r="BG222">
        <v>-6007630</v>
      </c>
      <c r="BH222">
        <v>0</v>
      </c>
      <c r="BI222">
        <v>-6007630</v>
      </c>
      <c r="BJ222">
        <v>0</v>
      </c>
      <c r="BK222">
        <v>0</v>
      </c>
      <c r="BL222">
        <v>0</v>
      </c>
      <c r="BM222">
        <v>-286401</v>
      </c>
      <c r="BN222">
        <v>0</v>
      </c>
      <c r="BO222">
        <v>-286401</v>
      </c>
      <c r="BP222">
        <v>-286401</v>
      </c>
      <c r="BQ222">
        <v>0</v>
      </c>
      <c r="BR222">
        <v>0</v>
      </c>
      <c r="BS222">
        <v>0</v>
      </c>
      <c r="BT222">
        <v>-286401</v>
      </c>
      <c r="BU222">
        <v>0</v>
      </c>
      <c r="BV222">
        <v>-286401</v>
      </c>
      <c r="BW222">
        <v>-53732</v>
      </c>
      <c r="BX222">
        <v>0</v>
      </c>
      <c r="BY222">
        <v>-53732</v>
      </c>
      <c r="BZ222">
        <v>0</v>
      </c>
      <c r="CA222">
        <v>0</v>
      </c>
      <c r="CB222">
        <v>0</v>
      </c>
      <c r="CC222">
        <v>-6947</v>
      </c>
      <c r="CD222">
        <v>0</v>
      </c>
      <c r="CE222">
        <v>-6947</v>
      </c>
      <c r="CF222">
        <v>0</v>
      </c>
      <c r="CG222">
        <v>0</v>
      </c>
      <c r="CH222">
        <v>0</v>
      </c>
      <c r="CI222">
        <v>0</v>
      </c>
      <c r="CJ222">
        <v>0</v>
      </c>
      <c r="CK222">
        <v>0</v>
      </c>
      <c r="CL222">
        <v>0</v>
      </c>
      <c r="CM222">
        <v>0</v>
      </c>
      <c r="CN222">
        <v>0</v>
      </c>
      <c r="CO222">
        <v>0</v>
      </c>
      <c r="CP222">
        <v>0</v>
      </c>
      <c r="CQ222">
        <v>-60679</v>
      </c>
      <c r="CR222">
        <v>0</v>
      </c>
      <c r="CS222">
        <v>0</v>
      </c>
      <c r="CT222">
        <v>0</v>
      </c>
      <c r="CU222">
        <v>-60679</v>
      </c>
      <c r="CV222">
        <v>0</v>
      </c>
      <c r="CW222">
        <v>-60679</v>
      </c>
      <c r="CX222">
        <v>0</v>
      </c>
      <c r="CY222">
        <v>0</v>
      </c>
      <c r="CZ222">
        <v>0</v>
      </c>
      <c r="DA222">
        <v>-15088</v>
      </c>
      <c r="DB222">
        <v>0</v>
      </c>
      <c r="DC222">
        <v>-15088</v>
      </c>
      <c r="DD222">
        <v>-34386</v>
      </c>
      <c r="DE222">
        <v>0</v>
      </c>
      <c r="DF222">
        <v>-34386</v>
      </c>
      <c r="DG222">
        <v>0</v>
      </c>
      <c r="DH222">
        <v>0</v>
      </c>
      <c r="DI222">
        <v>0</v>
      </c>
      <c r="DJ222">
        <v>-49474</v>
      </c>
      <c r="DK222">
        <v>0</v>
      </c>
      <c r="DL222">
        <v>0</v>
      </c>
      <c r="DM222">
        <v>0</v>
      </c>
      <c r="DN222">
        <v>-49474</v>
      </c>
      <c r="DO222">
        <v>0</v>
      </c>
      <c r="DP222">
        <v>-49474</v>
      </c>
      <c r="DQ222">
        <v>18130453</v>
      </c>
      <c r="DR222">
        <v>0</v>
      </c>
      <c r="DS222">
        <v>18130453</v>
      </c>
    </row>
    <row r="223" spans="1:123" ht="12.75" x14ac:dyDescent="0.2">
      <c r="A223" s="468">
        <v>216</v>
      </c>
      <c r="B223" s="473" t="s">
        <v>313</v>
      </c>
      <c r="C223" s="403" t="s">
        <v>904</v>
      </c>
      <c r="D223" s="474" t="s">
        <v>905</v>
      </c>
      <c r="E223" s="480" t="s">
        <v>312</v>
      </c>
      <c r="F223" t="s">
        <v>926</v>
      </c>
      <c r="G223">
        <v>185228577</v>
      </c>
      <c r="H223">
        <v>1097475</v>
      </c>
      <c r="I223">
        <v>186326052</v>
      </c>
      <c r="J223">
        <v>46.6</v>
      </c>
      <c r="K223">
        <v>86316517</v>
      </c>
      <c r="L223">
        <v>511423</v>
      </c>
      <c r="M223">
        <v>-191600</v>
      </c>
      <c r="N223">
        <v>0</v>
      </c>
      <c r="O223">
        <v>86124917</v>
      </c>
      <c r="P223">
        <v>511423</v>
      </c>
      <c r="Q223">
        <v>86636340</v>
      </c>
      <c r="R223">
        <v>-2006405</v>
      </c>
      <c r="S223">
        <v>-2415</v>
      </c>
      <c r="T223">
        <v>-2008820</v>
      </c>
      <c r="U223">
        <v>6682633</v>
      </c>
      <c r="V223">
        <v>3892</v>
      </c>
      <c r="W223">
        <v>6686525</v>
      </c>
      <c r="X223">
        <v>4676228</v>
      </c>
      <c r="Y223">
        <v>1477</v>
      </c>
      <c r="Z223">
        <v>0</v>
      </c>
      <c r="AA223">
        <v>0</v>
      </c>
      <c r="AB223">
        <v>4676228</v>
      </c>
      <c r="AC223">
        <v>1477</v>
      </c>
      <c r="AD223">
        <v>4677705</v>
      </c>
      <c r="AE223">
        <v>-4676228</v>
      </c>
      <c r="AF223">
        <v>-1477</v>
      </c>
      <c r="AG223">
        <v>-4677705</v>
      </c>
      <c r="AH223">
        <v>-6651894</v>
      </c>
      <c r="AI223">
        <v>0</v>
      </c>
      <c r="AJ223">
        <v>-6651894</v>
      </c>
      <c r="AK223">
        <v>-12670</v>
      </c>
      <c r="AL223">
        <v>0</v>
      </c>
      <c r="AM223">
        <v>-12670</v>
      </c>
      <c r="AN223">
        <v>1600997</v>
      </c>
      <c r="AO223">
        <v>6987</v>
      </c>
      <c r="AP223">
        <v>1607984</v>
      </c>
      <c r="AQ223">
        <v>-5050897</v>
      </c>
      <c r="AR223">
        <v>6987</v>
      </c>
      <c r="AS223">
        <v>-5043910</v>
      </c>
      <c r="AT223">
        <v>-4919826</v>
      </c>
      <c r="AU223">
        <v>-114002</v>
      </c>
      <c r="AV223">
        <v>-5033828</v>
      </c>
      <c r="AW223">
        <v>-14759</v>
      </c>
      <c r="AX223">
        <v>0</v>
      </c>
      <c r="AY223">
        <v>-14759</v>
      </c>
      <c r="AZ223">
        <v>-10927</v>
      </c>
      <c r="BA223">
        <v>0</v>
      </c>
      <c r="BB223">
        <v>-10927</v>
      </c>
      <c r="BC223">
        <v>-9996409</v>
      </c>
      <c r="BD223">
        <v>-107015</v>
      </c>
      <c r="BE223">
        <v>0</v>
      </c>
      <c r="BF223">
        <v>0</v>
      </c>
      <c r="BG223">
        <v>-9996409</v>
      </c>
      <c r="BH223">
        <v>-107015</v>
      </c>
      <c r="BI223">
        <v>-10103424</v>
      </c>
      <c r="BJ223">
        <v>0</v>
      </c>
      <c r="BK223">
        <v>0</v>
      </c>
      <c r="BL223">
        <v>0</v>
      </c>
      <c r="BM223">
        <v>-2402249</v>
      </c>
      <c r="BN223">
        <v>0</v>
      </c>
      <c r="BO223">
        <v>-2402249</v>
      </c>
      <c r="BP223">
        <v>-2402249</v>
      </c>
      <c r="BQ223">
        <v>0</v>
      </c>
      <c r="BR223">
        <v>0</v>
      </c>
      <c r="BS223">
        <v>0</v>
      </c>
      <c r="BT223">
        <v>-2402249</v>
      </c>
      <c r="BU223">
        <v>0</v>
      </c>
      <c r="BV223">
        <v>-2402249</v>
      </c>
      <c r="BW223">
        <v>-94718</v>
      </c>
      <c r="BX223">
        <v>0</v>
      </c>
      <c r="BY223">
        <v>-94718</v>
      </c>
      <c r="BZ223">
        <v>-612587</v>
      </c>
      <c r="CA223">
        <v>0</v>
      </c>
      <c r="CB223">
        <v>-612587</v>
      </c>
      <c r="CC223">
        <v>-3690</v>
      </c>
      <c r="CD223">
        <v>0</v>
      </c>
      <c r="CE223">
        <v>-3690</v>
      </c>
      <c r="CF223">
        <v>0</v>
      </c>
      <c r="CG223">
        <v>0</v>
      </c>
      <c r="CH223">
        <v>0</v>
      </c>
      <c r="CI223">
        <v>0</v>
      </c>
      <c r="CJ223">
        <v>0</v>
      </c>
      <c r="CK223">
        <v>0</v>
      </c>
      <c r="CL223">
        <v>0</v>
      </c>
      <c r="CM223">
        <v>-203404</v>
      </c>
      <c r="CN223">
        <v>-203404</v>
      </c>
      <c r="CO223">
        <v>-203404</v>
      </c>
      <c r="CP223">
        <v>0</v>
      </c>
      <c r="CQ223">
        <v>-710995</v>
      </c>
      <c r="CR223">
        <v>-203404</v>
      </c>
      <c r="CS223">
        <v>0</v>
      </c>
      <c r="CT223">
        <v>0</v>
      </c>
      <c r="CU223">
        <v>-710995</v>
      </c>
      <c r="CV223">
        <v>-203404</v>
      </c>
      <c r="CW223">
        <v>-914399</v>
      </c>
      <c r="CX223">
        <v>0</v>
      </c>
      <c r="CY223">
        <v>0</v>
      </c>
      <c r="CZ223">
        <v>0</v>
      </c>
      <c r="DA223">
        <v>0</v>
      </c>
      <c r="DB223">
        <v>0</v>
      </c>
      <c r="DC223">
        <v>0</v>
      </c>
      <c r="DD223">
        <v>-12467</v>
      </c>
      <c r="DE223">
        <v>0</v>
      </c>
      <c r="DF223">
        <v>-12467</v>
      </c>
      <c r="DG223">
        <v>0</v>
      </c>
      <c r="DH223">
        <v>0</v>
      </c>
      <c r="DI223">
        <v>0</v>
      </c>
      <c r="DJ223">
        <v>-12467</v>
      </c>
      <c r="DK223">
        <v>0</v>
      </c>
      <c r="DL223">
        <v>0</v>
      </c>
      <c r="DM223">
        <v>0</v>
      </c>
      <c r="DN223">
        <v>-12467</v>
      </c>
      <c r="DO223">
        <v>0</v>
      </c>
      <c r="DP223">
        <v>-12467</v>
      </c>
      <c r="DQ223">
        <v>77679025</v>
      </c>
      <c r="DR223">
        <v>202481</v>
      </c>
      <c r="DS223">
        <v>77881506</v>
      </c>
    </row>
    <row r="224" spans="1:123" ht="12.75" x14ac:dyDescent="0.2">
      <c r="A224" s="468">
        <v>217</v>
      </c>
      <c r="B224" s="473" t="s">
        <v>315</v>
      </c>
      <c r="C224" s="403" t="s">
        <v>897</v>
      </c>
      <c r="D224" s="474" t="s">
        <v>907</v>
      </c>
      <c r="E224" s="480" t="s">
        <v>314</v>
      </c>
      <c r="F224" t="s">
        <v>926</v>
      </c>
      <c r="G224">
        <v>115902995</v>
      </c>
      <c r="H224">
        <v>0</v>
      </c>
      <c r="I224">
        <v>115902995</v>
      </c>
      <c r="J224">
        <v>46.6</v>
      </c>
      <c r="K224">
        <v>54010796</v>
      </c>
      <c r="L224">
        <v>0</v>
      </c>
      <c r="M224">
        <v>2431426</v>
      </c>
      <c r="N224">
        <v>0</v>
      </c>
      <c r="O224">
        <v>56442222</v>
      </c>
      <c r="P224">
        <v>0</v>
      </c>
      <c r="Q224">
        <v>56442222</v>
      </c>
      <c r="R224">
        <v>-1310204</v>
      </c>
      <c r="S224">
        <v>0</v>
      </c>
      <c r="T224">
        <v>-1310204</v>
      </c>
      <c r="U224">
        <v>3582601</v>
      </c>
      <c r="V224">
        <v>0</v>
      </c>
      <c r="W224">
        <v>3582601</v>
      </c>
      <c r="X224">
        <v>2272397</v>
      </c>
      <c r="Y224">
        <v>0</v>
      </c>
      <c r="Z224">
        <v>0</v>
      </c>
      <c r="AA224">
        <v>0</v>
      </c>
      <c r="AB224">
        <v>2272397</v>
      </c>
      <c r="AC224">
        <v>0</v>
      </c>
      <c r="AD224">
        <v>2272397</v>
      </c>
      <c r="AE224">
        <v>-2272397</v>
      </c>
      <c r="AF224">
        <v>0</v>
      </c>
      <c r="AG224">
        <v>-2272397</v>
      </c>
      <c r="AH224">
        <v>-2764634</v>
      </c>
      <c r="AI224">
        <v>0</v>
      </c>
      <c r="AJ224">
        <v>-2764634</v>
      </c>
      <c r="AK224">
        <v>0</v>
      </c>
      <c r="AL224">
        <v>0</v>
      </c>
      <c r="AM224">
        <v>0</v>
      </c>
      <c r="AN224">
        <v>1171928</v>
      </c>
      <c r="AO224">
        <v>0</v>
      </c>
      <c r="AP224">
        <v>1171928</v>
      </c>
      <c r="AQ224">
        <v>-1592706</v>
      </c>
      <c r="AR224">
        <v>0</v>
      </c>
      <c r="AS224">
        <v>-1592706</v>
      </c>
      <c r="AT224">
        <v>-3197529</v>
      </c>
      <c r="AU224">
        <v>0</v>
      </c>
      <c r="AV224">
        <v>-3197529</v>
      </c>
      <c r="AW224">
        <v>-72835</v>
      </c>
      <c r="AX224">
        <v>0</v>
      </c>
      <c r="AY224">
        <v>-72835</v>
      </c>
      <c r="AZ224">
        <v>-8858</v>
      </c>
      <c r="BA224">
        <v>0</v>
      </c>
      <c r="BB224">
        <v>-8858</v>
      </c>
      <c r="BC224">
        <v>-4871928</v>
      </c>
      <c r="BD224">
        <v>0</v>
      </c>
      <c r="BE224">
        <v>-1067830</v>
      </c>
      <c r="BF224">
        <v>0</v>
      </c>
      <c r="BG224">
        <v>-5939758</v>
      </c>
      <c r="BH224">
        <v>0</v>
      </c>
      <c r="BI224">
        <v>-5939758</v>
      </c>
      <c r="BJ224">
        <v>-200000</v>
      </c>
      <c r="BK224">
        <v>0</v>
      </c>
      <c r="BL224">
        <v>-200000</v>
      </c>
      <c r="BM224">
        <v>-2000000</v>
      </c>
      <c r="BN224">
        <v>0</v>
      </c>
      <c r="BO224">
        <v>-2000000</v>
      </c>
      <c r="BP224">
        <v>-2200000</v>
      </c>
      <c r="BQ224">
        <v>0</v>
      </c>
      <c r="BR224">
        <v>0</v>
      </c>
      <c r="BS224">
        <v>0</v>
      </c>
      <c r="BT224">
        <v>-2200000</v>
      </c>
      <c r="BU224">
        <v>0</v>
      </c>
      <c r="BV224">
        <v>-2200000</v>
      </c>
      <c r="BW224">
        <v>-98946</v>
      </c>
      <c r="BX224">
        <v>0</v>
      </c>
      <c r="BY224">
        <v>-98946</v>
      </c>
      <c r="BZ224">
        <v>-8689</v>
      </c>
      <c r="CA224">
        <v>0</v>
      </c>
      <c r="CB224">
        <v>-8689</v>
      </c>
      <c r="CC224">
        <v>0</v>
      </c>
      <c r="CD224">
        <v>0</v>
      </c>
      <c r="CE224">
        <v>0</v>
      </c>
      <c r="CF224">
        <v>0</v>
      </c>
      <c r="CG224">
        <v>0</v>
      </c>
      <c r="CH224">
        <v>0</v>
      </c>
      <c r="CI224">
        <v>0</v>
      </c>
      <c r="CJ224">
        <v>0</v>
      </c>
      <c r="CK224">
        <v>0</v>
      </c>
      <c r="CL224">
        <v>0</v>
      </c>
      <c r="CM224">
        <v>0</v>
      </c>
      <c r="CN224">
        <v>0</v>
      </c>
      <c r="CO224">
        <v>0</v>
      </c>
      <c r="CP224">
        <v>0</v>
      </c>
      <c r="CQ224">
        <v>-107635</v>
      </c>
      <c r="CR224">
        <v>0</v>
      </c>
      <c r="CS224">
        <v>0</v>
      </c>
      <c r="CT224">
        <v>0</v>
      </c>
      <c r="CU224">
        <v>-107635</v>
      </c>
      <c r="CV224">
        <v>0</v>
      </c>
      <c r="CW224">
        <v>-107635</v>
      </c>
      <c r="CX224">
        <v>0</v>
      </c>
      <c r="CY224">
        <v>0</v>
      </c>
      <c r="CZ224">
        <v>0</v>
      </c>
      <c r="DA224">
        <v>-6454</v>
      </c>
      <c r="DB224">
        <v>0</v>
      </c>
      <c r="DC224">
        <v>-6454</v>
      </c>
      <c r="DD224">
        <v>-8858</v>
      </c>
      <c r="DE224">
        <v>0</v>
      </c>
      <c r="DF224">
        <v>-8858</v>
      </c>
      <c r="DG224">
        <v>-3000</v>
      </c>
      <c r="DH224">
        <v>0</v>
      </c>
      <c r="DI224">
        <v>-3000</v>
      </c>
      <c r="DJ224">
        <v>-18312</v>
      </c>
      <c r="DK224">
        <v>0</v>
      </c>
      <c r="DL224">
        <v>0</v>
      </c>
      <c r="DM224">
        <v>0</v>
      </c>
      <c r="DN224">
        <v>-18312</v>
      </c>
      <c r="DO224">
        <v>0</v>
      </c>
      <c r="DP224">
        <v>-18312</v>
      </c>
      <c r="DQ224">
        <v>50448914</v>
      </c>
      <c r="DR224">
        <v>0</v>
      </c>
      <c r="DS224">
        <v>50448914</v>
      </c>
    </row>
    <row r="225" spans="1:123" ht="12.75" x14ac:dyDescent="0.2">
      <c r="A225" s="468">
        <v>218</v>
      </c>
      <c r="B225" s="473" t="s">
        <v>317</v>
      </c>
      <c r="C225" s="403" t="s">
        <v>897</v>
      </c>
      <c r="D225" s="474" t="s">
        <v>898</v>
      </c>
      <c r="E225" s="480" t="s">
        <v>316</v>
      </c>
      <c r="F225" t="s">
        <v>926</v>
      </c>
      <c r="G225">
        <v>106478780</v>
      </c>
      <c r="H225">
        <v>1538250</v>
      </c>
      <c r="I225">
        <v>108017030</v>
      </c>
      <c r="J225">
        <v>46.6</v>
      </c>
      <c r="K225">
        <v>49619111</v>
      </c>
      <c r="L225">
        <v>716825</v>
      </c>
      <c r="M225">
        <v>14600000</v>
      </c>
      <c r="N225">
        <v>-68619</v>
      </c>
      <c r="O225">
        <v>64219111</v>
      </c>
      <c r="P225">
        <v>648206</v>
      </c>
      <c r="Q225">
        <v>64867317</v>
      </c>
      <c r="R225">
        <v>-2943413</v>
      </c>
      <c r="S225">
        <v>-6591</v>
      </c>
      <c r="T225">
        <v>-2950004</v>
      </c>
      <c r="U225">
        <v>678944</v>
      </c>
      <c r="V225">
        <v>5073</v>
      </c>
      <c r="W225">
        <v>684017</v>
      </c>
      <c r="X225">
        <v>-2264469</v>
      </c>
      <c r="Y225">
        <v>-1518</v>
      </c>
      <c r="Z225">
        <v>0</v>
      </c>
      <c r="AA225">
        <v>0</v>
      </c>
      <c r="AB225">
        <v>-2264469</v>
      </c>
      <c r="AC225">
        <v>-1518</v>
      </c>
      <c r="AD225">
        <v>-2265987</v>
      </c>
      <c r="AE225">
        <v>2264469</v>
      </c>
      <c r="AF225">
        <v>1518</v>
      </c>
      <c r="AG225">
        <v>2265987</v>
      </c>
      <c r="AH225">
        <v>-1817100</v>
      </c>
      <c r="AI225">
        <v>0</v>
      </c>
      <c r="AJ225">
        <v>-1817100</v>
      </c>
      <c r="AK225">
        <v>0</v>
      </c>
      <c r="AL225">
        <v>0</v>
      </c>
      <c r="AM225">
        <v>0</v>
      </c>
      <c r="AN225">
        <v>1460457</v>
      </c>
      <c r="AO225">
        <v>16481.5</v>
      </c>
      <c r="AP225">
        <v>1476938.5</v>
      </c>
      <c r="AQ225">
        <v>-356643</v>
      </c>
      <c r="AR225">
        <v>16481.5</v>
      </c>
      <c r="AS225">
        <v>-340161.5</v>
      </c>
      <c r="AT225">
        <v>-3911163</v>
      </c>
      <c r="AU225">
        <v>0</v>
      </c>
      <c r="AV225">
        <v>-3911163</v>
      </c>
      <c r="AW225">
        <v>-35915</v>
      </c>
      <c r="AX225">
        <v>0</v>
      </c>
      <c r="AY225">
        <v>-35915</v>
      </c>
      <c r="AZ225">
        <v>-1382</v>
      </c>
      <c r="BA225">
        <v>0</v>
      </c>
      <c r="BB225">
        <v>-1382</v>
      </c>
      <c r="BC225">
        <v>-4305103</v>
      </c>
      <c r="BD225">
        <v>16481.5</v>
      </c>
      <c r="BE225">
        <v>0</v>
      </c>
      <c r="BF225">
        <v>0</v>
      </c>
      <c r="BG225">
        <v>-4305103</v>
      </c>
      <c r="BH225">
        <v>16481.5</v>
      </c>
      <c r="BI225">
        <v>-4288621.5</v>
      </c>
      <c r="BJ225">
        <v>-5000</v>
      </c>
      <c r="BK225">
        <v>0</v>
      </c>
      <c r="BL225">
        <v>-5000</v>
      </c>
      <c r="BM225">
        <v>-1143424</v>
      </c>
      <c r="BN225">
        <v>0</v>
      </c>
      <c r="BO225">
        <v>-1143424</v>
      </c>
      <c r="BP225">
        <v>-1148424</v>
      </c>
      <c r="BQ225">
        <v>0</v>
      </c>
      <c r="BR225">
        <v>0</v>
      </c>
      <c r="BS225">
        <v>0</v>
      </c>
      <c r="BT225">
        <v>-1148424</v>
      </c>
      <c r="BU225">
        <v>0</v>
      </c>
      <c r="BV225">
        <v>-1148424</v>
      </c>
      <c r="BW225">
        <v>-20956</v>
      </c>
      <c r="BX225">
        <v>0</v>
      </c>
      <c r="BY225">
        <v>-20956</v>
      </c>
      <c r="BZ225">
        <v>0</v>
      </c>
      <c r="CA225">
        <v>0</v>
      </c>
      <c r="CB225">
        <v>0</v>
      </c>
      <c r="CC225">
        <v>0</v>
      </c>
      <c r="CD225">
        <v>0</v>
      </c>
      <c r="CE225">
        <v>0</v>
      </c>
      <c r="CF225">
        <v>0</v>
      </c>
      <c r="CG225">
        <v>0</v>
      </c>
      <c r="CH225">
        <v>0</v>
      </c>
      <c r="CI225">
        <v>0</v>
      </c>
      <c r="CJ225">
        <v>0</v>
      </c>
      <c r="CK225">
        <v>0</v>
      </c>
      <c r="CL225">
        <v>0</v>
      </c>
      <c r="CM225">
        <v>0</v>
      </c>
      <c r="CN225">
        <v>0</v>
      </c>
      <c r="CO225">
        <v>0</v>
      </c>
      <c r="CP225">
        <v>0</v>
      </c>
      <c r="CQ225">
        <v>-20956</v>
      </c>
      <c r="CR225">
        <v>0</v>
      </c>
      <c r="CS225">
        <v>0</v>
      </c>
      <c r="CT225">
        <v>0</v>
      </c>
      <c r="CU225">
        <v>-20956</v>
      </c>
      <c r="CV225">
        <v>0</v>
      </c>
      <c r="CW225">
        <v>-20956</v>
      </c>
      <c r="CX225">
        <v>0</v>
      </c>
      <c r="CY225">
        <v>0</v>
      </c>
      <c r="CZ225">
        <v>0</v>
      </c>
      <c r="DA225">
        <v>0</v>
      </c>
      <c r="DB225">
        <v>0</v>
      </c>
      <c r="DC225">
        <v>0</v>
      </c>
      <c r="DD225">
        <v>-1382</v>
      </c>
      <c r="DE225">
        <v>0</v>
      </c>
      <c r="DF225">
        <v>-1382</v>
      </c>
      <c r="DG225">
        <v>0</v>
      </c>
      <c r="DH225">
        <v>0</v>
      </c>
      <c r="DI225">
        <v>0</v>
      </c>
      <c r="DJ225">
        <v>-1382</v>
      </c>
      <c r="DK225">
        <v>0</v>
      </c>
      <c r="DL225">
        <v>0</v>
      </c>
      <c r="DM225">
        <v>0</v>
      </c>
      <c r="DN225">
        <v>-1382</v>
      </c>
      <c r="DO225">
        <v>0</v>
      </c>
      <c r="DP225">
        <v>-1382</v>
      </c>
      <c r="DQ225">
        <v>56478777</v>
      </c>
      <c r="DR225">
        <v>663169.5</v>
      </c>
      <c r="DS225">
        <v>57141946.5</v>
      </c>
    </row>
    <row r="226" spans="1:123" ht="12.75" x14ac:dyDescent="0.2">
      <c r="A226" s="468">
        <v>219</v>
      </c>
      <c r="B226" s="473" t="s">
        <v>319</v>
      </c>
      <c r="C226" s="403" t="s">
        <v>897</v>
      </c>
      <c r="D226" s="474" t="s">
        <v>900</v>
      </c>
      <c r="E226" s="480" t="s">
        <v>318</v>
      </c>
      <c r="F226" t="s">
        <v>926</v>
      </c>
      <c r="G226">
        <v>69087140</v>
      </c>
      <c r="H226">
        <v>0</v>
      </c>
      <c r="I226">
        <v>69087140</v>
      </c>
      <c r="J226">
        <v>46.6</v>
      </c>
      <c r="K226">
        <v>32194607</v>
      </c>
      <c r="L226">
        <v>0</v>
      </c>
      <c r="M226">
        <v>-480000</v>
      </c>
      <c r="N226">
        <v>0</v>
      </c>
      <c r="O226">
        <v>31714607</v>
      </c>
      <c r="P226">
        <v>0</v>
      </c>
      <c r="Q226">
        <v>31714607</v>
      </c>
      <c r="R226">
        <v>-1668725</v>
      </c>
      <c r="S226">
        <v>0</v>
      </c>
      <c r="T226">
        <v>-1668725</v>
      </c>
      <c r="U226">
        <v>4690983</v>
      </c>
      <c r="V226">
        <v>0</v>
      </c>
      <c r="W226">
        <v>4690983</v>
      </c>
      <c r="X226">
        <v>3022258</v>
      </c>
      <c r="Y226">
        <v>0</v>
      </c>
      <c r="Z226">
        <v>-45000</v>
      </c>
      <c r="AA226">
        <v>0</v>
      </c>
      <c r="AB226">
        <v>2977258</v>
      </c>
      <c r="AC226">
        <v>0</v>
      </c>
      <c r="AD226">
        <v>2977258</v>
      </c>
      <c r="AE226">
        <v>-2977258</v>
      </c>
      <c r="AF226">
        <v>0</v>
      </c>
      <c r="AG226">
        <v>-2977258</v>
      </c>
      <c r="AH226">
        <v>-2474387</v>
      </c>
      <c r="AI226">
        <v>0</v>
      </c>
      <c r="AJ226">
        <v>-2474387</v>
      </c>
      <c r="AK226">
        <v>-10575</v>
      </c>
      <c r="AL226">
        <v>0</v>
      </c>
      <c r="AM226">
        <v>-10575</v>
      </c>
      <c r="AN226">
        <v>614379</v>
      </c>
      <c r="AO226">
        <v>0</v>
      </c>
      <c r="AP226">
        <v>614379</v>
      </c>
      <c r="AQ226">
        <v>-1860008</v>
      </c>
      <c r="AR226">
        <v>0</v>
      </c>
      <c r="AS226">
        <v>-1860008</v>
      </c>
      <c r="AT226">
        <v>-3206250</v>
      </c>
      <c r="AU226">
        <v>0</v>
      </c>
      <c r="AV226">
        <v>-3206250</v>
      </c>
      <c r="AW226">
        <v>-67821</v>
      </c>
      <c r="AX226">
        <v>0</v>
      </c>
      <c r="AY226">
        <v>-67821</v>
      </c>
      <c r="AZ226">
        <v>-4730</v>
      </c>
      <c r="BA226">
        <v>0</v>
      </c>
      <c r="BB226">
        <v>-4730</v>
      </c>
      <c r="BC226">
        <v>-5138809</v>
      </c>
      <c r="BD226">
        <v>0</v>
      </c>
      <c r="BE226">
        <v>-500000</v>
      </c>
      <c r="BF226">
        <v>0</v>
      </c>
      <c r="BG226">
        <v>-5638809</v>
      </c>
      <c r="BH226">
        <v>0</v>
      </c>
      <c r="BI226">
        <v>-5638809</v>
      </c>
      <c r="BJ226">
        <v>0</v>
      </c>
      <c r="BK226">
        <v>0</v>
      </c>
      <c r="BL226">
        <v>0</v>
      </c>
      <c r="BM226">
        <v>-239257</v>
      </c>
      <c r="BN226">
        <v>0</v>
      </c>
      <c r="BO226">
        <v>-239257</v>
      </c>
      <c r="BP226">
        <v>-239257</v>
      </c>
      <c r="BQ226">
        <v>0</v>
      </c>
      <c r="BR226">
        <v>-84000</v>
      </c>
      <c r="BS226">
        <v>0</v>
      </c>
      <c r="BT226">
        <v>-323257</v>
      </c>
      <c r="BU226">
        <v>0</v>
      </c>
      <c r="BV226">
        <v>-323257</v>
      </c>
      <c r="BW226">
        <v>-479</v>
      </c>
      <c r="BX226">
        <v>0</v>
      </c>
      <c r="BY226">
        <v>-479</v>
      </c>
      <c r="BZ226">
        <v>-5138</v>
      </c>
      <c r="CA226">
        <v>0</v>
      </c>
      <c r="CB226">
        <v>-5138</v>
      </c>
      <c r="CC226">
        <v>0</v>
      </c>
      <c r="CD226">
        <v>0</v>
      </c>
      <c r="CE226">
        <v>0</v>
      </c>
      <c r="CF226">
        <v>0</v>
      </c>
      <c r="CG226">
        <v>0</v>
      </c>
      <c r="CH226">
        <v>0</v>
      </c>
      <c r="CI226">
        <v>-2617</v>
      </c>
      <c r="CJ226">
        <v>0</v>
      </c>
      <c r="CK226">
        <v>-2617</v>
      </c>
      <c r="CL226">
        <v>0</v>
      </c>
      <c r="CM226">
        <v>0</v>
      </c>
      <c r="CN226">
        <v>0</v>
      </c>
      <c r="CO226">
        <v>0</v>
      </c>
      <c r="CP226">
        <v>0</v>
      </c>
      <c r="CQ226">
        <v>-8234</v>
      </c>
      <c r="CR226">
        <v>0</v>
      </c>
      <c r="CS226">
        <v>-230000</v>
      </c>
      <c r="CT226">
        <v>0</v>
      </c>
      <c r="CU226">
        <v>-238234</v>
      </c>
      <c r="CV226">
        <v>0</v>
      </c>
      <c r="CW226">
        <v>-238234</v>
      </c>
      <c r="CX226">
        <v>-3287</v>
      </c>
      <c r="CY226">
        <v>0</v>
      </c>
      <c r="CZ226">
        <v>-3287</v>
      </c>
      <c r="DA226">
        <v>0</v>
      </c>
      <c r="DB226">
        <v>0</v>
      </c>
      <c r="DC226">
        <v>0</v>
      </c>
      <c r="DD226">
        <v>0</v>
      </c>
      <c r="DE226">
        <v>0</v>
      </c>
      <c r="DF226">
        <v>0</v>
      </c>
      <c r="DG226">
        <v>0</v>
      </c>
      <c r="DH226">
        <v>0</v>
      </c>
      <c r="DI226">
        <v>0</v>
      </c>
      <c r="DJ226">
        <v>-3287</v>
      </c>
      <c r="DK226">
        <v>0</v>
      </c>
      <c r="DL226">
        <v>0</v>
      </c>
      <c r="DM226">
        <v>0</v>
      </c>
      <c r="DN226">
        <v>-3287</v>
      </c>
      <c r="DO226">
        <v>0</v>
      </c>
      <c r="DP226">
        <v>-3287</v>
      </c>
      <c r="DQ226">
        <v>28488278</v>
      </c>
      <c r="DR226">
        <v>0</v>
      </c>
      <c r="DS226">
        <v>28488278</v>
      </c>
    </row>
    <row r="227" spans="1:123" ht="12.75" x14ac:dyDescent="0.2">
      <c r="A227" s="468">
        <v>220</v>
      </c>
      <c r="B227" s="473" t="s">
        <v>321</v>
      </c>
      <c r="C227" s="403" t="s">
        <v>897</v>
      </c>
      <c r="D227" s="474" t="s">
        <v>898</v>
      </c>
      <c r="E227" s="480" t="s">
        <v>320</v>
      </c>
      <c r="F227" t="s">
        <v>926</v>
      </c>
      <c r="G227">
        <v>117476815</v>
      </c>
      <c r="H227">
        <v>0</v>
      </c>
      <c r="I227">
        <v>117476815</v>
      </c>
      <c r="J227">
        <v>46.6</v>
      </c>
      <c r="K227">
        <v>54744196</v>
      </c>
      <c r="L227">
        <v>0</v>
      </c>
      <c r="M227">
        <v>915542</v>
      </c>
      <c r="N227">
        <v>0</v>
      </c>
      <c r="O227">
        <v>55659738</v>
      </c>
      <c r="P227">
        <v>0</v>
      </c>
      <c r="Q227">
        <v>55659738</v>
      </c>
      <c r="R227">
        <v>-1994197</v>
      </c>
      <c r="S227">
        <v>0</v>
      </c>
      <c r="T227">
        <v>-1994197</v>
      </c>
      <c r="U227">
        <v>1652998</v>
      </c>
      <c r="V227">
        <v>0</v>
      </c>
      <c r="W227">
        <v>1652998</v>
      </c>
      <c r="X227">
        <v>-341199</v>
      </c>
      <c r="Y227">
        <v>0</v>
      </c>
      <c r="Z227">
        <v>0</v>
      </c>
      <c r="AA227">
        <v>0</v>
      </c>
      <c r="AB227">
        <v>-341199</v>
      </c>
      <c r="AC227">
        <v>0</v>
      </c>
      <c r="AD227">
        <v>-341199</v>
      </c>
      <c r="AE227">
        <v>341199</v>
      </c>
      <c r="AF227">
        <v>0</v>
      </c>
      <c r="AG227">
        <v>341199</v>
      </c>
      <c r="AH227">
        <v>-1668559</v>
      </c>
      <c r="AI227">
        <v>0</v>
      </c>
      <c r="AJ227">
        <v>-1668559</v>
      </c>
      <c r="AK227">
        <v>-10488</v>
      </c>
      <c r="AL227">
        <v>0</v>
      </c>
      <c r="AM227">
        <v>-10488</v>
      </c>
      <c r="AN227">
        <v>1219138</v>
      </c>
      <c r="AO227">
        <v>0</v>
      </c>
      <c r="AP227">
        <v>1219138</v>
      </c>
      <c r="AQ227">
        <v>-449421</v>
      </c>
      <c r="AR227">
        <v>0</v>
      </c>
      <c r="AS227">
        <v>-449421</v>
      </c>
      <c r="AT227">
        <v>-1922645</v>
      </c>
      <c r="AU227">
        <v>0</v>
      </c>
      <c r="AV227">
        <v>-1922645</v>
      </c>
      <c r="AW227">
        <v>-15213</v>
      </c>
      <c r="AX227">
        <v>0</v>
      </c>
      <c r="AY227">
        <v>-15213</v>
      </c>
      <c r="AZ227">
        <v>0</v>
      </c>
      <c r="BA227">
        <v>0</v>
      </c>
      <c r="BB227">
        <v>0</v>
      </c>
      <c r="BC227">
        <v>-2387279</v>
      </c>
      <c r="BD227">
        <v>0</v>
      </c>
      <c r="BE227">
        <v>0</v>
      </c>
      <c r="BF227">
        <v>0</v>
      </c>
      <c r="BG227">
        <v>-2387279</v>
      </c>
      <c r="BH227">
        <v>0</v>
      </c>
      <c r="BI227">
        <v>-2387279</v>
      </c>
      <c r="BJ227">
        <v>-260095</v>
      </c>
      <c r="BK227">
        <v>0</v>
      </c>
      <c r="BL227">
        <v>-260095</v>
      </c>
      <c r="BM227">
        <v>-806810</v>
      </c>
      <c r="BN227">
        <v>0</v>
      </c>
      <c r="BO227">
        <v>-806810</v>
      </c>
      <c r="BP227">
        <v>-1066905</v>
      </c>
      <c r="BQ227">
        <v>0</v>
      </c>
      <c r="BR227">
        <v>-169180</v>
      </c>
      <c r="BS227">
        <v>0</v>
      </c>
      <c r="BT227">
        <v>-1236085</v>
      </c>
      <c r="BU227">
        <v>0</v>
      </c>
      <c r="BV227">
        <v>-1236085</v>
      </c>
      <c r="BW227">
        <v>-65186</v>
      </c>
      <c r="BX227">
        <v>0</v>
      </c>
      <c r="BY227">
        <v>-65186</v>
      </c>
      <c r="BZ227">
        <v>-304898</v>
      </c>
      <c r="CA227">
        <v>0</v>
      </c>
      <c r="CB227">
        <v>-304898</v>
      </c>
      <c r="CC227">
        <v>-3803</v>
      </c>
      <c r="CD227">
        <v>0</v>
      </c>
      <c r="CE227">
        <v>-3803</v>
      </c>
      <c r="CF227">
        <v>0</v>
      </c>
      <c r="CG227">
        <v>0</v>
      </c>
      <c r="CH227">
        <v>0</v>
      </c>
      <c r="CI227">
        <v>0</v>
      </c>
      <c r="CJ227">
        <v>0</v>
      </c>
      <c r="CK227">
        <v>0</v>
      </c>
      <c r="CL227">
        <v>0</v>
      </c>
      <c r="CM227">
        <v>0</v>
      </c>
      <c r="CN227">
        <v>0</v>
      </c>
      <c r="CO227">
        <v>0</v>
      </c>
      <c r="CP227">
        <v>0</v>
      </c>
      <c r="CQ227">
        <v>-373887</v>
      </c>
      <c r="CR227">
        <v>0</v>
      </c>
      <c r="CS227">
        <v>0</v>
      </c>
      <c r="CT227">
        <v>0</v>
      </c>
      <c r="CU227">
        <v>-373887</v>
      </c>
      <c r="CV227">
        <v>0</v>
      </c>
      <c r="CW227">
        <v>-373887</v>
      </c>
      <c r="CX227">
        <v>0</v>
      </c>
      <c r="CY227">
        <v>0</v>
      </c>
      <c r="CZ227">
        <v>0</v>
      </c>
      <c r="DA227">
        <v>0</v>
      </c>
      <c r="DB227">
        <v>0</v>
      </c>
      <c r="DC227">
        <v>0</v>
      </c>
      <c r="DD227">
        <v>0</v>
      </c>
      <c r="DE227">
        <v>0</v>
      </c>
      <c r="DF227">
        <v>0</v>
      </c>
      <c r="DG227">
        <v>0</v>
      </c>
      <c r="DH227">
        <v>0</v>
      </c>
      <c r="DI227">
        <v>0</v>
      </c>
      <c r="DJ227">
        <v>0</v>
      </c>
      <c r="DK227">
        <v>0</v>
      </c>
      <c r="DL227">
        <v>0</v>
      </c>
      <c r="DM227">
        <v>0</v>
      </c>
      <c r="DN227">
        <v>0</v>
      </c>
      <c r="DO227">
        <v>0</v>
      </c>
      <c r="DP227">
        <v>0</v>
      </c>
      <c r="DQ227">
        <v>51321288</v>
      </c>
      <c r="DR227">
        <v>0</v>
      </c>
      <c r="DS227">
        <v>51321288</v>
      </c>
    </row>
    <row r="228" spans="1:123" ht="12.75" x14ac:dyDescent="0.2">
      <c r="A228" s="468">
        <v>221</v>
      </c>
      <c r="B228" s="473" t="s">
        <v>322</v>
      </c>
      <c r="C228" s="403" t="s">
        <v>529</v>
      </c>
      <c r="D228" s="474" t="s">
        <v>900</v>
      </c>
      <c r="E228" s="480" t="s">
        <v>569</v>
      </c>
      <c r="F228" t="s">
        <v>926</v>
      </c>
      <c r="G228">
        <v>31447000</v>
      </c>
      <c r="H228">
        <v>0</v>
      </c>
      <c r="I228">
        <v>31447000</v>
      </c>
      <c r="J228">
        <v>46.6</v>
      </c>
      <c r="K228">
        <v>14654302</v>
      </c>
      <c r="L228">
        <v>0</v>
      </c>
      <c r="M228">
        <v>0</v>
      </c>
      <c r="N228">
        <v>0</v>
      </c>
      <c r="O228">
        <v>14654302</v>
      </c>
      <c r="P228">
        <v>0</v>
      </c>
      <c r="Q228">
        <v>14654302</v>
      </c>
      <c r="R228">
        <v>-1088570</v>
      </c>
      <c r="S228">
        <v>0</v>
      </c>
      <c r="T228">
        <v>-1088570</v>
      </c>
      <c r="U228">
        <v>400816</v>
      </c>
      <c r="V228">
        <v>0</v>
      </c>
      <c r="W228">
        <v>400816</v>
      </c>
      <c r="X228">
        <v>-687754</v>
      </c>
      <c r="Y228">
        <v>0</v>
      </c>
      <c r="Z228">
        <v>0</v>
      </c>
      <c r="AA228">
        <v>0</v>
      </c>
      <c r="AB228">
        <v>-687754</v>
      </c>
      <c r="AC228">
        <v>0</v>
      </c>
      <c r="AD228">
        <v>-687754</v>
      </c>
      <c r="AE228">
        <v>687754</v>
      </c>
      <c r="AF228">
        <v>0</v>
      </c>
      <c r="AG228">
        <v>687754</v>
      </c>
      <c r="AH228">
        <v>-1219424</v>
      </c>
      <c r="AI228">
        <v>0</v>
      </c>
      <c r="AJ228">
        <v>-1219424</v>
      </c>
      <c r="AK228">
        <v>0</v>
      </c>
      <c r="AL228">
        <v>0</v>
      </c>
      <c r="AM228">
        <v>0</v>
      </c>
      <c r="AN228">
        <v>262199</v>
      </c>
      <c r="AO228">
        <v>0</v>
      </c>
      <c r="AP228">
        <v>262199</v>
      </c>
      <c r="AQ228">
        <v>-957225</v>
      </c>
      <c r="AR228">
        <v>0</v>
      </c>
      <c r="AS228">
        <v>-957225</v>
      </c>
      <c r="AT228">
        <v>-1407486</v>
      </c>
      <c r="AU228">
        <v>0</v>
      </c>
      <c r="AV228">
        <v>-1407486</v>
      </c>
      <c r="AW228">
        <v>-16317</v>
      </c>
      <c r="AX228">
        <v>0</v>
      </c>
      <c r="AY228">
        <v>-16317</v>
      </c>
      <c r="AZ228">
        <v>-9130</v>
      </c>
      <c r="BA228">
        <v>0</v>
      </c>
      <c r="BB228">
        <v>-9130</v>
      </c>
      <c r="BC228">
        <v>-2390158</v>
      </c>
      <c r="BD228">
        <v>0</v>
      </c>
      <c r="BE228">
        <v>0</v>
      </c>
      <c r="BF228">
        <v>0</v>
      </c>
      <c r="BG228">
        <v>-2390158</v>
      </c>
      <c r="BH228">
        <v>0</v>
      </c>
      <c r="BI228">
        <v>-2390158</v>
      </c>
      <c r="BJ228">
        <v>0</v>
      </c>
      <c r="BK228">
        <v>0</v>
      </c>
      <c r="BL228">
        <v>0</v>
      </c>
      <c r="BM228">
        <v>-87745</v>
      </c>
      <c r="BN228">
        <v>0</v>
      </c>
      <c r="BO228">
        <v>-87745</v>
      </c>
      <c r="BP228">
        <v>-87745</v>
      </c>
      <c r="BQ228">
        <v>0</v>
      </c>
      <c r="BR228">
        <v>0</v>
      </c>
      <c r="BS228">
        <v>0</v>
      </c>
      <c r="BT228">
        <v>-87745</v>
      </c>
      <c r="BU228">
        <v>0</v>
      </c>
      <c r="BV228">
        <v>-87745</v>
      </c>
      <c r="BW228">
        <v>-44664</v>
      </c>
      <c r="BX228">
        <v>0</v>
      </c>
      <c r="BY228">
        <v>-44664</v>
      </c>
      <c r="BZ228">
        <v>-27581</v>
      </c>
      <c r="CA228">
        <v>0</v>
      </c>
      <c r="CB228">
        <v>-27581</v>
      </c>
      <c r="CC228">
        <v>0</v>
      </c>
      <c r="CD228">
        <v>0</v>
      </c>
      <c r="CE228">
        <v>0</v>
      </c>
      <c r="CF228">
        <v>0</v>
      </c>
      <c r="CG228">
        <v>0</v>
      </c>
      <c r="CH228">
        <v>0</v>
      </c>
      <c r="CI228">
        <v>-1335</v>
      </c>
      <c r="CJ228">
        <v>0</v>
      </c>
      <c r="CK228">
        <v>-1335</v>
      </c>
      <c r="CL228">
        <v>0</v>
      </c>
      <c r="CM228">
        <v>0</v>
      </c>
      <c r="CN228">
        <v>0</v>
      </c>
      <c r="CO228">
        <v>0</v>
      </c>
      <c r="CP228">
        <v>0</v>
      </c>
      <c r="CQ228">
        <v>-73580</v>
      </c>
      <c r="CR228">
        <v>0</v>
      </c>
      <c r="CS228">
        <v>0</v>
      </c>
      <c r="CT228">
        <v>0</v>
      </c>
      <c r="CU228">
        <v>-73580</v>
      </c>
      <c r="CV228">
        <v>0</v>
      </c>
      <c r="CW228">
        <v>-73580</v>
      </c>
      <c r="CX228">
        <v>0</v>
      </c>
      <c r="CY228">
        <v>0</v>
      </c>
      <c r="CZ228">
        <v>0</v>
      </c>
      <c r="DA228">
        <v>-5500</v>
      </c>
      <c r="DB228">
        <v>0</v>
      </c>
      <c r="DC228">
        <v>-5500</v>
      </c>
      <c r="DD228">
        <v>-9130</v>
      </c>
      <c r="DE228">
        <v>0</v>
      </c>
      <c r="DF228">
        <v>-9130</v>
      </c>
      <c r="DG228">
        <v>0</v>
      </c>
      <c r="DH228">
        <v>0</v>
      </c>
      <c r="DI228">
        <v>0</v>
      </c>
      <c r="DJ228">
        <v>-14630</v>
      </c>
      <c r="DK228">
        <v>0</v>
      </c>
      <c r="DL228">
        <v>0</v>
      </c>
      <c r="DM228">
        <v>0</v>
      </c>
      <c r="DN228">
        <v>-14630</v>
      </c>
      <c r="DO228">
        <v>0</v>
      </c>
      <c r="DP228">
        <v>-14630</v>
      </c>
      <c r="DQ228">
        <v>11400435</v>
      </c>
      <c r="DR228">
        <v>0</v>
      </c>
      <c r="DS228">
        <v>11400435</v>
      </c>
    </row>
    <row r="229" spans="1:123" ht="12.75" x14ac:dyDescent="0.2">
      <c r="A229" s="468">
        <v>222</v>
      </c>
      <c r="B229" s="473" t="s">
        <v>324</v>
      </c>
      <c r="C229" s="403" t="s">
        <v>897</v>
      </c>
      <c r="D229" s="474" t="s">
        <v>905</v>
      </c>
      <c r="E229" s="480" t="s">
        <v>323</v>
      </c>
      <c r="F229" t="s">
        <v>926</v>
      </c>
      <c r="G229">
        <v>48775718</v>
      </c>
      <c r="H229">
        <v>0</v>
      </c>
      <c r="I229">
        <v>48775718</v>
      </c>
      <c r="J229">
        <v>46.6</v>
      </c>
      <c r="K229">
        <v>22729485</v>
      </c>
      <c r="L229">
        <v>0</v>
      </c>
      <c r="M229">
        <v>0</v>
      </c>
      <c r="N229">
        <v>0</v>
      </c>
      <c r="O229">
        <v>22729485</v>
      </c>
      <c r="P229">
        <v>0</v>
      </c>
      <c r="Q229">
        <v>22729485</v>
      </c>
      <c r="R229">
        <v>-1650000</v>
      </c>
      <c r="S229">
        <v>0</v>
      </c>
      <c r="T229">
        <v>-1650000</v>
      </c>
      <c r="U229">
        <v>536000</v>
      </c>
      <c r="V229">
        <v>0</v>
      </c>
      <c r="W229">
        <v>536000</v>
      </c>
      <c r="X229">
        <v>-1114000</v>
      </c>
      <c r="Y229">
        <v>0</v>
      </c>
      <c r="Z229">
        <v>45000</v>
      </c>
      <c r="AA229">
        <v>0</v>
      </c>
      <c r="AB229">
        <v>-1069000</v>
      </c>
      <c r="AC229">
        <v>0</v>
      </c>
      <c r="AD229">
        <v>-1069000</v>
      </c>
      <c r="AE229">
        <v>1069000</v>
      </c>
      <c r="AF229">
        <v>0</v>
      </c>
      <c r="AG229">
        <v>1069000</v>
      </c>
      <c r="AH229">
        <v>-3150000</v>
      </c>
      <c r="AI229">
        <v>0</v>
      </c>
      <c r="AJ229">
        <v>-3150000</v>
      </c>
      <c r="AK229">
        <v>-35000</v>
      </c>
      <c r="AL229">
        <v>0</v>
      </c>
      <c r="AM229">
        <v>-35000</v>
      </c>
      <c r="AN229">
        <v>337000</v>
      </c>
      <c r="AO229">
        <v>0</v>
      </c>
      <c r="AP229">
        <v>337000</v>
      </c>
      <c r="AQ229">
        <v>-2813000</v>
      </c>
      <c r="AR229">
        <v>0</v>
      </c>
      <c r="AS229">
        <v>-2813000</v>
      </c>
      <c r="AT229">
        <v>-1050000</v>
      </c>
      <c r="AU229">
        <v>0</v>
      </c>
      <c r="AV229">
        <v>-1050000</v>
      </c>
      <c r="AW229">
        <v>-10000</v>
      </c>
      <c r="AX229">
        <v>0</v>
      </c>
      <c r="AY229">
        <v>-10000</v>
      </c>
      <c r="AZ229">
        <v>-49000</v>
      </c>
      <c r="BA229">
        <v>0</v>
      </c>
      <c r="BB229">
        <v>-49000</v>
      </c>
      <c r="BC229">
        <v>-3922000</v>
      </c>
      <c r="BD229">
        <v>0</v>
      </c>
      <c r="BE229">
        <v>0</v>
      </c>
      <c r="BF229">
        <v>0</v>
      </c>
      <c r="BG229">
        <v>-3922000</v>
      </c>
      <c r="BH229">
        <v>0</v>
      </c>
      <c r="BI229">
        <v>-3922000</v>
      </c>
      <c r="BJ229">
        <v>0</v>
      </c>
      <c r="BK229">
        <v>0</v>
      </c>
      <c r="BL229">
        <v>0</v>
      </c>
      <c r="BM229">
        <v>-430000</v>
      </c>
      <c r="BN229">
        <v>0</v>
      </c>
      <c r="BO229">
        <v>-430000</v>
      </c>
      <c r="BP229">
        <v>-430000</v>
      </c>
      <c r="BQ229">
        <v>0</v>
      </c>
      <c r="BR229">
        <v>0</v>
      </c>
      <c r="BS229">
        <v>0</v>
      </c>
      <c r="BT229">
        <v>-430000</v>
      </c>
      <c r="BU229">
        <v>0</v>
      </c>
      <c r="BV229">
        <v>-430000</v>
      </c>
      <c r="BW229">
        <v>-100000</v>
      </c>
      <c r="BX229">
        <v>0</v>
      </c>
      <c r="BY229">
        <v>-100000</v>
      </c>
      <c r="BZ229">
        <v>-54000</v>
      </c>
      <c r="CA229">
        <v>0</v>
      </c>
      <c r="CB229">
        <v>-54000</v>
      </c>
      <c r="CC229">
        <v>-2500</v>
      </c>
      <c r="CD229">
        <v>0</v>
      </c>
      <c r="CE229">
        <v>-2500</v>
      </c>
      <c r="CF229">
        <v>0</v>
      </c>
      <c r="CG229">
        <v>0</v>
      </c>
      <c r="CH229">
        <v>0</v>
      </c>
      <c r="CI229">
        <v>0</v>
      </c>
      <c r="CJ229">
        <v>0</v>
      </c>
      <c r="CK229">
        <v>0</v>
      </c>
      <c r="CL229">
        <v>0</v>
      </c>
      <c r="CM229">
        <v>0</v>
      </c>
      <c r="CN229">
        <v>0</v>
      </c>
      <c r="CO229">
        <v>0</v>
      </c>
      <c r="CP229">
        <v>0</v>
      </c>
      <c r="CQ229">
        <v>-156500</v>
      </c>
      <c r="CR229">
        <v>0</v>
      </c>
      <c r="CS229">
        <v>0</v>
      </c>
      <c r="CT229">
        <v>0</v>
      </c>
      <c r="CU229">
        <v>-156500</v>
      </c>
      <c r="CV229">
        <v>0</v>
      </c>
      <c r="CW229">
        <v>-156500</v>
      </c>
      <c r="CX229">
        <v>0</v>
      </c>
      <c r="CY229">
        <v>0</v>
      </c>
      <c r="CZ229">
        <v>0</v>
      </c>
      <c r="DA229">
        <v>-4500</v>
      </c>
      <c r="DB229">
        <v>0</v>
      </c>
      <c r="DC229">
        <v>-4500</v>
      </c>
      <c r="DD229">
        <v>-49000</v>
      </c>
      <c r="DE229">
        <v>0</v>
      </c>
      <c r="DF229">
        <v>-49000</v>
      </c>
      <c r="DG229">
        <v>-1500</v>
      </c>
      <c r="DH229">
        <v>0</v>
      </c>
      <c r="DI229">
        <v>-1500</v>
      </c>
      <c r="DJ229">
        <v>-55000</v>
      </c>
      <c r="DK229">
        <v>0</v>
      </c>
      <c r="DL229">
        <v>0</v>
      </c>
      <c r="DM229">
        <v>0</v>
      </c>
      <c r="DN229">
        <v>-55000</v>
      </c>
      <c r="DO229">
        <v>0</v>
      </c>
      <c r="DP229">
        <v>-55000</v>
      </c>
      <c r="DQ229">
        <v>17096985</v>
      </c>
      <c r="DR229">
        <v>0</v>
      </c>
      <c r="DS229">
        <v>17096985</v>
      </c>
    </row>
    <row r="230" spans="1:123" ht="12.75" x14ac:dyDescent="0.2">
      <c r="A230" s="468">
        <v>223</v>
      </c>
      <c r="B230" s="473" t="s">
        <v>326</v>
      </c>
      <c r="C230" s="403" t="s">
        <v>904</v>
      </c>
      <c r="D230" s="474" t="s">
        <v>899</v>
      </c>
      <c r="E230" s="480" t="s">
        <v>325</v>
      </c>
      <c r="F230" t="s">
        <v>926</v>
      </c>
      <c r="G230">
        <v>240307859</v>
      </c>
      <c r="H230">
        <v>0</v>
      </c>
      <c r="I230">
        <v>240307859</v>
      </c>
      <c r="J230">
        <v>46.6</v>
      </c>
      <c r="K230">
        <v>111983462</v>
      </c>
      <c r="L230">
        <v>0</v>
      </c>
      <c r="M230">
        <v>2386000</v>
      </c>
      <c r="N230">
        <v>0</v>
      </c>
      <c r="O230">
        <v>114369462</v>
      </c>
      <c r="P230">
        <v>0</v>
      </c>
      <c r="Q230">
        <v>114369462</v>
      </c>
      <c r="R230">
        <v>-2580977</v>
      </c>
      <c r="S230">
        <v>0</v>
      </c>
      <c r="T230">
        <v>-2580977</v>
      </c>
      <c r="U230">
        <v>8992118</v>
      </c>
      <c r="V230">
        <v>0</v>
      </c>
      <c r="W230">
        <v>8992118</v>
      </c>
      <c r="X230">
        <v>6411141</v>
      </c>
      <c r="Y230">
        <v>0</v>
      </c>
      <c r="Z230">
        <v>0</v>
      </c>
      <c r="AA230">
        <v>0</v>
      </c>
      <c r="AB230">
        <v>6411141</v>
      </c>
      <c r="AC230">
        <v>0</v>
      </c>
      <c r="AD230">
        <v>6411141</v>
      </c>
      <c r="AE230">
        <v>-6411141</v>
      </c>
      <c r="AF230">
        <v>0</v>
      </c>
      <c r="AG230">
        <v>-6411141</v>
      </c>
      <c r="AH230">
        <v>-6082628</v>
      </c>
      <c r="AI230">
        <v>0</v>
      </c>
      <c r="AJ230">
        <v>-6082628</v>
      </c>
      <c r="AK230">
        <v>0</v>
      </c>
      <c r="AL230">
        <v>0</v>
      </c>
      <c r="AM230">
        <v>0</v>
      </c>
      <c r="AN230">
        <v>2299298</v>
      </c>
      <c r="AO230">
        <v>0</v>
      </c>
      <c r="AP230">
        <v>2299298</v>
      </c>
      <c r="AQ230">
        <v>-3783330</v>
      </c>
      <c r="AR230">
        <v>0</v>
      </c>
      <c r="AS230">
        <v>-3783330</v>
      </c>
      <c r="AT230">
        <v>-7635059</v>
      </c>
      <c r="AU230">
        <v>0</v>
      </c>
      <c r="AV230">
        <v>-7635059</v>
      </c>
      <c r="AW230">
        <v>-115256</v>
      </c>
      <c r="AX230">
        <v>0</v>
      </c>
      <c r="AY230">
        <v>-115256</v>
      </c>
      <c r="AZ230">
        <v>0</v>
      </c>
      <c r="BA230">
        <v>0</v>
      </c>
      <c r="BB230">
        <v>0</v>
      </c>
      <c r="BC230">
        <v>-11533645</v>
      </c>
      <c r="BD230">
        <v>0</v>
      </c>
      <c r="BE230">
        <v>0</v>
      </c>
      <c r="BF230">
        <v>0</v>
      </c>
      <c r="BG230">
        <v>-11533645</v>
      </c>
      <c r="BH230">
        <v>0</v>
      </c>
      <c r="BI230">
        <v>-11533645</v>
      </c>
      <c r="BJ230">
        <v>0</v>
      </c>
      <c r="BK230">
        <v>0</v>
      </c>
      <c r="BL230">
        <v>0</v>
      </c>
      <c r="BM230">
        <v>-5600000</v>
      </c>
      <c r="BN230">
        <v>0</v>
      </c>
      <c r="BO230">
        <v>-5600000</v>
      </c>
      <c r="BP230">
        <v>-5600000</v>
      </c>
      <c r="BQ230">
        <v>0</v>
      </c>
      <c r="BR230">
        <v>0</v>
      </c>
      <c r="BS230">
        <v>0</v>
      </c>
      <c r="BT230">
        <v>-5600000</v>
      </c>
      <c r="BU230">
        <v>0</v>
      </c>
      <c r="BV230">
        <v>-5600000</v>
      </c>
      <c r="BW230">
        <v>-241466</v>
      </c>
      <c r="BX230">
        <v>0</v>
      </c>
      <c r="BY230">
        <v>-241466</v>
      </c>
      <c r="BZ230">
        <v>-83319</v>
      </c>
      <c r="CA230">
        <v>0</v>
      </c>
      <c r="CB230">
        <v>-83319</v>
      </c>
      <c r="CC230">
        <v>-773</v>
      </c>
      <c r="CD230">
        <v>0</v>
      </c>
      <c r="CE230">
        <v>-773</v>
      </c>
      <c r="CF230">
        <v>0</v>
      </c>
      <c r="CG230">
        <v>0</v>
      </c>
      <c r="CH230">
        <v>0</v>
      </c>
      <c r="CI230">
        <v>0</v>
      </c>
      <c r="CJ230">
        <v>0</v>
      </c>
      <c r="CK230">
        <v>0</v>
      </c>
      <c r="CL230">
        <v>0</v>
      </c>
      <c r="CM230">
        <v>0</v>
      </c>
      <c r="CN230">
        <v>0</v>
      </c>
      <c r="CO230">
        <v>0</v>
      </c>
      <c r="CP230">
        <v>0</v>
      </c>
      <c r="CQ230">
        <v>-325558</v>
      </c>
      <c r="CR230">
        <v>0</v>
      </c>
      <c r="CS230">
        <v>0</v>
      </c>
      <c r="CT230">
        <v>0</v>
      </c>
      <c r="CU230">
        <v>-325558</v>
      </c>
      <c r="CV230">
        <v>0</v>
      </c>
      <c r="CW230">
        <v>-325558</v>
      </c>
      <c r="CX230">
        <v>0</v>
      </c>
      <c r="CY230">
        <v>0</v>
      </c>
      <c r="CZ230">
        <v>0</v>
      </c>
      <c r="DA230">
        <v>0</v>
      </c>
      <c r="DB230">
        <v>0</v>
      </c>
      <c r="DC230">
        <v>0</v>
      </c>
      <c r="DD230">
        <v>0</v>
      </c>
      <c r="DE230">
        <v>0</v>
      </c>
      <c r="DF230">
        <v>0</v>
      </c>
      <c r="DG230">
        <v>0</v>
      </c>
      <c r="DH230">
        <v>0</v>
      </c>
      <c r="DI230">
        <v>0</v>
      </c>
      <c r="DJ230">
        <v>0</v>
      </c>
      <c r="DK230">
        <v>0</v>
      </c>
      <c r="DL230">
        <v>0</v>
      </c>
      <c r="DM230">
        <v>0</v>
      </c>
      <c r="DN230">
        <v>0</v>
      </c>
      <c r="DO230">
        <v>0</v>
      </c>
      <c r="DP230">
        <v>0</v>
      </c>
      <c r="DQ230">
        <v>103321400</v>
      </c>
      <c r="DR230">
        <v>0</v>
      </c>
      <c r="DS230">
        <v>103321400</v>
      </c>
    </row>
    <row r="231" spans="1:123" ht="12.75" x14ac:dyDescent="0.2">
      <c r="A231" s="468">
        <v>224</v>
      </c>
      <c r="B231" s="473" t="s">
        <v>328</v>
      </c>
      <c r="C231" s="403" t="s">
        <v>904</v>
      </c>
      <c r="D231" s="474" t="s">
        <v>907</v>
      </c>
      <c r="E231" s="480" t="s">
        <v>327</v>
      </c>
      <c r="F231" t="s">
        <v>926</v>
      </c>
      <c r="G231">
        <v>255138723</v>
      </c>
      <c r="H231">
        <v>0</v>
      </c>
      <c r="I231">
        <v>255138723</v>
      </c>
      <c r="J231">
        <v>46.6</v>
      </c>
      <c r="K231">
        <v>118894645</v>
      </c>
      <c r="L231">
        <v>0</v>
      </c>
      <c r="M231">
        <v>1300000</v>
      </c>
      <c r="N231">
        <v>0</v>
      </c>
      <c r="O231">
        <v>120194645</v>
      </c>
      <c r="P231">
        <v>0</v>
      </c>
      <c r="Q231">
        <v>120194645</v>
      </c>
      <c r="R231">
        <v>-2378916</v>
      </c>
      <c r="S231">
        <v>0</v>
      </c>
      <c r="T231">
        <v>-2378916</v>
      </c>
      <c r="U231">
        <v>6004455</v>
      </c>
      <c r="V231">
        <v>0</v>
      </c>
      <c r="W231">
        <v>6004455</v>
      </c>
      <c r="X231">
        <v>3625539</v>
      </c>
      <c r="Y231">
        <v>0</v>
      </c>
      <c r="Z231">
        <v>0</v>
      </c>
      <c r="AA231">
        <v>0</v>
      </c>
      <c r="AB231">
        <v>3625539</v>
      </c>
      <c r="AC231">
        <v>0</v>
      </c>
      <c r="AD231">
        <v>3625539</v>
      </c>
      <c r="AE231">
        <v>-3625539</v>
      </c>
      <c r="AF231">
        <v>0</v>
      </c>
      <c r="AG231">
        <v>-3625539</v>
      </c>
      <c r="AH231">
        <v>-10759108</v>
      </c>
      <c r="AI231">
        <v>0</v>
      </c>
      <c r="AJ231">
        <v>-10759108</v>
      </c>
      <c r="AK231">
        <v>-24093</v>
      </c>
      <c r="AL231">
        <v>0</v>
      </c>
      <c r="AM231">
        <v>-24093</v>
      </c>
      <c r="AN231">
        <v>2250461</v>
      </c>
      <c r="AO231">
        <v>0</v>
      </c>
      <c r="AP231">
        <v>2250461</v>
      </c>
      <c r="AQ231">
        <v>-8508647</v>
      </c>
      <c r="AR231">
        <v>0</v>
      </c>
      <c r="AS231">
        <v>-8508647</v>
      </c>
      <c r="AT231">
        <v>-5908202</v>
      </c>
      <c r="AU231">
        <v>0</v>
      </c>
      <c r="AV231">
        <v>-5908202</v>
      </c>
      <c r="AW231">
        <v>-95723</v>
      </c>
      <c r="AX231">
        <v>0</v>
      </c>
      <c r="AY231">
        <v>-95723</v>
      </c>
      <c r="AZ231">
        <v>0</v>
      </c>
      <c r="BA231">
        <v>0</v>
      </c>
      <c r="BB231">
        <v>0</v>
      </c>
      <c r="BC231">
        <v>-14512572</v>
      </c>
      <c r="BD231">
        <v>0</v>
      </c>
      <c r="BE231">
        <v>0</v>
      </c>
      <c r="BF231">
        <v>0</v>
      </c>
      <c r="BG231">
        <v>-14512572</v>
      </c>
      <c r="BH231">
        <v>0</v>
      </c>
      <c r="BI231">
        <v>-14512572</v>
      </c>
      <c r="BJ231">
        <v>-200000</v>
      </c>
      <c r="BK231">
        <v>0</v>
      </c>
      <c r="BL231">
        <v>-200000</v>
      </c>
      <c r="BM231">
        <v>-3142077</v>
      </c>
      <c r="BN231">
        <v>0</v>
      </c>
      <c r="BO231">
        <v>-3142077</v>
      </c>
      <c r="BP231">
        <v>-3342077</v>
      </c>
      <c r="BQ231">
        <v>0</v>
      </c>
      <c r="BR231">
        <v>0</v>
      </c>
      <c r="BS231">
        <v>0</v>
      </c>
      <c r="BT231">
        <v>-3342077</v>
      </c>
      <c r="BU231">
        <v>0</v>
      </c>
      <c r="BV231">
        <v>-3342077</v>
      </c>
      <c r="BW231">
        <v>-503179</v>
      </c>
      <c r="BX231">
        <v>0</v>
      </c>
      <c r="BY231">
        <v>-503179</v>
      </c>
      <c r="BZ231">
        <v>-366081</v>
      </c>
      <c r="CA231">
        <v>0</v>
      </c>
      <c r="CB231">
        <v>-366081</v>
      </c>
      <c r="CC231">
        <v>-2702</v>
      </c>
      <c r="CD231">
        <v>0</v>
      </c>
      <c r="CE231">
        <v>-2702</v>
      </c>
      <c r="CF231">
        <v>0</v>
      </c>
      <c r="CG231">
        <v>0</v>
      </c>
      <c r="CH231">
        <v>0</v>
      </c>
      <c r="CI231">
        <v>0</v>
      </c>
      <c r="CJ231">
        <v>0</v>
      </c>
      <c r="CK231">
        <v>0</v>
      </c>
      <c r="CL231">
        <v>0</v>
      </c>
      <c r="CM231">
        <v>0</v>
      </c>
      <c r="CN231">
        <v>0</v>
      </c>
      <c r="CO231">
        <v>0</v>
      </c>
      <c r="CP231">
        <v>0</v>
      </c>
      <c r="CQ231">
        <v>-871962</v>
      </c>
      <c r="CR231">
        <v>0</v>
      </c>
      <c r="CS231">
        <v>0</v>
      </c>
      <c r="CT231">
        <v>0</v>
      </c>
      <c r="CU231">
        <v>-871962</v>
      </c>
      <c r="CV231">
        <v>0</v>
      </c>
      <c r="CW231">
        <v>-871962</v>
      </c>
      <c r="CX231">
        <v>0</v>
      </c>
      <c r="CY231">
        <v>0</v>
      </c>
      <c r="CZ231">
        <v>0</v>
      </c>
      <c r="DA231">
        <v>-9854</v>
      </c>
      <c r="DB231">
        <v>0</v>
      </c>
      <c r="DC231">
        <v>-9854</v>
      </c>
      <c r="DD231">
        <v>0</v>
      </c>
      <c r="DE231">
        <v>0</v>
      </c>
      <c r="DF231">
        <v>0</v>
      </c>
      <c r="DG231">
        <v>-3000</v>
      </c>
      <c r="DH231">
        <v>0</v>
      </c>
      <c r="DI231">
        <v>-3000</v>
      </c>
      <c r="DJ231">
        <v>-12854</v>
      </c>
      <c r="DK231">
        <v>0</v>
      </c>
      <c r="DL231">
        <v>0</v>
      </c>
      <c r="DM231">
        <v>0</v>
      </c>
      <c r="DN231">
        <v>-12854</v>
      </c>
      <c r="DO231">
        <v>0</v>
      </c>
      <c r="DP231">
        <v>-12854</v>
      </c>
      <c r="DQ231">
        <v>105080719</v>
      </c>
      <c r="DR231">
        <v>0</v>
      </c>
      <c r="DS231">
        <v>105080719</v>
      </c>
    </row>
    <row r="232" spans="1:123" ht="12.75" x14ac:dyDescent="0.2">
      <c r="A232" s="468">
        <v>225</v>
      </c>
      <c r="B232" s="473" t="s">
        <v>330</v>
      </c>
      <c r="C232" s="403" t="s">
        <v>897</v>
      </c>
      <c r="D232" s="474" t="s">
        <v>905</v>
      </c>
      <c r="E232" s="480" t="s">
        <v>329</v>
      </c>
      <c r="F232" t="s">
        <v>926</v>
      </c>
      <c r="G232">
        <v>102542814</v>
      </c>
      <c r="H232">
        <v>0</v>
      </c>
      <c r="I232">
        <v>102542814</v>
      </c>
      <c r="J232">
        <v>46.6</v>
      </c>
      <c r="K232">
        <v>47784951</v>
      </c>
      <c r="L232">
        <v>0</v>
      </c>
      <c r="M232">
        <v>0</v>
      </c>
      <c r="N232">
        <v>0</v>
      </c>
      <c r="O232">
        <v>47784951</v>
      </c>
      <c r="P232">
        <v>0</v>
      </c>
      <c r="Q232">
        <v>47784951</v>
      </c>
      <c r="R232">
        <v>-4624205</v>
      </c>
      <c r="S232">
        <v>0</v>
      </c>
      <c r="T232">
        <v>-4624205</v>
      </c>
      <c r="U232">
        <v>1086824</v>
      </c>
      <c r="V232">
        <v>0</v>
      </c>
      <c r="W232">
        <v>1086824</v>
      </c>
      <c r="X232">
        <v>-3537381</v>
      </c>
      <c r="Y232">
        <v>0</v>
      </c>
      <c r="Z232">
        <v>0</v>
      </c>
      <c r="AA232">
        <v>0</v>
      </c>
      <c r="AB232">
        <v>-3537381</v>
      </c>
      <c r="AC232">
        <v>0</v>
      </c>
      <c r="AD232">
        <v>-3537381</v>
      </c>
      <c r="AE232">
        <v>3537381</v>
      </c>
      <c r="AF232">
        <v>0</v>
      </c>
      <c r="AG232">
        <v>3537381</v>
      </c>
      <c r="AH232">
        <v>-5759659</v>
      </c>
      <c r="AI232">
        <v>0</v>
      </c>
      <c r="AJ232">
        <v>-5759659</v>
      </c>
      <c r="AK232">
        <v>-18</v>
      </c>
      <c r="AL232">
        <v>0</v>
      </c>
      <c r="AM232">
        <v>-18</v>
      </c>
      <c r="AN232">
        <v>727468</v>
      </c>
      <c r="AO232">
        <v>0</v>
      </c>
      <c r="AP232">
        <v>727468</v>
      </c>
      <c r="AQ232">
        <v>-5032191</v>
      </c>
      <c r="AR232">
        <v>0</v>
      </c>
      <c r="AS232">
        <v>-5032191</v>
      </c>
      <c r="AT232">
        <v>-1869275</v>
      </c>
      <c r="AU232">
        <v>0</v>
      </c>
      <c r="AV232">
        <v>-1869275</v>
      </c>
      <c r="AW232">
        <v>-113881</v>
      </c>
      <c r="AX232">
        <v>0</v>
      </c>
      <c r="AY232">
        <v>-113881</v>
      </c>
      <c r="AZ232">
        <v>-29709</v>
      </c>
      <c r="BA232">
        <v>0</v>
      </c>
      <c r="BB232">
        <v>-29709</v>
      </c>
      <c r="BC232">
        <v>-7045056</v>
      </c>
      <c r="BD232">
        <v>0</v>
      </c>
      <c r="BE232">
        <v>0</v>
      </c>
      <c r="BF232">
        <v>0</v>
      </c>
      <c r="BG232">
        <v>-7045056</v>
      </c>
      <c r="BH232">
        <v>0</v>
      </c>
      <c r="BI232">
        <v>-7045056</v>
      </c>
      <c r="BJ232">
        <v>0</v>
      </c>
      <c r="BK232">
        <v>0</v>
      </c>
      <c r="BL232">
        <v>0</v>
      </c>
      <c r="BM232">
        <v>-557153</v>
      </c>
      <c r="BN232">
        <v>0</v>
      </c>
      <c r="BO232">
        <v>-557153</v>
      </c>
      <c r="BP232">
        <v>-557153</v>
      </c>
      <c r="BQ232">
        <v>0</v>
      </c>
      <c r="BR232">
        <v>0</v>
      </c>
      <c r="BS232">
        <v>0</v>
      </c>
      <c r="BT232">
        <v>-557153</v>
      </c>
      <c r="BU232">
        <v>0</v>
      </c>
      <c r="BV232">
        <v>-557153</v>
      </c>
      <c r="BW232">
        <v>-160902</v>
      </c>
      <c r="BX232">
        <v>0</v>
      </c>
      <c r="BY232">
        <v>-160902</v>
      </c>
      <c r="BZ232">
        <v>-85721</v>
      </c>
      <c r="CA232">
        <v>0</v>
      </c>
      <c r="CB232">
        <v>-85721</v>
      </c>
      <c r="CC232">
        <v>0</v>
      </c>
      <c r="CD232">
        <v>0</v>
      </c>
      <c r="CE232">
        <v>0</v>
      </c>
      <c r="CF232">
        <v>0</v>
      </c>
      <c r="CG232">
        <v>0</v>
      </c>
      <c r="CH232">
        <v>0</v>
      </c>
      <c r="CI232">
        <v>-3000</v>
      </c>
      <c r="CJ232">
        <v>0</v>
      </c>
      <c r="CK232">
        <v>-3000</v>
      </c>
      <c r="CL232">
        <v>0</v>
      </c>
      <c r="CM232">
        <v>0</v>
      </c>
      <c r="CN232">
        <v>0</v>
      </c>
      <c r="CO232">
        <v>0</v>
      </c>
      <c r="CP232">
        <v>0</v>
      </c>
      <c r="CQ232">
        <v>-249623</v>
      </c>
      <c r="CR232">
        <v>0</v>
      </c>
      <c r="CS232">
        <v>0</v>
      </c>
      <c r="CT232">
        <v>0</v>
      </c>
      <c r="CU232">
        <v>-249623</v>
      </c>
      <c r="CV232">
        <v>0</v>
      </c>
      <c r="CW232">
        <v>-249623</v>
      </c>
      <c r="CX232">
        <v>0</v>
      </c>
      <c r="CY232">
        <v>0</v>
      </c>
      <c r="CZ232">
        <v>0</v>
      </c>
      <c r="DA232">
        <v>-1000</v>
      </c>
      <c r="DB232">
        <v>0</v>
      </c>
      <c r="DC232">
        <v>-1000</v>
      </c>
      <c r="DD232">
        <v>-29709</v>
      </c>
      <c r="DE232">
        <v>0</v>
      </c>
      <c r="DF232">
        <v>-29709</v>
      </c>
      <c r="DG232">
        <v>-1500</v>
      </c>
      <c r="DH232">
        <v>0</v>
      </c>
      <c r="DI232">
        <v>-1500</v>
      </c>
      <c r="DJ232">
        <v>-32209</v>
      </c>
      <c r="DK232">
        <v>0</v>
      </c>
      <c r="DL232">
        <v>0</v>
      </c>
      <c r="DM232">
        <v>0</v>
      </c>
      <c r="DN232">
        <v>-32209</v>
      </c>
      <c r="DO232">
        <v>0</v>
      </c>
      <c r="DP232">
        <v>-32209</v>
      </c>
      <c r="DQ232">
        <v>36363529</v>
      </c>
      <c r="DR232">
        <v>0</v>
      </c>
      <c r="DS232">
        <v>36363529</v>
      </c>
    </row>
    <row r="233" spans="1:123" ht="12.75" x14ac:dyDescent="0.2">
      <c r="A233" s="468">
        <v>226</v>
      </c>
      <c r="B233" s="473" t="s">
        <v>332</v>
      </c>
      <c r="C233" s="403" t="s">
        <v>897</v>
      </c>
      <c r="D233" s="474" t="s">
        <v>906</v>
      </c>
      <c r="E233" s="480" t="s">
        <v>331</v>
      </c>
      <c r="F233" t="s">
        <v>926</v>
      </c>
      <c r="G233">
        <v>102295639</v>
      </c>
      <c r="H233">
        <v>47500</v>
      </c>
      <c r="I233">
        <v>102343139</v>
      </c>
      <c r="J233">
        <v>46.6</v>
      </c>
      <c r="K233">
        <v>47669768</v>
      </c>
      <c r="L233">
        <v>22135</v>
      </c>
      <c r="M233">
        <v>257687</v>
      </c>
      <c r="N233">
        <v>0</v>
      </c>
      <c r="O233">
        <v>47927455</v>
      </c>
      <c r="P233">
        <v>22135</v>
      </c>
      <c r="Q233">
        <v>47949590</v>
      </c>
      <c r="R233">
        <v>-1775348</v>
      </c>
      <c r="S233">
        <v>0</v>
      </c>
      <c r="T233">
        <v>-1775348</v>
      </c>
      <c r="U233">
        <v>2104259</v>
      </c>
      <c r="V233">
        <v>0</v>
      </c>
      <c r="W233">
        <v>2104259</v>
      </c>
      <c r="X233">
        <v>328911</v>
      </c>
      <c r="Y233">
        <v>0</v>
      </c>
      <c r="Z233">
        <v>0</v>
      </c>
      <c r="AA233">
        <v>0</v>
      </c>
      <c r="AB233">
        <v>328911</v>
      </c>
      <c r="AC233">
        <v>0</v>
      </c>
      <c r="AD233">
        <v>328911</v>
      </c>
      <c r="AE233">
        <v>-328911</v>
      </c>
      <c r="AF233">
        <v>0</v>
      </c>
      <c r="AG233">
        <v>-328911</v>
      </c>
      <c r="AH233">
        <v>-4022699</v>
      </c>
      <c r="AI233">
        <v>-4893</v>
      </c>
      <c r="AJ233">
        <v>-4027592</v>
      </c>
      <c r="AK233">
        <v>-1879</v>
      </c>
      <c r="AL233">
        <v>0</v>
      </c>
      <c r="AM233">
        <v>-1879</v>
      </c>
      <c r="AN233">
        <v>915368</v>
      </c>
      <c r="AO233">
        <v>0</v>
      </c>
      <c r="AP233">
        <v>915368</v>
      </c>
      <c r="AQ233">
        <v>-3107331</v>
      </c>
      <c r="AR233">
        <v>-4893</v>
      </c>
      <c r="AS233">
        <v>-3112224</v>
      </c>
      <c r="AT233">
        <v>-2569157</v>
      </c>
      <c r="AU233">
        <v>0</v>
      </c>
      <c r="AV233">
        <v>-2569157</v>
      </c>
      <c r="AW233">
        <v>-28113</v>
      </c>
      <c r="AX233">
        <v>0</v>
      </c>
      <c r="AY233">
        <v>-28113</v>
      </c>
      <c r="AZ233">
        <v>-63628</v>
      </c>
      <c r="BA233">
        <v>0</v>
      </c>
      <c r="BB233">
        <v>-63628</v>
      </c>
      <c r="BC233">
        <v>-5768229</v>
      </c>
      <c r="BD233">
        <v>-4893</v>
      </c>
      <c r="BE233">
        <v>-521218</v>
      </c>
      <c r="BF233">
        <v>0</v>
      </c>
      <c r="BG233">
        <v>-6289447</v>
      </c>
      <c r="BH233">
        <v>-4893</v>
      </c>
      <c r="BI233">
        <v>-6294340</v>
      </c>
      <c r="BJ233">
        <v>0</v>
      </c>
      <c r="BK233">
        <v>0</v>
      </c>
      <c r="BL233">
        <v>0</v>
      </c>
      <c r="BM233">
        <v>-1338299</v>
      </c>
      <c r="BN233">
        <v>0</v>
      </c>
      <c r="BO233">
        <v>-1338299</v>
      </c>
      <c r="BP233">
        <v>-1338299</v>
      </c>
      <c r="BQ233">
        <v>0</v>
      </c>
      <c r="BR233">
        <v>-133830</v>
      </c>
      <c r="BS233">
        <v>0</v>
      </c>
      <c r="BT233">
        <v>-1472129</v>
      </c>
      <c r="BU233">
        <v>0</v>
      </c>
      <c r="BV233">
        <v>-1472129</v>
      </c>
      <c r="BW233">
        <v>-71515</v>
      </c>
      <c r="BX233">
        <v>0</v>
      </c>
      <c r="BY233">
        <v>-71515</v>
      </c>
      <c r="BZ233">
        <v>-28349</v>
      </c>
      <c r="CA233">
        <v>0</v>
      </c>
      <c r="CB233">
        <v>-28349</v>
      </c>
      <c r="CC233">
        <v>0</v>
      </c>
      <c r="CD233">
        <v>0</v>
      </c>
      <c r="CE233">
        <v>0</v>
      </c>
      <c r="CF233">
        <v>-33400</v>
      </c>
      <c r="CG233">
        <v>0</v>
      </c>
      <c r="CH233">
        <v>-33400</v>
      </c>
      <c r="CI233">
        <v>-394</v>
      </c>
      <c r="CJ233">
        <v>0</v>
      </c>
      <c r="CK233">
        <v>-394</v>
      </c>
      <c r="CL233">
        <v>0</v>
      </c>
      <c r="CM233">
        <v>0</v>
      </c>
      <c r="CN233">
        <v>0</v>
      </c>
      <c r="CO233">
        <v>0</v>
      </c>
      <c r="CP233">
        <v>0</v>
      </c>
      <c r="CQ233">
        <v>-133658</v>
      </c>
      <c r="CR233">
        <v>0</v>
      </c>
      <c r="CS233">
        <v>-14175</v>
      </c>
      <c r="CT233">
        <v>0</v>
      </c>
      <c r="CU233">
        <v>-147833</v>
      </c>
      <c r="CV233">
        <v>0</v>
      </c>
      <c r="CW233">
        <v>-147833</v>
      </c>
      <c r="CX233">
        <v>-14224</v>
      </c>
      <c r="CY233">
        <v>0</v>
      </c>
      <c r="CZ233">
        <v>-14224</v>
      </c>
      <c r="DA233">
        <v>-284</v>
      </c>
      <c r="DB233">
        <v>0</v>
      </c>
      <c r="DC233">
        <v>-284</v>
      </c>
      <c r="DD233">
        <v>-63628</v>
      </c>
      <c r="DE233">
        <v>0</v>
      </c>
      <c r="DF233">
        <v>-63628</v>
      </c>
      <c r="DG233">
        <v>-3000</v>
      </c>
      <c r="DH233">
        <v>0</v>
      </c>
      <c r="DI233">
        <v>-3000</v>
      </c>
      <c r="DJ233">
        <v>-81136</v>
      </c>
      <c r="DK233">
        <v>0</v>
      </c>
      <c r="DL233">
        <v>0</v>
      </c>
      <c r="DM233">
        <v>0</v>
      </c>
      <c r="DN233">
        <v>-81136</v>
      </c>
      <c r="DO233">
        <v>0</v>
      </c>
      <c r="DP233">
        <v>-81136</v>
      </c>
      <c r="DQ233">
        <v>40265821</v>
      </c>
      <c r="DR233">
        <v>17242</v>
      </c>
      <c r="DS233">
        <v>40283063</v>
      </c>
    </row>
    <row r="234" spans="1:123" ht="12.75" x14ac:dyDescent="0.2">
      <c r="A234" s="468">
        <v>227</v>
      </c>
      <c r="B234" s="473" t="s">
        <v>334</v>
      </c>
      <c r="C234" s="403" t="s">
        <v>904</v>
      </c>
      <c r="D234" s="474" t="s">
        <v>899</v>
      </c>
      <c r="E234" s="480" t="s">
        <v>333</v>
      </c>
      <c r="F234" t="s">
        <v>926</v>
      </c>
      <c r="G234">
        <v>184642789</v>
      </c>
      <c r="H234">
        <v>0</v>
      </c>
      <c r="I234">
        <v>184642789</v>
      </c>
      <c r="J234">
        <v>46.6</v>
      </c>
      <c r="K234">
        <v>86043540</v>
      </c>
      <c r="L234">
        <v>0</v>
      </c>
      <c r="M234">
        <v>-2338303</v>
      </c>
      <c r="N234">
        <v>0</v>
      </c>
      <c r="O234">
        <v>83705237</v>
      </c>
      <c r="P234">
        <v>0</v>
      </c>
      <c r="Q234">
        <v>83705237</v>
      </c>
      <c r="R234">
        <v>-3325673</v>
      </c>
      <c r="S234">
        <v>0</v>
      </c>
      <c r="T234">
        <v>-3325673</v>
      </c>
      <c r="U234">
        <v>5151418</v>
      </c>
      <c r="V234">
        <v>0</v>
      </c>
      <c r="W234">
        <v>5151418</v>
      </c>
      <c r="X234">
        <v>1825745</v>
      </c>
      <c r="Y234">
        <v>0</v>
      </c>
      <c r="Z234">
        <v>0</v>
      </c>
      <c r="AA234">
        <v>0</v>
      </c>
      <c r="AB234">
        <v>1825745</v>
      </c>
      <c r="AC234">
        <v>0</v>
      </c>
      <c r="AD234">
        <v>1825745</v>
      </c>
      <c r="AE234">
        <v>-1825745</v>
      </c>
      <c r="AF234">
        <v>0</v>
      </c>
      <c r="AG234">
        <v>-1825745</v>
      </c>
      <c r="AH234">
        <v>-7472428</v>
      </c>
      <c r="AI234">
        <v>0</v>
      </c>
      <c r="AJ234">
        <v>-7472428</v>
      </c>
      <c r="AK234">
        <v>-8800</v>
      </c>
      <c r="AL234">
        <v>0</v>
      </c>
      <c r="AM234">
        <v>-8800</v>
      </c>
      <c r="AN234">
        <v>1636070</v>
      </c>
      <c r="AO234">
        <v>0</v>
      </c>
      <c r="AP234">
        <v>1636070</v>
      </c>
      <c r="AQ234">
        <v>-5836358</v>
      </c>
      <c r="AR234">
        <v>0</v>
      </c>
      <c r="AS234">
        <v>-5836358</v>
      </c>
      <c r="AT234">
        <v>-4503833</v>
      </c>
      <c r="AU234">
        <v>0</v>
      </c>
      <c r="AV234">
        <v>-4503833</v>
      </c>
      <c r="AW234">
        <v>-29319</v>
      </c>
      <c r="AX234">
        <v>0</v>
      </c>
      <c r="AY234">
        <v>-29319</v>
      </c>
      <c r="AZ234">
        <v>-389</v>
      </c>
      <c r="BA234">
        <v>0</v>
      </c>
      <c r="BB234">
        <v>-389</v>
      </c>
      <c r="BC234">
        <v>-10369899</v>
      </c>
      <c r="BD234">
        <v>0</v>
      </c>
      <c r="BE234">
        <v>-360000</v>
      </c>
      <c r="BF234">
        <v>0</v>
      </c>
      <c r="BG234">
        <v>-10729899</v>
      </c>
      <c r="BH234">
        <v>0</v>
      </c>
      <c r="BI234">
        <v>-10729899</v>
      </c>
      <c r="BJ234">
        <v>0</v>
      </c>
      <c r="BK234">
        <v>0</v>
      </c>
      <c r="BL234">
        <v>0</v>
      </c>
      <c r="BM234">
        <v>-1605454</v>
      </c>
      <c r="BN234">
        <v>0</v>
      </c>
      <c r="BO234">
        <v>-1605454</v>
      </c>
      <c r="BP234">
        <v>-1605454</v>
      </c>
      <c r="BQ234">
        <v>0</v>
      </c>
      <c r="BR234">
        <v>-1322000</v>
      </c>
      <c r="BS234">
        <v>0</v>
      </c>
      <c r="BT234">
        <v>-2927454</v>
      </c>
      <c r="BU234">
        <v>0</v>
      </c>
      <c r="BV234">
        <v>-2927454</v>
      </c>
      <c r="BW234">
        <v>-236409</v>
      </c>
      <c r="BX234">
        <v>0</v>
      </c>
      <c r="BY234">
        <v>-236409</v>
      </c>
      <c r="BZ234">
        <v>-41000</v>
      </c>
      <c r="CA234">
        <v>0</v>
      </c>
      <c r="CB234">
        <v>-41000</v>
      </c>
      <c r="CC234">
        <v>0</v>
      </c>
      <c r="CD234">
        <v>0</v>
      </c>
      <c r="CE234">
        <v>0</v>
      </c>
      <c r="CF234">
        <v>0</v>
      </c>
      <c r="CG234">
        <v>0</v>
      </c>
      <c r="CH234">
        <v>0</v>
      </c>
      <c r="CI234">
        <v>0</v>
      </c>
      <c r="CJ234">
        <v>0</v>
      </c>
      <c r="CK234">
        <v>0</v>
      </c>
      <c r="CL234">
        <v>0</v>
      </c>
      <c r="CM234">
        <v>0</v>
      </c>
      <c r="CN234">
        <v>0</v>
      </c>
      <c r="CO234">
        <v>0</v>
      </c>
      <c r="CP234">
        <v>0</v>
      </c>
      <c r="CQ234">
        <v>-277409</v>
      </c>
      <c r="CR234">
        <v>0</v>
      </c>
      <c r="CS234">
        <v>-42000</v>
      </c>
      <c r="CT234">
        <v>0</v>
      </c>
      <c r="CU234">
        <v>-319409</v>
      </c>
      <c r="CV234">
        <v>0</v>
      </c>
      <c r="CW234">
        <v>-319409</v>
      </c>
      <c r="CX234">
        <v>-60000</v>
      </c>
      <c r="CY234">
        <v>0</v>
      </c>
      <c r="CZ234">
        <v>-60000</v>
      </c>
      <c r="DA234">
        <v>-55000</v>
      </c>
      <c r="DB234">
        <v>0</v>
      </c>
      <c r="DC234">
        <v>-55000</v>
      </c>
      <c r="DD234">
        <v>0</v>
      </c>
      <c r="DE234">
        <v>0</v>
      </c>
      <c r="DF234">
        <v>0</v>
      </c>
      <c r="DG234">
        <v>-1500</v>
      </c>
      <c r="DH234">
        <v>0</v>
      </c>
      <c r="DI234">
        <v>-1500</v>
      </c>
      <c r="DJ234">
        <v>-116500</v>
      </c>
      <c r="DK234">
        <v>0</v>
      </c>
      <c r="DL234">
        <v>0</v>
      </c>
      <c r="DM234">
        <v>0</v>
      </c>
      <c r="DN234">
        <v>-116500</v>
      </c>
      <c r="DO234">
        <v>0</v>
      </c>
      <c r="DP234">
        <v>-116500</v>
      </c>
      <c r="DQ234">
        <v>71437720</v>
      </c>
      <c r="DR234">
        <v>0</v>
      </c>
      <c r="DS234">
        <v>71437720</v>
      </c>
    </row>
    <row r="235" spans="1:123" ht="12.75" x14ac:dyDescent="0.2">
      <c r="A235" s="468">
        <v>228</v>
      </c>
      <c r="B235" s="473" t="s">
        <v>336</v>
      </c>
      <c r="C235" s="403" t="s">
        <v>897</v>
      </c>
      <c r="D235" s="474" t="s">
        <v>905</v>
      </c>
      <c r="E235" s="480" t="s">
        <v>335</v>
      </c>
      <c r="F235" t="s">
        <v>926</v>
      </c>
      <c r="G235">
        <v>90912459</v>
      </c>
      <c r="H235">
        <v>0</v>
      </c>
      <c r="I235">
        <v>90912459</v>
      </c>
      <c r="J235">
        <v>46.6</v>
      </c>
      <c r="K235">
        <v>42365206</v>
      </c>
      <c r="L235">
        <v>0</v>
      </c>
      <c r="M235">
        <v>0</v>
      </c>
      <c r="N235">
        <v>0</v>
      </c>
      <c r="O235">
        <v>42365206</v>
      </c>
      <c r="P235">
        <v>0</v>
      </c>
      <c r="Q235">
        <v>42365206</v>
      </c>
      <c r="R235">
        <v>-1225379</v>
      </c>
      <c r="S235">
        <v>0</v>
      </c>
      <c r="T235">
        <v>-1225379</v>
      </c>
      <c r="U235">
        <v>4379393</v>
      </c>
      <c r="V235">
        <v>0</v>
      </c>
      <c r="W235">
        <v>4379393</v>
      </c>
      <c r="X235">
        <v>3154014</v>
      </c>
      <c r="Y235">
        <v>0</v>
      </c>
      <c r="Z235">
        <v>0</v>
      </c>
      <c r="AA235">
        <v>0</v>
      </c>
      <c r="AB235">
        <v>3154014</v>
      </c>
      <c r="AC235">
        <v>0</v>
      </c>
      <c r="AD235">
        <v>3154014</v>
      </c>
      <c r="AE235">
        <v>-3154014</v>
      </c>
      <c r="AF235">
        <v>0</v>
      </c>
      <c r="AG235">
        <v>-3154014</v>
      </c>
      <c r="AH235">
        <v>-2317625</v>
      </c>
      <c r="AI235">
        <v>0</v>
      </c>
      <c r="AJ235">
        <v>-2317625</v>
      </c>
      <c r="AK235">
        <v>-1082</v>
      </c>
      <c r="AL235">
        <v>0</v>
      </c>
      <c r="AM235">
        <v>-1082</v>
      </c>
      <c r="AN235">
        <v>904508</v>
      </c>
      <c r="AO235">
        <v>0</v>
      </c>
      <c r="AP235">
        <v>904508</v>
      </c>
      <c r="AQ235">
        <v>-1413117</v>
      </c>
      <c r="AR235">
        <v>0</v>
      </c>
      <c r="AS235">
        <v>-1413117</v>
      </c>
      <c r="AT235">
        <v>-1138050</v>
      </c>
      <c r="AU235">
        <v>0</v>
      </c>
      <c r="AV235">
        <v>-1138050</v>
      </c>
      <c r="AW235">
        <v>-50378</v>
      </c>
      <c r="AX235">
        <v>0</v>
      </c>
      <c r="AY235">
        <v>-50378</v>
      </c>
      <c r="AZ235">
        <v>-20981</v>
      </c>
      <c r="BA235">
        <v>0</v>
      </c>
      <c r="BB235">
        <v>-20981</v>
      </c>
      <c r="BC235">
        <v>-2622526</v>
      </c>
      <c r="BD235">
        <v>0</v>
      </c>
      <c r="BE235">
        <v>0</v>
      </c>
      <c r="BF235">
        <v>0</v>
      </c>
      <c r="BG235">
        <v>-2622526</v>
      </c>
      <c r="BH235">
        <v>0</v>
      </c>
      <c r="BI235">
        <v>-2622526</v>
      </c>
      <c r="BJ235">
        <v>0</v>
      </c>
      <c r="BK235">
        <v>0</v>
      </c>
      <c r="BL235">
        <v>0</v>
      </c>
      <c r="BM235">
        <v>-339411</v>
      </c>
      <c r="BN235">
        <v>0</v>
      </c>
      <c r="BO235">
        <v>-339411</v>
      </c>
      <c r="BP235">
        <v>-339411</v>
      </c>
      <c r="BQ235">
        <v>0</v>
      </c>
      <c r="BR235">
        <v>0</v>
      </c>
      <c r="BS235">
        <v>0</v>
      </c>
      <c r="BT235">
        <v>-339411</v>
      </c>
      <c r="BU235">
        <v>0</v>
      </c>
      <c r="BV235">
        <v>-339411</v>
      </c>
      <c r="BW235">
        <v>-105091</v>
      </c>
      <c r="BX235">
        <v>0</v>
      </c>
      <c r="BY235">
        <v>-105091</v>
      </c>
      <c r="BZ235">
        <v>-12900</v>
      </c>
      <c r="CA235">
        <v>0</v>
      </c>
      <c r="CB235">
        <v>-12900</v>
      </c>
      <c r="CC235">
        <v>-1418</v>
      </c>
      <c r="CD235">
        <v>0</v>
      </c>
      <c r="CE235">
        <v>-1418</v>
      </c>
      <c r="CF235">
        <v>0</v>
      </c>
      <c r="CG235">
        <v>0</v>
      </c>
      <c r="CH235">
        <v>0</v>
      </c>
      <c r="CI235">
        <v>-2757</v>
      </c>
      <c r="CJ235">
        <v>0</v>
      </c>
      <c r="CK235">
        <v>-2757</v>
      </c>
      <c r="CL235">
        <v>-28039</v>
      </c>
      <c r="CM235">
        <v>0</v>
      </c>
      <c r="CN235">
        <v>-28039</v>
      </c>
      <c r="CO235">
        <v>0</v>
      </c>
      <c r="CP235">
        <v>0</v>
      </c>
      <c r="CQ235">
        <v>-150205</v>
      </c>
      <c r="CR235">
        <v>0</v>
      </c>
      <c r="CS235">
        <v>0</v>
      </c>
      <c r="CT235">
        <v>0</v>
      </c>
      <c r="CU235">
        <v>-150205</v>
      </c>
      <c r="CV235">
        <v>0</v>
      </c>
      <c r="CW235">
        <v>-150205</v>
      </c>
      <c r="CX235">
        <v>0</v>
      </c>
      <c r="CY235">
        <v>0</v>
      </c>
      <c r="CZ235">
        <v>0</v>
      </c>
      <c r="DA235">
        <v>-933</v>
      </c>
      <c r="DB235">
        <v>0</v>
      </c>
      <c r="DC235">
        <v>-933</v>
      </c>
      <c r="DD235">
        <v>-20981</v>
      </c>
      <c r="DE235">
        <v>0</v>
      </c>
      <c r="DF235">
        <v>-20981</v>
      </c>
      <c r="DG235">
        <v>-1500</v>
      </c>
      <c r="DH235">
        <v>0</v>
      </c>
      <c r="DI235">
        <v>-1500</v>
      </c>
      <c r="DJ235">
        <v>-23414</v>
      </c>
      <c r="DK235">
        <v>0</v>
      </c>
      <c r="DL235">
        <v>0</v>
      </c>
      <c r="DM235">
        <v>0</v>
      </c>
      <c r="DN235">
        <v>-23414</v>
      </c>
      <c r="DO235">
        <v>0</v>
      </c>
      <c r="DP235">
        <v>-23414</v>
      </c>
      <c r="DQ235">
        <v>42383664</v>
      </c>
      <c r="DR235">
        <v>0</v>
      </c>
      <c r="DS235">
        <v>42383664</v>
      </c>
    </row>
    <row r="236" spans="1:123" ht="12.75" x14ac:dyDescent="0.2">
      <c r="A236" s="468">
        <v>229</v>
      </c>
      <c r="B236" s="473" t="s">
        <v>338</v>
      </c>
      <c r="C236" s="403" t="s">
        <v>897</v>
      </c>
      <c r="D236" s="474" t="s">
        <v>898</v>
      </c>
      <c r="E236" s="480" t="s">
        <v>337</v>
      </c>
      <c r="F236" t="s">
        <v>926</v>
      </c>
      <c r="G236">
        <v>94569310</v>
      </c>
      <c r="H236">
        <v>0</v>
      </c>
      <c r="I236">
        <v>94569310</v>
      </c>
      <c r="J236">
        <v>46.6</v>
      </c>
      <c r="K236">
        <v>44069298</v>
      </c>
      <c r="L236">
        <v>0</v>
      </c>
      <c r="M236">
        <v>0</v>
      </c>
      <c r="N236">
        <v>0</v>
      </c>
      <c r="O236">
        <v>44069298</v>
      </c>
      <c r="P236">
        <v>0</v>
      </c>
      <c r="Q236">
        <v>44069298</v>
      </c>
      <c r="R236">
        <v>-1445133</v>
      </c>
      <c r="S236">
        <v>0</v>
      </c>
      <c r="T236">
        <v>-1445133</v>
      </c>
      <c r="U236">
        <v>1127847</v>
      </c>
      <c r="V236">
        <v>0</v>
      </c>
      <c r="W236">
        <v>1127847</v>
      </c>
      <c r="X236">
        <v>-317286</v>
      </c>
      <c r="Y236">
        <v>0</v>
      </c>
      <c r="Z236">
        <v>0</v>
      </c>
      <c r="AA236">
        <v>0</v>
      </c>
      <c r="AB236">
        <v>-317286</v>
      </c>
      <c r="AC236">
        <v>0</v>
      </c>
      <c r="AD236">
        <v>-317286</v>
      </c>
      <c r="AE236">
        <v>317286</v>
      </c>
      <c r="AF236">
        <v>0</v>
      </c>
      <c r="AG236">
        <v>317286</v>
      </c>
      <c r="AH236">
        <v>-4253850</v>
      </c>
      <c r="AI236">
        <v>0</v>
      </c>
      <c r="AJ236">
        <v>-4253850</v>
      </c>
      <c r="AK236">
        <v>-19199</v>
      </c>
      <c r="AL236">
        <v>0</v>
      </c>
      <c r="AM236">
        <v>-19199</v>
      </c>
      <c r="AN236">
        <v>794584</v>
      </c>
      <c r="AO236">
        <v>0</v>
      </c>
      <c r="AP236">
        <v>794584</v>
      </c>
      <c r="AQ236">
        <v>-3459266</v>
      </c>
      <c r="AR236">
        <v>0</v>
      </c>
      <c r="AS236">
        <v>-3459266</v>
      </c>
      <c r="AT236">
        <v>-2885506</v>
      </c>
      <c r="AU236">
        <v>0</v>
      </c>
      <c r="AV236">
        <v>-2885506</v>
      </c>
      <c r="AW236">
        <v>-89303</v>
      </c>
      <c r="AX236">
        <v>0</v>
      </c>
      <c r="AY236">
        <v>-89303</v>
      </c>
      <c r="AZ236">
        <v>-10385</v>
      </c>
      <c r="BA236">
        <v>0</v>
      </c>
      <c r="BB236">
        <v>-10385</v>
      </c>
      <c r="BC236">
        <v>-6444460</v>
      </c>
      <c r="BD236">
        <v>0</v>
      </c>
      <c r="BE236">
        <v>0</v>
      </c>
      <c r="BF236">
        <v>0</v>
      </c>
      <c r="BG236">
        <v>-6444460</v>
      </c>
      <c r="BH236">
        <v>0</v>
      </c>
      <c r="BI236">
        <v>-6444460</v>
      </c>
      <c r="BJ236">
        <v>0</v>
      </c>
      <c r="BK236">
        <v>0</v>
      </c>
      <c r="BL236">
        <v>0</v>
      </c>
      <c r="BM236">
        <v>-1412302</v>
      </c>
      <c r="BN236">
        <v>0</v>
      </c>
      <c r="BO236">
        <v>-1412302</v>
      </c>
      <c r="BP236">
        <v>-1412302</v>
      </c>
      <c r="BQ236">
        <v>0</v>
      </c>
      <c r="BR236">
        <v>0</v>
      </c>
      <c r="BS236">
        <v>0</v>
      </c>
      <c r="BT236">
        <v>-1412302</v>
      </c>
      <c r="BU236">
        <v>0</v>
      </c>
      <c r="BV236">
        <v>-1412302</v>
      </c>
      <c r="BW236">
        <v>-119532</v>
      </c>
      <c r="BX236">
        <v>0</v>
      </c>
      <c r="BY236">
        <v>-119532</v>
      </c>
      <c r="BZ236">
        <v>-40012</v>
      </c>
      <c r="CA236">
        <v>0</v>
      </c>
      <c r="CB236">
        <v>-40012</v>
      </c>
      <c r="CC236">
        <v>0</v>
      </c>
      <c r="CD236">
        <v>0</v>
      </c>
      <c r="CE236">
        <v>0</v>
      </c>
      <c r="CF236">
        <v>0</v>
      </c>
      <c r="CG236">
        <v>0</v>
      </c>
      <c r="CH236">
        <v>0</v>
      </c>
      <c r="CI236">
        <v>-11300</v>
      </c>
      <c r="CJ236">
        <v>0</v>
      </c>
      <c r="CK236">
        <v>-11300</v>
      </c>
      <c r="CL236">
        <v>0</v>
      </c>
      <c r="CM236">
        <v>0</v>
      </c>
      <c r="CN236">
        <v>0</v>
      </c>
      <c r="CO236">
        <v>0</v>
      </c>
      <c r="CP236">
        <v>0</v>
      </c>
      <c r="CQ236">
        <v>-170844</v>
      </c>
      <c r="CR236">
        <v>0</v>
      </c>
      <c r="CS236">
        <v>0</v>
      </c>
      <c r="CT236">
        <v>0</v>
      </c>
      <c r="CU236">
        <v>-170844</v>
      </c>
      <c r="CV236">
        <v>0</v>
      </c>
      <c r="CW236">
        <v>-170844</v>
      </c>
      <c r="CX236">
        <v>-13412</v>
      </c>
      <c r="CY236">
        <v>0</v>
      </c>
      <c r="CZ236">
        <v>-13412</v>
      </c>
      <c r="DA236">
        <v>-4017</v>
      </c>
      <c r="DB236">
        <v>0</v>
      </c>
      <c r="DC236">
        <v>-4017</v>
      </c>
      <c r="DD236">
        <v>-10339</v>
      </c>
      <c r="DE236">
        <v>0</v>
      </c>
      <c r="DF236">
        <v>-10339</v>
      </c>
      <c r="DG236">
        <v>-1500</v>
      </c>
      <c r="DH236">
        <v>0</v>
      </c>
      <c r="DI236">
        <v>-1500</v>
      </c>
      <c r="DJ236">
        <v>-29268</v>
      </c>
      <c r="DK236">
        <v>0</v>
      </c>
      <c r="DL236">
        <v>0</v>
      </c>
      <c r="DM236">
        <v>0</v>
      </c>
      <c r="DN236">
        <v>-29268</v>
      </c>
      <c r="DO236">
        <v>0</v>
      </c>
      <c r="DP236">
        <v>-29268</v>
      </c>
      <c r="DQ236">
        <v>35695138</v>
      </c>
      <c r="DR236">
        <v>0</v>
      </c>
      <c r="DS236">
        <v>35695138</v>
      </c>
    </row>
    <row r="237" spans="1:123" ht="12.75" x14ac:dyDescent="0.2">
      <c r="A237" s="468">
        <v>230</v>
      </c>
      <c r="B237" s="473" t="s">
        <v>340</v>
      </c>
      <c r="C237" s="403" t="s">
        <v>904</v>
      </c>
      <c r="D237" s="474" t="s">
        <v>905</v>
      </c>
      <c r="E237" s="480" t="s">
        <v>339</v>
      </c>
      <c r="F237" t="s">
        <v>926</v>
      </c>
      <c r="G237">
        <v>535084417</v>
      </c>
      <c r="H237">
        <v>8426454</v>
      </c>
      <c r="I237">
        <v>543510871</v>
      </c>
      <c r="J237">
        <v>46.6</v>
      </c>
      <c r="K237">
        <v>249349338</v>
      </c>
      <c r="L237">
        <v>3926728</v>
      </c>
      <c r="M237">
        <v>2200000</v>
      </c>
      <c r="N237">
        <v>-316956</v>
      </c>
      <c r="O237">
        <v>251549338</v>
      </c>
      <c r="P237">
        <v>3609772</v>
      </c>
      <c r="Q237">
        <v>255159110</v>
      </c>
      <c r="R237">
        <v>-6949897</v>
      </c>
      <c r="S237">
        <v>-11314</v>
      </c>
      <c r="T237">
        <v>-6961211</v>
      </c>
      <c r="U237">
        <v>20594300</v>
      </c>
      <c r="V237">
        <v>302365</v>
      </c>
      <c r="W237">
        <v>20896665</v>
      </c>
      <c r="X237">
        <v>13644403</v>
      </c>
      <c r="Y237">
        <v>291051</v>
      </c>
      <c r="Z237">
        <v>0</v>
      </c>
      <c r="AA237">
        <v>0</v>
      </c>
      <c r="AB237">
        <v>13644403</v>
      </c>
      <c r="AC237">
        <v>291051</v>
      </c>
      <c r="AD237">
        <v>13935454</v>
      </c>
      <c r="AE237">
        <v>-13644403</v>
      </c>
      <c r="AF237">
        <v>-291051</v>
      </c>
      <c r="AG237">
        <v>-13935454</v>
      </c>
      <c r="AH237">
        <v>-15798835</v>
      </c>
      <c r="AI237">
        <v>-92235</v>
      </c>
      <c r="AJ237">
        <v>-15891070</v>
      </c>
      <c r="AK237">
        <v>-65000</v>
      </c>
      <c r="AL237">
        <v>0</v>
      </c>
      <c r="AM237">
        <v>-65000</v>
      </c>
      <c r="AN237">
        <v>4929049</v>
      </c>
      <c r="AO237">
        <v>87055</v>
      </c>
      <c r="AP237">
        <v>5016104</v>
      </c>
      <c r="AQ237">
        <v>-10869786</v>
      </c>
      <c r="AR237">
        <v>-5180</v>
      </c>
      <c r="AS237">
        <v>-10874966</v>
      </c>
      <c r="AT237">
        <v>-22364818</v>
      </c>
      <c r="AU237">
        <v>-10065</v>
      </c>
      <c r="AV237">
        <v>-22374883</v>
      </c>
      <c r="AW237">
        <v>-22000</v>
      </c>
      <c r="AX237">
        <v>0</v>
      </c>
      <c r="AY237">
        <v>-22000</v>
      </c>
      <c r="AZ237">
        <v>0</v>
      </c>
      <c r="BA237">
        <v>0</v>
      </c>
      <c r="BB237">
        <v>0</v>
      </c>
      <c r="BC237">
        <v>-33256604</v>
      </c>
      <c r="BD237">
        <v>-15245</v>
      </c>
      <c r="BE237">
        <v>0</v>
      </c>
      <c r="BF237">
        <v>0</v>
      </c>
      <c r="BG237">
        <v>-33256604</v>
      </c>
      <c r="BH237">
        <v>-15245</v>
      </c>
      <c r="BI237">
        <v>-33271849</v>
      </c>
      <c r="BJ237">
        <v>-325000</v>
      </c>
      <c r="BK237">
        <v>0</v>
      </c>
      <c r="BL237">
        <v>-325000</v>
      </c>
      <c r="BM237">
        <v>-9091675</v>
      </c>
      <c r="BN237">
        <v>-250778</v>
      </c>
      <c r="BO237">
        <v>-9342453</v>
      </c>
      <c r="BP237">
        <v>-9416675</v>
      </c>
      <c r="BQ237">
        <v>-250778</v>
      </c>
      <c r="BR237">
        <v>0</v>
      </c>
      <c r="BS237">
        <v>0</v>
      </c>
      <c r="BT237">
        <v>-9416675</v>
      </c>
      <c r="BU237">
        <v>-250778</v>
      </c>
      <c r="BV237">
        <v>-9667453</v>
      </c>
      <c r="BW237">
        <v>-7000</v>
      </c>
      <c r="BX237">
        <v>0</v>
      </c>
      <c r="BY237">
        <v>-7000</v>
      </c>
      <c r="BZ237">
        <v>-265000</v>
      </c>
      <c r="CA237">
        <v>0</v>
      </c>
      <c r="CB237">
        <v>-265000</v>
      </c>
      <c r="CC237">
        <v>0</v>
      </c>
      <c r="CD237">
        <v>0</v>
      </c>
      <c r="CE237">
        <v>0</v>
      </c>
      <c r="CF237">
        <v>0</v>
      </c>
      <c r="CG237">
        <v>0</v>
      </c>
      <c r="CH237">
        <v>0</v>
      </c>
      <c r="CI237">
        <v>0</v>
      </c>
      <c r="CJ237">
        <v>0</v>
      </c>
      <c r="CK237">
        <v>0</v>
      </c>
      <c r="CL237">
        <v>0</v>
      </c>
      <c r="CM237">
        <v>-57198</v>
      </c>
      <c r="CN237">
        <v>-57198</v>
      </c>
      <c r="CO237">
        <v>-57198</v>
      </c>
      <c r="CP237">
        <v>0</v>
      </c>
      <c r="CQ237">
        <v>-272000</v>
      </c>
      <c r="CR237">
        <v>-57198</v>
      </c>
      <c r="CS237">
        <v>-1000000</v>
      </c>
      <c r="CT237">
        <v>0</v>
      </c>
      <c r="CU237">
        <v>-1272000</v>
      </c>
      <c r="CV237">
        <v>-57198</v>
      </c>
      <c r="CW237">
        <v>-1329198</v>
      </c>
      <c r="CX237">
        <v>0</v>
      </c>
      <c r="CY237">
        <v>0</v>
      </c>
      <c r="CZ237">
        <v>0</v>
      </c>
      <c r="DA237">
        <v>-116597</v>
      </c>
      <c r="DB237">
        <v>0</v>
      </c>
      <c r="DC237">
        <v>-116597</v>
      </c>
      <c r="DD237">
        <v>0</v>
      </c>
      <c r="DE237">
        <v>0</v>
      </c>
      <c r="DF237">
        <v>0</v>
      </c>
      <c r="DG237">
        <v>-3000</v>
      </c>
      <c r="DH237">
        <v>0</v>
      </c>
      <c r="DI237">
        <v>-3000</v>
      </c>
      <c r="DJ237">
        <v>-119597</v>
      </c>
      <c r="DK237">
        <v>0</v>
      </c>
      <c r="DL237">
        <v>0</v>
      </c>
      <c r="DM237">
        <v>0</v>
      </c>
      <c r="DN237">
        <v>-119597</v>
      </c>
      <c r="DO237">
        <v>0</v>
      </c>
      <c r="DP237">
        <v>-119597</v>
      </c>
      <c r="DQ237">
        <v>221128865</v>
      </c>
      <c r="DR237">
        <v>3577602</v>
      </c>
      <c r="DS237">
        <v>224706467</v>
      </c>
    </row>
    <row r="238" spans="1:123" ht="12.75" x14ac:dyDescent="0.2">
      <c r="A238" s="468">
        <v>231</v>
      </c>
      <c r="B238" s="473" t="s">
        <v>342</v>
      </c>
      <c r="C238" s="403" t="s">
        <v>897</v>
      </c>
      <c r="D238" s="474" t="s">
        <v>898</v>
      </c>
      <c r="E238" s="480" t="s">
        <v>341</v>
      </c>
      <c r="F238" t="s">
        <v>926</v>
      </c>
      <c r="G238">
        <v>78466423</v>
      </c>
      <c r="H238">
        <v>0</v>
      </c>
      <c r="I238">
        <v>78466423</v>
      </c>
      <c r="J238">
        <v>46.6</v>
      </c>
      <c r="K238">
        <v>36565353</v>
      </c>
      <c r="L238">
        <v>0</v>
      </c>
      <c r="M238">
        <v>-292523</v>
      </c>
      <c r="N238">
        <v>0</v>
      </c>
      <c r="O238">
        <v>36272830</v>
      </c>
      <c r="P238">
        <v>0</v>
      </c>
      <c r="Q238">
        <v>36272830</v>
      </c>
      <c r="R238">
        <v>-1532769</v>
      </c>
      <c r="S238">
        <v>0</v>
      </c>
      <c r="T238">
        <v>-1532769</v>
      </c>
      <c r="U238">
        <v>1985577</v>
      </c>
      <c r="V238">
        <v>0</v>
      </c>
      <c r="W238">
        <v>1985577</v>
      </c>
      <c r="X238">
        <v>452808</v>
      </c>
      <c r="Y238">
        <v>0</v>
      </c>
      <c r="Z238">
        <v>1686591</v>
      </c>
      <c r="AA238">
        <v>0</v>
      </c>
      <c r="AB238">
        <v>2139399</v>
      </c>
      <c r="AC238">
        <v>0</v>
      </c>
      <c r="AD238">
        <v>2139399</v>
      </c>
      <c r="AE238">
        <v>-2139399</v>
      </c>
      <c r="AF238">
        <v>0</v>
      </c>
      <c r="AG238">
        <v>-2139399</v>
      </c>
      <c r="AH238">
        <v>-3737421</v>
      </c>
      <c r="AI238">
        <v>0</v>
      </c>
      <c r="AJ238">
        <v>-3737421</v>
      </c>
      <c r="AK238">
        <v>-15404</v>
      </c>
      <c r="AL238">
        <v>0</v>
      </c>
      <c r="AM238">
        <v>-15404</v>
      </c>
      <c r="AN238">
        <v>684428</v>
      </c>
      <c r="AO238">
        <v>0</v>
      </c>
      <c r="AP238">
        <v>684428</v>
      </c>
      <c r="AQ238">
        <v>-3052993</v>
      </c>
      <c r="AR238">
        <v>0</v>
      </c>
      <c r="AS238">
        <v>-3052993</v>
      </c>
      <c r="AT238">
        <v>-2684921</v>
      </c>
      <c r="AU238">
        <v>0</v>
      </c>
      <c r="AV238">
        <v>-2684921</v>
      </c>
      <c r="AW238">
        <v>-95194</v>
      </c>
      <c r="AX238">
        <v>0</v>
      </c>
      <c r="AY238">
        <v>-95194</v>
      </c>
      <c r="AZ238">
        <v>-22172</v>
      </c>
      <c r="BA238">
        <v>0</v>
      </c>
      <c r="BB238">
        <v>-22172</v>
      </c>
      <c r="BC238">
        <v>-5855280</v>
      </c>
      <c r="BD238">
        <v>0</v>
      </c>
      <c r="BE238">
        <v>-185027</v>
      </c>
      <c r="BF238">
        <v>0</v>
      </c>
      <c r="BG238">
        <v>-6040307</v>
      </c>
      <c r="BH238">
        <v>0</v>
      </c>
      <c r="BI238">
        <v>-6040307</v>
      </c>
      <c r="BJ238">
        <v>-136926</v>
      </c>
      <c r="BK238">
        <v>0</v>
      </c>
      <c r="BL238">
        <v>-136926</v>
      </c>
      <c r="BM238">
        <v>-995253</v>
      </c>
      <c r="BN238">
        <v>0</v>
      </c>
      <c r="BO238">
        <v>-995253</v>
      </c>
      <c r="BP238">
        <v>-1132179</v>
      </c>
      <c r="BQ238">
        <v>0</v>
      </c>
      <c r="BR238">
        <v>226436</v>
      </c>
      <c r="BS238">
        <v>0</v>
      </c>
      <c r="BT238">
        <v>-905743</v>
      </c>
      <c r="BU238">
        <v>0</v>
      </c>
      <c r="BV238">
        <v>-905743</v>
      </c>
      <c r="BW238">
        <v>-61749</v>
      </c>
      <c r="BX238">
        <v>0</v>
      </c>
      <c r="BY238">
        <v>-61749</v>
      </c>
      <c r="BZ238">
        <v>-2794</v>
      </c>
      <c r="CA238">
        <v>0</v>
      </c>
      <c r="CB238">
        <v>-2794</v>
      </c>
      <c r="CC238">
        <v>-1295</v>
      </c>
      <c r="CD238">
        <v>0</v>
      </c>
      <c r="CE238">
        <v>-1295</v>
      </c>
      <c r="CF238">
        <v>0</v>
      </c>
      <c r="CG238">
        <v>0</v>
      </c>
      <c r="CH238">
        <v>0</v>
      </c>
      <c r="CI238">
        <v>0</v>
      </c>
      <c r="CJ238">
        <v>0</v>
      </c>
      <c r="CK238">
        <v>0</v>
      </c>
      <c r="CL238">
        <v>-7538</v>
      </c>
      <c r="CM238">
        <v>0</v>
      </c>
      <c r="CN238">
        <v>-7538</v>
      </c>
      <c r="CO238">
        <v>0</v>
      </c>
      <c r="CP238">
        <v>0</v>
      </c>
      <c r="CQ238">
        <v>-73376</v>
      </c>
      <c r="CR238">
        <v>0</v>
      </c>
      <c r="CS238">
        <v>-3962</v>
      </c>
      <c r="CT238">
        <v>0</v>
      </c>
      <c r="CU238">
        <v>-77338</v>
      </c>
      <c r="CV238">
        <v>0</v>
      </c>
      <c r="CW238">
        <v>-77338</v>
      </c>
      <c r="CX238">
        <v>0</v>
      </c>
      <c r="CY238">
        <v>0</v>
      </c>
      <c r="CZ238">
        <v>0</v>
      </c>
      <c r="DA238">
        <v>-4544</v>
      </c>
      <c r="DB238">
        <v>0</v>
      </c>
      <c r="DC238">
        <v>-4544</v>
      </c>
      <c r="DD238">
        <v>-22172</v>
      </c>
      <c r="DE238">
        <v>0</v>
      </c>
      <c r="DF238">
        <v>-22172</v>
      </c>
      <c r="DG238">
        <v>-1500</v>
      </c>
      <c r="DH238">
        <v>0</v>
      </c>
      <c r="DI238">
        <v>-1500</v>
      </c>
      <c r="DJ238">
        <v>-28216</v>
      </c>
      <c r="DK238">
        <v>0</v>
      </c>
      <c r="DL238">
        <v>988</v>
      </c>
      <c r="DM238">
        <v>0</v>
      </c>
      <c r="DN238">
        <v>-27228</v>
      </c>
      <c r="DO238">
        <v>0</v>
      </c>
      <c r="DP238">
        <v>-27228</v>
      </c>
      <c r="DQ238">
        <v>31361613</v>
      </c>
      <c r="DR238">
        <v>0</v>
      </c>
      <c r="DS238">
        <v>31361613</v>
      </c>
    </row>
    <row r="239" spans="1:123" ht="12.75" x14ac:dyDescent="0.2">
      <c r="A239" s="468">
        <v>232</v>
      </c>
      <c r="B239" s="473" t="s">
        <v>344</v>
      </c>
      <c r="C239" s="403" t="s">
        <v>529</v>
      </c>
      <c r="D239" s="474" t="s">
        <v>907</v>
      </c>
      <c r="E239" s="480" t="s">
        <v>343</v>
      </c>
      <c r="F239" t="s">
        <v>926</v>
      </c>
      <c r="G239">
        <v>231208545</v>
      </c>
      <c r="H239">
        <v>0</v>
      </c>
      <c r="I239">
        <v>231208545</v>
      </c>
      <c r="J239">
        <v>46.6</v>
      </c>
      <c r="K239">
        <v>107743182</v>
      </c>
      <c r="L239">
        <v>0</v>
      </c>
      <c r="M239">
        <v>983625</v>
      </c>
      <c r="N239">
        <v>0</v>
      </c>
      <c r="O239">
        <v>108726807</v>
      </c>
      <c r="P239">
        <v>0</v>
      </c>
      <c r="Q239">
        <v>108726807</v>
      </c>
      <c r="R239">
        <v>-8360506</v>
      </c>
      <c r="S239">
        <v>0</v>
      </c>
      <c r="T239">
        <v>-8360506</v>
      </c>
      <c r="U239">
        <v>3838494</v>
      </c>
      <c r="V239">
        <v>0</v>
      </c>
      <c r="W239">
        <v>3838494</v>
      </c>
      <c r="X239">
        <v>-4522012</v>
      </c>
      <c r="Y239">
        <v>0</v>
      </c>
      <c r="Z239">
        <v>0</v>
      </c>
      <c r="AA239">
        <v>0</v>
      </c>
      <c r="AB239">
        <v>-4522012</v>
      </c>
      <c r="AC239">
        <v>0</v>
      </c>
      <c r="AD239">
        <v>-4522012</v>
      </c>
      <c r="AE239">
        <v>4522012</v>
      </c>
      <c r="AF239">
        <v>0</v>
      </c>
      <c r="AG239">
        <v>4522012</v>
      </c>
      <c r="AH239">
        <v>-10841387</v>
      </c>
      <c r="AI239">
        <v>0</v>
      </c>
      <c r="AJ239">
        <v>-10841387</v>
      </c>
      <c r="AK239">
        <v>-24005</v>
      </c>
      <c r="AL239">
        <v>0</v>
      </c>
      <c r="AM239">
        <v>-24005</v>
      </c>
      <c r="AN239">
        <v>1803369</v>
      </c>
      <c r="AO239">
        <v>0</v>
      </c>
      <c r="AP239">
        <v>1803369</v>
      </c>
      <c r="AQ239">
        <v>-9038018</v>
      </c>
      <c r="AR239">
        <v>0</v>
      </c>
      <c r="AS239">
        <v>-9038018</v>
      </c>
      <c r="AT239">
        <v>-7665338</v>
      </c>
      <c r="AU239">
        <v>0</v>
      </c>
      <c r="AV239">
        <v>-7665338</v>
      </c>
      <c r="AW239">
        <v>-114942</v>
      </c>
      <c r="AX239">
        <v>0</v>
      </c>
      <c r="AY239">
        <v>-114942</v>
      </c>
      <c r="AZ239">
        <v>-39000</v>
      </c>
      <c r="BA239">
        <v>0</v>
      </c>
      <c r="BB239">
        <v>-39000</v>
      </c>
      <c r="BC239">
        <v>-16857298</v>
      </c>
      <c r="BD239">
        <v>0</v>
      </c>
      <c r="BE239">
        <v>0</v>
      </c>
      <c r="BF239">
        <v>0</v>
      </c>
      <c r="BG239">
        <v>-16857298</v>
      </c>
      <c r="BH239">
        <v>0</v>
      </c>
      <c r="BI239">
        <v>-16857298</v>
      </c>
      <c r="BJ239">
        <v>-84241</v>
      </c>
      <c r="BK239">
        <v>0</v>
      </c>
      <c r="BL239">
        <v>-84241</v>
      </c>
      <c r="BM239">
        <v>-1724959</v>
      </c>
      <c r="BN239">
        <v>0</v>
      </c>
      <c r="BO239">
        <v>-1724959</v>
      </c>
      <c r="BP239">
        <v>-1809200</v>
      </c>
      <c r="BQ239">
        <v>0</v>
      </c>
      <c r="BR239">
        <v>0</v>
      </c>
      <c r="BS239">
        <v>0</v>
      </c>
      <c r="BT239">
        <v>-1809200</v>
      </c>
      <c r="BU239">
        <v>0</v>
      </c>
      <c r="BV239">
        <v>-1809200</v>
      </c>
      <c r="BW239">
        <v>-606354</v>
      </c>
      <c r="BX239">
        <v>0</v>
      </c>
      <c r="BY239">
        <v>-606354</v>
      </c>
      <c r="BZ239">
        <v>-377480</v>
      </c>
      <c r="CA239">
        <v>0</v>
      </c>
      <c r="CB239">
        <v>-377480</v>
      </c>
      <c r="CC239">
        <v>-17604</v>
      </c>
      <c r="CD239">
        <v>0</v>
      </c>
      <c r="CE239">
        <v>-17604</v>
      </c>
      <c r="CF239">
        <v>0</v>
      </c>
      <c r="CG239">
        <v>0</v>
      </c>
      <c r="CH239">
        <v>0</v>
      </c>
      <c r="CI239">
        <v>0</v>
      </c>
      <c r="CJ239">
        <v>0</v>
      </c>
      <c r="CK239">
        <v>0</v>
      </c>
      <c r="CL239">
        <v>0</v>
      </c>
      <c r="CM239">
        <v>0</v>
      </c>
      <c r="CN239">
        <v>0</v>
      </c>
      <c r="CO239">
        <v>0</v>
      </c>
      <c r="CP239">
        <v>0</v>
      </c>
      <c r="CQ239">
        <v>-1001438</v>
      </c>
      <c r="CR239">
        <v>0</v>
      </c>
      <c r="CS239">
        <v>0</v>
      </c>
      <c r="CT239">
        <v>0</v>
      </c>
      <c r="CU239">
        <v>-1001438</v>
      </c>
      <c r="CV239">
        <v>0</v>
      </c>
      <c r="CW239">
        <v>-1001438</v>
      </c>
      <c r="CX239">
        <v>0</v>
      </c>
      <c r="CY239">
        <v>0</v>
      </c>
      <c r="CZ239">
        <v>0</v>
      </c>
      <c r="DA239">
        <v>0</v>
      </c>
      <c r="DB239">
        <v>0</v>
      </c>
      <c r="DC239">
        <v>0</v>
      </c>
      <c r="DD239">
        <v>-39000</v>
      </c>
      <c r="DE239">
        <v>0</v>
      </c>
      <c r="DF239">
        <v>-39000</v>
      </c>
      <c r="DG239">
        <v>0</v>
      </c>
      <c r="DH239">
        <v>0</v>
      </c>
      <c r="DI239">
        <v>0</v>
      </c>
      <c r="DJ239">
        <v>-39000</v>
      </c>
      <c r="DK239">
        <v>0</v>
      </c>
      <c r="DL239">
        <v>0</v>
      </c>
      <c r="DM239">
        <v>0</v>
      </c>
      <c r="DN239">
        <v>-39000</v>
      </c>
      <c r="DO239">
        <v>0</v>
      </c>
      <c r="DP239">
        <v>-39000</v>
      </c>
      <c r="DQ239">
        <v>84497859</v>
      </c>
      <c r="DR239">
        <v>0</v>
      </c>
      <c r="DS239">
        <v>84497859</v>
      </c>
    </row>
    <row r="240" spans="1:123" ht="12.75" x14ac:dyDescent="0.2">
      <c r="A240" s="468">
        <v>233</v>
      </c>
      <c r="B240" s="473" t="s">
        <v>345</v>
      </c>
      <c r="C240" s="403" t="s">
        <v>529</v>
      </c>
      <c r="D240" s="474" t="s">
        <v>898</v>
      </c>
      <c r="E240" s="480" t="s">
        <v>536</v>
      </c>
      <c r="F240" t="s">
        <v>926</v>
      </c>
      <c r="G240">
        <v>249196740</v>
      </c>
      <c r="H240">
        <v>0</v>
      </c>
      <c r="I240">
        <v>249196740</v>
      </c>
      <c r="J240">
        <v>46.6</v>
      </c>
      <c r="K240">
        <v>116125681</v>
      </c>
      <c r="L240">
        <v>0</v>
      </c>
      <c r="M240">
        <v>1122410</v>
      </c>
      <c r="N240">
        <v>0</v>
      </c>
      <c r="O240">
        <v>117248091</v>
      </c>
      <c r="P240">
        <v>0</v>
      </c>
      <c r="Q240">
        <v>117248091</v>
      </c>
      <c r="R240">
        <v>-3927183</v>
      </c>
      <c r="S240">
        <v>0</v>
      </c>
      <c r="T240">
        <v>-3927183</v>
      </c>
      <c r="U240">
        <v>4432232</v>
      </c>
      <c r="V240">
        <v>0</v>
      </c>
      <c r="W240">
        <v>4432232</v>
      </c>
      <c r="X240">
        <v>505049</v>
      </c>
      <c r="Y240">
        <v>0</v>
      </c>
      <c r="Z240">
        <v>0</v>
      </c>
      <c r="AA240">
        <v>0</v>
      </c>
      <c r="AB240">
        <v>505049</v>
      </c>
      <c r="AC240">
        <v>0</v>
      </c>
      <c r="AD240">
        <v>505049</v>
      </c>
      <c r="AE240">
        <v>-505049</v>
      </c>
      <c r="AF240">
        <v>0</v>
      </c>
      <c r="AG240">
        <v>-505049</v>
      </c>
      <c r="AH240">
        <v>-2046688</v>
      </c>
      <c r="AI240">
        <v>0</v>
      </c>
      <c r="AJ240">
        <v>-2046688</v>
      </c>
      <c r="AK240">
        <v>-10904</v>
      </c>
      <c r="AL240">
        <v>0</v>
      </c>
      <c r="AM240">
        <v>-10904</v>
      </c>
      <c r="AN240">
        <v>2812968</v>
      </c>
      <c r="AO240">
        <v>0</v>
      </c>
      <c r="AP240">
        <v>2812968</v>
      </c>
      <c r="AQ240">
        <v>766280</v>
      </c>
      <c r="AR240">
        <v>0</v>
      </c>
      <c r="AS240">
        <v>766280</v>
      </c>
      <c r="AT240">
        <v>-4199425</v>
      </c>
      <c r="AU240">
        <v>0</v>
      </c>
      <c r="AV240">
        <v>-4199425</v>
      </c>
      <c r="AW240">
        <v>0</v>
      </c>
      <c r="AX240">
        <v>0</v>
      </c>
      <c r="AY240">
        <v>0</v>
      </c>
      <c r="AZ240">
        <v>0</v>
      </c>
      <c r="BA240">
        <v>0</v>
      </c>
      <c r="BB240">
        <v>0</v>
      </c>
      <c r="BC240">
        <v>-3433145</v>
      </c>
      <c r="BD240">
        <v>0</v>
      </c>
      <c r="BE240">
        <v>0</v>
      </c>
      <c r="BF240">
        <v>0</v>
      </c>
      <c r="BG240">
        <v>-3433145</v>
      </c>
      <c r="BH240">
        <v>0</v>
      </c>
      <c r="BI240">
        <v>-3433145</v>
      </c>
      <c r="BJ240">
        <v>0</v>
      </c>
      <c r="BK240">
        <v>0</v>
      </c>
      <c r="BL240">
        <v>0</v>
      </c>
      <c r="BM240">
        <v>-6137302</v>
      </c>
      <c r="BN240">
        <v>0</v>
      </c>
      <c r="BO240">
        <v>-6137302</v>
      </c>
      <c r="BP240">
        <v>-6137302</v>
      </c>
      <c r="BQ240">
        <v>0</v>
      </c>
      <c r="BR240">
        <v>-684992</v>
      </c>
      <c r="BS240">
        <v>0</v>
      </c>
      <c r="BT240">
        <v>-6822294</v>
      </c>
      <c r="BU240">
        <v>0</v>
      </c>
      <c r="BV240">
        <v>-6822294</v>
      </c>
      <c r="BW240">
        <v>-128334</v>
      </c>
      <c r="BX240">
        <v>0</v>
      </c>
      <c r="BY240">
        <v>-128334</v>
      </c>
      <c r="BZ240">
        <v>-84262</v>
      </c>
      <c r="CA240">
        <v>0</v>
      </c>
      <c r="CB240">
        <v>-84262</v>
      </c>
      <c r="CC240">
        <v>0</v>
      </c>
      <c r="CD240">
        <v>0</v>
      </c>
      <c r="CE240">
        <v>0</v>
      </c>
      <c r="CF240">
        <v>0</v>
      </c>
      <c r="CG240">
        <v>0</v>
      </c>
      <c r="CH240">
        <v>0</v>
      </c>
      <c r="CI240">
        <v>0</v>
      </c>
      <c r="CJ240">
        <v>0</v>
      </c>
      <c r="CK240">
        <v>0</v>
      </c>
      <c r="CL240">
        <v>0</v>
      </c>
      <c r="CM240">
        <v>0</v>
      </c>
      <c r="CN240">
        <v>0</v>
      </c>
      <c r="CO240">
        <v>0</v>
      </c>
      <c r="CP240">
        <v>0</v>
      </c>
      <c r="CQ240">
        <v>-212596</v>
      </c>
      <c r="CR240">
        <v>0</v>
      </c>
      <c r="CS240">
        <v>0</v>
      </c>
      <c r="CT240">
        <v>0</v>
      </c>
      <c r="CU240">
        <v>-212596</v>
      </c>
      <c r="CV240">
        <v>0</v>
      </c>
      <c r="CW240">
        <v>-212596</v>
      </c>
      <c r="CX240">
        <v>0</v>
      </c>
      <c r="CY240">
        <v>0</v>
      </c>
      <c r="CZ240">
        <v>0</v>
      </c>
      <c r="DA240">
        <v>-17941</v>
      </c>
      <c r="DB240">
        <v>0</v>
      </c>
      <c r="DC240">
        <v>-17941</v>
      </c>
      <c r="DD240">
        <v>0</v>
      </c>
      <c r="DE240">
        <v>0</v>
      </c>
      <c r="DF240">
        <v>0</v>
      </c>
      <c r="DG240">
        <v>0</v>
      </c>
      <c r="DH240">
        <v>0</v>
      </c>
      <c r="DI240">
        <v>0</v>
      </c>
      <c r="DJ240">
        <v>-17941</v>
      </c>
      <c r="DK240">
        <v>0</v>
      </c>
      <c r="DL240">
        <v>0</v>
      </c>
      <c r="DM240">
        <v>0</v>
      </c>
      <c r="DN240">
        <v>-17941</v>
      </c>
      <c r="DO240">
        <v>0</v>
      </c>
      <c r="DP240">
        <v>-17941</v>
      </c>
      <c r="DQ240">
        <v>107267164</v>
      </c>
      <c r="DR240">
        <v>0</v>
      </c>
      <c r="DS240">
        <v>107267164</v>
      </c>
    </row>
    <row r="241" spans="1:123" ht="12.75" x14ac:dyDescent="0.2">
      <c r="A241" s="468">
        <v>234</v>
      </c>
      <c r="B241" s="473" t="s">
        <v>347</v>
      </c>
      <c r="C241" s="403" t="s">
        <v>904</v>
      </c>
      <c r="D241" s="474" t="s">
        <v>907</v>
      </c>
      <c r="E241" s="480" t="s">
        <v>346</v>
      </c>
      <c r="F241" t="s">
        <v>926</v>
      </c>
      <c r="G241">
        <v>264974611</v>
      </c>
      <c r="H241">
        <v>0</v>
      </c>
      <c r="I241">
        <v>264974611</v>
      </c>
      <c r="J241">
        <v>46.6</v>
      </c>
      <c r="K241">
        <v>123478169</v>
      </c>
      <c r="L241">
        <v>0</v>
      </c>
      <c r="M241">
        <v>276267</v>
      </c>
      <c r="N241">
        <v>0</v>
      </c>
      <c r="O241">
        <v>123754436</v>
      </c>
      <c r="P241">
        <v>0</v>
      </c>
      <c r="Q241">
        <v>123754436</v>
      </c>
      <c r="R241">
        <v>-2156440</v>
      </c>
      <c r="S241">
        <v>0</v>
      </c>
      <c r="T241">
        <v>-2156440</v>
      </c>
      <c r="U241">
        <v>9548267</v>
      </c>
      <c r="V241">
        <v>0</v>
      </c>
      <c r="W241">
        <v>9548267</v>
      </c>
      <c r="X241">
        <v>7391827</v>
      </c>
      <c r="Y241">
        <v>0</v>
      </c>
      <c r="Z241">
        <v>-10909</v>
      </c>
      <c r="AA241">
        <v>0</v>
      </c>
      <c r="AB241">
        <v>7380918</v>
      </c>
      <c r="AC241">
        <v>0</v>
      </c>
      <c r="AD241">
        <v>7380918</v>
      </c>
      <c r="AE241">
        <v>-7380918</v>
      </c>
      <c r="AF241">
        <v>0</v>
      </c>
      <c r="AG241">
        <v>-7380918</v>
      </c>
      <c r="AH241">
        <v>-3348887</v>
      </c>
      <c r="AI241">
        <v>0</v>
      </c>
      <c r="AJ241">
        <v>-3348887</v>
      </c>
      <c r="AK241">
        <v>-3000</v>
      </c>
      <c r="AL241">
        <v>0</v>
      </c>
      <c r="AM241">
        <v>-3000</v>
      </c>
      <c r="AN241">
        <v>2842554</v>
      </c>
      <c r="AO241">
        <v>0</v>
      </c>
      <c r="AP241">
        <v>2842554</v>
      </c>
      <c r="AQ241">
        <v>-506333</v>
      </c>
      <c r="AR241">
        <v>0</v>
      </c>
      <c r="AS241">
        <v>-506333</v>
      </c>
      <c r="AT241">
        <v>-5226139</v>
      </c>
      <c r="AU241">
        <v>0</v>
      </c>
      <c r="AV241">
        <v>-5226139</v>
      </c>
      <c r="AW241">
        <v>-112640</v>
      </c>
      <c r="AX241">
        <v>0</v>
      </c>
      <c r="AY241">
        <v>-112640</v>
      </c>
      <c r="AZ241">
        <v>-1389</v>
      </c>
      <c r="BA241">
        <v>0</v>
      </c>
      <c r="BB241">
        <v>-1389</v>
      </c>
      <c r="BC241">
        <v>-5846501</v>
      </c>
      <c r="BD241">
        <v>0</v>
      </c>
      <c r="BE241">
        <v>-416339</v>
      </c>
      <c r="BF241">
        <v>0</v>
      </c>
      <c r="BG241">
        <v>-6262840</v>
      </c>
      <c r="BH241">
        <v>0</v>
      </c>
      <c r="BI241">
        <v>-6262840</v>
      </c>
      <c r="BJ241">
        <v>-148770</v>
      </c>
      <c r="BK241">
        <v>0</v>
      </c>
      <c r="BL241">
        <v>-148770</v>
      </c>
      <c r="BM241">
        <v>-3047094</v>
      </c>
      <c r="BN241">
        <v>0</v>
      </c>
      <c r="BO241">
        <v>-3047094</v>
      </c>
      <c r="BP241">
        <v>-3195864</v>
      </c>
      <c r="BQ241">
        <v>0</v>
      </c>
      <c r="BR241">
        <v>-219244</v>
      </c>
      <c r="BS241">
        <v>0</v>
      </c>
      <c r="BT241">
        <v>-3415108</v>
      </c>
      <c r="BU241">
        <v>0</v>
      </c>
      <c r="BV241">
        <v>-3415108</v>
      </c>
      <c r="BW241">
        <v>-63041</v>
      </c>
      <c r="BX241">
        <v>0</v>
      </c>
      <c r="BY241">
        <v>-63041</v>
      </c>
      <c r="BZ241">
        <v>-387754</v>
      </c>
      <c r="CA241">
        <v>0</v>
      </c>
      <c r="CB241">
        <v>-387754</v>
      </c>
      <c r="CC241">
        <v>0</v>
      </c>
      <c r="CD241">
        <v>0</v>
      </c>
      <c r="CE241">
        <v>0</v>
      </c>
      <c r="CF241">
        <v>0</v>
      </c>
      <c r="CG241">
        <v>0</v>
      </c>
      <c r="CH241">
        <v>0</v>
      </c>
      <c r="CI241">
        <v>0</v>
      </c>
      <c r="CJ241">
        <v>0</v>
      </c>
      <c r="CK241">
        <v>0</v>
      </c>
      <c r="CL241">
        <v>0</v>
      </c>
      <c r="CM241">
        <v>0</v>
      </c>
      <c r="CN241">
        <v>0</v>
      </c>
      <c r="CO241">
        <v>0</v>
      </c>
      <c r="CP241">
        <v>0</v>
      </c>
      <c r="CQ241">
        <v>-450795</v>
      </c>
      <c r="CR241">
        <v>0</v>
      </c>
      <c r="CS241">
        <v>0</v>
      </c>
      <c r="CT241">
        <v>0</v>
      </c>
      <c r="CU241">
        <v>-450795</v>
      </c>
      <c r="CV241">
        <v>0</v>
      </c>
      <c r="CW241">
        <v>-450795</v>
      </c>
      <c r="CX241">
        <v>-1432</v>
      </c>
      <c r="CY241">
        <v>0</v>
      </c>
      <c r="CZ241">
        <v>-1432</v>
      </c>
      <c r="DA241">
        <v>-2891</v>
      </c>
      <c r="DB241">
        <v>0</v>
      </c>
      <c r="DC241">
        <v>-2891</v>
      </c>
      <c r="DD241">
        <v>-1389</v>
      </c>
      <c r="DE241">
        <v>0</v>
      </c>
      <c r="DF241">
        <v>-1389</v>
      </c>
      <c r="DG241">
        <v>0</v>
      </c>
      <c r="DH241">
        <v>0</v>
      </c>
      <c r="DI241">
        <v>0</v>
      </c>
      <c r="DJ241">
        <v>-5712</v>
      </c>
      <c r="DK241">
        <v>0</v>
      </c>
      <c r="DL241">
        <v>0</v>
      </c>
      <c r="DM241">
        <v>0</v>
      </c>
      <c r="DN241">
        <v>-5712</v>
      </c>
      <c r="DO241">
        <v>0</v>
      </c>
      <c r="DP241">
        <v>-5712</v>
      </c>
      <c r="DQ241">
        <v>121000899</v>
      </c>
      <c r="DR241">
        <v>0</v>
      </c>
      <c r="DS241">
        <v>121000899</v>
      </c>
    </row>
    <row r="242" spans="1:123" ht="12.75" x14ac:dyDescent="0.2">
      <c r="A242" s="468">
        <v>235</v>
      </c>
      <c r="B242" s="473" t="s">
        <v>349</v>
      </c>
      <c r="C242" s="403" t="s">
        <v>897</v>
      </c>
      <c r="D242" s="474" t="s">
        <v>898</v>
      </c>
      <c r="E242" s="480" t="s">
        <v>348</v>
      </c>
      <c r="F242" t="s">
        <v>926</v>
      </c>
      <c r="G242">
        <v>77464251</v>
      </c>
      <c r="H242">
        <v>0</v>
      </c>
      <c r="I242">
        <v>77464251</v>
      </c>
      <c r="J242">
        <v>46.6</v>
      </c>
      <c r="K242">
        <v>36098341</v>
      </c>
      <c r="L242">
        <v>0</v>
      </c>
      <c r="M242">
        <v>0</v>
      </c>
      <c r="N242">
        <v>0</v>
      </c>
      <c r="O242">
        <v>36098341</v>
      </c>
      <c r="P242">
        <v>0</v>
      </c>
      <c r="Q242">
        <v>36098341</v>
      </c>
      <c r="R242">
        <v>-1092009</v>
      </c>
      <c r="S242">
        <v>0</v>
      </c>
      <c r="T242">
        <v>-1092009</v>
      </c>
      <c r="U242">
        <v>1314760</v>
      </c>
      <c r="V242">
        <v>0</v>
      </c>
      <c r="W242">
        <v>1314760</v>
      </c>
      <c r="X242">
        <v>222751</v>
      </c>
      <c r="Y242">
        <v>0</v>
      </c>
      <c r="Z242">
        <v>0</v>
      </c>
      <c r="AA242">
        <v>0</v>
      </c>
      <c r="AB242">
        <v>222751</v>
      </c>
      <c r="AC242">
        <v>0</v>
      </c>
      <c r="AD242">
        <v>222751</v>
      </c>
      <c r="AE242">
        <v>-222751</v>
      </c>
      <c r="AF242">
        <v>0</v>
      </c>
      <c r="AG242">
        <v>-222751</v>
      </c>
      <c r="AH242">
        <v>-1369710</v>
      </c>
      <c r="AI242">
        <v>0</v>
      </c>
      <c r="AJ242">
        <v>-1369710</v>
      </c>
      <c r="AK242">
        <v>-1451</v>
      </c>
      <c r="AL242">
        <v>0</v>
      </c>
      <c r="AM242">
        <v>-1451</v>
      </c>
      <c r="AN242">
        <v>747672</v>
      </c>
      <c r="AO242">
        <v>0</v>
      </c>
      <c r="AP242">
        <v>747672</v>
      </c>
      <c r="AQ242">
        <v>-622038</v>
      </c>
      <c r="AR242">
        <v>0</v>
      </c>
      <c r="AS242">
        <v>-622038</v>
      </c>
      <c r="AT242">
        <v>-2072591</v>
      </c>
      <c r="AU242">
        <v>0</v>
      </c>
      <c r="AV242">
        <v>-2072591</v>
      </c>
      <c r="AW242">
        <v>-53589</v>
      </c>
      <c r="AX242">
        <v>0</v>
      </c>
      <c r="AY242">
        <v>-53589</v>
      </c>
      <c r="AZ242">
        <v>-1197</v>
      </c>
      <c r="BA242">
        <v>0</v>
      </c>
      <c r="BB242">
        <v>-1197</v>
      </c>
      <c r="BC242">
        <v>-2749415</v>
      </c>
      <c r="BD242">
        <v>0</v>
      </c>
      <c r="BE242">
        <v>0</v>
      </c>
      <c r="BF242">
        <v>0</v>
      </c>
      <c r="BG242">
        <v>-2749415</v>
      </c>
      <c r="BH242">
        <v>0</v>
      </c>
      <c r="BI242">
        <v>-2749415</v>
      </c>
      <c r="BJ242">
        <v>0</v>
      </c>
      <c r="BK242">
        <v>0</v>
      </c>
      <c r="BL242">
        <v>0</v>
      </c>
      <c r="BM242">
        <v>-1662572</v>
      </c>
      <c r="BN242">
        <v>0</v>
      </c>
      <c r="BO242">
        <v>-1662572</v>
      </c>
      <c r="BP242">
        <v>-1662572</v>
      </c>
      <c r="BQ242">
        <v>0</v>
      </c>
      <c r="BR242">
        <v>0</v>
      </c>
      <c r="BS242">
        <v>0</v>
      </c>
      <c r="BT242">
        <v>-1662572</v>
      </c>
      <c r="BU242">
        <v>0</v>
      </c>
      <c r="BV242">
        <v>-1662572</v>
      </c>
      <c r="BW242">
        <v>-21291</v>
      </c>
      <c r="BX242">
        <v>0</v>
      </c>
      <c r="BY242">
        <v>-21291</v>
      </c>
      <c r="BZ242">
        <v>-28740</v>
      </c>
      <c r="CA242">
        <v>0</v>
      </c>
      <c r="CB242">
        <v>-28740</v>
      </c>
      <c r="CC242">
        <v>0</v>
      </c>
      <c r="CD242">
        <v>0</v>
      </c>
      <c r="CE242">
        <v>0</v>
      </c>
      <c r="CF242">
        <v>0</v>
      </c>
      <c r="CG242">
        <v>0</v>
      </c>
      <c r="CH242">
        <v>0</v>
      </c>
      <c r="CI242">
        <v>0</v>
      </c>
      <c r="CJ242">
        <v>0</v>
      </c>
      <c r="CK242">
        <v>0</v>
      </c>
      <c r="CL242">
        <v>0</v>
      </c>
      <c r="CM242">
        <v>0</v>
      </c>
      <c r="CN242">
        <v>0</v>
      </c>
      <c r="CO242">
        <v>0</v>
      </c>
      <c r="CP242">
        <v>0</v>
      </c>
      <c r="CQ242">
        <v>-50031</v>
      </c>
      <c r="CR242">
        <v>0</v>
      </c>
      <c r="CS242">
        <v>0</v>
      </c>
      <c r="CT242">
        <v>0</v>
      </c>
      <c r="CU242">
        <v>-50031</v>
      </c>
      <c r="CV242">
        <v>0</v>
      </c>
      <c r="CW242">
        <v>-50031</v>
      </c>
      <c r="CX242">
        <v>0</v>
      </c>
      <c r="CY242">
        <v>0</v>
      </c>
      <c r="CZ242">
        <v>0</v>
      </c>
      <c r="DA242">
        <v>0</v>
      </c>
      <c r="DB242">
        <v>0</v>
      </c>
      <c r="DC242">
        <v>0</v>
      </c>
      <c r="DD242">
        <v>0</v>
      </c>
      <c r="DE242">
        <v>0</v>
      </c>
      <c r="DF242">
        <v>0</v>
      </c>
      <c r="DG242">
        <v>0</v>
      </c>
      <c r="DH242">
        <v>0</v>
      </c>
      <c r="DI242">
        <v>0</v>
      </c>
      <c r="DJ242">
        <v>0</v>
      </c>
      <c r="DK242">
        <v>0</v>
      </c>
      <c r="DL242">
        <v>0</v>
      </c>
      <c r="DM242">
        <v>0</v>
      </c>
      <c r="DN242">
        <v>0</v>
      </c>
      <c r="DO242">
        <v>0</v>
      </c>
      <c r="DP242">
        <v>0</v>
      </c>
      <c r="DQ242">
        <v>31859074</v>
      </c>
      <c r="DR242">
        <v>0</v>
      </c>
      <c r="DS242">
        <v>31859074</v>
      </c>
    </row>
    <row r="243" spans="1:123" ht="12.75" x14ac:dyDescent="0.2">
      <c r="A243" s="468">
        <v>236</v>
      </c>
      <c r="B243" s="473" t="s">
        <v>351</v>
      </c>
      <c r="C243" s="403" t="s">
        <v>897</v>
      </c>
      <c r="D243" s="474" t="s">
        <v>901</v>
      </c>
      <c r="E243" s="480" t="s">
        <v>350</v>
      </c>
      <c r="F243" t="s">
        <v>926</v>
      </c>
      <c r="G243">
        <v>185654834</v>
      </c>
      <c r="H243">
        <v>1561500</v>
      </c>
      <c r="I243">
        <v>187216334</v>
      </c>
      <c r="J243">
        <v>46.6</v>
      </c>
      <c r="K243">
        <v>86515153</v>
      </c>
      <c r="L243">
        <v>727659</v>
      </c>
      <c r="M243">
        <v>0</v>
      </c>
      <c r="N243">
        <v>115568</v>
      </c>
      <c r="O243">
        <v>86515153</v>
      </c>
      <c r="P243">
        <v>843227</v>
      </c>
      <c r="Q243">
        <v>87358380</v>
      </c>
      <c r="R243">
        <v>-2369164</v>
      </c>
      <c r="S243">
        <v>0</v>
      </c>
      <c r="T243">
        <v>-2369164</v>
      </c>
      <c r="U243">
        <v>2423029</v>
      </c>
      <c r="V243">
        <v>0</v>
      </c>
      <c r="W243">
        <v>2423029</v>
      </c>
      <c r="X243">
        <v>53865</v>
      </c>
      <c r="Y243">
        <v>0</v>
      </c>
      <c r="Z243">
        <v>0</v>
      </c>
      <c r="AA243">
        <v>0</v>
      </c>
      <c r="AB243">
        <v>53865</v>
      </c>
      <c r="AC243">
        <v>0</v>
      </c>
      <c r="AD243">
        <v>53865</v>
      </c>
      <c r="AE243">
        <v>-53865</v>
      </c>
      <c r="AF243">
        <v>0</v>
      </c>
      <c r="AG243">
        <v>-53865</v>
      </c>
      <c r="AH243">
        <v>-6325523</v>
      </c>
      <c r="AI243">
        <v>0</v>
      </c>
      <c r="AJ243">
        <v>-6325523</v>
      </c>
      <c r="AK243">
        <v>-18741</v>
      </c>
      <c r="AL243">
        <v>0</v>
      </c>
      <c r="AM243">
        <v>-18741</v>
      </c>
      <c r="AN243">
        <v>2106690</v>
      </c>
      <c r="AO243">
        <v>23523</v>
      </c>
      <c r="AP243">
        <v>2130213</v>
      </c>
      <c r="AQ243">
        <v>-4218833</v>
      </c>
      <c r="AR243">
        <v>23523</v>
      </c>
      <c r="AS243">
        <v>-4195310</v>
      </c>
      <c r="AT243">
        <v>-10391837</v>
      </c>
      <c r="AU243">
        <v>0</v>
      </c>
      <c r="AV243">
        <v>-10391837</v>
      </c>
      <c r="AW243">
        <v>-27605</v>
      </c>
      <c r="AX243">
        <v>0</v>
      </c>
      <c r="AY243">
        <v>-27605</v>
      </c>
      <c r="AZ243">
        <v>-73004</v>
      </c>
      <c r="BA243">
        <v>0</v>
      </c>
      <c r="BB243">
        <v>-73004</v>
      </c>
      <c r="BC243">
        <v>-14711279</v>
      </c>
      <c r="BD243">
        <v>23523</v>
      </c>
      <c r="BE243">
        <v>0</v>
      </c>
      <c r="BF243">
        <v>0</v>
      </c>
      <c r="BG243">
        <v>-14711279</v>
      </c>
      <c r="BH243">
        <v>23523</v>
      </c>
      <c r="BI243">
        <v>-14687756</v>
      </c>
      <c r="BJ243">
        <v>0</v>
      </c>
      <c r="BK243">
        <v>0</v>
      </c>
      <c r="BL243">
        <v>0</v>
      </c>
      <c r="BM243">
        <v>-796427</v>
      </c>
      <c r="BN243">
        <v>0</v>
      </c>
      <c r="BO243">
        <v>-796427</v>
      </c>
      <c r="BP243">
        <v>-796427</v>
      </c>
      <c r="BQ243">
        <v>0</v>
      </c>
      <c r="BR243">
        <v>0</v>
      </c>
      <c r="BS243">
        <v>0</v>
      </c>
      <c r="BT243">
        <v>-796427</v>
      </c>
      <c r="BU243">
        <v>0</v>
      </c>
      <c r="BV243">
        <v>-796427</v>
      </c>
      <c r="BW243">
        <v>-100751</v>
      </c>
      <c r="BX243">
        <v>0</v>
      </c>
      <c r="BY243">
        <v>-100751</v>
      </c>
      <c r="BZ243">
        <v>-44585</v>
      </c>
      <c r="CA243">
        <v>0</v>
      </c>
      <c r="CB243">
        <v>-44585</v>
      </c>
      <c r="CC243">
        <v>0</v>
      </c>
      <c r="CD243">
        <v>0</v>
      </c>
      <c r="CE243">
        <v>0</v>
      </c>
      <c r="CF243">
        <v>0</v>
      </c>
      <c r="CG243">
        <v>0</v>
      </c>
      <c r="CH243">
        <v>0</v>
      </c>
      <c r="CI243">
        <v>-22983</v>
      </c>
      <c r="CJ243">
        <v>0</v>
      </c>
      <c r="CK243">
        <v>-22983</v>
      </c>
      <c r="CL243">
        <v>0</v>
      </c>
      <c r="CM243">
        <v>-165000</v>
      </c>
      <c r="CN243">
        <v>-165000</v>
      </c>
      <c r="CO243">
        <v>-165000</v>
      </c>
      <c r="CP243">
        <v>0</v>
      </c>
      <c r="CQ243">
        <v>-168319</v>
      </c>
      <c r="CR243">
        <v>-165000</v>
      </c>
      <c r="CS243">
        <v>0</v>
      </c>
      <c r="CT243">
        <v>0</v>
      </c>
      <c r="CU243">
        <v>-168319</v>
      </c>
      <c r="CV243">
        <v>-165000</v>
      </c>
      <c r="CW243">
        <v>-333319</v>
      </c>
      <c r="CX243">
        <v>-20051</v>
      </c>
      <c r="CY243">
        <v>0</v>
      </c>
      <c r="CZ243">
        <v>-20051</v>
      </c>
      <c r="DA243">
        <v>0</v>
      </c>
      <c r="DB243">
        <v>0</v>
      </c>
      <c r="DC243">
        <v>0</v>
      </c>
      <c r="DD243">
        <v>-73004</v>
      </c>
      <c r="DE243">
        <v>0</v>
      </c>
      <c r="DF243">
        <v>-73004</v>
      </c>
      <c r="DG243">
        <v>-1500</v>
      </c>
      <c r="DH243">
        <v>0</v>
      </c>
      <c r="DI243">
        <v>-1500</v>
      </c>
      <c r="DJ243">
        <v>-94555</v>
      </c>
      <c r="DK243">
        <v>0</v>
      </c>
      <c r="DL243">
        <v>0</v>
      </c>
      <c r="DM243">
        <v>0</v>
      </c>
      <c r="DN243">
        <v>-94555</v>
      </c>
      <c r="DO243">
        <v>0</v>
      </c>
      <c r="DP243">
        <v>-94555</v>
      </c>
      <c r="DQ243">
        <v>70798438</v>
      </c>
      <c r="DR243">
        <v>701750</v>
      </c>
      <c r="DS243">
        <v>71500188</v>
      </c>
    </row>
    <row r="244" spans="1:123" ht="12.75" x14ac:dyDescent="0.2">
      <c r="A244" s="468">
        <v>237</v>
      </c>
      <c r="B244" s="473" t="s">
        <v>353</v>
      </c>
      <c r="C244" s="403" t="s">
        <v>897</v>
      </c>
      <c r="D244" s="474" t="s">
        <v>900</v>
      </c>
      <c r="E244" s="480" t="s">
        <v>352</v>
      </c>
      <c r="F244" t="s">
        <v>926</v>
      </c>
      <c r="G244">
        <v>62097411</v>
      </c>
      <c r="H244">
        <v>0</v>
      </c>
      <c r="I244">
        <v>62097411</v>
      </c>
      <c r="J244">
        <v>46.6</v>
      </c>
      <c r="K244">
        <v>28937394</v>
      </c>
      <c r="L244">
        <v>0</v>
      </c>
      <c r="M244">
        <v>0</v>
      </c>
      <c r="N244">
        <v>0</v>
      </c>
      <c r="O244">
        <v>28937394</v>
      </c>
      <c r="P244">
        <v>0</v>
      </c>
      <c r="Q244">
        <v>28937394</v>
      </c>
      <c r="R244">
        <v>-1366642</v>
      </c>
      <c r="S244">
        <v>0</v>
      </c>
      <c r="T244">
        <v>-1366642</v>
      </c>
      <c r="U244">
        <v>700681</v>
      </c>
      <c r="V244">
        <v>0</v>
      </c>
      <c r="W244">
        <v>700681</v>
      </c>
      <c r="X244">
        <v>-665961</v>
      </c>
      <c r="Y244">
        <v>0</v>
      </c>
      <c r="Z244">
        <v>0</v>
      </c>
      <c r="AA244">
        <v>0</v>
      </c>
      <c r="AB244">
        <v>-665961</v>
      </c>
      <c r="AC244">
        <v>0</v>
      </c>
      <c r="AD244">
        <v>-665961</v>
      </c>
      <c r="AE244">
        <v>665961</v>
      </c>
      <c r="AF244">
        <v>0</v>
      </c>
      <c r="AG244">
        <v>665961</v>
      </c>
      <c r="AH244">
        <v>-1901449</v>
      </c>
      <c r="AI244">
        <v>0</v>
      </c>
      <c r="AJ244">
        <v>-1901449</v>
      </c>
      <c r="AK244">
        <v>-6198</v>
      </c>
      <c r="AL244">
        <v>0</v>
      </c>
      <c r="AM244">
        <v>-6198</v>
      </c>
      <c r="AN244">
        <v>589358</v>
      </c>
      <c r="AO244">
        <v>0</v>
      </c>
      <c r="AP244">
        <v>589358</v>
      </c>
      <c r="AQ244">
        <v>-1312091</v>
      </c>
      <c r="AR244">
        <v>0</v>
      </c>
      <c r="AS244">
        <v>-1312091</v>
      </c>
      <c r="AT244">
        <v>-1325081</v>
      </c>
      <c r="AU244">
        <v>0</v>
      </c>
      <c r="AV244">
        <v>-1325081</v>
      </c>
      <c r="AW244">
        <v>-33731</v>
      </c>
      <c r="AX244">
        <v>0</v>
      </c>
      <c r="AY244">
        <v>-33731</v>
      </c>
      <c r="AZ244">
        <v>-23186</v>
      </c>
      <c r="BA244">
        <v>0</v>
      </c>
      <c r="BB244">
        <v>-23186</v>
      </c>
      <c r="BC244">
        <v>-2694089</v>
      </c>
      <c r="BD244">
        <v>0</v>
      </c>
      <c r="BE244">
        <v>0</v>
      </c>
      <c r="BF244">
        <v>0</v>
      </c>
      <c r="BG244">
        <v>-2694089</v>
      </c>
      <c r="BH244">
        <v>0</v>
      </c>
      <c r="BI244">
        <v>-2694089</v>
      </c>
      <c r="BJ244">
        <v>-400000</v>
      </c>
      <c r="BK244">
        <v>0</v>
      </c>
      <c r="BL244">
        <v>-400000</v>
      </c>
      <c r="BM244">
        <v>-571178</v>
      </c>
      <c r="BN244">
        <v>0</v>
      </c>
      <c r="BO244">
        <v>-571178</v>
      </c>
      <c r="BP244">
        <v>-971178</v>
      </c>
      <c r="BQ244">
        <v>0</v>
      </c>
      <c r="BR244">
        <v>0</v>
      </c>
      <c r="BS244">
        <v>0</v>
      </c>
      <c r="BT244">
        <v>-971178</v>
      </c>
      <c r="BU244">
        <v>0</v>
      </c>
      <c r="BV244">
        <v>-971178</v>
      </c>
      <c r="BW244">
        <v>-46040</v>
      </c>
      <c r="BX244">
        <v>0</v>
      </c>
      <c r="BY244">
        <v>-46040</v>
      </c>
      <c r="BZ244">
        <v>-500</v>
      </c>
      <c r="CA244">
        <v>0</v>
      </c>
      <c r="CB244">
        <v>-500</v>
      </c>
      <c r="CC244">
        <v>0</v>
      </c>
      <c r="CD244">
        <v>0</v>
      </c>
      <c r="CE244">
        <v>0</v>
      </c>
      <c r="CF244">
        <v>0</v>
      </c>
      <c r="CG244">
        <v>0</v>
      </c>
      <c r="CH244">
        <v>0</v>
      </c>
      <c r="CI244">
        <v>0</v>
      </c>
      <c r="CJ244">
        <v>0</v>
      </c>
      <c r="CK244">
        <v>0</v>
      </c>
      <c r="CL244">
        <v>0</v>
      </c>
      <c r="CM244">
        <v>0</v>
      </c>
      <c r="CN244">
        <v>0</v>
      </c>
      <c r="CO244">
        <v>0</v>
      </c>
      <c r="CP244">
        <v>0</v>
      </c>
      <c r="CQ244">
        <v>-46540</v>
      </c>
      <c r="CR244">
        <v>0</v>
      </c>
      <c r="CS244">
        <v>0</v>
      </c>
      <c r="CT244">
        <v>0</v>
      </c>
      <c r="CU244">
        <v>-46540</v>
      </c>
      <c r="CV244">
        <v>0</v>
      </c>
      <c r="CW244">
        <v>-46540</v>
      </c>
      <c r="CX244">
        <v>0</v>
      </c>
      <c r="CY244">
        <v>0</v>
      </c>
      <c r="CZ244">
        <v>0</v>
      </c>
      <c r="DA244">
        <v>-8417</v>
      </c>
      <c r="DB244">
        <v>0</v>
      </c>
      <c r="DC244">
        <v>-8417</v>
      </c>
      <c r="DD244">
        <v>-23186</v>
      </c>
      <c r="DE244">
        <v>0</v>
      </c>
      <c r="DF244">
        <v>-23186</v>
      </c>
      <c r="DG244">
        <v>0</v>
      </c>
      <c r="DH244">
        <v>0</v>
      </c>
      <c r="DI244">
        <v>0</v>
      </c>
      <c r="DJ244">
        <v>-31603</v>
      </c>
      <c r="DK244">
        <v>0</v>
      </c>
      <c r="DL244">
        <v>0</v>
      </c>
      <c r="DM244">
        <v>0</v>
      </c>
      <c r="DN244">
        <v>-31603</v>
      </c>
      <c r="DO244">
        <v>0</v>
      </c>
      <c r="DP244">
        <v>-31603</v>
      </c>
      <c r="DQ244">
        <v>24528023</v>
      </c>
      <c r="DR244">
        <v>0</v>
      </c>
      <c r="DS244">
        <v>24528023</v>
      </c>
    </row>
    <row r="245" spans="1:123" ht="12.75" x14ac:dyDescent="0.2">
      <c r="A245" s="468">
        <v>238</v>
      </c>
      <c r="B245" s="473" t="s">
        <v>355</v>
      </c>
      <c r="C245" s="403" t="s">
        <v>529</v>
      </c>
      <c r="D245" s="474" t="s">
        <v>906</v>
      </c>
      <c r="E245" s="480" t="s">
        <v>530</v>
      </c>
      <c r="F245" t="s">
        <v>926</v>
      </c>
      <c r="G245">
        <v>320893152</v>
      </c>
      <c r="H245">
        <v>12206925</v>
      </c>
      <c r="I245">
        <v>333100077</v>
      </c>
      <c r="J245">
        <v>46.6</v>
      </c>
      <c r="K245">
        <v>149536209</v>
      </c>
      <c r="L245">
        <v>5688427</v>
      </c>
      <c r="M245">
        <v>2600000</v>
      </c>
      <c r="N245">
        <v>400000</v>
      </c>
      <c r="O245">
        <v>152136209</v>
      </c>
      <c r="P245">
        <v>6088427</v>
      </c>
      <c r="Q245">
        <v>158224636</v>
      </c>
      <c r="R245">
        <v>-2290795</v>
      </c>
      <c r="S245">
        <v>-73662</v>
      </c>
      <c r="T245">
        <v>-2364457</v>
      </c>
      <c r="U245">
        <v>9498416</v>
      </c>
      <c r="V245">
        <v>8828</v>
      </c>
      <c r="W245">
        <v>9507244</v>
      </c>
      <c r="X245">
        <v>7207621</v>
      </c>
      <c r="Y245">
        <v>-64834</v>
      </c>
      <c r="Z245">
        <v>0</v>
      </c>
      <c r="AA245">
        <v>0</v>
      </c>
      <c r="AB245">
        <v>7207621</v>
      </c>
      <c r="AC245">
        <v>-64834</v>
      </c>
      <c r="AD245">
        <v>7142787</v>
      </c>
      <c r="AE245">
        <v>-7207621</v>
      </c>
      <c r="AF245">
        <v>64834</v>
      </c>
      <c r="AG245">
        <v>-7142787</v>
      </c>
      <c r="AH245">
        <v>-4869742</v>
      </c>
      <c r="AI245">
        <v>-11769</v>
      </c>
      <c r="AJ245">
        <v>-4881511</v>
      </c>
      <c r="AK245">
        <v>-36109</v>
      </c>
      <c r="AL245">
        <v>0</v>
      </c>
      <c r="AM245">
        <v>-36109</v>
      </c>
      <c r="AN245">
        <v>3470593</v>
      </c>
      <c r="AO245">
        <v>155311</v>
      </c>
      <c r="AP245">
        <v>3625904</v>
      </c>
      <c r="AQ245">
        <v>-1399149</v>
      </c>
      <c r="AR245">
        <v>143542</v>
      </c>
      <c r="AS245">
        <v>-1255607</v>
      </c>
      <c r="AT245">
        <v>-8947669</v>
      </c>
      <c r="AU245">
        <v>0</v>
      </c>
      <c r="AV245">
        <v>-8947669</v>
      </c>
      <c r="AW245">
        <v>-77866</v>
      </c>
      <c r="AX245">
        <v>0</v>
      </c>
      <c r="AY245">
        <v>-77866</v>
      </c>
      <c r="AZ245">
        <v>-28990</v>
      </c>
      <c r="BA245">
        <v>0</v>
      </c>
      <c r="BB245">
        <v>-28990</v>
      </c>
      <c r="BC245">
        <v>-10453674</v>
      </c>
      <c r="BD245">
        <v>143542</v>
      </c>
      <c r="BE245">
        <v>0</v>
      </c>
      <c r="BF245">
        <v>0</v>
      </c>
      <c r="BG245">
        <v>-10453674</v>
      </c>
      <c r="BH245">
        <v>143542</v>
      </c>
      <c r="BI245">
        <v>-10310132</v>
      </c>
      <c r="BJ245">
        <v>0</v>
      </c>
      <c r="BK245">
        <v>0</v>
      </c>
      <c r="BL245">
        <v>0</v>
      </c>
      <c r="BM245">
        <v>-2357642</v>
      </c>
      <c r="BN245">
        <v>0</v>
      </c>
      <c r="BO245">
        <v>-2357642</v>
      </c>
      <c r="BP245">
        <v>-2357642</v>
      </c>
      <c r="BQ245">
        <v>0</v>
      </c>
      <c r="BR245">
        <v>0</v>
      </c>
      <c r="BS245">
        <v>0</v>
      </c>
      <c r="BT245">
        <v>-2357642</v>
      </c>
      <c r="BU245">
        <v>0</v>
      </c>
      <c r="BV245">
        <v>-2357642</v>
      </c>
      <c r="BW245">
        <v>-74434</v>
      </c>
      <c r="BX245">
        <v>0</v>
      </c>
      <c r="BY245">
        <v>-74434</v>
      </c>
      <c r="BZ245">
        <v>-24459</v>
      </c>
      <c r="CA245">
        <v>0</v>
      </c>
      <c r="CB245">
        <v>-24459</v>
      </c>
      <c r="CC245">
        <v>0</v>
      </c>
      <c r="CD245">
        <v>0</v>
      </c>
      <c r="CE245">
        <v>0</v>
      </c>
      <c r="CF245">
        <v>-27111</v>
      </c>
      <c r="CG245">
        <v>0</v>
      </c>
      <c r="CH245">
        <v>-27111</v>
      </c>
      <c r="CI245">
        <v>-20181</v>
      </c>
      <c r="CJ245">
        <v>0</v>
      </c>
      <c r="CK245">
        <v>-20181</v>
      </c>
      <c r="CL245">
        <v>0</v>
      </c>
      <c r="CM245">
        <v>0</v>
      </c>
      <c r="CN245">
        <v>0</v>
      </c>
      <c r="CO245">
        <v>0</v>
      </c>
      <c r="CP245">
        <v>0</v>
      </c>
      <c r="CQ245">
        <v>-146185</v>
      </c>
      <c r="CR245">
        <v>0</v>
      </c>
      <c r="CS245">
        <v>0</v>
      </c>
      <c r="CT245">
        <v>0</v>
      </c>
      <c r="CU245">
        <v>-146185</v>
      </c>
      <c r="CV245">
        <v>0</v>
      </c>
      <c r="CW245">
        <v>-146185</v>
      </c>
      <c r="CX245">
        <v>0</v>
      </c>
      <c r="CY245">
        <v>0</v>
      </c>
      <c r="CZ245">
        <v>0</v>
      </c>
      <c r="DA245">
        <v>-8213</v>
      </c>
      <c r="DB245">
        <v>0</v>
      </c>
      <c r="DC245">
        <v>-8213</v>
      </c>
      <c r="DD245">
        <v>0</v>
      </c>
      <c r="DE245">
        <v>0</v>
      </c>
      <c r="DF245">
        <v>0</v>
      </c>
      <c r="DG245">
        <v>0</v>
      </c>
      <c r="DH245">
        <v>0</v>
      </c>
      <c r="DI245">
        <v>0</v>
      </c>
      <c r="DJ245">
        <v>-8213</v>
      </c>
      <c r="DK245">
        <v>0</v>
      </c>
      <c r="DL245">
        <v>0</v>
      </c>
      <c r="DM245">
        <v>0</v>
      </c>
      <c r="DN245">
        <v>-8213</v>
      </c>
      <c r="DO245">
        <v>0</v>
      </c>
      <c r="DP245">
        <v>-8213</v>
      </c>
      <c r="DQ245">
        <v>146378116</v>
      </c>
      <c r="DR245">
        <v>6167135</v>
      </c>
      <c r="DS245">
        <v>152545251</v>
      </c>
    </row>
    <row r="246" spans="1:123" ht="12.75" x14ac:dyDescent="0.2">
      <c r="A246" s="468">
        <v>239</v>
      </c>
      <c r="B246" s="473" t="s">
        <v>357</v>
      </c>
      <c r="C246" s="403" t="s">
        <v>897</v>
      </c>
      <c r="D246" s="474" t="s">
        <v>906</v>
      </c>
      <c r="E246" s="480" t="s">
        <v>356</v>
      </c>
      <c r="F246" t="s">
        <v>926</v>
      </c>
      <c r="G246">
        <v>86652382</v>
      </c>
      <c r="H246">
        <v>0</v>
      </c>
      <c r="I246">
        <v>86652382</v>
      </c>
      <c r="J246">
        <v>46.6</v>
      </c>
      <c r="K246">
        <v>40380010</v>
      </c>
      <c r="L246">
        <v>0</v>
      </c>
      <c r="M246">
        <v>0</v>
      </c>
      <c r="N246">
        <v>0</v>
      </c>
      <c r="O246">
        <v>40380010</v>
      </c>
      <c r="P246">
        <v>0</v>
      </c>
      <c r="Q246">
        <v>40380010</v>
      </c>
      <c r="R246">
        <v>-1801899</v>
      </c>
      <c r="S246">
        <v>0</v>
      </c>
      <c r="T246">
        <v>-1801899</v>
      </c>
      <c r="U246">
        <v>2369642</v>
      </c>
      <c r="V246">
        <v>0</v>
      </c>
      <c r="W246">
        <v>2369642</v>
      </c>
      <c r="X246">
        <v>567743</v>
      </c>
      <c r="Y246">
        <v>0</v>
      </c>
      <c r="Z246">
        <v>0</v>
      </c>
      <c r="AA246">
        <v>0</v>
      </c>
      <c r="AB246">
        <v>567743</v>
      </c>
      <c r="AC246">
        <v>0</v>
      </c>
      <c r="AD246">
        <v>567743</v>
      </c>
      <c r="AE246">
        <v>-567743</v>
      </c>
      <c r="AF246">
        <v>0</v>
      </c>
      <c r="AG246">
        <v>-567743</v>
      </c>
      <c r="AH246">
        <v>-6337857</v>
      </c>
      <c r="AI246">
        <v>0</v>
      </c>
      <c r="AJ246">
        <v>-6337857</v>
      </c>
      <c r="AK246">
        <v>0</v>
      </c>
      <c r="AL246">
        <v>0</v>
      </c>
      <c r="AM246">
        <v>0</v>
      </c>
      <c r="AN246">
        <v>599596</v>
      </c>
      <c r="AO246">
        <v>0</v>
      </c>
      <c r="AP246">
        <v>599596</v>
      </c>
      <c r="AQ246">
        <v>-5738261</v>
      </c>
      <c r="AR246">
        <v>0</v>
      </c>
      <c r="AS246">
        <v>-5738261</v>
      </c>
      <c r="AT246">
        <v>-2761351</v>
      </c>
      <c r="AU246">
        <v>0</v>
      </c>
      <c r="AV246">
        <v>-2761351</v>
      </c>
      <c r="AW246">
        <v>-98048</v>
      </c>
      <c r="AX246">
        <v>0</v>
      </c>
      <c r="AY246">
        <v>-98048</v>
      </c>
      <c r="AZ246">
        <v>-44255</v>
      </c>
      <c r="BA246">
        <v>0</v>
      </c>
      <c r="BB246">
        <v>-44255</v>
      </c>
      <c r="BC246">
        <v>-8641915</v>
      </c>
      <c r="BD246">
        <v>0</v>
      </c>
      <c r="BE246">
        <v>0</v>
      </c>
      <c r="BF246">
        <v>0</v>
      </c>
      <c r="BG246">
        <v>-8641915</v>
      </c>
      <c r="BH246">
        <v>0</v>
      </c>
      <c r="BI246">
        <v>-8641915</v>
      </c>
      <c r="BJ246">
        <v>-250000</v>
      </c>
      <c r="BK246">
        <v>0</v>
      </c>
      <c r="BL246">
        <v>-250000</v>
      </c>
      <c r="BM246">
        <v>-833148</v>
      </c>
      <c r="BN246">
        <v>0</v>
      </c>
      <c r="BO246">
        <v>-833148</v>
      </c>
      <c r="BP246">
        <v>-1083148</v>
      </c>
      <c r="BQ246">
        <v>0</v>
      </c>
      <c r="BR246">
        <v>0</v>
      </c>
      <c r="BS246">
        <v>0</v>
      </c>
      <c r="BT246">
        <v>-1083148</v>
      </c>
      <c r="BU246">
        <v>0</v>
      </c>
      <c r="BV246">
        <v>-1083148</v>
      </c>
      <c r="BW246">
        <v>-205000</v>
      </c>
      <c r="BX246">
        <v>0</v>
      </c>
      <c r="BY246">
        <v>-205000</v>
      </c>
      <c r="BZ246">
        <v>-40000</v>
      </c>
      <c r="CA246">
        <v>0</v>
      </c>
      <c r="CB246">
        <v>-40000</v>
      </c>
      <c r="CC246">
        <v>-15000</v>
      </c>
      <c r="CD246">
        <v>0</v>
      </c>
      <c r="CE246">
        <v>-15000</v>
      </c>
      <c r="CF246">
        <v>0</v>
      </c>
      <c r="CG246">
        <v>0</v>
      </c>
      <c r="CH246">
        <v>0</v>
      </c>
      <c r="CI246">
        <v>0</v>
      </c>
      <c r="CJ246">
        <v>0</v>
      </c>
      <c r="CK246">
        <v>0</v>
      </c>
      <c r="CL246">
        <v>0</v>
      </c>
      <c r="CM246">
        <v>0</v>
      </c>
      <c r="CN246">
        <v>0</v>
      </c>
      <c r="CO246">
        <v>0</v>
      </c>
      <c r="CP246">
        <v>0</v>
      </c>
      <c r="CQ246">
        <v>-260000</v>
      </c>
      <c r="CR246">
        <v>0</v>
      </c>
      <c r="CS246">
        <v>0</v>
      </c>
      <c r="CT246">
        <v>0</v>
      </c>
      <c r="CU246">
        <v>-260000</v>
      </c>
      <c r="CV246">
        <v>0</v>
      </c>
      <c r="CW246">
        <v>-260000</v>
      </c>
      <c r="CX246">
        <v>-40000</v>
      </c>
      <c r="CY246">
        <v>0</v>
      </c>
      <c r="CZ246">
        <v>-40000</v>
      </c>
      <c r="DA246">
        <v>-10000</v>
      </c>
      <c r="DB246">
        <v>0</v>
      </c>
      <c r="DC246">
        <v>-10000</v>
      </c>
      <c r="DD246">
        <v>-44255</v>
      </c>
      <c r="DE246">
        <v>0</v>
      </c>
      <c r="DF246">
        <v>-44255</v>
      </c>
      <c r="DG246">
        <v>0</v>
      </c>
      <c r="DH246">
        <v>0</v>
      </c>
      <c r="DI246">
        <v>0</v>
      </c>
      <c r="DJ246">
        <v>-94255</v>
      </c>
      <c r="DK246">
        <v>0</v>
      </c>
      <c r="DL246">
        <v>0</v>
      </c>
      <c r="DM246">
        <v>0</v>
      </c>
      <c r="DN246">
        <v>-94255</v>
      </c>
      <c r="DO246">
        <v>0</v>
      </c>
      <c r="DP246">
        <v>-94255</v>
      </c>
      <c r="DQ246">
        <v>30868435</v>
      </c>
      <c r="DR246">
        <v>0</v>
      </c>
      <c r="DS246">
        <v>30868435</v>
      </c>
    </row>
    <row r="247" spans="1:123" ht="12.75" x14ac:dyDescent="0.2">
      <c r="A247" s="468">
        <v>240</v>
      </c>
      <c r="B247" s="473" t="s">
        <v>359</v>
      </c>
      <c r="C247" s="403" t="s">
        <v>897</v>
      </c>
      <c r="D247" s="474" t="s">
        <v>900</v>
      </c>
      <c r="E247" s="480" t="s">
        <v>358</v>
      </c>
      <c r="F247" t="s">
        <v>926</v>
      </c>
      <c r="G247">
        <v>59451468</v>
      </c>
      <c r="H247">
        <v>0</v>
      </c>
      <c r="I247">
        <v>59451468</v>
      </c>
      <c r="J247">
        <v>46.6</v>
      </c>
      <c r="K247">
        <v>27704384</v>
      </c>
      <c r="L247">
        <v>0</v>
      </c>
      <c r="M247">
        <v>0</v>
      </c>
      <c r="N247">
        <v>0</v>
      </c>
      <c r="O247">
        <v>27704384</v>
      </c>
      <c r="P247">
        <v>0</v>
      </c>
      <c r="Q247">
        <v>27704384</v>
      </c>
      <c r="R247">
        <v>-1072876</v>
      </c>
      <c r="S247">
        <v>0</v>
      </c>
      <c r="T247">
        <v>-1072876</v>
      </c>
      <c r="U247">
        <v>3807250</v>
      </c>
      <c r="V247">
        <v>0</v>
      </c>
      <c r="W247">
        <v>3807250</v>
      </c>
      <c r="X247">
        <v>2734374</v>
      </c>
      <c r="Y247">
        <v>0</v>
      </c>
      <c r="Z247">
        <v>0</v>
      </c>
      <c r="AA247">
        <v>0</v>
      </c>
      <c r="AB247">
        <v>2734374</v>
      </c>
      <c r="AC247">
        <v>0</v>
      </c>
      <c r="AD247">
        <v>2734374</v>
      </c>
      <c r="AE247">
        <v>-2734374</v>
      </c>
      <c r="AF247">
        <v>0</v>
      </c>
      <c r="AG247">
        <v>-2734374</v>
      </c>
      <c r="AH247">
        <v>-2348335</v>
      </c>
      <c r="AI247">
        <v>0</v>
      </c>
      <c r="AJ247">
        <v>-2348335</v>
      </c>
      <c r="AK247">
        <v>0</v>
      </c>
      <c r="AL247">
        <v>0</v>
      </c>
      <c r="AM247">
        <v>0</v>
      </c>
      <c r="AN247">
        <v>516984</v>
      </c>
      <c r="AO247">
        <v>0</v>
      </c>
      <c r="AP247">
        <v>516984</v>
      </c>
      <c r="AQ247">
        <v>-1831351</v>
      </c>
      <c r="AR247">
        <v>0</v>
      </c>
      <c r="AS247">
        <v>-1831351</v>
      </c>
      <c r="AT247">
        <v>-1279383</v>
      </c>
      <c r="AU247">
        <v>0</v>
      </c>
      <c r="AV247">
        <v>-1279383</v>
      </c>
      <c r="AW247">
        <v>-49788</v>
      </c>
      <c r="AX247">
        <v>0</v>
      </c>
      <c r="AY247">
        <v>-49788</v>
      </c>
      <c r="AZ247">
        <v>-30867</v>
      </c>
      <c r="BA247">
        <v>0</v>
      </c>
      <c r="BB247">
        <v>-30867</v>
      </c>
      <c r="BC247">
        <v>-3191389</v>
      </c>
      <c r="BD247">
        <v>0</v>
      </c>
      <c r="BE247">
        <v>0</v>
      </c>
      <c r="BF247">
        <v>0</v>
      </c>
      <c r="BG247">
        <v>-3191389</v>
      </c>
      <c r="BH247">
        <v>0</v>
      </c>
      <c r="BI247">
        <v>-3191389</v>
      </c>
      <c r="BJ247">
        <v>0</v>
      </c>
      <c r="BK247">
        <v>0</v>
      </c>
      <c r="BL247">
        <v>0</v>
      </c>
      <c r="BM247">
        <v>-244826</v>
      </c>
      <c r="BN247">
        <v>0</v>
      </c>
      <c r="BO247">
        <v>-244826</v>
      </c>
      <c r="BP247">
        <v>-244826</v>
      </c>
      <c r="BQ247">
        <v>0</v>
      </c>
      <c r="BR247">
        <v>0</v>
      </c>
      <c r="BS247">
        <v>0</v>
      </c>
      <c r="BT247">
        <v>-244826</v>
      </c>
      <c r="BU247">
        <v>0</v>
      </c>
      <c r="BV247">
        <v>-244826</v>
      </c>
      <c r="BW247">
        <v>-78003</v>
      </c>
      <c r="BX247">
        <v>0</v>
      </c>
      <c r="BY247">
        <v>-78003</v>
      </c>
      <c r="BZ247">
        <v>-38387</v>
      </c>
      <c r="CA247">
        <v>0</v>
      </c>
      <c r="CB247">
        <v>-38387</v>
      </c>
      <c r="CC247">
        <v>-6566</v>
      </c>
      <c r="CD247">
        <v>0</v>
      </c>
      <c r="CE247">
        <v>-6566</v>
      </c>
      <c r="CF247">
        <v>0</v>
      </c>
      <c r="CG247">
        <v>0</v>
      </c>
      <c r="CH247">
        <v>0</v>
      </c>
      <c r="CI247">
        <v>0</v>
      </c>
      <c r="CJ247">
        <v>0</v>
      </c>
      <c r="CK247">
        <v>0</v>
      </c>
      <c r="CL247">
        <v>0</v>
      </c>
      <c r="CM247">
        <v>0</v>
      </c>
      <c r="CN247">
        <v>0</v>
      </c>
      <c r="CO247">
        <v>0</v>
      </c>
      <c r="CP247">
        <v>0</v>
      </c>
      <c r="CQ247">
        <v>-122956</v>
      </c>
      <c r="CR247">
        <v>0</v>
      </c>
      <c r="CS247">
        <v>0</v>
      </c>
      <c r="CT247">
        <v>0</v>
      </c>
      <c r="CU247">
        <v>-122956</v>
      </c>
      <c r="CV247">
        <v>0</v>
      </c>
      <c r="CW247">
        <v>-122956</v>
      </c>
      <c r="CX247">
        <v>0</v>
      </c>
      <c r="CY247">
        <v>0</v>
      </c>
      <c r="CZ247">
        <v>0</v>
      </c>
      <c r="DA247">
        <v>0</v>
      </c>
      <c r="DB247">
        <v>0</v>
      </c>
      <c r="DC247">
        <v>0</v>
      </c>
      <c r="DD247">
        <v>-30867</v>
      </c>
      <c r="DE247">
        <v>0</v>
      </c>
      <c r="DF247">
        <v>-30867</v>
      </c>
      <c r="DG247">
        <v>-1500</v>
      </c>
      <c r="DH247">
        <v>0</v>
      </c>
      <c r="DI247">
        <v>-1500</v>
      </c>
      <c r="DJ247">
        <v>-32367</v>
      </c>
      <c r="DK247">
        <v>0</v>
      </c>
      <c r="DL247">
        <v>0</v>
      </c>
      <c r="DM247">
        <v>0</v>
      </c>
      <c r="DN247">
        <v>-32367</v>
      </c>
      <c r="DO247">
        <v>0</v>
      </c>
      <c r="DP247">
        <v>-32367</v>
      </c>
      <c r="DQ247">
        <v>26847220</v>
      </c>
      <c r="DR247">
        <v>0</v>
      </c>
      <c r="DS247">
        <v>26847220</v>
      </c>
    </row>
    <row r="248" spans="1:123" ht="12.75" x14ac:dyDescent="0.2">
      <c r="A248" s="468">
        <v>241</v>
      </c>
      <c r="B248" s="473" t="s">
        <v>361</v>
      </c>
      <c r="C248" s="403" t="s">
        <v>897</v>
      </c>
      <c r="D248" s="474" t="s">
        <v>900</v>
      </c>
      <c r="E248" s="480" t="s">
        <v>360</v>
      </c>
      <c r="F248" t="s">
        <v>926</v>
      </c>
      <c r="G248">
        <v>108237995</v>
      </c>
      <c r="H248">
        <v>0</v>
      </c>
      <c r="I248">
        <v>108237995</v>
      </c>
      <c r="J248">
        <v>46.6</v>
      </c>
      <c r="K248">
        <v>50438906</v>
      </c>
      <c r="L248">
        <v>0</v>
      </c>
      <c r="M248">
        <v>0</v>
      </c>
      <c r="N248">
        <v>0</v>
      </c>
      <c r="O248">
        <v>50438906</v>
      </c>
      <c r="P248">
        <v>0</v>
      </c>
      <c r="Q248">
        <v>50438906</v>
      </c>
      <c r="R248">
        <v>-1651889</v>
      </c>
      <c r="S248">
        <v>0</v>
      </c>
      <c r="T248">
        <v>-1651889</v>
      </c>
      <c r="U248">
        <v>1651206</v>
      </c>
      <c r="V248">
        <v>0</v>
      </c>
      <c r="W248">
        <v>1651206</v>
      </c>
      <c r="X248">
        <v>-683</v>
      </c>
      <c r="Y248">
        <v>0</v>
      </c>
      <c r="Z248">
        <v>0</v>
      </c>
      <c r="AA248">
        <v>0</v>
      </c>
      <c r="AB248">
        <v>-683</v>
      </c>
      <c r="AC248">
        <v>0</v>
      </c>
      <c r="AD248">
        <v>-683</v>
      </c>
      <c r="AE248">
        <v>683</v>
      </c>
      <c r="AF248">
        <v>0</v>
      </c>
      <c r="AG248">
        <v>683</v>
      </c>
      <c r="AH248">
        <v>-3765605</v>
      </c>
      <c r="AI248">
        <v>0</v>
      </c>
      <c r="AJ248">
        <v>-3765605</v>
      </c>
      <c r="AK248">
        <v>0</v>
      </c>
      <c r="AL248">
        <v>0</v>
      </c>
      <c r="AM248">
        <v>0</v>
      </c>
      <c r="AN248">
        <v>885778</v>
      </c>
      <c r="AO248">
        <v>0</v>
      </c>
      <c r="AP248">
        <v>885778</v>
      </c>
      <c r="AQ248">
        <v>-2879827</v>
      </c>
      <c r="AR248">
        <v>0</v>
      </c>
      <c r="AS248">
        <v>-2879827</v>
      </c>
      <c r="AT248">
        <v>-3665552</v>
      </c>
      <c r="AU248">
        <v>0</v>
      </c>
      <c r="AV248">
        <v>-3665552</v>
      </c>
      <c r="AW248">
        <v>-103068</v>
      </c>
      <c r="AX248">
        <v>0</v>
      </c>
      <c r="AY248">
        <v>-103068</v>
      </c>
      <c r="AZ248">
        <v>-47430</v>
      </c>
      <c r="BA248">
        <v>0</v>
      </c>
      <c r="BB248">
        <v>-47430</v>
      </c>
      <c r="BC248">
        <v>-6695877</v>
      </c>
      <c r="BD248">
        <v>0</v>
      </c>
      <c r="BE248">
        <v>0</v>
      </c>
      <c r="BF248">
        <v>0</v>
      </c>
      <c r="BG248">
        <v>-6695877</v>
      </c>
      <c r="BH248">
        <v>0</v>
      </c>
      <c r="BI248">
        <v>-6695877</v>
      </c>
      <c r="BJ248">
        <v>-100000</v>
      </c>
      <c r="BK248">
        <v>0</v>
      </c>
      <c r="BL248">
        <v>-100000</v>
      </c>
      <c r="BM248">
        <v>-776239</v>
      </c>
      <c r="BN248">
        <v>0</v>
      </c>
      <c r="BO248">
        <v>-776239</v>
      </c>
      <c r="BP248">
        <v>-876239</v>
      </c>
      <c r="BQ248">
        <v>0</v>
      </c>
      <c r="BR248">
        <v>0</v>
      </c>
      <c r="BS248">
        <v>0</v>
      </c>
      <c r="BT248">
        <v>-876239</v>
      </c>
      <c r="BU248">
        <v>0</v>
      </c>
      <c r="BV248">
        <v>-876239</v>
      </c>
      <c r="BW248">
        <v>-15661</v>
      </c>
      <c r="BX248">
        <v>0</v>
      </c>
      <c r="BY248">
        <v>-15661</v>
      </c>
      <c r="BZ248">
        <v>-3062</v>
      </c>
      <c r="CA248">
        <v>0</v>
      </c>
      <c r="CB248">
        <v>-3062</v>
      </c>
      <c r="CC248">
        <v>0</v>
      </c>
      <c r="CD248">
        <v>0</v>
      </c>
      <c r="CE248">
        <v>0</v>
      </c>
      <c r="CF248">
        <v>0</v>
      </c>
      <c r="CG248">
        <v>0</v>
      </c>
      <c r="CH248">
        <v>0</v>
      </c>
      <c r="CI248">
        <v>0</v>
      </c>
      <c r="CJ248">
        <v>0</v>
      </c>
      <c r="CK248">
        <v>0</v>
      </c>
      <c r="CL248">
        <v>-100000</v>
      </c>
      <c r="CM248">
        <v>0</v>
      </c>
      <c r="CN248">
        <v>-100000</v>
      </c>
      <c r="CO248">
        <v>0</v>
      </c>
      <c r="CP248">
        <v>0</v>
      </c>
      <c r="CQ248">
        <v>-118723</v>
      </c>
      <c r="CR248">
        <v>0</v>
      </c>
      <c r="CS248">
        <v>0</v>
      </c>
      <c r="CT248">
        <v>0</v>
      </c>
      <c r="CU248">
        <v>-118723</v>
      </c>
      <c r="CV248">
        <v>0</v>
      </c>
      <c r="CW248">
        <v>-118723</v>
      </c>
      <c r="CX248">
        <v>-13356</v>
      </c>
      <c r="CY248">
        <v>0</v>
      </c>
      <c r="CZ248">
        <v>-13356</v>
      </c>
      <c r="DA248">
        <v>-44449</v>
      </c>
      <c r="DB248">
        <v>0</v>
      </c>
      <c r="DC248">
        <v>-44449</v>
      </c>
      <c r="DD248">
        <v>-84000</v>
      </c>
      <c r="DE248">
        <v>0</v>
      </c>
      <c r="DF248">
        <v>-84000</v>
      </c>
      <c r="DG248">
        <v>-3000</v>
      </c>
      <c r="DH248">
        <v>0</v>
      </c>
      <c r="DI248">
        <v>-3000</v>
      </c>
      <c r="DJ248">
        <v>-144805</v>
      </c>
      <c r="DK248">
        <v>0</v>
      </c>
      <c r="DL248">
        <v>0</v>
      </c>
      <c r="DM248">
        <v>0</v>
      </c>
      <c r="DN248">
        <v>-144805</v>
      </c>
      <c r="DO248">
        <v>0</v>
      </c>
      <c r="DP248">
        <v>-144805</v>
      </c>
      <c r="DQ248">
        <v>42602579</v>
      </c>
      <c r="DR248">
        <v>0</v>
      </c>
      <c r="DS248">
        <v>42602579</v>
      </c>
    </row>
    <row r="249" spans="1:123" ht="12.75" x14ac:dyDescent="0.2">
      <c r="A249" s="468">
        <v>242</v>
      </c>
      <c r="B249" s="473" t="s">
        <v>363</v>
      </c>
      <c r="C249" s="403" t="s">
        <v>897</v>
      </c>
      <c r="D249" s="474" t="s">
        <v>899</v>
      </c>
      <c r="E249" s="480" t="s">
        <v>362</v>
      </c>
      <c r="F249" t="s">
        <v>926</v>
      </c>
      <c r="G249">
        <v>118725211</v>
      </c>
      <c r="H249">
        <v>0</v>
      </c>
      <c r="I249">
        <v>118725211</v>
      </c>
      <c r="J249">
        <v>46.6</v>
      </c>
      <c r="K249">
        <v>55325948</v>
      </c>
      <c r="L249">
        <v>0</v>
      </c>
      <c r="M249">
        <v>0</v>
      </c>
      <c r="N249">
        <v>0</v>
      </c>
      <c r="O249">
        <v>55325948</v>
      </c>
      <c r="P249">
        <v>0</v>
      </c>
      <c r="Q249">
        <v>55325948</v>
      </c>
      <c r="R249">
        <v>-2857074</v>
      </c>
      <c r="S249">
        <v>0</v>
      </c>
      <c r="T249">
        <v>-2857074</v>
      </c>
      <c r="U249">
        <v>1621944</v>
      </c>
      <c r="V249">
        <v>0</v>
      </c>
      <c r="W249">
        <v>1621944</v>
      </c>
      <c r="X249">
        <v>-1235130</v>
      </c>
      <c r="Y249">
        <v>0</v>
      </c>
      <c r="Z249">
        <v>0</v>
      </c>
      <c r="AA249">
        <v>0</v>
      </c>
      <c r="AB249">
        <v>-1235130</v>
      </c>
      <c r="AC249">
        <v>0</v>
      </c>
      <c r="AD249">
        <v>-1235130</v>
      </c>
      <c r="AE249">
        <v>1235130</v>
      </c>
      <c r="AF249">
        <v>0</v>
      </c>
      <c r="AG249">
        <v>1235130</v>
      </c>
      <c r="AH249">
        <v>-9658147</v>
      </c>
      <c r="AI249">
        <v>0</v>
      </c>
      <c r="AJ249">
        <v>-9658147</v>
      </c>
      <c r="AK249">
        <v>-956</v>
      </c>
      <c r="AL249">
        <v>0</v>
      </c>
      <c r="AM249">
        <v>-956</v>
      </c>
      <c r="AN249">
        <v>783913</v>
      </c>
      <c r="AO249">
        <v>0</v>
      </c>
      <c r="AP249">
        <v>783913</v>
      </c>
      <c r="AQ249">
        <v>-8874234</v>
      </c>
      <c r="AR249">
        <v>0</v>
      </c>
      <c r="AS249">
        <v>-8874234</v>
      </c>
      <c r="AT249">
        <v>-3069210</v>
      </c>
      <c r="AU249">
        <v>0</v>
      </c>
      <c r="AV249">
        <v>-3069210</v>
      </c>
      <c r="AW249">
        <v>-108797</v>
      </c>
      <c r="AX249">
        <v>0</v>
      </c>
      <c r="AY249">
        <v>-108797</v>
      </c>
      <c r="AZ249">
        <v>-20298</v>
      </c>
      <c r="BA249">
        <v>0</v>
      </c>
      <c r="BB249">
        <v>-20298</v>
      </c>
      <c r="BC249">
        <v>-12072539</v>
      </c>
      <c r="BD249">
        <v>0</v>
      </c>
      <c r="BE249">
        <v>0</v>
      </c>
      <c r="BF249">
        <v>0</v>
      </c>
      <c r="BG249">
        <v>-12072539</v>
      </c>
      <c r="BH249">
        <v>0</v>
      </c>
      <c r="BI249">
        <v>-12072539</v>
      </c>
      <c r="BJ249">
        <v>-6000</v>
      </c>
      <c r="BK249">
        <v>0</v>
      </c>
      <c r="BL249">
        <v>-6000</v>
      </c>
      <c r="BM249">
        <v>-850000</v>
      </c>
      <c r="BN249">
        <v>0</v>
      </c>
      <c r="BO249">
        <v>-850000</v>
      </c>
      <c r="BP249">
        <v>-856000</v>
      </c>
      <c r="BQ249">
        <v>0</v>
      </c>
      <c r="BR249">
        <v>0</v>
      </c>
      <c r="BS249">
        <v>0</v>
      </c>
      <c r="BT249">
        <v>-856000</v>
      </c>
      <c r="BU249">
        <v>0</v>
      </c>
      <c r="BV249">
        <v>-856000</v>
      </c>
      <c r="BW249">
        <v>-70096</v>
      </c>
      <c r="BX249">
        <v>0</v>
      </c>
      <c r="BY249">
        <v>-70096</v>
      </c>
      <c r="BZ249">
        <v>-30714</v>
      </c>
      <c r="CA249">
        <v>0</v>
      </c>
      <c r="CB249">
        <v>-30714</v>
      </c>
      <c r="CC249">
        <v>-11027</v>
      </c>
      <c r="CD249">
        <v>0</v>
      </c>
      <c r="CE249">
        <v>-11027</v>
      </c>
      <c r="CF249">
        <v>0</v>
      </c>
      <c r="CG249">
        <v>0</v>
      </c>
      <c r="CH249">
        <v>0</v>
      </c>
      <c r="CI249">
        <v>-8770</v>
      </c>
      <c r="CJ249">
        <v>0</v>
      </c>
      <c r="CK249">
        <v>-8770</v>
      </c>
      <c r="CL249">
        <v>0</v>
      </c>
      <c r="CM249">
        <v>0</v>
      </c>
      <c r="CN249">
        <v>0</v>
      </c>
      <c r="CO249">
        <v>0</v>
      </c>
      <c r="CP249">
        <v>0</v>
      </c>
      <c r="CQ249">
        <v>-120607</v>
      </c>
      <c r="CR249">
        <v>0</v>
      </c>
      <c r="CS249">
        <v>0</v>
      </c>
      <c r="CT249">
        <v>0</v>
      </c>
      <c r="CU249">
        <v>-120607</v>
      </c>
      <c r="CV249">
        <v>0</v>
      </c>
      <c r="CW249">
        <v>-120607</v>
      </c>
      <c r="CX249">
        <v>-882</v>
      </c>
      <c r="CY249">
        <v>0</v>
      </c>
      <c r="CZ249">
        <v>-882</v>
      </c>
      <c r="DA249">
        <v>-8110</v>
      </c>
      <c r="DB249">
        <v>0</v>
      </c>
      <c r="DC249">
        <v>-8110</v>
      </c>
      <c r="DD249">
        <v>-20298</v>
      </c>
      <c r="DE249">
        <v>0</v>
      </c>
      <c r="DF249">
        <v>-20298</v>
      </c>
      <c r="DG249">
        <v>-1500</v>
      </c>
      <c r="DH249">
        <v>0</v>
      </c>
      <c r="DI249">
        <v>-1500</v>
      </c>
      <c r="DJ249">
        <v>-30790</v>
      </c>
      <c r="DK249">
        <v>0</v>
      </c>
      <c r="DL249">
        <v>0</v>
      </c>
      <c r="DM249">
        <v>0</v>
      </c>
      <c r="DN249">
        <v>-30790</v>
      </c>
      <c r="DO249">
        <v>0</v>
      </c>
      <c r="DP249">
        <v>-30790</v>
      </c>
      <c r="DQ249">
        <v>41010882</v>
      </c>
      <c r="DR249">
        <v>0</v>
      </c>
      <c r="DS249">
        <v>41010882</v>
      </c>
    </row>
    <row r="250" spans="1:123" ht="12.75" x14ac:dyDescent="0.2">
      <c r="A250" s="468">
        <v>243</v>
      </c>
      <c r="B250" s="473" t="s">
        <v>365</v>
      </c>
      <c r="C250" s="403" t="s">
        <v>897</v>
      </c>
      <c r="D250" s="474" t="s">
        <v>901</v>
      </c>
      <c r="E250" s="480" t="s">
        <v>364</v>
      </c>
      <c r="F250" t="s">
        <v>926</v>
      </c>
      <c r="G250">
        <v>83538941</v>
      </c>
      <c r="H250">
        <v>1022625</v>
      </c>
      <c r="I250">
        <v>84561566</v>
      </c>
      <c r="J250">
        <v>46.6</v>
      </c>
      <c r="K250">
        <v>38929147</v>
      </c>
      <c r="L250">
        <v>476543</v>
      </c>
      <c r="M250">
        <v>312616</v>
      </c>
      <c r="N250">
        <v>80569</v>
      </c>
      <c r="O250">
        <v>39241763</v>
      </c>
      <c r="P250">
        <v>557112</v>
      </c>
      <c r="Q250">
        <v>39798875</v>
      </c>
      <c r="R250">
        <v>-1359201</v>
      </c>
      <c r="S250">
        <v>-279</v>
      </c>
      <c r="T250">
        <v>-1359480</v>
      </c>
      <c r="U250">
        <v>1776042</v>
      </c>
      <c r="V250">
        <v>5356</v>
      </c>
      <c r="W250">
        <v>1781398</v>
      </c>
      <c r="X250">
        <v>416841</v>
      </c>
      <c r="Y250">
        <v>5077</v>
      </c>
      <c r="Z250">
        <v>0</v>
      </c>
      <c r="AA250">
        <v>0</v>
      </c>
      <c r="AB250">
        <v>416841</v>
      </c>
      <c r="AC250">
        <v>5077</v>
      </c>
      <c r="AD250">
        <v>421918</v>
      </c>
      <c r="AE250">
        <v>-416841</v>
      </c>
      <c r="AF250">
        <v>-5077</v>
      </c>
      <c r="AG250">
        <v>-421918</v>
      </c>
      <c r="AH250">
        <v>-3738117</v>
      </c>
      <c r="AI250">
        <v>-6524</v>
      </c>
      <c r="AJ250">
        <v>-3744641</v>
      </c>
      <c r="AK250">
        <v>0</v>
      </c>
      <c r="AL250">
        <v>0</v>
      </c>
      <c r="AM250">
        <v>0</v>
      </c>
      <c r="AN250">
        <v>699171</v>
      </c>
      <c r="AO250">
        <v>12326</v>
      </c>
      <c r="AP250">
        <v>711497</v>
      </c>
      <c r="AQ250">
        <v>-3038946</v>
      </c>
      <c r="AR250">
        <v>5802</v>
      </c>
      <c r="AS250">
        <v>-3033144</v>
      </c>
      <c r="AT250">
        <v>-3681980</v>
      </c>
      <c r="AU250">
        <v>-281760</v>
      </c>
      <c r="AV250">
        <v>-3963740</v>
      </c>
      <c r="AW250">
        <v>-68630</v>
      </c>
      <c r="AX250">
        <v>0</v>
      </c>
      <c r="AY250">
        <v>-68630</v>
      </c>
      <c r="AZ250">
        <v>-96220</v>
      </c>
      <c r="BA250">
        <v>0</v>
      </c>
      <c r="BB250">
        <v>-96220</v>
      </c>
      <c r="BC250">
        <v>-6885776</v>
      </c>
      <c r="BD250">
        <v>-275958</v>
      </c>
      <c r="BE250">
        <v>0</v>
      </c>
      <c r="BF250">
        <v>0</v>
      </c>
      <c r="BG250">
        <v>-6885776</v>
      </c>
      <c r="BH250">
        <v>-275958</v>
      </c>
      <c r="BI250">
        <v>-7161734</v>
      </c>
      <c r="BJ250">
        <v>0</v>
      </c>
      <c r="BK250">
        <v>0</v>
      </c>
      <c r="BL250">
        <v>0</v>
      </c>
      <c r="BM250">
        <v>-525903</v>
      </c>
      <c r="BN250">
        <v>-1545</v>
      </c>
      <c r="BO250">
        <v>-527448</v>
      </c>
      <c r="BP250">
        <v>-525903</v>
      </c>
      <c r="BQ250">
        <v>-1545</v>
      </c>
      <c r="BR250">
        <v>0</v>
      </c>
      <c r="BS250">
        <v>0</v>
      </c>
      <c r="BT250">
        <v>-525903</v>
      </c>
      <c r="BU250">
        <v>-1545</v>
      </c>
      <c r="BV250">
        <v>-527448</v>
      </c>
      <c r="BW250">
        <v>-126685</v>
      </c>
      <c r="BX250">
        <v>0</v>
      </c>
      <c r="BY250">
        <v>-126685</v>
      </c>
      <c r="BZ250">
        <v>-123190</v>
      </c>
      <c r="CA250">
        <v>0</v>
      </c>
      <c r="CB250">
        <v>-123190</v>
      </c>
      <c r="CC250">
        <v>-4973</v>
      </c>
      <c r="CD250">
        <v>0</v>
      </c>
      <c r="CE250">
        <v>-4973</v>
      </c>
      <c r="CF250">
        <v>-42667</v>
      </c>
      <c r="CG250">
        <v>0</v>
      </c>
      <c r="CH250">
        <v>-42667</v>
      </c>
      <c r="CI250">
        <v>-22704</v>
      </c>
      <c r="CJ250">
        <v>0</v>
      </c>
      <c r="CK250">
        <v>-22704</v>
      </c>
      <c r="CL250">
        <v>-75000</v>
      </c>
      <c r="CM250">
        <v>-284686</v>
      </c>
      <c r="CN250">
        <v>-359686</v>
      </c>
      <c r="CO250">
        <v>-284686</v>
      </c>
      <c r="CP250">
        <v>0</v>
      </c>
      <c r="CQ250">
        <v>-395219</v>
      </c>
      <c r="CR250">
        <v>-284686</v>
      </c>
      <c r="CS250">
        <v>0</v>
      </c>
      <c r="CT250">
        <v>0</v>
      </c>
      <c r="CU250">
        <v>-395219</v>
      </c>
      <c r="CV250">
        <v>-284686</v>
      </c>
      <c r="CW250">
        <v>-679905</v>
      </c>
      <c r="CX250">
        <v>-20000</v>
      </c>
      <c r="CY250">
        <v>0</v>
      </c>
      <c r="CZ250">
        <v>-20000</v>
      </c>
      <c r="DA250">
        <v>0</v>
      </c>
      <c r="DB250">
        <v>0</v>
      </c>
      <c r="DC250">
        <v>0</v>
      </c>
      <c r="DD250">
        <v>-96220</v>
      </c>
      <c r="DE250">
        <v>0</v>
      </c>
      <c r="DF250">
        <v>-96220</v>
      </c>
      <c r="DG250">
        <v>-6175</v>
      </c>
      <c r="DH250">
        <v>0</v>
      </c>
      <c r="DI250">
        <v>-6175</v>
      </c>
      <c r="DJ250">
        <v>-122395</v>
      </c>
      <c r="DK250">
        <v>0</v>
      </c>
      <c r="DL250">
        <v>0</v>
      </c>
      <c r="DM250">
        <v>0</v>
      </c>
      <c r="DN250">
        <v>-122395</v>
      </c>
      <c r="DO250">
        <v>0</v>
      </c>
      <c r="DP250">
        <v>-122395</v>
      </c>
      <c r="DQ250">
        <v>31729311</v>
      </c>
      <c r="DR250">
        <v>0</v>
      </c>
      <c r="DS250">
        <v>31729311</v>
      </c>
    </row>
    <row r="251" spans="1:123" ht="12.75" x14ac:dyDescent="0.2">
      <c r="A251" s="468">
        <v>244</v>
      </c>
      <c r="B251" s="473" t="s">
        <v>367</v>
      </c>
      <c r="C251" s="403" t="s">
        <v>897</v>
      </c>
      <c r="D251" s="474" t="s">
        <v>900</v>
      </c>
      <c r="E251" s="480" t="s">
        <v>366</v>
      </c>
      <c r="F251" t="s">
        <v>926</v>
      </c>
      <c r="G251">
        <v>61739721</v>
      </c>
      <c r="H251">
        <v>0</v>
      </c>
      <c r="I251">
        <v>61739721</v>
      </c>
      <c r="J251">
        <v>46.6</v>
      </c>
      <c r="K251">
        <v>28770710</v>
      </c>
      <c r="L251">
        <v>0</v>
      </c>
      <c r="M251">
        <v>-1455000</v>
      </c>
      <c r="N251">
        <v>0</v>
      </c>
      <c r="O251">
        <v>27315710</v>
      </c>
      <c r="P251">
        <v>0</v>
      </c>
      <c r="Q251">
        <v>27315710</v>
      </c>
      <c r="R251">
        <v>-729441</v>
      </c>
      <c r="S251">
        <v>0</v>
      </c>
      <c r="T251">
        <v>-729441</v>
      </c>
      <c r="U251">
        <v>732203</v>
      </c>
      <c r="V251">
        <v>0</v>
      </c>
      <c r="W251">
        <v>732203</v>
      </c>
      <c r="X251">
        <v>2762</v>
      </c>
      <c r="Y251">
        <v>0</v>
      </c>
      <c r="Z251">
        <v>0</v>
      </c>
      <c r="AA251">
        <v>0</v>
      </c>
      <c r="AB251">
        <v>2762</v>
      </c>
      <c r="AC251">
        <v>0</v>
      </c>
      <c r="AD251">
        <v>2762</v>
      </c>
      <c r="AE251">
        <v>-2762</v>
      </c>
      <c r="AF251">
        <v>0</v>
      </c>
      <c r="AG251">
        <v>-2762</v>
      </c>
      <c r="AH251">
        <v>-2663115</v>
      </c>
      <c r="AI251">
        <v>0</v>
      </c>
      <c r="AJ251">
        <v>-2663115</v>
      </c>
      <c r="AK251">
        <v>-2516</v>
      </c>
      <c r="AL251">
        <v>0</v>
      </c>
      <c r="AM251">
        <v>-2516</v>
      </c>
      <c r="AN251">
        <v>515430</v>
      </c>
      <c r="AO251">
        <v>0</v>
      </c>
      <c r="AP251">
        <v>515430</v>
      </c>
      <c r="AQ251">
        <v>-2147685</v>
      </c>
      <c r="AR251">
        <v>0</v>
      </c>
      <c r="AS251">
        <v>-2147685</v>
      </c>
      <c r="AT251">
        <v>-1840265</v>
      </c>
      <c r="AU251">
        <v>0</v>
      </c>
      <c r="AV251">
        <v>-1840265</v>
      </c>
      <c r="AW251">
        <v>-6002</v>
      </c>
      <c r="AX251">
        <v>0</v>
      </c>
      <c r="AY251">
        <v>-6002</v>
      </c>
      <c r="AZ251">
        <v>-57682</v>
      </c>
      <c r="BA251">
        <v>0</v>
      </c>
      <c r="BB251">
        <v>-57682</v>
      </c>
      <c r="BC251">
        <v>-4051634</v>
      </c>
      <c r="BD251">
        <v>0</v>
      </c>
      <c r="BE251">
        <v>-289397</v>
      </c>
      <c r="BF251">
        <v>0</v>
      </c>
      <c r="BG251">
        <v>-4341031</v>
      </c>
      <c r="BH251">
        <v>0</v>
      </c>
      <c r="BI251">
        <v>-4341031</v>
      </c>
      <c r="BJ251">
        <v>0</v>
      </c>
      <c r="BK251">
        <v>0</v>
      </c>
      <c r="BL251">
        <v>0</v>
      </c>
      <c r="BM251">
        <v>-348516</v>
      </c>
      <c r="BN251">
        <v>0</v>
      </c>
      <c r="BO251">
        <v>-348516</v>
      </c>
      <c r="BP251">
        <v>-348516</v>
      </c>
      <c r="BQ251">
        <v>0</v>
      </c>
      <c r="BR251">
        <v>-253741</v>
      </c>
      <c r="BS251">
        <v>0</v>
      </c>
      <c r="BT251">
        <v>-602257</v>
      </c>
      <c r="BU251">
        <v>0</v>
      </c>
      <c r="BV251">
        <v>-602257</v>
      </c>
      <c r="BW251">
        <v>-73030</v>
      </c>
      <c r="BX251">
        <v>0</v>
      </c>
      <c r="BY251">
        <v>-73030</v>
      </c>
      <c r="BZ251">
        <v>-119724</v>
      </c>
      <c r="CA251">
        <v>0</v>
      </c>
      <c r="CB251">
        <v>-119724</v>
      </c>
      <c r="CC251">
        <v>-1500</v>
      </c>
      <c r="CD251">
        <v>0</v>
      </c>
      <c r="CE251">
        <v>-1500</v>
      </c>
      <c r="CF251">
        <v>0</v>
      </c>
      <c r="CG251">
        <v>0</v>
      </c>
      <c r="CH251">
        <v>0</v>
      </c>
      <c r="CI251">
        <v>-778</v>
      </c>
      <c r="CJ251">
        <v>0</v>
      </c>
      <c r="CK251">
        <v>-778</v>
      </c>
      <c r="CL251">
        <v>0</v>
      </c>
      <c r="CM251">
        <v>0</v>
      </c>
      <c r="CN251">
        <v>0</v>
      </c>
      <c r="CO251">
        <v>0</v>
      </c>
      <c r="CP251">
        <v>0</v>
      </c>
      <c r="CQ251">
        <v>-195032</v>
      </c>
      <c r="CR251">
        <v>0</v>
      </c>
      <c r="CS251">
        <v>0</v>
      </c>
      <c r="CT251">
        <v>0</v>
      </c>
      <c r="CU251">
        <v>-195032</v>
      </c>
      <c r="CV251">
        <v>0</v>
      </c>
      <c r="CW251">
        <v>-195032</v>
      </c>
      <c r="CX251">
        <v>0</v>
      </c>
      <c r="CY251">
        <v>0</v>
      </c>
      <c r="CZ251">
        <v>0</v>
      </c>
      <c r="DA251">
        <v>0</v>
      </c>
      <c r="DB251">
        <v>0</v>
      </c>
      <c r="DC251">
        <v>0</v>
      </c>
      <c r="DD251">
        <v>-57682</v>
      </c>
      <c r="DE251">
        <v>0</v>
      </c>
      <c r="DF251">
        <v>-57682</v>
      </c>
      <c r="DG251">
        <v>0</v>
      </c>
      <c r="DH251">
        <v>0</v>
      </c>
      <c r="DI251">
        <v>0</v>
      </c>
      <c r="DJ251">
        <v>-57682</v>
      </c>
      <c r="DK251">
        <v>0</v>
      </c>
      <c r="DL251">
        <v>0</v>
      </c>
      <c r="DM251">
        <v>0</v>
      </c>
      <c r="DN251">
        <v>-57682</v>
      </c>
      <c r="DO251">
        <v>0</v>
      </c>
      <c r="DP251">
        <v>-57682</v>
      </c>
      <c r="DQ251">
        <v>22122470</v>
      </c>
      <c r="DR251">
        <v>0</v>
      </c>
      <c r="DS251">
        <v>22122470</v>
      </c>
    </row>
    <row r="252" spans="1:123" ht="12.75" x14ac:dyDescent="0.2">
      <c r="A252" s="468">
        <v>245</v>
      </c>
      <c r="B252" s="473" t="s">
        <v>369</v>
      </c>
      <c r="C252" s="403" t="s">
        <v>897</v>
      </c>
      <c r="D252" s="474" t="s">
        <v>898</v>
      </c>
      <c r="E252" s="480" t="s">
        <v>368</v>
      </c>
      <c r="F252" t="s">
        <v>926</v>
      </c>
      <c r="G252">
        <v>117248812</v>
      </c>
      <c r="H252">
        <v>483000</v>
      </c>
      <c r="I252">
        <v>117731812</v>
      </c>
      <c r="J252">
        <v>46.6</v>
      </c>
      <c r="K252">
        <v>54637946</v>
      </c>
      <c r="L252">
        <v>225078</v>
      </c>
      <c r="M252">
        <v>0</v>
      </c>
      <c r="N252">
        <v>0</v>
      </c>
      <c r="O252">
        <v>54637946</v>
      </c>
      <c r="P252">
        <v>225078</v>
      </c>
      <c r="Q252">
        <v>54863024</v>
      </c>
      <c r="R252">
        <v>-2061379</v>
      </c>
      <c r="S252">
        <v>0</v>
      </c>
      <c r="T252">
        <v>-2061379</v>
      </c>
      <c r="U252">
        <v>984533</v>
      </c>
      <c r="V252">
        <v>1116</v>
      </c>
      <c r="W252">
        <v>985649</v>
      </c>
      <c r="X252">
        <v>-1076846</v>
      </c>
      <c r="Y252">
        <v>1116</v>
      </c>
      <c r="Z252">
        <v>0</v>
      </c>
      <c r="AA252">
        <v>0</v>
      </c>
      <c r="AB252">
        <v>-1076846</v>
      </c>
      <c r="AC252">
        <v>1116</v>
      </c>
      <c r="AD252">
        <v>-1075730</v>
      </c>
      <c r="AE252">
        <v>1076846</v>
      </c>
      <c r="AF252">
        <v>-1116</v>
      </c>
      <c r="AG252">
        <v>1075730</v>
      </c>
      <c r="AH252">
        <v>-3623444</v>
      </c>
      <c r="AI252">
        <v>0</v>
      </c>
      <c r="AJ252">
        <v>-3623444</v>
      </c>
      <c r="AK252">
        <v>0</v>
      </c>
      <c r="AL252">
        <v>0</v>
      </c>
      <c r="AM252">
        <v>0</v>
      </c>
      <c r="AN252">
        <v>1020348</v>
      </c>
      <c r="AO252">
        <v>6279</v>
      </c>
      <c r="AP252">
        <v>1026627</v>
      </c>
      <c r="AQ252">
        <v>-2603096</v>
      </c>
      <c r="AR252">
        <v>6279</v>
      </c>
      <c r="AS252">
        <v>-2596817</v>
      </c>
      <c r="AT252">
        <v>-4709382</v>
      </c>
      <c r="AU252">
        <v>0</v>
      </c>
      <c r="AV252">
        <v>-4709382</v>
      </c>
      <c r="AW252">
        <v>-119745</v>
      </c>
      <c r="AX252">
        <v>0</v>
      </c>
      <c r="AY252">
        <v>-119745</v>
      </c>
      <c r="AZ252">
        <v>-34742</v>
      </c>
      <c r="BA252">
        <v>0</v>
      </c>
      <c r="BB252">
        <v>-34742</v>
      </c>
      <c r="BC252">
        <v>-7466965</v>
      </c>
      <c r="BD252">
        <v>6279</v>
      </c>
      <c r="BE252">
        <v>0</v>
      </c>
      <c r="BF252">
        <v>0</v>
      </c>
      <c r="BG252">
        <v>-7466965</v>
      </c>
      <c r="BH252">
        <v>6279</v>
      </c>
      <c r="BI252">
        <v>-7460686</v>
      </c>
      <c r="BJ252">
        <v>0</v>
      </c>
      <c r="BK252">
        <v>0</v>
      </c>
      <c r="BL252">
        <v>0</v>
      </c>
      <c r="BM252">
        <v>-873192</v>
      </c>
      <c r="BN252">
        <v>0</v>
      </c>
      <c r="BO252">
        <v>-873192</v>
      </c>
      <c r="BP252">
        <v>-873192</v>
      </c>
      <c r="BQ252">
        <v>0</v>
      </c>
      <c r="BR252">
        <v>0</v>
      </c>
      <c r="BS252">
        <v>0</v>
      </c>
      <c r="BT252">
        <v>-873192</v>
      </c>
      <c r="BU252">
        <v>0</v>
      </c>
      <c r="BV252">
        <v>-873192</v>
      </c>
      <c r="BW252">
        <v>-204614</v>
      </c>
      <c r="BX252">
        <v>0</v>
      </c>
      <c r="BY252">
        <v>-204614</v>
      </c>
      <c r="BZ252">
        <v>-13922</v>
      </c>
      <c r="CA252">
        <v>0</v>
      </c>
      <c r="CB252">
        <v>-13922</v>
      </c>
      <c r="CC252">
        <v>-20599</v>
      </c>
      <c r="CD252">
        <v>0</v>
      </c>
      <c r="CE252">
        <v>-20599</v>
      </c>
      <c r="CF252">
        <v>0</v>
      </c>
      <c r="CG252">
        <v>0</v>
      </c>
      <c r="CH252">
        <v>0</v>
      </c>
      <c r="CI252">
        <v>0</v>
      </c>
      <c r="CJ252">
        <v>0</v>
      </c>
      <c r="CK252">
        <v>0</v>
      </c>
      <c r="CL252">
        <v>0</v>
      </c>
      <c r="CM252">
        <v>0</v>
      </c>
      <c r="CN252">
        <v>0</v>
      </c>
      <c r="CO252">
        <v>0</v>
      </c>
      <c r="CP252">
        <v>0</v>
      </c>
      <c r="CQ252">
        <v>-239135</v>
      </c>
      <c r="CR252">
        <v>0</v>
      </c>
      <c r="CS252">
        <v>0</v>
      </c>
      <c r="CT252">
        <v>0</v>
      </c>
      <c r="CU252">
        <v>-239135</v>
      </c>
      <c r="CV252">
        <v>0</v>
      </c>
      <c r="CW252">
        <v>-239135</v>
      </c>
      <c r="CX252">
        <v>0</v>
      </c>
      <c r="CY252">
        <v>0</v>
      </c>
      <c r="CZ252">
        <v>0</v>
      </c>
      <c r="DA252">
        <v>0</v>
      </c>
      <c r="DB252">
        <v>0</v>
      </c>
      <c r="DC252">
        <v>0</v>
      </c>
      <c r="DD252">
        <v>-34742</v>
      </c>
      <c r="DE252">
        <v>0</v>
      </c>
      <c r="DF252">
        <v>-34742</v>
      </c>
      <c r="DG252">
        <v>0</v>
      </c>
      <c r="DH252">
        <v>0</v>
      </c>
      <c r="DI252">
        <v>0</v>
      </c>
      <c r="DJ252">
        <v>-34742</v>
      </c>
      <c r="DK252">
        <v>0</v>
      </c>
      <c r="DL252">
        <v>0</v>
      </c>
      <c r="DM252">
        <v>0</v>
      </c>
      <c r="DN252">
        <v>-34742</v>
      </c>
      <c r="DO252">
        <v>0</v>
      </c>
      <c r="DP252">
        <v>-34742</v>
      </c>
      <c r="DQ252">
        <v>44947066</v>
      </c>
      <c r="DR252">
        <v>232473</v>
      </c>
      <c r="DS252">
        <v>45179539</v>
      </c>
    </row>
    <row r="253" spans="1:123" ht="12.75" x14ac:dyDescent="0.2">
      <c r="A253" s="468">
        <v>246</v>
      </c>
      <c r="B253" s="473" t="s">
        <v>371</v>
      </c>
      <c r="C253" s="403" t="s">
        <v>897</v>
      </c>
      <c r="D253" s="474" t="s">
        <v>899</v>
      </c>
      <c r="E253" s="480" t="s">
        <v>370</v>
      </c>
      <c r="F253" t="s">
        <v>926</v>
      </c>
      <c r="G253">
        <v>86060197</v>
      </c>
      <c r="H253">
        <v>0</v>
      </c>
      <c r="I253">
        <v>86060197</v>
      </c>
      <c r="J253">
        <v>46.6</v>
      </c>
      <c r="K253">
        <v>40104052</v>
      </c>
      <c r="L253">
        <v>0</v>
      </c>
      <c r="M253">
        <v>0</v>
      </c>
      <c r="N253">
        <v>0</v>
      </c>
      <c r="O253">
        <v>40104052</v>
      </c>
      <c r="P253">
        <v>0</v>
      </c>
      <c r="Q253">
        <v>40104052</v>
      </c>
      <c r="R253">
        <v>-453586</v>
      </c>
      <c r="S253">
        <v>0</v>
      </c>
      <c r="T253">
        <v>-453586</v>
      </c>
      <c r="U253">
        <v>3494767</v>
      </c>
      <c r="V253">
        <v>0</v>
      </c>
      <c r="W253">
        <v>3494767</v>
      </c>
      <c r="X253">
        <v>3041181</v>
      </c>
      <c r="Y253">
        <v>0</v>
      </c>
      <c r="Z253">
        <v>0</v>
      </c>
      <c r="AA253">
        <v>0</v>
      </c>
      <c r="AB253">
        <v>3041181</v>
      </c>
      <c r="AC253">
        <v>0</v>
      </c>
      <c r="AD253">
        <v>3041181</v>
      </c>
      <c r="AE253">
        <v>-3041181</v>
      </c>
      <c r="AF253">
        <v>0</v>
      </c>
      <c r="AG253">
        <v>-3041181</v>
      </c>
      <c r="AH253">
        <v>-2948858</v>
      </c>
      <c r="AI253">
        <v>0</v>
      </c>
      <c r="AJ253">
        <v>-2948858</v>
      </c>
      <c r="AK253">
        <v>-8558</v>
      </c>
      <c r="AL253">
        <v>0</v>
      </c>
      <c r="AM253">
        <v>-8558</v>
      </c>
      <c r="AN253">
        <v>793482</v>
      </c>
      <c r="AO253">
        <v>0</v>
      </c>
      <c r="AP253">
        <v>793482</v>
      </c>
      <c r="AQ253">
        <v>-2155376</v>
      </c>
      <c r="AR253">
        <v>0</v>
      </c>
      <c r="AS253">
        <v>-2155376</v>
      </c>
      <c r="AT253">
        <v>-2086971</v>
      </c>
      <c r="AU253">
        <v>0</v>
      </c>
      <c r="AV253">
        <v>-2086971</v>
      </c>
      <c r="AW253">
        <v>-14332</v>
      </c>
      <c r="AX253">
        <v>0</v>
      </c>
      <c r="AY253">
        <v>-14332</v>
      </c>
      <c r="AZ253">
        <v>-4061</v>
      </c>
      <c r="BA253">
        <v>0</v>
      </c>
      <c r="BB253">
        <v>-4061</v>
      </c>
      <c r="BC253">
        <v>-4260740</v>
      </c>
      <c r="BD253">
        <v>0</v>
      </c>
      <c r="BE253">
        <v>0</v>
      </c>
      <c r="BF253">
        <v>0</v>
      </c>
      <c r="BG253">
        <v>-4260740</v>
      </c>
      <c r="BH253">
        <v>0</v>
      </c>
      <c r="BI253">
        <v>-4260740</v>
      </c>
      <c r="BJ253">
        <v>0</v>
      </c>
      <c r="BK253">
        <v>0</v>
      </c>
      <c r="BL253">
        <v>0</v>
      </c>
      <c r="BM253">
        <v>-642325</v>
      </c>
      <c r="BN253">
        <v>0</v>
      </c>
      <c r="BO253">
        <v>-642325</v>
      </c>
      <c r="BP253">
        <v>-642325</v>
      </c>
      <c r="BQ253">
        <v>0</v>
      </c>
      <c r="BR253">
        <v>0</v>
      </c>
      <c r="BS253">
        <v>0</v>
      </c>
      <c r="BT253">
        <v>-642325</v>
      </c>
      <c r="BU253">
        <v>0</v>
      </c>
      <c r="BV253">
        <v>-642325</v>
      </c>
      <c r="BW253">
        <v>-115313</v>
      </c>
      <c r="BX253">
        <v>0</v>
      </c>
      <c r="BY253">
        <v>-115313</v>
      </c>
      <c r="BZ253">
        <v>-18475</v>
      </c>
      <c r="CA253">
        <v>0</v>
      </c>
      <c r="CB253">
        <v>-18475</v>
      </c>
      <c r="CC253">
        <v>0</v>
      </c>
      <c r="CD253">
        <v>0</v>
      </c>
      <c r="CE253">
        <v>0</v>
      </c>
      <c r="CF253">
        <v>0</v>
      </c>
      <c r="CG253">
        <v>0</v>
      </c>
      <c r="CH253">
        <v>0</v>
      </c>
      <c r="CI253">
        <v>0</v>
      </c>
      <c r="CJ253">
        <v>0</v>
      </c>
      <c r="CK253">
        <v>0</v>
      </c>
      <c r="CL253">
        <v>0</v>
      </c>
      <c r="CM253">
        <v>0</v>
      </c>
      <c r="CN253">
        <v>0</v>
      </c>
      <c r="CO253">
        <v>0</v>
      </c>
      <c r="CP253">
        <v>0</v>
      </c>
      <c r="CQ253">
        <v>-133788</v>
      </c>
      <c r="CR253">
        <v>0</v>
      </c>
      <c r="CS253">
        <v>0</v>
      </c>
      <c r="CT253">
        <v>0</v>
      </c>
      <c r="CU253">
        <v>-133788</v>
      </c>
      <c r="CV253">
        <v>0</v>
      </c>
      <c r="CW253">
        <v>-133788</v>
      </c>
      <c r="CX253">
        <v>0</v>
      </c>
      <c r="CY253">
        <v>0</v>
      </c>
      <c r="CZ253">
        <v>0</v>
      </c>
      <c r="DA253">
        <v>-6582</v>
      </c>
      <c r="DB253">
        <v>0</v>
      </c>
      <c r="DC253">
        <v>-6582</v>
      </c>
      <c r="DD253">
        <v>-4061</v>
      </c>
      <c r="DE253">
        <v>0</v>
      </c>
      <c r="DF253">
        <v>-4061</v>
      </c>
      <c r="DG253">
        <v>0</v>
      </c>
      <c r="DH253">
        <v>0</v>
      </c>
      <c r="DI253">
        <v>0</v>
      </c>
      <c r="DJ253">
        <v>-10643</v>
      </c>
      <c r="DK253">
        <v>0</v>
      </c>
      <c r="DL253">
        <v>0</v>
      </c>
      <c r="DM253">
        <v>0</v>
      </c>
      <c r="DN253">
        <v>-10643</v>
      </c>
      <c r="DO253">
        <v>0</v>
      </c>
      <c r="DP253">
        <v>-10643</v>
      </c>
      <c r="DQ253">
        <v>38097737</v>
      </c>
      <c r="DR253">
        <v>0</v>
      </c>
      <c r="DS253">
        <v>38097737</v>
      </c>
    </row>
    <row r="254" spans="1:123" ht="12.75" x14ac:dyDescent="0.2">
      <c r="A254" s="468">
        <v>247</v>
      </c>
      <c r="B254" s="473" t="s">
        <v>373</v>
      </c>
      <c r="C254" s="403" t="s">
        <v>897</v>
      </c>
      <c r="D254" s="474" t="s">
        <v>906</v>
      </c>
      <c r="E254" s="480" t="s">
        <v>372</v>
      </c>
      <c r="F254" t="s">
        <v>926</v>
      </c>
      <c r="G254">
        <v>117110909</v>
      </c>
      <c r="H254">
        <v>0</v>
      </c>
      <c r="I254">
        <v>117110909</v>
      </c>
      <c r="J254">
        <v>46.6</v>
      </c>
      <c r="K254">
        <v>54573684</v>
      </c>
      <c r="L254">
        <v>0</v>
      </c>
      <c r="M254">
        <v>224716</v>
      </c>
      <c r="N254">
        <v>0</v>
      </c>
      <c r="O254">
        <v>54798400</v>
      </c>
      <c r="P254">
        <v>0</v>
      </c>
      <c r="Q254">
        <v>54798400</v>
      </c>
      <c r="R254">
        <v>-2805421</v>
      </c>
      <c r="S254">
        <v>0</v>
      </c>
      <c r="T254">
        <v>-2805421</v>
      </c>
      <c r="U254">
        <v>4068210</v>
      </c>
      <c r="V254">
        <v>0</v>
      </c>
      <c r="W254">
        <v>4068210</v>
      </c>
      <c r="X254">
        <v>1262789</v>
      </c>
      <c r="Y254">
        <v>0</v>
      </c>
      <c r="Z254">
        <v>0</v>
      </c>
      <c r="AA254">
        <v>0</v>
      </c>
      <c r="AB254">
        <v>1262789</v>
      </c>
      <c r="AC254">
        <v>0</v>
      </c>
      <c r="AD254">
        <v>1262789</v>
      </c>
      <c r="AE254">
        <v>-1262789</v>
      </c>
      <c r="AF254">
        <v>0</v>
      </c>
      <c r="AG254">
        <v>-1262789</v>
      </c>
      <c r="AH254">
        <v>-4989652</v>
      </c>
      <c r="AI254">
        <v>0</v>
      </c>
      <c r="AJ254">
        <v>-4989652</v>
      </c>
      <c r="AK254">
        <v>-13113</v>
      </c>
      <c r="AL254">
        <v>0</v>
      </c>
      <c r="AM254">
        <v>-13113</v>
      </c>
      <c r="AN254">
        <v>943599</v>
      </c>
      <c r="AO254">
        <v>0</v>
      </c>
      <c r="AP254">
        <v>943599</v>
      </c>
      <c r="AQ254">
        <v>-4046053</v>
      </c>
      <c r="AR254">
        <v>0</v>
      </c>
      <c r="AS254">
        <v>-4046053</v>
      </c>
      <c r="AT254">
        <v>-3648046</v>
      </c>
      <c r="AU254">
        <v>0</v>
      </c>
      <c r="AV254">
        <v>-3648046</v>
      </c>
      <c r="AW254">
        <v>-37955</v>
      </c>
      <c r="AX254">
        <v>0</v>
      </c>
      <c r="AY254">
        <v>-37955</v>
      </c>
      <c r="AZ254">
        <v>-93114</v>
      </c>
      <c r="BA254">
        <v>0</v>
      </c>
      <c r="BB254">
        <v>-93114</v>
      </c>
      <c r="BC254">
        <v>-7825168</v>
      </c>
      <c r="BD254">
        <v>0</v>
      </c>
      <c r="BE254">
        <v>-281848</v>
      </c>
      <c r="BF254">
        <v>0</v>
      </c>
      <c r="BG254">
        <v>-8107016</v>
      </c>
      <c r="BH254">
        <v>0</v>
      </c>
      <c r="BI254">
        <v>-8107016</v>
      </c>
      <c r="BJ254">
        <v>0</v>
      </c>
      <c r="BK254">
        <v>0</v>
      </c>
      <c r="BL254">
        <v>0</v>
      </c>
      <c r="BM254">
        <v>-1428625</v>
      </c>
      <c r="BN254">
        <v>0</v>
      </c>
      <c r="BO254">
        <v>-1428625</v>
      </c>
      <c r="BP254">
        <v>-1428625</v>
      </c>
      <c r="BQ254">
        <v>0</v>
      </c>
      <c r="BR254">
        <v>0</v>
      </c>
      <c r="BS254">
        <v>0</v>
      </c>
      <c r="BT254">
        <v>-1428625</v>
      </c>
      <c r="BU254">
        <v>0</v>
      </c>
      <c r="BV254">
        <v>-1428625</v>
      </c>
      <c r="BW254">
        <v>-150905</v>
      </c>
      <c r="BX254">
        <v>0</v>
      </c>
      <c r="BY254">
        <v>-150905</v>
      </c>
      <c r="BZ254">
        <v>-42578</v>
      </c>
      <c r="CA254">
        <v>0</v>
      </c>
      <c r="CB254">
        <v>-42578</v>
      </c>
      <c r="CC254">
        <v>-3910</v>
      </c>
      <c r="CD254">
        <v>0</v>
      </c>
      <c r="CE254">
        <v>-3910</v>
      </c>
      <c r="CF254">
        <v>0</v>
      </c>
      <c r="CG254">
        <v>0</v>
      </c>
      <c r="CH254">
        <v>0</v>
      </c>
      <c r="CI254">
        <v>-8120</v>
      </c>
      <c r="CJ254">
        <v>0</v>
      </c>
      <c r="CK254">
        <v>-8120</v>
      </c>
      <c r="CL254">
        <v>0</v>
      </c>
      <c r="CM254">
        <v>0</v>
      </c>
      <c r="CN254">
        <v>0</v>
      </c>
      <c r="CO254">
        <v>0</v>
      </c>
      <c r="CP254">
        <v>0</v>
      </c>
      <c r="CQ254">
        <v>-205513</v>
      </c>
      <c r="CR254">
        <v>0</v>
      </c>
      <c r="CS254">
        <v>0</v>
      </c>
      <c r="CT254">
        <v>0</v>
      </c>
      <c r="CU254">
        <v>-205513</v>
      </c>
      <c r="CV254">
        <v>0</v>
      </c>
      <c r="CW254">
        <v>-205513</v>
      </c>
      <c r="CX254">
        <v>0</v>
      </c>
      <c r="CY254">
        <v>0</v>
      </c>
      <c r="CZ254">
        <v>0</v>
      </c>
      <c r="DA254">
        <v>-9173</v>
      </c>
      <c r="DB254">
        <v>0</v>
      </c>
      <c r="DC254">
        <v>-9173</v>
      </c>
      <c r="DD254">
        <v>-93114</v>
      </c>
      <c r="DE254">
        <v>0</v>
      </c>
      <c r="DF254">
        <v>-93114</v>
      </c>
      <c r="DG254">
        <v>-1500</v>
      </c>
      <c r="DH254">
        <v>0</v>
      </c>
      <c r="DI254">
        <v>-1500</v>
      </c>
      <c r="DJ254">
        <v>-103787</v>
      </c>
      <c r="DK254">
        <v>0</v>
      </c>
      <c r="DL254">
        <v>0</v>
      </c>
      <c r="DM254">
        <v>0</v>
      </c>
      <c r="DN254">
        <v>-103787</v>
      </c>
      <c r="DO254">
        <v>0</v>
      </c>
      <c r="DP254">
        <v>-103787</v>
      </c>
      <c r="DQ254">
        <v>46216248</v>
      </c>
      <c r="DR254">
        <v>0</v>
      </c>
      <c r="DS254">
        <v>46216248</v>
      </c>
    </row>
    <row r="255" spans="1:123" ht="12.75" x14ac:dyDescent="0.2">
      <c r="A255" s="468">
        <v>248</v>
      </c>
      <c r="B255" s="473" t="s">
        <v>375</v>
      </c>
      <c r="C255" s="403" t="s">
        <v>897</v>
      </c>
      <c r="D255" s="474" t="s">
        <v>907</v>
      </c>
      <c r="E255" s="480" t="s">
        <v>374</v>
      </c>
      <c r="F255" t="s">
        <v>926</v>
      </c>
      <c r="G255">
        <v>57588775</v>
      </c>
      <c r="H255">
        <v>5530000</v>
      </c>
      <c r="I255">
        <v>63118775</v>
      </c>
      <c r="J255">
        <v>46.6</v>
      </c>
      <c r="K255">
        <v>26836369</v>
      </c>
      <c r="L255">
        <v>2576980</v>
      </c>
      <c r="M255">
        <v>0</v>
      </c>
      <c r="N255">
        <v>0</v>
      </c>
      <c r="O255">
        <v>26836369</v>
      </c>
      <c r="P255">
        <v>2576980</v>
      </c>
      <c r="Q255">
        <v>29413349</v>
      </c>
      <c r="R255">
        <v>-1169149</v>
      </c>
      <c r="S255">
        <v>0</v>
      </c>
      <c r="T255">
        <v>-1169149</v>
      </c>
      <c r="U255">
        <v>940641</v>
      </c>
      <c r="V255">
        <v>146019</v>
      </c>
      <c r="W255">
        <v>1086660</v>
      </c>
      <c r="X255">
        <v>-228508</v>
      </c>
      <c r="Y255">
        <v>146019</v>
      </c>
      <c r="Z255">
        <v>0</v>
      </c>
      <c r="AA255">
        <v>0</v>
      </c>
      <c r="AB255">
        <v>-228508</v>
      </c>
      <c r="AC255">
        <v>146019</v>
      </c>
      <c r="AD255">
        <v>-82489</v>
      </c>
      <c r="AE255">
        <v>228508</v>
      </c>
      <c r="AF255">
        <v>-146019</v>
      </c>
      <c r="AG255">
        <v>82489</v>
      </c>
      <c r="AH255">
        <v>-2950000</v>
      </c>
      <c r="AI255">
        <v>0</v>
      </c>
      <c r="AJ255">
        <v>-2950000</v>
      </c>
      <c r="AK255">
        <v>0</v>
      </c>
      <c r="AL255">
        <v>0</v>
      </c>
      <c r="AM255">
        <v>0</v>
      </c>
      <c r="AN255">
        <v>483440</v>
      </c>
      <c r="AO255">
        <v>71890</v>
      </c>
      <c r="AP255">
        <v>555330</v>
      </c>
      <c r="AQ255">
        <v>-2466560</v>
      </c>
      <c r="AR255">
        <v>71890</v>
      </c>
      <c r="AS255">
        <v>-2394670</v>
      </c>
      <c r="AT255">
        <v>-950000</v>
      </c>
      <c r="AU255">
        <v>0</v>
      </c>
      <c r="AV255">
        <v>-950000</v>
      </c>
      <c r="AW255">
        <v>-20778</v>
      </c>
      <c r="AX255">
        <v>0</v>
      </c>
      <c r="AY255">
        <v>-20778</v>
      </c>
      <c r="AZ255">
        <v>-6522</v>
      </c>
      <c r="BA255">
        <v>0</v>
      </c>
      <c r="BB255">
        <v>-6522</v>
      </c>
      <c r="BC255">
        <v>-3443860</v>
      </c>
      <c r="BD255">
        <v>71890</v>
      </c>
      <c r="BE255">
        <v>0</v>
      </c>
      <c r="BF255">
        <v>0</v>
      </c>
      <c r="BG255">
        <v>-3443860</v>
      </c>
      <c r="BH255">
        <v>71890</v>
      </c>
      <c r="BI255">
        <v>-3371970</v>
      </c>
      <c r="BJ255">
        <v>0</v>
      </c>
      <c r="BK255">
        <v>0</v>
      </c>
      <c r="BL255">
        <v>0</v>
      </c>
      <c r="BM255">
        <v>-385000</v>
      </c>
      <c r="BN255">
        <v>0</v>
      </c>
      <c r="BO255">
        <v>-385000</v>
      </c>
      <c r="BP255">
        <v>-385000</v>
      </c>
      <c r="BQ255">
        <v>0</v>
      </c>
      <c r="BR255">
        <v>-100000</v>
      </c>
      <c r="BS255">
        <v>0</v>
      </c>
      <c r="BT255">
        <v>-485000</v>
      </c>
      <c r="BU255">
        <v>0</v>
      </c>
      <c r="BV255">
        <v>-485000</v>
      </c>
      <c r="BW255">
        <v>-44186</v>
      </c>
      <c r="BX255">
        <v>0</v>
      </c>
      <c r="BY255">
        <v>-44186</v>
      </c>
      <c r="BZ255">
        <v>-235500</v>
      </c>
      <c r="CA255">
        <v>0</v>
      </c>
      <c r="CB255">
        <v>-235500</v>
      </c>
      <c r="CC255">
        <v>-4141</v>
      </c>
      <c r="CD255">
        <v>0</v>
      </c>
      <c r="CE255">
        <v>-4141</v>
      </c>
      <c r="CF255">
        <v>0</v>
      </c>
      <c r="CG255">
        <v>0</v>
      </c>
      <c r="CH255">
        <v>0</v>
      </c>
      <c r="CI255">
        <v>0</v>
      </c>
      <c r="CJ255">
        <v>0</v>
      </c>
      <c r="CK255">
        <v>0</v>
      </c>
      <c r="CL255">
        <v>0</v>
      </c>
      <c r="CM255">
        <v>-52387</v>
      </c>
      <c r="CN255">
        <v>-52387</v>
      </c>
      <c r="CO255">
        <v>-52387</v>
      </c>
      <c r="CP255">
        <v>0</v>
      </c>
      <c r="CQ255">
        <v>-283827</v>
      </c>
      <c r="CR255">
        <v>-52387</v>
      </c>
      <c r="CS255">
        <v>0</v>
      </c>
      <c r="CT255">
        <v>0</v>
      </c>
      <c r="CU255">
        <v>-283827</v>
      </c>
      <c r="CV255">
        <v>-52387</v>
      </c>
      <c r="CW255">
        <v>-336214</v>
      </c>
      <c r="CX255">
        <v>0</v>
      </c>
      <c r="CY255">
        <v>0</v>
      </c>
      <c r="CZ255">
        <v>0</v>
      </c>
      <c r="DA255">
        <v>0</v>
      </c>
      <c r="DB255">
        <v>0</v>
      </c>
      <c r="DC255">
        <v>0</v>
      </c>
      <c r="DD255">
        <v>-6522</v>
      </c>
      <c r="DE255">
        <v>0</v>
      </c>
      <c r="DF255">
        <v>-6522</v>
      </c>
      <c r="DG255">
        <v>0</v>
      </c>
      <c r="DH255">
        <v>0</v>
      </c>
      <c r="DI255">
        <v>0</v>
      </c>
      <c r="DJ255">
        <v>-6522</v>
      </c>
      <c r="DK255">
        <v>0</v>
      </c>
      <c r="DL255">
        <v>0</v>
      </c>
      <c r="DM255">
        <v>0</v>
      </c>
      <c r="DN255">
        <v>-6522</v>
      </c>
      <c r="DO255">
        <v>0</v>
      </c>
      <c r="DP255">
        <v>-6522</v>
      </c>
      <c r="DQ255">
        <v>22388652</v>
      </c>
      <c r="DR255">
        <v>2742502</v>
      </c>
      <c r="DS255">
        <v>25131154</v>
      </c>
    </row>
    <row r="256" spans="1:123" ht="12.75" x14ac:dyDescent="0.2">
      <c r="A256" s="468">
        <v>249</v>
      </c>
      <c r="B256" s="473" t="s">
        <v>377</v>
      </c>
      <c r="C256" s="403" t="s">
        <v>904</v>
      </c>
      <c r="D256" s="474" t="s">
        <v>910</v>
      </c>
      <c r="E256" s="480" t="s">
        <v>376</v>
      </c>
      <c r="F256" t="s">
        <v>926</v>
      </c>
      <c r="G256">
        <v>78663811</v>
      </c>
      <c r="H256">
        <v>0</v>
      </c>
      <c r="I256">
        <v>78663811</v>
      </c>
      <c r="J256">
        <v>46.6</v>
      </c>
      <c r="K256">
        <v>36657336</v>
      </c>
      <c r="L256">
        <v>0</v>
      </c>
      <c r="M256">
        <v>150000</v>
      </c>
      <c r="N256">
        <v>0</v>
      </c>
      <c r="O256">
        <v>36807336</v>
      </c>
      <c r="P256">
        <v>0</v>
      </c>
      <c r="Q256">
        <v>36807336</v>
      </c>
      <c r="R256">
        <v>-1304330</v>
      </c>
      <c r="S256">
        <v>0</v>
      </c>
      <c r="T256">
        <v>-1304330</v>
      </c>
      <c r="U256">
        <v>3010832</v>
      </c>
      <c r="V256">
        <v>0</v>
      </c>
      <c r="W256">
        <v>3010832</v>
      </c>
      <c r="X256">
        <v>1706502</v>
      </c>
      <c r="Y256">
        <v>0</v>
      </c>
      <c r="Z256">
        <v>0</v>
      </c>
      <c r="AA256">
        <v>0</v>
      </c>
      <c r="AB256">
        <v>1706502</v>
      </c>
      <c r="AC256">
        <v>0</v>
      </c>
      <c r="AD256">
        <v>1706502</v>
      </c>
      <c r="AE256">
        <v>-1706502</v>
      </c>
      <c r="AF256">
        <v>0</v>
      </c>
      <c r="AG256">
        <v>-1706502</v>
      </c>
      <c r="AH256">
        <v>-3300000</v>
      </c>
      <c r="AI256">
        <v>0</v>
      </c>
      <c r="AJ256">
        <v>-3300000</v>
      </c>
      <c r="AK256">
        <v>0</v>
      </c>
      <c r="AL256">
        <v>0</v>
      </c>
      <c r="AM256">
        <v>0</v>
      </c>
      <c r="AN256">
        <v>700000</v>
      </c>
      <c r="AO256">
        <v>0</v>
      </c>
      <c r="AP256">
        <v>700000</v>
      </c>
      <c r="AQ256">
        <v>-2600000</v>
      </c>
      <c r="AR256">
        <v>0</v>
      </c>
      <c r="AS256">
        <v>-2600000</v>
      </c>
      <c r="AT256">
        <v>-2100000</v>
      </c>
      <c r="AU256">
        <v>0</v>
      </c>
      <c r="AV256">
        <v>-2100000</v>
      </c>
      <c r="AW256">
        <v>-60000</v>
      </c>
      <c r="AX256">
        <v>0</v>
      </c>
      <c r="AY256">
        <v>-60000</v>
      </c>
      <c r="AZ256">
        <v>0</v>
      </c>
      <c r="BA256">
        <v>0</v>
      </c>
      <c r="BB256">
        <v>0</v>
      </c>
      <c r="BC256">
        <v>-4760000</v>
      </c>
      <c r="BD256">
        <v>0</v>
      </c>
      <c r="BE256">
        <v>0</v>
      </c>
      <c r="BF256">
        <v>0</v>
      </c>
      <c r="BG256">
        <v>-4760000</v>
      </c>
      <c r="BH256">
        <v>0</v>
      </c>
      <c r="BI256">
        <v>-4760000</v>
      </c>
      <c r="BJ256">
        <v>0</v>
      </c>
      <c r="BK256">
        <v>0</v>
      </c>
      <c r="BL256">
        <v>0</v>
      </c>
      <c r="BM256">
        <v>-1200000</v>
      </c>
      <c r="BN256">
        <v>0</v>
      </c>
      <c r="BO256">
        <v>-1200000</v>
      </c>
      <c r="BP256">
        <v>-1200000</v>
      </c>
      <c r="BQ256">
        <v>0</v>
      </c>
      <c r="BR256">
        <v>0</v>
      </c>
      <c r="BS256">
        <v>0</v>
      </c>
      <c r="BT256">
        <v>-1200000</v>
      </c>
      <c r="BU256">
        <v>0</v>
      </c>
      <c r="BV256">
        <v>-1200000</v>
      </c>
      <c r="BW256">
        <v>-3500</v>
      </c>
      <c r="BX256">
        <v>0</v>
      </c>
      <c r="BY256">
        <v>-3500</v>
      </c>
      <c r="BZ256">
        <v>-70000</v>
      </c>
      <c r="CA256">
        <v>0</v>
      </c>
      <c r="CB256">
        <v>-70000</v>
      </c>
      <c r="CC256">
        <v>0</v>
      </c>
      <c r="CD256">
        <v>0</v>
      </c>
      <c r="CE256">
        <v>0</v>
      </c>
      <c r="CF256">
        <v>0</v>
      </c>
      <c r="CG256">
        <v>0</v>
      </c>
      <c r="CH256">
        <v>0</v>
      </c>
      <c r="CI256">
        <v>0</v>
      </c>
      <c r="CJ256">
        <v>0</v>
      </c>
      <c r="CK256">
        <v>0</v>
      </c>
      <c r="CL256">
        <v>0</v>
      </c>
      <c r="CM256">
        <v>0</v>
      </c>
      <c r="CN256">
        <v>0</v>
      </c>
      <c r="CO256">
        <v>0</v>
      </c>
      <c r="CP256">
        <v>0</v>
      </c>
      <c r="CQ256">
        <v>-73500</v>
      </c>
      <c r="CR256">
        <v>0</v>
      </c>
      <c r="CS256">
        <v>0</v>
      </c>
      <c r="CT256">
        <v>0</v>
      </c>
      <c r="CU256">
        <v>-73500</v>
      </c>
      <c r="CV256">
        <v>0</v>
      </c>
      <c r="CW256">
        <v>-73500</v>
      </c>
      <c r="CX256">
        <v>0</v>
      </c>
      <c r="CY256">
        <v>0</v>
      </c>
      <c r="CZ256">
        <v>0</v>
      </c>
      <c r="DA256">
        <v>-25000</v>
      </c>
      <c r="DB256">
        <v>0</v>
      </c>
      <c r="DC256">
        <v>-25000</v>
      </c>
      <c r="DD256">
        <v>0</v>
      </c>
      <c r="DE256">
        <v>0</v>
      </c>
      <c r="DF256">
        <v>0</v>
      </c>
      <c r="DG256">
        <v>0</v>
      </c>
      <c r="DH256">
        <v>0</v>
      </c>
      <c r="DI256">
        <v>0</v>
      </c>
      <c r="DJ256">
        <v>-25000</v>
      </c>
      <c r="DK256">
        <v>0</v>
      </c>
      <c r="DL256">
        <v>0</v>
      </c>
      <c r="DM256">
        <v>0</v>
      </c>
      <c r="DN256">
        <v>-25000</v>
      </c>
      <c r="DO256">
        <v>0</v>
      </c>
      <c r="DP256">
        <v>-25000</v>
      </c>
      <c r="DQ256">
        <v>32455338</v>
      </c>
      <c r="DR256">
        <v>0</v>
      </c>
      <c r="DS256">
        <v>32455338</v>
      </c>
    </row>
    <row r="257" spans="1:123" ht="12.75" x14ac:dyDescent="0.2">
      <c r="A257" s="468">
        <v>250</v>
      </c>
      <c r="B257" s="473" t="s">
        <v>378</v>
      </c>
      <c r="C257" s="403" t="s">
        <v>529</v>
      </c>
      <c r="D257" s="474" t="s">
        <v>898</v>
      </c>
      <c r="E257" s="480" t="s">
        <v>559</v>
      </c>
      <c r="F257" t="s">
        <v>926</v>
      </c>
      <c r="G257">
        <v>268508767</v>
      </c>
      <c r="H257">
        <v>0</v>
      </c>
      <c r="I257">
        <v>268508767</v>
      </c>
      <c r="J257">
        <v>46.6</v>
      </c>
      <c r="K257">
        <v>125125085</v>
      </c>
      <c r="L257">
        <v>0</v>
      </c>
      <c r="M257">
        <v>1296000</v>
      </c>
      <c r="N257">
        <v>0</v>
      </c>
      <c r="O257">
        <v>126421085</v>
      </c>
      <c r="P257">
        <v>0</v>
      </c>
      <c r="Q257">
        <v>126421085</v>
      </c>
      <c r="R257">
        <v>-4894513</v>
      </c>
      <c r="S257">
        <v>0</v>
      </c>
      <c r="T257">
        <v>-4894513</v>
      </c>
      <c r="U257">
        <v>7041966</v>
      </c>
      <c r="V257">
        <v>0</v>
      </c>
      <c r="W257">
        <v>7041966</v>
      </c>
      <c r="X257">
        <v>2147453</v>
      </c>
      <c r="Y257">
        <v>0</v>
      </c>
      <c r="Z257">
        <v>0</v>
      </c>
      <c r="AA257">
        <v>0</v>
      </c>
      <c r="AB257">
        <v>2147453</v>
      </c>
      <c r="AC257">
        <v>0</v>
      </c>
      <c r="AD257">
        <v>2147453</v>
      </c>
      <c r="AE257">
        <v>-2147453</v>
      </c>
      <c r="AF257">
        <v>0</v>
      </c>
      <c r="AG257">
        <v>-2147453</v>
      </c>
      <c r="AH257">
        <v>-5126215</v>
      </c>
      <c r="AI257">
        <v>0</v>
      </c>
      <c r="AJ257">
        <v>-5126215</v>
      </c>
      <c r="AK257">
        <v>-23554</v>
      </c>
      <c r="AL257">
        <v>0</v>
      </c>
      <c r="AM257">
        <v>-23554</v>
      </c>
      <c r="AN257">
        <v>2755813</v>
      </c>
      <c r="AO257">
        <v>0</v>
      </c>
      <c r="AP257">
        <v>2755813</v>
      </c>
      <c r="AQ257">
        <v>-2370402</v>
      </c>
      <c r="AR257">
        <v>0</v>
      </c>
      <c r="AS257">
        <v>-2370402</v>
      </c>
      <c r="AT257">
        <v>-11333579</v>
      </c>
      <c r="AU257">
        <v>0</v>
      </c>
      <c r="AV257">
        <v>-11333579</v>
      </c>
      <c r="AW257">
        <v>-53716</v>
      </c>
      <c r="AX257">
        <v>0</v>
      </c>
      <c r="AY257">
        <v>-53716</v>
      </c>
      <c r="AZ257">
        <v>0</v>
      </c>
      <c r="BA257">
        <v>0</v>
      </c>
      <c r="BB257">
        <v>0</v>
      </c>
      <c r="BC257">
        <v>-13757697</v>
      </c>
      <c r="BD257">
        <v>0</v>
      </c>
      <c r="BE257">
        <v>0</v>
      </c>
      <c r="BF257">
        <v>0</v>
      </c>
      <c r="BG257">
        <v>-13757697</v>
      </c>
      <c r="BH257">
        <v>0</v>
      </c>
      <c r="BI257">
        <v>-13757697</v>
      </c>
      <c r="BJ257">
        <v>-200000</v>
      </c>
      <c r="BK257">
        <v>0</v>
      </c>
      <c r="BL257">
        <v>-200000</v>
      </c>
      <c r="BM257">
        <v>-3785396</v>
      </c>
      <c r="BN257">
        <v>0</v>
      </c>
      <c r="BO257">
        <v>-3785396</v>
      </c>
      <c r="BP257">
        <v>-3985396</v>
      </c>
      <c r="BQ257">
        <v>0</v>
      </c>
      <c r="BR257">
        <v>0</v>
      </c>
      <c r="BS257">
        <v>0</v>
      </c>
      <c r="BT257">
        <v>-3985396</v>
      </c>
      <c r="BU257">
        <v>0</v>
      </c>
      <c r="BV257">
        <v>-3985396</v>
      </c>
      <c r="BW257">
        <v>0</v>
      </c>
      <c r="BX257">
        <v>0</v>
      </c>
      <c r="BY257">
        <v>0</v>
      </c>
      <c r="BZ257">
        <v>-104082</v>
      </c>
      <c r="CA257">
        <v>0</v>
      </c>
      <c r="CB257">
        <v>-104082</v>
      </c>
      <c r="CC257">
        <v>0</v>
      </c>
      <c r="CD257">
        <v>0</v>
      </c>
      <c r="CE257">
        <v>0</v>
      </c>
      <c r="CF257">
        <v>0</v>
      </c>
      <c r="CG257">
        <v>0</v>
      </c>
      <c r="CH257">
        <v>0</v>
      </c>
      <c r="CI257">
        <v>0</v>
      </c>
      <c r="CJ257">
        <v>0</v>
      </c>
      <c r="CK257">
        <v>0</v>
      </c>
      <c r="CL257">
        <v>-200000</v>
      </c>
      <c r="CM257">
        <v>0</v>
      </c>
      <c r="CN257">
        <v>-200000</v>
      </c>
      <c r="CO257">
        <v>0</v>
      </c>
      <c r="CP257">
        <v>0</v>
      </c>
      <c r="CQ257">
        <v>-304082</v>
      </c>
      <c r="CR257">
        <v>0</v>
      </c>
      <c r="CS257">
        <v>0</v>
      </c>
      <c r="CT257">
        <v>0</v>
      </c>
      <c r="CU257">
        <v>-304082</v>
      </c>
      <c r="CV257">
        <v>0</v>
      </c>
      <c r="CW257">
        <v>-304082</v>
      </c>
      <c r="CX257">
        <v>-43302</v>
      </c>
      <c r="CY257">
        <v>0</v>
      </c>
      <c r="CZ257">
        <v>-43302</v>
      </c>
      <c r="DA257">
        <v>-6200</v>
      </c>
      <c r="DB257">
        <v>0</v>
      </c>
      <c r="DC257">
        <v>-6200</v>
      </c>
      <c r="DD257">
        <v>0</v>
      </c>
      <c r="DE257">
        <v>0</v>
      </c>
      <c r="DF257">
        <v>0</v>
      </c>
      <c r="DG257">
        <v>0</v>
      </c>
      <c r="DH257">
        <v>0</v>
      </c>
      <c r="DI257">
        <v>0</v>
      </c>
      <c r="DJ257">
        <v>-49502</v>
      </c>
      <c r="DK257">
        <v>0</v>
      </c>
      <c r="DL257">
        <v>0</v>
      </c>
      <c r="DM257">
        <v>0</v>
      </c>
      <c r="DN257">
        <v>-49502</v>
      </c>
      <c r="DO257">
        <v>0</v>
      </c>
      <c r="DP257">
        <v>-49502</v>
      </c>
      <c r="DQ257">
        <v>110471861</v>
      </c>
      <c r="DR257">
        <v>0</v>
      </c>
      <c r="DS257">
        <v>110471861</v>
      </c>
    </row>
    <row r="258" spans="1:123" ht="12.75" x14ac:dyDescent="0.2">
      <c r="A258" s="468">
        <v>251</v>
      </c>
      <c r="B258" s="473" t="s">
        <v>379</v>
      </c>
      <c r="C258" s="403" t="s">
        <v>529</v>
      </c>
      <c r="D258" s="474" t="s">
        <v>901</v>
      </c>
      <c r="E258" s="480" t="s">
        <v>556</v>
      </c>
      <c r="F258" t="s">
        <v>926</v>
      </c>
      <c r="G258">
        <v>123111315</v>
      </c>
      <c r="H258">
        <v>0</v>
      </c>
      <c r="I258">
        <v>123111315</v>
      </c>
      <c r="J258">
        <v>46.6</v>
      </c>
      <c r="K258">
        <v>57369873</v>
      </c>
      <c r="L258">
        <v>0</v>
      </c>
      <c r="M258">
        <v>0</v>
      </c>
      <c r="N258">
        <v>0</v>
      </c>
      <c r="O258">
        <v>57369873</v>
      </c>
      <c r="P258">
        <v>0</v>
      </c>
      <c r="Q258">
        <v>57369873</v>
      </c>
      <c r="R258">
        <v>-1883304</v>
      </c>
      <c r="S258">
        <v>0</v>
      </c>
      <c r="T258">
        <v>-1883304</v>
      </c>
      <c r="U258">
        <v>4078456</v>
      </c>
      <c r="V258">
        <v>0</v>
      </c>
      <c r="W258">
        <v>4078456</v>
      </c>
      <c r="X258">
        <v>2195152</v>
      </c>
      <c r="Y258">
        <v>0</v>
      </c>
      <c r="Z258">
        <v>0</v>
      </c>
      <c r="AA258">
        <v>0</v>
      </c>
      <c r="AB258">
        <v>2195152</v>
      </c>
      <c r="AC258">
        <v>0</v>
      </c>
      <c r="AD258">
        <v>2195152</v>
      </c>
      <c r="AE258">
        <v>-2195152</v>
      </c>
      <c r="AF258">
        <v>0</v>
      </c>
      <c r="AG258">
        <v>-2195152</v>
      </c>
      <c r="AH258">
        <v>-6206282</v>
      </c>
      <c r="AI258">
        <v>0</v>
      </c>
      <c r="AJ258">
        <v>-6206282</v>
      </c>
      <c r="AK258">
        <v>-13598</v>
      </c>
      <c r="AL258">
        <v>0</v>
      </c>
      <c r="AM258">
        <v>-13598</v>
      </c>
      <c r="AN258">
        <v>1002480</v>
      </c>
      <c r="AO258">
        <v>0</v>
      </c>
      <c r="AP258">
        <v>1002480</v>
      </c>
      <c r="AQ258">
        <v>-5203802</v>
      </c>
      <c r="AR258">
        <v>0</v>
      </c>
      <c r="AS258">
        <v>-5203802</v>
      </c>
      <c r="AT258">
        <v>-4586783</v>
      </c>
      <c r="AU258">
        <v>0</v>
      </c>
      <c r="AV258">
        <v>-4586783</v>
      </c>
      <c r="AW258">
        <v>-51530</v>
      </c>
      <c r="AX258">
        <v>0</v>
      </c>
      <c r="AY258">
        <v>-51530</v>
      </c>
      <c r="AZ258">
        <v>0</v>
      </c>
      <c r="BA258">
        <v>0</v>
      </c>
      <c r="BB258">
        <v>0</v>
      </c>
      <c r="BC258">
        <v>-9842115</v>
      </c>
      <c r="BD258">
        <v>0</v>
      </c>
      <c r="BE258">
        <v>0</v>
      </c>
      <c r="BF258">
        <v>0</v>
      </c>
      <c r="BG258">
        <v>-9842115</v>
      </c>
      <c r="BH258">
        <v>0</v>
      </c>
      <c r="BI258">
        <v>-9842115</v>
      </c>
      <c r="BJ258">
        <v>0</v>
      </c>
      <c r="BK258">
        <v>0</v>
      </c>
      <c r="BL258">
        <v>0</v>
      </c>
      <c r="BM258">
        <v>-1047851</v>
      </c>
      <c r="BN258">
        <v>0</v>
      </c>
      <c r="BO258">
        <v>-1047851</v>
      </c>
      <c r="BP258">
        <v>-1047851</v>
      </c>
      <c r="BQ258">
        <v>0</v>
      </c>
      <c r="BR258">
        <v>-500000</v>
      </c>
      <c r="BS258">
        <v>0</v>
      </c>
      <c r="BT258">
        <v>-1547851</v>
      </c>
      <c r="BU258">
        <v>0</v>
      </c>
      <c r="BV258">
        <v>-1547851</v>
      </c>
      <c r="BW258">
        <v>-70993</v>
      </c>
      <c r="BX258">
        <v>0</v>
      </c>
      <c r="BY258">
        <v>-70993</v>
      </c>
      <c r="BZ258">
        <v>-42118</v>
      </c>
      <c r="CA258">
        <v>0</v>
      </c>
      <c r="CB258">
        <v>-42118</v>
      </c>
      <c r="CC258">
        <v>0</v>
      </c>
      <c r="CD258">
        <v>0</v>
      </c>
      <c r="CE258">
        <v>0</v>
      </c>
      <c r="CF258">
        <v>0</v>
      </c>
      <c r="CG258">
        <v>0</v>
      </c>
      <c r="CH258">
        <v>0</v>
      </c>
      <c r="CI258">
        <v>0</v>
      </c>
      <c r="CJ258">
        <v>0</v>
      </c>
      <c r="CK258">
        <v>0</v>
      </c>
      <c r="CL258">
        <v>0</v>
      </c>
      <c r="CM258">
        <v>0</v>
      </c>
      <c r="CN258">
        <v>0</v>
      </c>
      <c r="CO258">
        <v>0</v>
      </c>
      <c r="CP258">
        <v>0</v>
      </c>
      <c r="CQ258">
        <v>-113111</v>
      </c>
      <c r="CR258">
        <v>0</v>
      </c>
      <c r="CS258">
        <v>0</v>
      </c>
      <c r="CT258">
        <v>0</v>
      </c>
      <c r="CU258">
        <v>-113111</v>
      </c>
      <c r="CV258">
        <v>0</v>
      </c>
      <c r="CW258">
        <v>-113111</v>
      </c>
      <c r="CX258">
        <v>0</v>
      </c>
      <c r="CY258">
        <v>0</v>
      </c>
      <c r="CZ258">
        <v>0</v>
      </c>
      <c r="DA258">
        <v>0</v>
      </c>
      <c r="DB258">
        <v>0</v>
      </c>
      <c r="DC258">
        <v>0</v>
      </c>
      <c r="DD258">
        <v>0</v>
      </c>
      <c r="DE258">
        <v>0</v>
      </c>
      <c r="DF258">
        <v>0</v>
      </c>
      <c r="DG258">
        <v>0</v>
      </c>
      <c r="DH258">
        <v>0</v>
      </c>
      <c r="DI258">
        <v>0</v>
      </c>
      <c r="DJ258">
        <v>0</v>
      </c>
      <c r="DK258">
        <v>0</v>
      </c>
      <c r="DL258">
        <v>0</v>
      </c>
      <c r="DM258">
        <v>0</v>
      </c>
      <c r="DN258">
        <v>0</v>
      </c>
      <c r="DO258">
        <v>0</v>
      </c>
      <c r="DP258">
        <v>0</v>
      </c>
      <c r="DQ258">
        <v>48061948</v>
      </c>
      <c r="DR258">
        <v>0</v>
      </c>
      <c r="DS258">
        <v>48061948</v>
      </c>
    </row>
    <row r="259" spans="1:123" ht="12.75" x14ac:dyDescent="0.2">
      <c r="A259" s="468">
        <v>252</v>
      </c>
      <c r="B259" s="473" t="s">
        <v>381</v>
      </c>
      <c r="C259" s="403" t="s">
        <v>909</v>
      </c>
      <c r="D259" s="474" t="s">
        <v>903</v>
      </c>
      <c r="E259" s="480" t="s">
        <v>380</v>
      </c>
      <c r="F259" t="s">
        <v>926</v>
      </c>
      <c r="G259">
        <v>732962805</v>
      </c>
      <c r="H259">
        <v>0</v>
      </c>
      <c r="I259">
        <v>732962805</v>
      </c>
      <c r="J259">
        <v>46.6</v>
      </c>
      <c r="K259">
        <v>341560667</v>
      </c>
      <c r="L259">
        <v>0</v>
      </c>
      <c r="M259">
        <v>0</v>
      </c>
      <c r="N259">
        <v>0</v>
      </c>
      <c r="O259">
        <v>341560667</v>
      </c>
      <c r="P259">
        <v>0</v>
      </c>
      <c r="Q259">
        <v>341560667</v>
      </c>
      <c r="R259">
        <v>-25352911</v>
      </c>
      <c r="S259">
        <v>0</v>
      </c>
      <c r="T259">
        <v>-25352911</v>
      </c>
      <c r="U259">
        <v>2471411</v>
      </c>
      <c r="V259">
        <v>0</v>
      </c>
      <c r="W259">
        <v>2471411</v>
      </c>
      <c r="X259">
        <v>-22881500</v>
      </c>
      <c r="Y259">
        <v>0</v>
      </c>
      <c r="Z259">
        <v>0</v>
      </c>
      <c r="AA259">
        <v>0</v>
      </c>
      <c r="AB259">
        <v>-22881500</v>
      </c>
      <c r="AC259">
        <v>0</v>
      </c>
      <c r="AD259">
        <v>-22881500</v>
      </c>
      <c r="AE259">
        <v>22881500</v>
      </c>
      <c r="AF259">
        <v>0</v>
      </c>
      <c r="AG259">
        <v>22881500</v>
      </c>
      <c r="AH259">
        <v>-7096598</v>
      </c>
      <c r="AI259">
        <v>0</v>
      </c>
      <c r="AJ259">
        <v>-7096598</v>
      </c>
      <c r="AK259">
        <v>0</v>
      </c>
      <c r="AL259">
        <v>0</v>
      </c>
      <c r="AM259">
        <v>0</v>
      </c>
      <c r="AN259">
        <v>7736515</v>
      </c>
      <c r="AO259">
        <v>0</v>
      </c>
      <c r="AP259">
        <v>7736515</v>
      </c>
      <c r="AQ259">
        <v>639917</v>
      </c>
      <c r="AR259">
        <v>0</v>
      </c>
      <c r="AS259">
        <v>639917</v>
      </c>
      <c r="AT259">
        <v>-29589634</v>
      </c>
      <c r="AU259">
        <v>0</v>
      </c>
      <c r="AV259">
        <v>-29589634</v>
      </c>
      <c r="AW259">
        <v>-56490</v>
      </c>
      <c r="AX259">
        <v>0</v>
      </c>
      <c r="AY259">
        <v>-56490</v>
      </c>
      <c r="AZ259">
        <v>0</v>
      </c>
      <c r="BA259">
        <v>0</v>
      </c>
      <c r="BB259">
        <v>0</v>
      </c>
      <c r="BC259">
        <v>-29006207</v>
      </c>
      <c r="BD259">
        <v>0</v>
      </c>
      <c r="BE259">
        <v>0</v>
      </c>
      <c r="BF259">
        <v>0</v>
      </c>
      <c r="BG259">
        <v>-29006207</v>
      </c>
      <c r="BH259">
        <v>0</v>
      </c>
      <c r="BI259">
        <v>-29006207</v>
      </c>
      <c r="BJ259">
        <v>0</v>
      </c>
      <c r="BK259">
        <v>0</v>
      </c>
      <c r="BL259">
        <v>0</v>
      </c>
      <c r="BM259">
        <v>-6727422</v>
      </c>
      <c r="BN259">
        <v>0</v>
      </c>
      <c r="BO259">
        <v>-6727422</v>
      </c>
      <c r="BP259">
        <v>-6727422</v>
      </c>
      <c r="BQ259">
        <v>0</v>
      </c>
      <c r="BR259">
        <v>0</v>
      </c>
      <c r="BS259">
        <v>0</v>
      </c>
      <c r="BT259">
        <v>-6727422</v>
      </c>
      <c r="BU259">
        <v>0</v>
      </c>
      <c r="BV259">
        <v>-6727422</v>
      </c>
      <c r="BW259">
        <v>-288365</v>
      </c>
      <c r="BX259">
        <v>0</v>
      </c>
      <c r="BY259">
        <v>-288365</v>
      </c>
      <c r="BZ259">
        <v>-76655</v>
      </c>
      <c r="CA259">
        <v>0</v>
      </c>
      <c r="CB259">
        <v>-76655</v>
      </c>
      <c r="CC259">
        <v>0</v>
      </c>
      <c r="CD259">
        <v>0</v>
      </c>
      <c r="CE259">
        <v>0</v>
      </c>
      <c r="CF259">
        <v>0</v>
      </c>
      <c r="CG259">
        <v>0</v>
      </c>
      <c r="CH259">
        <v>0</v>
      </c>
      <c r="CI259">
        <v>0</v>
      </c>
      <c r="CJ259">
        <v>0</v>
      </c>
      <c r="CK259">
        <v>0</v>
      </c>
      <c r="CL259">
        <v>0</v>
      </c>
      <c r="CM259">
        <v>0</v>
      </c>
      <c r="CN259">
        <v>0</v>
      </c>
      <c r="CO259">
        <v>0</v>
      </c>
      <c r="CP259">
        <v>0</v>
      </c>
      <c r="CQ259">
        <v>-365020</v>
      </c>
      <c r="CR259">
        <v>0</v>
      </c>
      <c r="CS259">
        <v>0</v>
      </c>
      <c r="CT259">
        <v>0</v>
      </c>
      <c r="CU259">
        <v>-365020</v>
      </c>
      <c r="CV259">
        <v>0</v>
      </c>
      <c r="CW259">
        <v>-365020</v>
      </c>
      <c r="CX259">
        <v>0</v>
      </c>
      <c r="CY259">
        <v>0</v>
      </c>
      <c r="CZ259">
        <v>0</v>
      </c>
      <c r="DA259">
        <v>-9383</v>
      </c>
      <c r="DB259">
        <v>0</v>
      </c>
      <c r="DC259">
        <v>-9383</v>
      </c>
      <c r="DD259">
        <v>0</v>
      </c>
      <c r="DE259">
        <v>0</v>
      </c>
      <c r="DF259">
        <v>0</v>
      </c>
      <c r="DG259">
        <v>0</v>
      </c>
      <c r="DH259">
        <v>0</v>
      </c>
      <c r="DI259">
        <v>0</v>
      </c>
      <c r="DJ259">
        <v>-9383</v>
      </c>
      <c r="DK259">
        <v>0</v>
      </c>
      <c r="DL259">
        <v>0</v>
      </c>
      <c r="DM259">
        <v>0</v>
      </c>
      <c r="DN259">
        <v>-9383</v>
      </c>
      <c r="DO259">
        <v>0</v>
      </c>
      <c r="DP259">
        <v>-9383</v>
      </c>
      <c r="DQ259">
        <v>282571135</v>
      </c>
      <c r="DR259">
        <v>0</v>
      </c>
      <c r="DS259">
        <v>282571135</v>
      </c>
    </row>
    <row r="260" spans="1:123" ht="12.75" x14ac:dyDescent="0.2">
      <c r="A260" s="468">
        <v>253</v>
      </c>
      <c r="B260" s="473" t="s">
        <v>383</v>
      </c>
      <c r="C260" s="403" t="s">
        <v>897</v>
      </c>
      <c r="D260" s="474" t="s">
        <v>898</v>
      </c>
      <c r="E260" s="480" t="s">
        <v>382</v>
      </c>
      <c r="F260" t="s">
        <v>926</v>
      </c>
      <c r="G260">
        <v>118121028</v>
      </c>
      <c r="H260">
        <v>0</v>
      </c>
      <c r="I260">
        <v>118121028</v>
      </c>
      <c r="J260">
        <v>46.6</v>
      </c>
      <c r="K260">
        <v>55044399</v>
      </c>
      <c r="L260">
        <v>0</v>
      </c>
      <c r="M260">
        <v>-1168375</v>
      </c>
      <c r="N260">
        <v>0</v>
      </c>
      <c r="O260">
        <v>53876024</v>
      </c>
      <c r="P260">
        <v>0</v>
      </c>
      <c r="Q260">
        <v>53876024</v>
      </c>
      <c r="R260">
        <v>-2142631</v>
      </c>
      <c r="S260">
        <v>0</v>
      </c>
      <c r="T260">
        <v>-2142631</v>
      </c>
      <c r="U260">
        <v>1124536</v>
      </c>
      <c r="V260">
        <v>0</v>
      </c>
      <c r="W260">
        <v>1124536</v>
      </c>
      <c r="X260">
        <v>-1018095</v>
      </c>
      <c r="Y260">
        <v>0</v>
      </c>
      <c r="Z260">
        <v>0</v>
      </c>
      <c r="AA260">
        <v>0</v>
      </c>
      <c r="AB260">
        <v>-1018095</v>
      </c>
      <c r="AC260">
        <v>0</v>
      </c>
      <c r="AD260">
        <v>-1018095</v>
      </c>
      <c r="AE260">
        <v>1018095</v>
      </c>
      <c r="AF260">
        <v>0</v>
      </c>
      <c r="AG260">
        <v>1018095</v>
      </c>
      <c r="AH260">
        <v>-1753679</v>
      </c>
      <c r="AI260">
        <v>0</v>
      </c>
      <c r="AJ260">
        <v>-1753679</v>
      </c>
      <c r="AK260">
        <v>0</v>
      </c>
      <c r="AL260">
        <v>0</v>
      </c>
      <c r="AM260">
        <v>0</v>
      </c>
      <c r="AN260">
        <v>1230772</v>
      </c>
      <c r="AO260">
        <v>0</v>
      </c>
      <c r="AP260">
        <v>1230772</v>
      </c>
      <c r="AQ260">
        <v>-522907</v>
      </c>
      <c r="AR260">
        <v>0</v>
      </c>
      <c r="AS260">
        <v>-522907</v>
      </c>
      <c r="AT260">
        <v>-2493173</v>
      </c>
      <c r="AU260">
        <v>0</v>
      </c>
      <c r="AV260">
        <v>-2493173</v>
      </c>
      <c r="AW260">
        <v>-26249</v>
      </c>
      <c r="AX260">
        <v>0</v>
      </c>
      <c r="AY260">
        <v>-26249</v>
      </c>
      <c r="AZ260">
        <v>0</v>
      </c>
      <c r="BA260">
        <v>0</v>
      </c>
      <c r="BB260">
        <v>0</v>
      </c>
      <c r="BC260">
        <v>-3042329</v>
      </c>
      <c r="BD260">
        <v>0</v>
      </c>
      <c r="BE260">
        <v>0</v>
      </c>
      <c r="BF260">
        <v>0</v>
      </c>
      <c r="BG260">
        <v>-3042329</v>
      </c>
      <c r="BH260">
        <v>0</v>
      </c>
      <c r="BI260">
        <v>-3042329</v>
      </c>
      <c r="BJ260">
        <v>0</v>
      </c>
      <c r="BK260">
        <v>0</v>
      </c>
      <c r="BL260">
        <v>0</v>
      </c>
      <c r="BM260">
        <v>-892795</v>
      </c>
      <c r="BN260">
        <v>0</v>
      </c>
      <c r="BO260">
        <v>-892795</v>
      </c>
      <c r="BP260">
        <v>-892795</v>
      </c>
      <c r="BQ260">
        <v>0</v>
      </c>
      <c r="BR260">
        <v>0</v>
      </c>
      <c r="BS260">
        <v>0</v>
      </c>
      <c r="BT260">
        <v>-892795</v>
      </c>
      <c r="BU260">
        <v>0</v>
      </c>
      <c r="BV260">
        <v>-892795</v>
      </c>
      <c r="BW260">
        <v>-51222</v>
      </c>
      <c r="BX260">
        <v>0</v>
      </c>
      <c r="BY260">
        <v>-51222</v>
      </c>
      <c r="BZ260">
        <v>-45062</v>
      </c>
      <c r="CA260">
        <v>0</v>
      </c>
      <c r="CB260">
        <v>-45062</v>
      </c>
      <c r="CC260">
        <v>-6562</v>
      </c>
      <c r="CD260">
        <v>0</v>
      </c>
      <c r="CE260">
        <v>-6562</v>
      </c>
      <c r="CF260">
        <v>0</v>
      </c>
      <c r="CG260">
        <v>0</v>
      </c>
      <c r="CH260">
        <v>0</v>
      </c>
      <c r="CI260">
        <v>0</v>
      </c>
      <c r="CJ260">
        <v>0</v>
      </c>
      <c r="CK260">
        <v>0</v>
      </c>
      <c r="CL260">
        <v>0</v>
      </c>
      <c r="CM260">
        <v>0</v>
      </c>
      <c r="CN260">
        <v>0</v>
      </c>
      <c r="CO260">
        <v>0</v>
      </c>
      <c r="CP260">
        <v>0</v>
      </c>
      <c r="CQ260">
        <v>-102846</v>
      </c>
      <c r="CR260">
        <v>0</v>
      </c>
      <c r="CS260">
        <v>0</v>
      </c>
      <c r="CT260">
        <v>0</v>
      </c>
      <c r="CU260">
        <v>-102846</v>
      </c>
      <c r="CV260">
        <v>0</v>
      </c>
      <c r="CW260">
        <v>-102846</v>
      </c>
      <c r="CX260">
        <v>0</v>
      </c>
      <c r="CY260">
        <v>0</v>
      </c>
      <c r="CZ260">
        <v>0</v>
      </c>
      <c r="DA260">
        <v>-4582</v>
      </c>
      <c r="DB260">
        <v>0</v>
      </c>
      <c r="DC260">
        <v>-4582</v>
      </c>
      <c r="DD260">
        <v>0</v>
      </c>
      <c r="DE260">
        <v>0</v>
      </c>
      <c r="DF260">
        <v>0</v>
      </c>
      <c r="DG260">
        <v>0</v>
      </c>
      <c r="DH260">
        <v>0</v>
      </c>
      <c r="DI260">
        <v>0</v>
      </c>
      <c r="DJ260">
        <v>-4582</v>
      </c>
      <c r="DK260">
        <v>0</v>
      </c>
      <c r="DL260">
        <v>0</v>
      </c>
      <c r="DM260">
        <v>0</v>
      </c>
      <c r="DN260">
        <v>-4582</v>
      </c>
      <c r="DO260">
        <v>0</v>
      </c>
      <c r="DP260">
        <v>-4582</v>
      </c>
      <c r="DQ260">
        <v>48815377</v>
      </c>
      <c r="DR260">
        <v>0</v>
      </c>
      <c r="DS260">
        <v>48815377</v>
      </c>
    </row>
    <row r="261" spans="1:123" ht="12.75" x14ac:dyDescent="0.2">
      <c r="A261" s="468">
        <v>254</v>
      </c>
      <c r="B261" s="473" t="s">
        <v>385</v>
      </c>
      <c r="C261" s="403" t="s">
        <v>897</v>
      </c>
      <c r="D261" s="474" t="s">
        <v>901</v>
      </c>
      <c r="E261" s="480" t="s">
        <v>384</v>
      </c>
      <c r="F261" t="s">
        <v>926</v>
      </c>
      <c r="G261">
        <v>148924502</v>
      </c>
      <c r="H261">
        <v>3873850</v>
      </c>
      <c r="I261">
        <v>152798352</v>
      </c>
      <c r="J261">
        <v>46.6</v>
      </c>
      <c r="K261">
        <v>69398818</v>
      </c>
      <c r="L261">
        <v>1805214</v>
      </c>
      <c r="M261">
        <v>-1274522</v>
      </c>
      <c r="N261">
        <v>0</v>
      </c>
      <c r="O261">
        <v>68124296</v>
      </c>
      <c r="P261">
        <v>1805214</v>
      </c>
      <c r="Q261">
        <v>69929510</v>
      </c>
      <c r="R261">
        <v>-1255428</v>
      </c>
      <c r="S261">
        <v>-162</v>
      </c>
      <c r="T261">
        <v>-1255590</v>
      </c>
      <c r="U261">
        <v>3484603</v>
      </c>
      <c r="V261">
        <v>167350</v>
      </c>
      <c r="W261">
        <v>3651953</v>
      </c>
      <c r="X261">
        <v>2229175</v>
      </c>
      <c r="Y261">
        <v>167188</v>
      </c>
      <c r="Z261">
        <v>0</v>
      </c>
      <c r="AA261">
        <v>0</v>
      </c>
      <c r="AB261">
        <v>2229175</v>
      </c>
      <c r="AC261">
        <v>167188</v>
      </c>
      <c r="AD261">
        <v>2396363</v>
      </c>
      <c r="AE261">
        <v>-2229175</v>
      </c>
      <c r="AF261">
        <v>-167188</v>
      </c>
      <c r="AG261">
        <v>-2396363</v>
      </c>
      <c r="AH261">
        <v>-2661242</v>
      </c>
      <c r="AI261">
        <v>0</v>
      </c>
      <c r="AJ261">
        <v>-2661242</v>
      </c>
      <c r="AK261">
        <v>0</v>
      </c>
      <c r="AL261">
        <v>0</v>
      </c>
      <c r="AM261">
        <v>0</v>
      </c>
      <c r="AN261">
        <v>1397979</v>
      </c>
      <c r="AO261">
        <v>49010</v>
      </c>
      <c r="AP261">
        <v>1446989</v>
      </c>
      <c r="AQ261">
        <v>-1263263</v>
      </c>
      <c r="AR261">
        <v>49010</v>
      </c>
      <c r="AS261">
        <v>-1214253</v>
      </c>
      <c r="AT261">
        <v>-4540521</v>
      </c>
      <c r="AU261">
        <v>-857112</v>
      </c>
      <c r="AV261">
        <v>-5397633</v>
      </c>
      <c r="AW261">
        <v>-82040</v>
      </c>
      <c r="AX261">
        <v>0</v>
      </c>
      <c r="AY261">
        <v>-82040</v>
      </c>
      <c r="AZ261">
        <v>0</v>
      </c>
      <c r="BA261">
        <v>0</v>
      </c>
      <c r="BB261">
        <v>0</v>
      </c>
      <c r="BC261">
        <v>-5885824</v>
      </c>
      <c r="BD261">
        <v>-808102</v>
      </c>
      <c r="BE261">
        <v>0</v>
      </c>
      <c r="BF261">
        <v>0</v>
      </c>
      <c r="BG261">
        <v>-5885824</v>
      </c>
      <c r="BH261">
        <v>-808102</v>
      </c>
      <c r="BI261">
        <v>-6693926</v>
      </c>
      <c r="BJ261">
        <v>0</v>
      </c>
      <c r="BK261">
        <v>0</v>
      </c>
      <c r="BL261">
        <v>0</v>
      </c>
      <c r="BM261">
        <v>-2172816</v>
      </c>
      <c r="BN261">
        <v>0</v>
      </c>
      <c r="BO261">
        <v>-2172816</v>
      </c>
      <c r="BP261">
        <v>-2172816</v>
      </c>
      <c r="BQ261">
        <v>0</v>
      </c>
      <c r="BR261">
        <v>0</v>
      </c>
      <c r="BS261">
        <v>0</v>
      </c>
      <c r="BT261">
        <v>-2172816</v>
      </c>
      <c r="BU261">
        <v>0</v>
      </c>
      <c r="BV261">
        <v>-2172816</v>
      </c>
      <c r="BW261">
        <v>-128933</v>
      </c>
      <c r="BX261">
        <v>0</v>
      </c>
      <c r="BY261">
        <v>-128933</v>
      </c>
      <c r="BZ261">
        <v>-20367</v>
      </c>
      <c r="CA261">
        <v>0</v>
      </c>
      <c r="CB261">
        <v>-20367</v>
      </c>
      <c r="CC261">
        <v>-1221</v>
      </c>
      <c r="CD261">
        <v>0</v>
      </c>
      <c r="CE261">
        <v>-1221</v>
      </c>
      <c r="CF261">
        <v>0</v>
      </c>
      <c r="CG261">
        <v>0</v>
      </c>
      <c r="CH261">
        <v>0</v>
      </c>
      <c r="CI261">
        <v>0</v>
      </c>
      <c r="CJ261">
        <v>0</v>
      </c>
      <c r="CK261">
        <v>0</v>
      </c>
      <c r="CL261">
        <v>0</v>
      </c>
      <c r="CM261">
        <v>0</v>
      </c>
      <c r="CN261">
        <v>0</v>
      </c>
      <c r="CO261">
        <v>0</v>
      </c>
      <c r="CP261">
        <v>0</v>
      </c>
      <c r="CQ261">
        <v>-150521</v>
      </c>
      <c r="CR261">
        <v>0</v>
      </c>
      <c r="CS261">
        <v>0</v>
      </c>
      <c r="CT261">
        <v>0</v>
      </c>
      <c r="CU261">
        <v>-150521</v>
      </c>
      <c r="CV261">
        <v>0</v>
      </c>
      <c r="CW261">
        <v>-150521</v>
      </c>
      <c r="CX261">
        <v>0</v>
      </c>
      <c r="CY261">
        <v>0</v>
      </c>
      <c r="CZ261">
        <v>0</v>
      </c>
      <c r="DA261">
        <v>-4427</v>
      </c>
      <c r="DB261">
        <v>0</v>
      </c>
      <c r="DC261">
        <v>-4427</v>
      </c>
      <c r="DD261">
        <v>0</v>
      </c>
      <c r="DE261">
        <v>0</v>
      </c>
      <c r="DF261">
        <v>0</v>
      </c>
      <c r="DG261">
        <v>-1500</v>
      </c>
      <c r="DH261">
        <v>0</v>
      </c>
      <c r="DI261">
        <v>-1500</v>
      </c>
      <c r="DJ261">
        <v>-5927</v>
      </c>
      <c r="DK261">
        <v>0</v>
      </c>
      <c r="DL261">
        <v>0</v>
      </c>
      <c r="DM261">
        <v>0</v>
      </c>
      <c r="DN261">
        <v>-5927</v>
      </c>
      <c r="DO261">
        <v>0</v>
      </c>
      <c r="DP261">
        <v>-5927</v>
      </c>
      <c r="DQ261">
        <v>62138383</v>
      </c>
      <c r="DR261">
        <v>1164300</v>
      </c>
      <c r="DS261">
        <v>63302683</v>
      </c>
    </row>
    <row r="262" spans="1:123" ht="12.75" x14ac:dyDescent="0.2">
      <c r="A262" s="468">
        <v>255</v>
      </c>
      <c r="B262" s="473" t="s">
        <v>387</v>
      </c>
      <c r="C262" s="403" t="s">
        <v>897</v>
      </c>
      <c r="D262" s="474" t="s">
        <v>901</v>
      </c>
      <c r="E262" s="480" t="s">
        <v>386</v>
      </c>
      <c r="F262" t="s">
        <v>926</v>
      </c>
      <c r="G262">
        <v>113366019</v>
      </c>
      <c r="H262">
        <v>0</v>
      </c>
      <c r="I262">
        <v>113366019</v>
      </c>
      <c r="J262">
        <v>46.6</v>
      </c>
      <c r="K262">
        <v>52828565</v>
      </c>
      <c r="L262">
        <v>0</v>
      </c>
      <c r="M262">
        <v>0</v>
      </c>
      <c r="N262">
        <v>0</v>
      </c>
      <c r="O262">
        <v>52828565</v>
      </c>
      <c r="P262">
        <v>0</v>
      </c>
      <c r="Q262">
        <v>52828565</v>
      </c>
      <c r="R262">
        <v>-1224738</v>
      </c>
      <c r="S262">
        <v>0</v>
      </c>
      <c r="T262">
        <v>-1224738</v>
      </c>
      <c r="U262">
        <v>2508731</v>
      </c>
      <c r="V262">
        <v>0</v>
      </c>
      <c r="W262">
        <v>2508731</v>
      </c>
      <c r="X262">
        <v>1283993</v>
      </c>
      <c r="Y262">
        <v>0</v>
      </c>
      <c r="Z262">
        <v>0</v>
      </c>
      <c r="AA262">
        <v>0</v>
      </c>
      <c r="AB262">
        <v>1283993</v>
      </c>
      <c r="AC262">
        <v>0</v>
      </c>
      <c r="AD262">
        <v>1283993</v>
      </c>
      <c r="AE262">
        <v>-1283993</v>
      </c>
      <c r="AF262">
        <v>0</v>
      </c>
      <c r="AG262">
        <v>-1283993</v>
      </c>
      <c r="AH262">
        <v>-3114607</v>
      </c>
      <c r="AI262">
        <v>0</v>
      </c>
      <c r="AJ262">
        <v>-3114607</v>
      </c>
      <c r="AK262">
        <v>0</v>
      </c>
      <c r="AL262">
        <v>0</v>
      </c>
      <c r="AM262">
        <v>0</v>
      </c>
      <c r="AN262">
        <v>1031086</v>
      </c>
      <c r="AO262">
        <v>0</v>
      </c>
      <c r="AP262">
        <v>1031086</v>
      </c>
      <c r="AQ262">
        <v>-2083521</v>
      </c>
      <c r="AR262">
        <v>0</v>
      </c>
      <c r="AS262">
        <v>-2083521</v>
      </c>
      <c r="AT262">
        <v>-2978773</v>
      </c>
      <c r="AU262">
        <v>0</v>
      </c>
      <c r="AV262">
        <v>-2978773</v>
      </c>
      <c r="AW262">
        <v>-21315</v>
      </c>
      <c r="AX262">
        <v>0</v>
      </c>
      <c r="AY262">
        <v>-21315</v>
      </c>
      <c r="AZ262">
        <v>-38895</v>
      </c>
      <c r="BA262">
        <v>0</v>
      </c>
      <c r="BB262">
        <v>-38895</v>
      </c>
      <c r="BC262">
        <v>-5122504</v>
      </c>
      <c r="BD262">
        <v>0</v>
      </c>
      <c r="BE262">
        <v>0</v>
      </c>
      <c r="BF262">
        <v>0</v>
      </c>
      <c r="BG262">
        <v>-5122504</v>
      </c>
      <c r="BH262">
        <v>0</v>
      </c>
      <c r="BI262">
        <v>-5122504</v>
      </c>
      <c r="BJ262">
        <v>0</v>
      </c>
      <c r="BK262">
        <v>0</v>
      </c>
      <c r="BL262">
        <v>0</v>
      </c>
      <c r="BM262">
        <v>-996736</v>
      </c>
      <c r="BN262">
        <v>0</v>
      </c>
      <c r="BO262">
        <v>-996736</v>
      </c>
      <c r="BP262">
        <v>-996736</v>
      </c>
      <c r="BQ262">
        <v>0</v>
      </c>
      <c r="BR262">
        <v>0</v>
      </c>
      <c r="BS262">
        <v>0</v>
      </c>
      <c r="BT262">
        <v>-996736</v>
      </c>
      <c r="BU262">
        <v>0</v>
      </c>
      <c r="BV262">
        <v>-996736</v>
      </c>
      <c r="BW262">
        <v>-38319</v>
      </c>
      <c r="BX262">
        <v>0</v>
      </c>
      <c r="BY262">
        <v>-38319</v>
      </c>
      <c r="BZ262">
        <v>-39179</v>
      </c>
      <c r="CA262">
        <v>0</v>
      </c>
      <c r="CB262">
        <v>-39179</v>
      </c>
      <c r="CC262">
        <v>-4248</v>
      </c>
      <c r="CD262">
        <v>0</v>
      </c>
      <c r="CE262">
        <v>-4248</v>
      </c>
      <c r="CF262">
        <v>0</v>
      </c>
      <c r="CG262">
        <v>0</v>
      </c>
      <c r="CH262">
        <v>0</v>
      </c>
      <c r="CI262">
        <v>-4247</v>
      </c>
      <c r="CJ262">
        <v>0</v>
      </c>
      <c r="CK262">
        <v>-4247</v>
      </c>
      <c r="CL262">
        <v>0</v>
      </c>
      <c r="CM262">
        <v>0</v>
      </c>
      <c r="CN262">
        <v>0</v>
      </c>
      <c r="CO262">
        <v>0</v>
      </c>
      <c r="CP262">
        <v>0</v>
      </c>
      <c r="CQ262">
        <v>-85993</v>
      </c>
      <c r="CR262">
        <v>0</v>
      </c>
      <c r="CS262">
        <v>0</v>
      </c>
      <c r="CT262">
        <v>0</v>
      </c>
      <c r="CU262">
        <v>-85993</v>
      </c>
      <c r="CV262">
        <v>0</v>
      </c>
      <c r="CW262">
        <v>-85993</v>
      </c>
      <c r="CX262">
        <v>-161741</v>
      </c>
      <c r="CY262">
        <v>0</v>
      </c>
      <c r="CZ262">
        <v>-161741</v>
      </c>
      <c r="DA262">
        <v>0</v>
      </c>
      <c r="DB262">
        <v>0</v>
      </c>
      <c r="DC262">
        <v>0</v>
      </c>
      <c r="DD262">
        <v>-38895</v>
      </c>
      <c r="DE262">
        <v>0</v>
      </c>
      <c r="DF262">
        <v>-38895</v>
      </c>
      <c r="DG262">
        <v>0</v>
      </c>
      <c r="DH262">
        <v>0</v>
      </c>
      <c r="DI262">
        <v>0</v>
      </c>
      <c r="DJ262">
        <v>-200636</v>
      </c>
      <c r="DK262">
        <v>0</v>
      </c>
      <c r="DL262">
        <v>0</v>
      </c>
      <c r="DM262">
        <v>0</v>
      </c>
      <c r="DN262">
        <v>-200636</v>
      </c>
      <c r="DO262">
        <v>0</v>
      </c>
      <c r="DP262">
        <v>-200636</v>
      </c>
      <c r="DQ262">
        <v>47706689</v>
      </c>
      <c r="DR262">
        <v>0</v>
      </c>
      <c r="DS262">
        <v>47706689</v>
      </c>
    </row>
    <row r="263" spans="1:123" ht="12.75" x14ac:dyDescent="0.2">
      <c r="A263" s="468">
        <v>256</v>
      </c>
      <c r="B263" s="473" t="s">
        <v>389</v>
      </c>
      <c r="C263" s="403" t="s">
        <v>904</v>
      </c>
      <c r="D263" s="474" t="s">
        <v>899</v>
      </c>
      <c r="E263" s="480" t="s">
        <v>388</v>
      </c>
      <c r="F263" t="s">
        <v>926</v>
      </c>
      <c r="G263">
        <v>129406779</v>
      </c>
      <c r="H263">
        <v>0</v>
      </c>
      <c r="I263">
        <v>129406779</v>
      </c>
      <c r="J263">
        <v>46.6</v>
      </c>
      <c r="K263">
        <v>60303559</v>
      </c>
      <c r="L263">
        <v>0</v>
      </c>
      <c r="M263">
        <v>-1000000</v>
      </c>
      <c r="N263">
        <v>0</v>
      </c>
      <c r="O263">
        <v>59303559</v>
      </c>
      <c r="P263">
        <v>0</v>
      </c>
      <c r="Q263">
        <v>59303559</v>
      </c>
      <c r="R263">
        <v>-1530499</v>
      </c>
      <c r="S263">
        <v>0</v>
      </c>
      <c r="T263">
        <v>-1530499</v>
      </c>
      <c r="U263">
        <v>3903488</v>
      </c>
      <c r="V263">
        <v>0</v>
      </c>
      <c r="W263">
        <v>3903488</v>
      </c>
      <c r="X263">
        <v>2372989</v>
      </c>
      <c r="Y263">
        <v>0</v>
      </c>
      <c r="Z263">
        <v>0</v>
      </c>
      <c r="AA263">
        <v>0</v>
      </c>
      <c r="AB263">
        <v>2372989</v>
      </c>
      <c r="AC263">
        <v>0</v>
      </c>
      <c r="AD263">
        <v>2372989</v>
      </c>
      <c r="AE263">
        <v>-2372989</v>
      </c>
      <c r="AF263">
        <v>0</v>
      </c>
      <c r="AG263">
        <v>-2372989</v>
      </c>
      <c r="AH263">
        <v>-4860603</v>
      </c>
      <c r="AI263">
        <v>0</v>
      </c>
      <c r="AJ263">
        <v>-4860603</v>
      </c>
      <c r="AK263">
        <v>-11016</v>
      </c>
      <c r="AL263">
        <v>0</v>
      </c>
      <c r="AM263">
        <v>-11016</v>
      </c>
      <c r="AN263">
        <v>1211341</v>
      </c>
      <c r="AO263">
        <v>0</v>
      </c>
      <c r="AP263">
        <v>1211341</v>
      </c>
      <c r="AQ263">
        <v>-3649262</v>
      </c>
      <c r="AR263">
        <v>0</v>
      </c>
      <c r="AS263">
        <v>-3649262</v>
      </c>
      <c r="AT263">
        <v>-3657699</v>
      </c>
      <c r="AU263">
        <v>0</v>
      </c>
      <c r="AV263">
        <v>-3657699</v>
      </c>
      <c r="AW263">
        <v>-99290</v>
      </c>
      <c r="AX263">
        <v>0</v>
      </c>
      <c r="AY263">
        <v>-99290</v>
      </c>
      <c r="AZ263">
        <v>0</v>
      </c>
      <c r="BA263">
        <v>0</v>
      </c>
      <c r="BB263">
        <v>0</v>
      </c>
      <c r="BC263">
        <v>-7406251</v>
      </c>
      <c r="BD263">
        <v>0</v>
      </c>
      <c r="BE263">
        <v>0</v>
      </c>
      <c r="BF263">
        <v>0</v>
      </c>
      <c r="BG263">
        <v>-7406251</v>
      </c>
      <c r="BH263">
        <v>0</v>
      </c>
      <c r="BI263">
        <v>-7406251</v>
      </c>
      <c r="BJ263">
        <v>-55000</v>
      </c>
      <c r="BK263">
        <v>0</v>
      </c>
      <c r="BL263">
        <v>-55000</v>
      </c>
      <c r="BM263">
        <v>-2136230</v>
      </c>
      <c r="BN263">
        <v>0</v>
      </c>
      <c r="BO263">
        <v>-2136230</v>
      </c>
      <c r="BP263">
        <v>-2191230</v>
      </c>
      <c r="BQ263">
        <v>0</v>
      </c>
      <c r="BR263">
        <v>-350000</v>
      </c>
      <c r="BS263">
        <v>0</v>
      </c>
      <c r="BT263">
        <v>-2541230</v>
      </c>
      <c r="BU263">
        <v>0</v>
      </c>
      <c r="BV263">
        <v>-2541230</v>
      </c>
      <c r="BW263">
        <v>-269172</v>
      </c>
      <c r="BX263">
        <v>0</v>
      </c>
      <c r="BY263">
        <v>-269172</v>
      </c>
      <c r="BZ263">
        <v>-37523</v>
      </c>
      <c r="CA263">
        <v>0</v>
      </c>
      <c r="CB263">
        <v>-37523</v>
      </c>
      <c r="CC263">
        <v>-12196</v>
      </c>
      <c r="CD263">
        <v>0</v>
      </c>
      <c r="CE263">
        <v>-12196</v>
      </c>
      <c r="CF263">
        <v>0</v>
      </c>
      <c r="CG263">
        <v>0</v>
      </c>
      <c r="CH263">
        <v>0</v>
      </c>
      <c r="CI263">
        <v>0</v>
      </c>
      <c r="CJ263">
        <v>0</v>
      </c>
      <c r="CK263">
        <v>0</v>
      </c>
      <c r="CL263">
        <v>0</v>
      </c>
      <c r="CM263">
        <v>0</v>
      </c>
      <c r="CN263">
        <v>0</v>
      </c>
      <c r="CO263">
        <v>0</v>
      </c>
      <c r="CP263">
        <v>0</v>
      </c>
      <c r="CQ263">
        <v>-318891</v>
      </c>
      <c r="CR263">
        <v>0</v>
      </c>
      <c r="CS263">
        <v>0</v>
      </c>
      <c r="CT263">
        <v>0</v>
      </c>
      <c r="CU263">
        <v>-318891</v>
      </c>
      <c r="CV263">
        <v>0</v>
      </c>
      <c r="CW263">
        <v>-318891</v>
      </c>
      <c r="CX263">
        <v>0</v>
      </c>
      <c r="CY263">
        <v>0</v>
      </c>
      <c r="CZ263">
        <v>0</v>
      </c>
      <c r="DA263">
        <v>-715</v>
      </c>
      <c r="DB263">
        <v>0</v>
      </c>
      <c r="DC263">
        <v>-715</v>
      </c>
      <c r="DD263">
        <v>0</v>
      </c>
      <c r="DE263">
        <v>0</v>
      </c>
      <c r="DF263">
        <v>0</v>
      </c>
      <c r="DG263">
        <v>0</v>
      </c>
      <c r="DH263">
        <v>0</v>
      </c>
      <c r="DI263">
        <v>0</v>
      </c>
      <c r="DJ263">
        <v>-715</v>
      </c>
      <c r="DK263">
        <v>0</v>
      </c>
      <c r="DL263">
        <v>0</v>
      </c>
      <c r="DM263">
        <v>0</v>
      </c>
      <c r="DN263">
        <v>-715</v>
      </c>
      <c r="DO263">
        <v>0</v>
      </c>
      <c r="DP263">
        <v>-715</v>
      </c>
      <c r="DQ263">
        <v>51409461</v>
      </c>
      <c r="DR263">
        <v>0</v>
      </c>
      <c r="DS263">
        <v>51409461</v>
      </c>
    </row>
    <row r="264" spans="1:123" ht="12.75" x14ac:dyDescent="0.2">
      <c r="A264" s="468">
        <v>257</v>
      </c>
      <c r="B264" s="473" t="s">
        <v>391</v>
      </c>
      <c r="C264" s="403" t="s">
        <v>897</v>
      </c>
      <c r="D264" s="474" t="s">
        <v>907</v>
      </c>
      <c r="E264" s="480" t="s">
        <v>390</v>
      </c>
      <c r="F264" t="s">
        <v>926</v>
      </c>
      <c r="G264">
        <v>117602303</v>
      </c>
      <c r="H264">
        <v>0</v>
      </c>
      <c r="I264">
        <v>117602303</v>
      </c>
      <c r="J264">
        <v>46.6</v>
      </c>
      <c r="K264">
        <v>54802673</v>
      </c>
      <c r="L264">
        <v>0</v>
      </c>
      <c r="M264">
        <v>1430351</v>
      </c>
      <c r="N264">
        <v>0</v>
      </c>
      <c r="O264">
        <v>56233024</v>
      </c>
      <c r="P264">
        <v>0</v>
      </c>
      <c r="Q264">
        <v>56233024</v>
      </c>
      <c r="R264">
        <v>-2224801</v>
      </c>
      <c r="S264">
        <v>0</v>
      </c>
      <c r="T264">
        <v>-2224801</v>
      </c>
      <c r="U264">
        <v>3378319</v>
      </c>
      <c r="V264">
        <v>0</v>
      </c>
      <c r="W264">
        <v>3378319</v>
      </c>
      <c r="X264">
        <v>1153518</v>
      </c>
      <c r="Y264">
        <v>0</v>
      </c>
      <c r="Z264">
        <v>0</v>
      </c>
      <c r="AA264">
        <v>0</v>
      </c>
      <c r="AB264">
        <v>1153518</v>
      </c>
      <c r="AC264">
        <v>0</v>
      </c>
      <c r="AD264">
        <v>1153518</v>
      </c>
      <c r="AE264">
        <v>-1153518</v>
      </c>
      <c r="AF264">
        <v>0</v>
      </c>
      <c r="AG264">
        <v>-1153518</v>
      </c>
      <c r="AH264">
        <v>-3246848</v>
      </c>
      <c r="AI264">
        <v>0</v>
      </c>
      <c r="AJ264">
        <v>-3246848</v>
      </c>
      <c r="AK264">
        <v>0</v>
      </c>
      <c r="AL264">
        <v>0</v>
      </c>
      <c r="AM264">
        <v>0</v>
      </c>
      <c r="AN264">
        <v>1073282</v>
      </c>
      <c r="AO264">
        <v>0</v>
      </c>
      <c r="AP264">
        <v>1073282</v>
      </c>
      <c r="AQ264">
        <v>-2173566</v>
      </c>
      <c r="AR264">
        <v>0</v>
      </c>
      <c r="AS264">
        <v>-2173566</v>
      </c>
      <c r="AT264">
        <v>-2893647</v>
      </c>
      <c r="AU264">
        <v>0</v>
      </c>
      <c r="AV264">
        <v>-2893647</v>
      </c>
      <c r="AW264">
        <v>-70530</v>
      </c>
      <c r="AX264">
        <v>0</v>
      </c>
      <c r="AY264">
        <v>-70530</v>
      </c>
      <c r="AZ264">
        <v>-18159</v>
      </c>
      <c r="BA264">
        <v>0</v>
      </c>
      <c r="BB264">
        <v>-18159</v>
      </c>
      <c r="BC264">
        <v>-5155902</v>
      </c>
      <c r="BD264">
        <v>0</v>
      </c>
      <c r="BE264">
        <v>0</v>
      </c>
      <c r="BF264">
        <v>0</v>
      </c>
      <c r="BG264">
        <v>-5155902</v>
      </c>
      <c r="BH264">
        <v>0</v>
      </c>
      <c r="BI264">
        <v>-5155902</v>
      </c>
      <c r="BJ264">
        <v>0</v>
      </c>
      <c r="BK264">
        <v>0</v>
      </c>
      <c r="BL264">
        <v>0</v>
      </c>
      <c r="BM264">
        <v>-1634010</v>
      </c>
      <c r="BN264">
        <v>0</v>
      </c>
      <c r="BO264">
        <v>-1634010</v>
      </c>
      <c r="BP264">
        <v>-1634010</v>
      </c>
      <c r="BQ264">
        <v>0</v>
      </c>
      <c r="BR264">
        <v>0</v>
      </c>
      <c r="BS264">
        <v>0</v>
      </c>
      <c r="BT264">
        <v>-1634010</v>
      </c>
      <c r="BU264">
        <v>0</v>
      </c>
      <c r="BV264">
        <v>-1634010</v>
      </c>
      <c r="BW264">
        <v>-194144</v>
      </c>
      <c r="BX264">
        <v>0</v>
      </c>
      <c r="BY264">
        <v>-194144</v>
      </c>
      <c r="BZ264">
        <v>-70816</v>
      </c>
      <c r="CA264">
        <v>0</v>
      </c>
      <c r="CB264">
        <v>-70816</v>
      </c>
      <c r="CC264">
        <v>-4287</v>
      </c>
      <c r="CD264">
        <v>0</v>
      </c>
      <c r="CE264">
        <v>-4287</v>
      </c>
      <c r="CF264">
        <v>0</v>
      </c>
      <c r="CG264">
        <v>0</v>
      </c>
      <c r="CH264">
        <v>0</v>
      </c>
      <c r="CI264">
        <v>-4354</v>
      </c>
      <c r="CJ264">
        <v>0</v>
      </c>
      <c r="CK264">
        <v>-4354</v>
      </c>
      <c r="CL264">
        <v>0</v>
      </c>
      <c r="CM264">
        <v>0</v>
      </c>
      <c r="CN264">
        <v>0</v>
      </c>
      <c r="CO264">
        <v>0</v>
      </c>
      <c r="CP264">
        <v>0</v>
      </c>
      <c r="CQ264">
        <v>-273601</v>
      </c>
      <c r="CR264">
        <v>0</v>
      </c>
      <c r="CS264">
        <v>0</v>
      </c>
      <c r="CT264">
        <v>0</v>
      </c>
      <c r="CU264">
        <v>-273601</v>
      </c>
      <c r="CV264">
        <v>0</v>
      </c>
      <c r="CW264">
        <v>-273601</v>
      </c>
      <c r="CX264">
        <v>0</v>
      </c>
      <c r="CY264">
        <v>0</v>
      </c>
      <c r="CZ264">
        <v>0</v>
      </c>
      <c r="DA264">
        <v>0</v>
      </c>
      <c r="DB264">
        <v>0</v>
      </c>
      <c r="DC264">
        <v>0</v>
      </c>
      <c r="DD264">
        <v>-18159</v>
      </c>
      <c r="DE264">
        <v>0</v>
      </c>
      <c r="DF264">
        <v>-18159</v>
      </c>
      <c r="DG264">
        <v>0</v>
      </c>
      <c r="DH264">
        <v>0</v>
      </c>
      <c r="DI264">
        <v>0</v>
      </c>
      <c r="DJ264">
        <v>-18159</v>
      </c>
      <c r="DK264">
        <v>0</v>
      </c>
      <c r="DL264">
        <v>0</v>
      </c>
      <c r="DM264">
        <v>0</v>
      </c>
      <c r="DN264">
        <v>-18159</v>
      </c>
      <c r="DO264">
        <v>0</v>
      </c>
      <c r="DP264">
        <v>-18159</v>
      </c>
      <c r="DQ264">
        <v>50304870</v>
      </c>
      <c r="DR264">
        <v>0</v>
      </c>
      <c r="DS264">
        <v>50304870</v>
      </c>
    </row>
    <row r="265" spans="1:123" ht="12.75" x14ac:dyDescent="0.2">
      <c r="A265" s="468">
        <v>258</v>
      </c>
      <c r="B265" s="473" t="s">
        <v>393</v>
      </c>
      <c r="C265" s="403" t="s">
        <v>897</v>
      </c>
      <c r="D265" s="474" t="s">
        <v>907</v>
      </c>
      <c r="E265" s="480" t="s">
        <v>392</v>
      </c>
      <c r="F265" t="s">
        <v>926</v>
      </c>
      <c r="G265">
        <v>55833492</v>
      </c>
      <c r="H265">
        <v>0</v>
      </c>
      <c r="I265">
        <v>55833492</v>
      </c>
      <c r="J265">
        <v>46.6</v>
      </c>
      <c r="K265">
        <v>26018407</v>
      </c>
      <c r="L265">
        <v>0</v>
      </c>
      <c r="M265">
        <v>0</v>
      </c>
      <c r="N265">
        <v>0</v>
      </c>
      <c r="O265">
        <v>26018407</v>
      </c>
      <c r="P265">
        <v>0</v>
      </c>
      <c r="Q265">
        <v>26018407</v>
      </c>
      <c r="R265">
        <v>-2154135</v>
      </c>
      <c r="S265">
        <v>0</v>
      </c>
      <c r="T265">
        <v>-2154135</v>
      </c>
      <c r="U265">
        <v>846086</v>
      </c>
      <c r="V265">
        <v>0</v>
      </c>
      <c r="W265">
        <v>846086</v>
      </c>
      <c r="X265">
        <v>-1308049</v>
      </c>
      <c r="Y265">
        <v>0</v>
      </c>
      <c r="Z265">
        <v>0</v>
      </c>
      <c r="AA265">
        <v>0</v>
      </c>
      <c r="AB265">
        <v>-1308049</v>
      </c>
      <c r="AC265">
        <v>0</v>
      </c>
      <c r="AD265">
        <v>-1308049</v>
      </c>
      <c r="AE265">
        <v>1308049</v>
      </c>
      <c r="AF265">
        <v>0</v>
      </c>
      <c r="AG265">
        <v>1308049</v>
      </c>
      <c r="AH265">
        <v>-2941807</v>
      </c>
      <c r="AI265">
        <v>0</v>
      </c>
      <c r="AJ265">
        <v>-2941807</v>
      </c>
      <c r="AK265">
        <v>0</v>
      </c>
      <c r="AL265">
        <v>0</v>
      </c>
      <c r="AM265">
        <v>0</v>
      </c>
      <c r="AN265">
        <v>452183</v>
      </c>
      <c r="AO265">
        <v>0</v>
      </c>
      <c r="AP265">
        <v>452183</v>
      </c>
      <c r="AQ265">
        <v>-2489624</v>
      </c>
      <c r="AR265">
        <v>0</v>
      </c>
      <c r="AS265">
        <v>-2489624</v>
      </c>
      <c r="AT265">
        <v>-1364491</v>
      </c>
      <c r="AU265">
        <v>0</v>
      </c>
      <c r="AV265">
        <v>-1364491</v>
      </c>
      <c r="AW265">
        <v>-47118</v>
      </c>
      <c r="AX265">
        <v>0</v>
      </c>
      <c r="AY265">
        <v>-47118</v>
      </c>
      <c r="AZ265">
        <v>-22527</v>
      </c>
      <c r="BA265">
        <v>0</v>
      </c>
      <c r="BB265">
        <v>-22527</v>
      </c>
      <c r="BC265">
        <v>-3923760</v>
      </c>
      <c r="BD265">
        <v>0</v>
      </c>
      <c r="BE265">
        <v>0</v>
      </c>
      <c r="BF265">
        <v>0</v>
      </c>
      <c r="BG265">
        <v>-3923760</v>
      </c>
      <c r="BH265">
        <v>0</v>
      </c>
      <c r="BI265">
        <v>-3923760</v>
      </c>
      <c r="BJ265">
        <v>0</v>
      </c>
      <c r="BK265">
        <v>0</v>
      </c>
      <c r="BL265">
        <v>0</v>
      </c>
      <c r="BM265">
        <v>-550000</v>
      </c>
      <c r="BN265">
        <v>0</v>
      </c>
      <c r="BO265">
        <v>-550000</v>
      </c>
      <c r="BP265">
        <v>-550000</v>
      </c>
      <c r="BQ265">
        <v>0</v>
      </c>
      <c r="BR265">
        <v>0</v>
      </c>
      <c r="BS265">
        <v>0</v>
      </c>
      <c r="BT265">
        <v>-550000</v>
      </c>
      <c r="BU265">
        <v>0</v>
      </c>
      <c r="BV265">
        <v>-550000</v>
      </c>
      <c r="BW265">
        <v>-97998</v>
      </c>
      <c r="BX265">
        <v>0</v>
      </c>
      <c r="BY265">
        <v>-97998</v>
      </c>
      <c r="BZ265">
        <v>-121810</v>
      </c>
      <c r="CA265">
        <v>0</v>
      </c>
      <c r="CB265">
        <v>-121810</v>
      </c>
      <c r="CC265">
        <v>-2559</v>
      </c>
      <c r="CD265">
        <v>0</v>
      </c>
      <c r="CE265">
        <v>-2559</v>
      </c>
      <c r="CF265">
        <v>-13365</v>
      </c>
      <c r="CG265">
        <v>0</v>
      </c>
      <c r="CH265">
        <v>-13365</v>
      </c>
      <c r="CI265">
        <v>0</v>
      </c>
      <c r="CJ265">
        <v>0</v>
      </c>
      <c r="CK265">
        <v>0</v>
      </c>
      <c r="CL265">
        <v>0</v>
      </c>
      <c r="CM265">
        <v>0</v>
      </c>
      <c r="CN265">
        <v>0</v>
      </c>
      <c r="CO265">
        <v>0</v>
      </c>
      <c r="CP265">
        <v>0</v>
      </c>
      <c r="CQ265">
        <v>-235732</v>
      </c>
      <c r="CR265">
        <v>0</v>
      </c>
      <c r="CS265">
        <v>0</v>
      </c>
      <c r="CT265">
        <v>0</v>
      </c>
      <c r="CU265">
        <v>-235732</v>
      </c>
      <c r="CV265">
        <v>0</v>
      </c>
      <c r="CW265">
        <v>-235732</v>
      </c>
      <c r="CX265">
        <v>-7603</v>
      </c>
      <c r="CY265">
        <v>0</v>
      </c>
      <c r="CZ265">
        <v>-7603</v>
      </c>
      <c r="DA265">
        <v>-4246</v>
      </c>
      <c r="DB265">
        <v>0</v>
      </c>
      <c r="DC265">
        <v>-4246</v>
      </c>
      <c r="DD265">
        <v>-6016</v>
      </c>
      <c r="DE265">
        <v>0</v>
      </c>
      <c r="DF265">
        <v>-6016</v>
      </c>
      <c r="DG265">
        <v>-3000</v>
      </c>
      <c r="DH265">
        <v>0</v>
      </c>
      <c r="DI265">
        <v>-3000</v>
      </c>
      <c r="DJ265">
        <v>-20865</v>
      </c>
      <c r="DK265">
        <v>0</v>
      </c>
      <c r="DL265">
        <v>0</v>
      </c>
      <c r="DM265">
        <v>0</v>
      </c>
      <c r="DN265">
        <v>-20865</v>
      </c>
      <c r="DO265">
        <v>0</v>
      </c>
      <c r="DP265">
        <v>-20865</v>
      </c>
      <c r="DQ265">
        <v>19980001</v>
      </c>
      <c r="DR265">
        <v>0</v>
      </c>
      <c r="DS265">
        <v>19980001</v>
      </c>
    </row>
    <row r="266" spans="1:123" ht="12.75" x14ac:dyDescent="0.2">
      <c r="A266" s="468">
        <v>259</v>
      </c>
      <c r="B266" s="473" t="s">
        <v>395</v>
      </c>
      <c r="C266" s="403" t="s">
        <v>897</v>
      </c>
      <c r="D266" s="474" t="s">
        <v>901</v>
      </c>
      <c r="E266" s="480" t="s">
        <v>394</v>
      </c>
      <c r="F266" t="s">
        <v>926</v>
      </c>
      <c r="G266">
        <v>108215065</v>
      </c>
      <c r="H266">
        <v>0</v>
      </c>
      <c r="I266">
        <v>108215065</v>
      </c>
      <c r="J266">
        <v>46.6</v>
      </c>
      <c r="K266">
        <v>50428220</v>
      </c>
      <c r="L266">
        <v>0</v>
      </c>
      <c r="M266">
        <v>-423283</v>
      </c>
      <c r="N266">
        <v>0</v>
      </c>
      <c r="O266">
        <v>50004937</v>
      </c>
      <c r="P266">
        <v>0</v>
      </c>
      <c r="Q266">
        <v>50004937</v>
      </c>
      <c r="R266">
        <v>-345689</v>
      </c>
      <c r="S266">
        <v>0</v>
      </c>
      <c r="T266">
        <v>-345689</v>
      </c>
      <c r="U266">
        <v>3213443</v>
      </c>
      <c r="V266">
        <v>0</v>
      </c>
      <c r="W266">
        <v>3213443</v>
      </c>
      <c r="X266">
        <v>2867754</v>
      </c>
      <c r="Y266">
        <v>0</v>
      </c>
      <c r="Z266">
        <v>0</v>
      </c>
      <c r="AA266">
        <v>0</v>
      </c>
      <c r="AB266">
        <v>2867754</v>
      </c>
      <c r="AC266">
        <v>0</v>
      </c>
      <c r="AD266">
        <v>2867754</v>
      </c>
      <c r="AE266">
        <v>-2867754</v>
      </c>
      <c r="AF266">
        <v>0</v>
      </c>
      <c r="AG266">
        <v>-2867754</v>
      </c>
      <c r="AH266">
        <v>-1649843</v>
      </c>
      <c r="AI266">
        <v>0</v>
      </c>
      <c r="AJ266">
        <v>-1649843</v>
      </c>
      <c r="AK266">
        <v>0</v>
      </c>
      <c r="AL266">
        <v>0</v>
      </c>
      <c r="AM266">
        <v>0</v>
      </c>
      <c r="AN266">
        <v>1159021</v>
      </c>
      <c r="AO266">
        <v>0</v>
      </c>
      <c r="AP266">
        <v>1159021</v>
      </c>
      <c r="AQ266">
        <v>-490822</v>
      </c>
      <c r="AR266">
        <v>0</v>
      </c>
      <c r="AS266">
        <v>-490822</v>
      </c>
      <c r="AT266">
        <v>-1937204</v>
      </c>
      <c r="AU266">
        <v>0</v>
      </c>
      <c r="AV266">
        <v>-1937204</v>
      </c>
      <c r="AW266">
        <v>-4215</v>
      </c>
      <c r="AX266">
        <v>0</v>
      </c>
      <c r="AY266">
        <v>-4215</v>
      </c>
      <c r="AZ266">
        <v>0</v>
      </c>
      <c r="BA266">
        <v>0</v>
      </c>
      <c r="BB266">
        <v>0</v>
      </c>
      <c r="BC266">
        <v>-2432241</v>
      </c>
      <c r="BD266">
        <v>0</v>
      </c>
      <c r="BE266">
        <v>-102572</v>
      </c>
      <c r="BF266">
        <v>0</v>
      </c>
      <c r="BG266">
        <v>-2534813</v>
      </c>
      <c r="BH266">
        <v>0</v>
      </c>
      <c r="BI266">
        <v>-2534813</v>
      </c>
      <c r="BJ266">
        <v>-127104</v>
      </c>
      <c r="BK266">
        <v>0</v>
      </c>
      <c r="BL266">
        <v>-127104</v>
      </c>
      <c r="BM266">
        <v>-1665890</v>
      </c>
      <c r="BN266">
        <v>0</v>
      </c>
      <c r="BO266">
        <v>-1665890</v>
      </c>
      <c r="BP266">
        <v>-1792994</v>
      </c>
      <c r="BQ266">
        <v>0</v>
      </c>
      <c r="BR266">
        <v>-108328</v>
      </c>
      <c r="BS266">
        <v>0</v>
      </c>
      <c r="BT266">
        <v>-1901322</v>
      </c>
      <c r="BU266">
        <v>0</v>
      </c>
      <c r="BV266">
        <v>-1901322</v>
      </c>
      <c r="BW266">
        <v>-118528</v>
      </c>
      <c r="BX266">
        <v>0</v>
      </c>
      <c r="BY266">
        <v>-118528</v>
      </c>
      <c r="BZ266">
        <v>-17635</v>
      </c>
      <c r="CA266">
        <v>0</v>
      </c>
      <c r="CB266">
        <v>-17635</v>
      </c>
      <c r="CC266">
        <v>-1054</v>
      </c>
      <c r="CD266">
        <v>0</v>
      </c>
      <c r="CE266">
        <v>-1054</v>
      </c>
      <c r="CF266">
        <v>0</v>
      </c>
      <c r="CG266">
        <v>0</v>
      </c>
      <c r="CH266">
        <v>0</v>
      </c>
      <c r="CI266">
        <v>0</v>
      </c>
      <c r="CJ266">
        <v>0</v>
      </c>
      <c r="CK266">
        <v>0</v>
      </c>
      <c r="CL266">
        <v>0</v>
      </c>
      <c r="CM266">
        <v>0</v>
      </c>
      <c r="CN266">
        <v>0</v>
      </c>
      <c r="CO266">
        <v>0</v>
      </c>
      <c r="CP266">
        <v>0</v>
      </c>
      <c r="CQ266">
        <v>-137217</v>
      </c>
      <c r="CR266">
        <v>0</v>
      </c>
      <c r="CS266">
        <v>-19443</v>
      </c>
      <c r="CT266">
        <v>0</v>
      </c>
      <c r="CU266">
        <v>-156660</v>
      </c>
      <c r="CV266">
        <v>0</v>
      </c>
      <c r="CW266">
        <v>-156660</v>
      </c>
      <c r="CX266">
        <v>-47532</v>
      </c>
      <c r="CY266">
        <v>0</v>
      </c>
      <c r="CZ266">
        <v>-47532</v>
      </c>
      <c r="DA266">
        <v>-18517</v>
      </c>
      <c r="DB266">
        <v>0</v>
      </c>
      <c r="DC266">
        <v>-18517</v>
      </c>
      <c r="DD266">
        <v>0</v>
      </c>
      <c r="DE266">
        <v>0</v>
      </c>
      <c r="DF266">
        <v>0</v>
      </c>
      <c r="DG266">
        <v>-1500</v>
      </c>
      <c r="DH266">
        <v>0</v>
      </c>
      <c r="DI266">
        <v>-1500</v>
      </c>
      <c r="DJ266">
        <v>-67549</v>
      </c>
      <c r="DK266">
        <v>0</v>
      </c>
      <c r="DL266">
        <v>-44072</v>
      </c>
      <c r="DM266">
        <v>0</v>
      </c>
      <c r="DN266">
        <v>-111621</v>
      </c>
      <c r="DO266">
        <v>0</v>
      </c>
      <c r="DP266">
        <v>-111621</v>
      </c>
      <c r="DQ266">
        <v>48168275</v>
      </c>
      <c r="DR266">
        <v>0</v>
      </c>
      <c r="DS266">
        <v>48168275</v>
      </c>
    </row>
    <row r="267" spans="1:123" ht="12.75" x14ac:dyDescent="0.2">
      <c r="A267" s="468">
        <v>260</v>
      </c>
      <c r="B267" s="473" t="s">
        <v>397</v>
      </c>
      <c r="C267" s="403" t="s">
        <v>904</v>
      </c>
      <c r="D267" s="474" t="s">
        <v>899</v>
      </c>
      <c r="E267" s="480" t="s">
        <v>396</v>
      </c>
      <c r="F267" t="s">
        <v>926</v>
      </c>
      <c r="G267">
        <v>224955696</v>
      </c>
      <c r="H267">
        <v>0</v>
      </c>
      <c r="I267">
        <v>224955696</v>
      </c>
      <c r="J267">
        <v>46.6</v>
      </c>
      <c r="K267">
        <v>104829354</v>
      </c>
      <c r="L267">
        <v>0</v>
      </c>
      <c r="M267">
        <v>426000</v>
      </c>
      <c r="N267">
        <v>0</v>
      </c>
      <c r="O267">
        <v>105255354</v>
      </c>
      <c r="P267">
        <v>0</v>
      </c>
      <c r="Q267">
        <v>105255354</v>
      </c>
      <c r="R267">
        <v>-2850720</v>
      </c>
      <c r="S267">
        <v>0</v>
      </c>
      <c r="T267">
        <v>-2850720</v>
      </c>
      <c r="U267">
        <v>11068658</v>
      </c>
      <c r="V267">
        <v>0</v>
      </c>
      <c r="W267">
        <v>11068658</v>
      </c>
      <c r="X267">
        <v>8217938</v>
      </c>
      <c r="Y267">
        <v>0</v>
      </c>
      <c r="Z267">
        <v>0</v>
      </c>
      <c r="AA267">
        <v>0</v>
      </c>
      <c r="AB267">
        <v>8217938</v>
      </c>
      <c r="AC267">
        <v>0</v>
      </c>
      <c r="AD267">
        <v>8217938</v>
      </c>
      <c r="AE267">
        <v>-8217938</v>
      </c>
      <c r="AF267">
        <v>0</v>
      </c>
      <c r="AG267">
        <v>-8217938</v>
      </c>
      <c r="AH267">
        <v>-11087306</v>
      </c>
      <c r="AI267">
        <v>0</v>
      </c>
      <c r="AJ267">
        <v>-11087306</v>
      </c>
      <c r="AK267">
        <v>0</v>
      </c>
      <c r="AL267">
        <v>0</v>
      </c>
      <c r="AM267">
        <v>0</v>
      </c>
      <c r="AN267">
        <v>1948519</v>
      </c>
      <c r="AO267">
        <v>0</v>
      </c>
      <c r="AP267">
        <v>1948519</v>
      </c>
      <c r="AQ267">
        <v>-9138787</v>
      </c>
      <c r="AR267">
        <v>0</v>
      </c>
      <c r="AS267">
        <v>-9138787</v>
      </c>
      <c r="AT267">
        <v>-4845984</v>
      </c>
      <c r="AU267">
        <v>0</v>
      </c>
      <c r="AV267">
        <v>-4845984</v>
      </c>
      <c r="AW267">
        <v>-239969</v>
      </c>
      <c r="AX267">
        <v>0</v>
      </c>
      <c r="AY267">
        <v>-239969</v>
      </c>
      <c r="AZ267">
        <v>0</v>
      </c>
      <c r="BA267">
        <v>0</v>
      </c>
      <c r="BB267">
        <v>0</v>
      </c>
      <c r="BC267">
        <v>-14224740</v>
      </c>
      <c r="BD267">
        <v>0</v>
      </c>
      <c r="BE267">
        <v>0</v>
      </c>
      <c r="BF267">
        <v>0</v>
      </c>
      <c r="BG267">
        <v>-14224740</v>
      </c>
      <c r="BH267">
        <v>0</v>
      </c>
      <c r="BI267">
        <v>-14224740</v>
      </c>
      <c r="BJ267">
        <v>0</v>
      </c>
      <c r="BK267">
        <v>0</v>
      </c>
      <c r="BL267">
        <v>0</v>
      </c>
      <c r="BM267">
        <v>-2324695</v>
      </c>
      <c r="BN267">
        <v>0</v>
      </c>
      <c r="BO267">
        <v>-2324695</v>
      </c>
      <c r="BP267">
        <v>-2324695</v>
      </c>
      <c r="BQ267">
        <v>0</v>
      </c>
      <c r="BR267">
        <v>0</v>
      </c>
      <c r="BS267">
        <v>0</v>
      </c>
      <c r="BT267">
        <v>-2324695</v>
      </c>
      <c r="BU267">
        <v>0</v>
      </c>
      <c r="BV267">
        <v>-2324695</v>
      </c>
      <c r="BW267">
        <v>0</v>
      </c>
      <c r="BX267">
        <v>0</v>
      </c>
      <c r="BY267">
        <v>0</v>
      </c>
      <c r="BZ267">
        <v>-63637</v>
      </c>
      <c r="CA267">
        <v>0</v>
      </c>
      <c r="CB267">
        <v>-63637</v>
      </c>
      <c r="CC267">
        <v>-21306</v>
      </c>
      <c r="CD267">
        <v>0</v>
      </c>
      <c r="CE267">
        <v>-21306</v>
      </c>
      <c r="CF267">
        <v>0</v>
      </c>
      <c r="CG267">
        <v>0</v>
      </c>
      <c r="CH267">
        <v>0</v>
      </c>
      <c r="CI267">
        <v>0</v>
      </c>
      <c r="CJ267">
        <v>0</v>
      </c>
      <c r="CK267">
        <v>0</v>
      </c>
      <c r="CL267">
        <v>-191346</v>
      </c>
      <c r="CM267">
        <v>0</v>
      </c>
      <c r="CN267">
        <v>-191346</v>
      </c>
      <c r="CO267">
        <v>0</v>
      </c>
      <c r="CP267">
        <v>0</v>
      </c>
      <c r="CQ267">
        <v>-276289</v>
      </c>
      <c r="CR267">
        <v>0</v>
      </c>
      <c r="CS267">
        <v>0</v>
      </c>
      <c r="CT267">
        <v>0</v>
      </c>
      <c r="CU267">
        <v>-276289</v>
      </c>
      <c r="CV267">
        <v>0</v>
      </c>
      <c r="CW267">
        <v>-276289</v>
      </c>
      <c r="CX267">
        <v>0</v>
      </c>
      <c r="CY267">
        <v>0</v>
      </c>
      <c r="CZ267">
        <v>0</v>
      </c>
      <c r="DA267">
        <v>-7832</v>
      </c>
      <c r="DB267">
        <v>0</v>
      </c>
      <c r="DC267">
        <v>-7832</v>
      </c>
      <c r="DD267">
        <v>0</v>
      </c>
      <c r="DE267">
        <v>0</v>
      </c>
      <c r="DF267">
        <v>0</v>
      </c>
      <c r="DG267">
        <v>0</v>
      </c>
      <c r="DH267">
        <v>0</v>
      </c>
      <c r="DI267">
        <v>0</v>
      </c>
      <c r="DJ267">
        <v>-7832</v>
      </c>
      <c r="DK267">
        <v>0</v>
      </c>
      <c r="DL267">
        <v>0</v>
      </c>
      <c r="DM267">
        <v>0</v>
      </c>
      <c r="DN267">
        <v>-7832</v>
      </c>
      <c r="DO267">
        <v>0</v>
      </c>
      <c r="DP267">
        <v>-7832</v>
      </c>
      <c r="DQ267">
        <v>96639736</v>
      </c>
      <c r="DR267">
        <v>0</v>
      </c>
      <c r="DS267">
        <v>96639736</v>
      </c>
    </row>
    <row r="268" spans="1:123" ht="12.75" x14ac:dyDescent="0.2">
      <c r="A268" s="468">
        <v>261</v>
      </c>
      <c r="B268" s="473" t="s">
        <v>399</v>
      </c>
      <c r="C268" s="403" t="s">
        <v>529</v>
      </c>
      <c r="D268" s="474" t="s">
        <v>910</v>
      </c>
      <c r="E268" s="480" t="s">
        <v>547</v>
      </c>
      <c r="F268" t="s">
        <v>926</v>
      </c>
      <c r="G268">
        <v>197396715</v>
      </c>
      <c r="H268">
        <v>712150</v>
      </c>
      <c r="I268">
        <v>198108865</v>
      </c>
      <c r="J268">
        <v>46.6</v>
      </c>
      <c r="K268">
        <v>91986869</v>
      </c>
      <c r="L268">
        <v>331862</v>
      </c>
      <c r="M268">
        <v>0</v>
      </c>
      <c r="N268">
        <v>0</v>
      </c>
      <c r="O268">
        <v>91986869</v>
      </c>
      <c r="P268">
        <v>331862</v>
      </c>
      <c r="Q268">
        <v>92318731</v>
      </c>
      <c r="R268">
        <v>-3779738</v>
      </c>
      <c r="S268">
        <v>0</v>
      </c>
      <c r="T268">
        <v>-3779738</v>
      </c>
      <c r="U268">
        <v>8595907</v>
      </c>
      <c r="V268">
        <v>95172</v>
      </c>
      <c r="W268">
        <v>8691079</v>
      </c>
      <c r="X268">
        <v>4816169</v>
      </c>
      <c r="Y268">
        <v>95172</v>
      </c>
      <c r="Z268">
        <v>0</v>
      </c>
      <c r="AA268">
        <v>0</v>
      </c>
      <c r="AB268">
        <v>4816169</v>
      </c>
      <c r="AC268">
        <v>95172</v>
      </c>
      <c r="AD268">
        <v>4911341</v>
      </c>
      <c r="AE268">
        <v>-4816169</v>
      </c>
      <c r="AF268">
        <v>-95172</v>
      </c>
      <c r="AG268">
        <v>-4911341</v>
      </c>
      <c r="AH268">
        <v>-3794787</v>
      </c>
      <c r="AI268">
        <v>-34755</v>
      </c>
      <c r="AJ268">
        <v>-3829542</v>
      </c>
      <c r="AK268">
        <v>0</v>
      </c>
      <c r="AL268">
        <v>0</v>
      </c>
      <c r="AM268">
        <v>0</v>
      </c>
      <c r="AN268">
        <v>2030324</v>
      </c>
      <c r="AO268">
        <v>7428</v>
      </c>
      <c r="AP268">
        <v>2037752</v>
      </c>
      <c r="AQ268">
        <v>-1764463</v>
      </c>
      <c r="AR268">
        <v>-27327</v>
      </c>
      <c r="AS268">
        <v>-1791790</v>
      </c>
      <c r="AT268">
        <v>-4527239</v>
      </c>
      <c r="AU268">
        <v>0</v>
      </c>
      <c r="AV268">
        <v>-4527239</v>
      </c>
      <c r="AW268">
        <v>-40589</v>
      </c>
      <c r="AX268">
        <v>0</v>
      </c>
      <c r="AY268">
        <v>-40589</v>
      </c>
      <c r="AZ268">
        <v>-9059</v>
      </c>
      <c r="BA268">
        <v>0</v>
      </c>
      <c r="BB268">
        <v>-9059</v>
      </c>
      <c r="BC268">
        <v>-6341350</v>
      </c>
      <c r="BD268">
        <v>-27327</v>
      </c>
      <c r="BE268">
        <v>0</v>
      </c>
      <c r="BF268">
        <v>0</v>
      </c>
      <c r="BG268">
        <v>-6341350</v>
      </c>
      <c r="BH268">
        <v>-27327</v>
      </c>
      <c r="BI268">
        <v>-6368677</v>
      </c>
      <c r="BJ268">
        <v>-100000</v>
      </c>
      <c r="BK268">
        <v>0</v>
      </c>
      <c r="BL268">
        <v>-100000</v>
      </c>
      <c r="BM268">
        <v>-2400000</v>
      </c>
      <c r="BN268">
        <v>0</v>
      </c>
      <c r="BO268">
        <v>-2400000</v>
      </c>
      <c r="BP268">
        <v>-2500000</v>
      </c>
      <c r="BQ268">
        <v>0</v>
      </c>
      <c r="BR268">
        <v>0</v>
      </c>
      <c r="BS268">
        <v>0</v>
      </c>
      <c r="BT268">
        <v>-2500000</v>
      </c>
      <c r="BU268">
        <v>0</v>
      </c>
      <c r="BV268">
        <v>-2500000</v>
      </c>
      <c r="BW268">
        <v>-176374</v>
      </c>
      <c r="BX268">
        <v>0</v>
      </c>
      <c r="BY268">
        <v>-176374</v>
      </c>
      <c r="BZ268">
        <v>-101405</v>
      </c>
      <c r="CA268">
        <v>0</v>
      </c>
      <c r="CB268">
        <v>-101405</v>
      </c>
      <c r="CC268">
        <v>-10377</v>
      </c>
      <c r="CD268">
        <v>0</v>
      </c>
      <c r="CE268">
        <v>-10377</v>
      </c>
      <c r="CF268">
        <v>-9059</v>
      </c>
      <c r="CG268">
        <v>0</v>
      </c>
      <c r="CH268">
        <v>-9059</v>
      </c>
      <c r="CI268">
        <v>0</v>
      </c>
      <c r="CJ268">
        <v>0</v>
      </c>
      <c r="CK268">
        <v>0</v>
      </c>
      <c r="CL268">
        <v>-130000</v>
      </c>
      <c r="CM268">
        <v>-124161</v>
      </c>
      <c r="CN268">
        <v>-254161</v>
      </c>
      <c r="CO268">
        <v>-56728</v>
      </c>
      <c r="CP268">
        <v>-67433</v>
      </c>
      <c r="CQ268">
        <v>-427215</v>
      </c>
      <c r="CR268">
        <v>-124161</v>
      </c>
      <c r="CS268">
        <v>0</v>
      </c>
      <c r="CT268">
        <v>0</v>
      </c>
      <c r="CU268">
        <v>-427215</v>
      </c>
      <c r="CV268">
        <v>-124161</v>
      </c>
      <c r="CW268">
        <v>-551376</v>
      </c>
      <c r="CX268">
        <v>0</v>
      </c>
      <c r="CY268">
        <v>0</v>
      </c>
      <c r="CZ268">
        <v>0</v>
      </c>
      <c r="DA268">
        <v>0</v>
      </c>
      <c r="DB268">
        <v>0</v>
      </c>
      <c r="DC268">
        <v>0</v>
      </c>
      <c r="DD268">
        <v>-9059</v>
      </c>
      <c r="DE268">
        <v>0</v>
      </c>
      <c r="DF268">
        <v>-9059</v>
      </c>
      <c r="DG268">
        <v>0</v>
      </c>
      <c r="DH268">
        <v>0</v>
      </c>
      <c r="DI268">
        <v>0</v>
      </c>
      <c r="DJ268">
        <v>-9059</v>
      </c>
      <c r="DK268">
        <v>0</v>
      </c>
      <c r="DL268">
        <v>0</v>
      </c>
      <c r="DM268">
        <v>0</v>
      </c>
      <c r="DN268">
        <v>-9059</v>
      </c>
      <c r="DO268">
        <v>0</v>
      </c>
      <c r="DP268">
        <v>-9059</v>
      </c>
      <c r="DQ268">
        <v>87525414</v>
      </c>
      <c r="DR268">
        <v>275546</v>
      </c>
      <c r="DS268">
        <v>87800960</v>
      </c>
    </row>
    <row r="269" spans="1:123" ht="12.75" x14ac:dyDescent="0.2">
      <c r="A269" s="468">
        <v>262</v>
      </c>
      <c r="B269" s="473" t="s">
        <v>401</v>
      </c>
      <c r="C269" s="403" t="s">
        <v>529</v>
      </c>
      <c r="D269" s="474" t="s">
        <v>907</v>
      </c>
      <c r="E269" s="480" t="s">
        <v>576</v>
      </c>
      <c r="F269" t="s">
        <v>926</v>
      </c>
      <c r="G269">
        <v>231024569</v>
      </c>
      <c r="H269">
        <v>1154431</v>
      </c>
      <c r="I269">
        <v>232179000</v>
      </c>
      <c r="J269">
        <v>46.6</v>
      </c>
      <c r="K269">
        <v>107657449</v>
      </c>
      <c r="L269">
        <v>537965</v>
      </c>
      <c r="M269">
        <v>172000</v>
      </c>
      <c r="N269">
        <v>0</v>
      </c>
      <c r="O269">
        <v>107829449</v>
      </c>
      <c r="P269">
        <v>537965</v>
      </c>
      <c r="Q269">
        <v>108367414</v>
      </c>
      <c r="R269">
        <v>-5021676</v>
      </c>
      <c r="S269">
        <v>0</v>
      </c>
      <c r="T269">
        <v>-5021676</v>
      </c>
      <c r="U269">
        <v>5582031</v>
      </c>
      <c r="V269">
        <v>0</v>
      </c>
      <c r="W269">
        <v>5582031</v>
      </c>
      <c r="X269">
        <v>560355</v>
      </c>
      <c r="Y269">
        <v>0</v>
      </c>
      <c r="Z269">
        <v>0</v>
      </c>
      <c r="AA269">
        <v>0</v>
      </c>
      <c r="AB269">
        <v>560355</v>
      </c>
      <c r="AC269">
        <v>0</v>
      </c>
      <c r="AD269">
        <v>560355</v>
      </c>
      <c r="AE269">
        <v>-560355</v>
      </c>
      <c r="AF269">
        <v>0</v>
      </c>
      <c r="AG269">
        <v>-560355</v>
      </c>
      <c r="AH269">
        <v>-8108063</v>
      </c>
      <c r="AI269">
        <v>0</v>
      </c>
      <c r="AJ269">
        <v>-8108063</v>
      </c>
      <c r="AK269">
        <v>-14487</v>
      </c>
      <c r="AL269">
        <v>0</v>
      </c>
      <c r="AM269">
        <v>-14487</v>
      </c>
      <c r="AN269">
        <v>2423066</v>
      </c>
      <c r="AO269">
        <v>0</v>
      </c>
      <c r="AP269">
        <v>2423066</v>
      </c>
      <c r="AQ269">
        <v>-5684997</v>
      </c>
      <c r="AR269">
        <v>0</v>
      </c>
      <c r="AS269">
        <v>-5684997</v>
      </c>
      <c r="AT269">
        <v>-6491157</v>
      </c>
      <c r="AU269">
        <v>0</v>
      </c>
      <c r="AV269">
        <v>-6491157</v>
      </c>
      <c r="AW269">
        <v>-54091</v>
      </c>
      <c r="AX269">
        <v>0</v>
      </c>
      <c r="AY269">
        <v>-54091</v>
      </c>
      <c r="AZ269">
        <v>0</v>
      </c>
      <c r="BA269">
        <v>0</v>
      </c>
      <c r="BB269">
        <v>0</v>
      </c>
      <c r="BC269">
        <v>-12230245</v>
      </c>
      <c r="BD269">
        <v>0</v>
      </c>
      <c r="BE269">
        <v>0</v>
      </c>
      <c r="BF269">
        <v>0</v>
      </c>
      <c r="BG269">
        <v>-12230245</v>
      </c>
      <c r="BH269">
        <v>0</v>
      </c>
      <c r="BI269">
        <v>-12230245</v>
      </c>
      <c r="BJ269">
        <v>-379423</v>
      </c>
      <c r="BK269">
        <v>0</v>
      </c>
      <c r="BL269">
        <v>-379423</v>
      </c>
      <c r="BM269">
        <v>-2384162</v>
      </c>
      <c r="BN269">
        <v>0</v>
      </c>
      <c r="BO269">
        <v>-2384162</v>
      </c>
      <c r="BP269">
        <v>-2763585</v>
      </c>
      <c r="BQ269">
        <v>0</v>
      </c>
      <c r="BR269">
        <v>0</v>
      </c>
      <c r="BS269">
        <v>0</v>
      </c>
      <c r="BT269">
        <v>-2763585</v>
      </c>
      <c r="BU269">
        <v>0</v>
      </c>
      <c r="BV269">
        <v>-2763585</v>
      </c>
      <c r="BW269">
        <v>-149957</v>
      </c>
      <c r="BX269">
        <v>0</v>
      </c>
      <c r="BY269">
        <v>-149957</v>
      </c>
      <c r="BZ269">
        <v>-197002</v>
      </c>
      <c r="CA269">
        <v>0</v>
      </c>
      <c r="CB269">
        <v>-197002</v>
      </c>
      <c r="CC269">
        <v>-13179</v>
      </c>
      <c r="CD269">
        <v>0</v>
      </c>
      <c r="CE269">
        <v>-13179</v>
      </c>
      <c r="CF269">
        <v>0</v>
      </c>
      <c r="CG269">
        <v>0</v>
      </c>
      <c r="CH269">
        <v>0</v>
      </c>
      <c r="CI269">
        <v>0</v>
      </c>
      <c r="CJ269">
        <v>0</v>
      </c>
      <c r="CK269">
        <v>0</v>
      </c>
      <c r="CL269">
        <v>0</v>
      </c>
      <c r="CM269">
        <v>0</v>
      </c>
      <c r="CN269">
        <v>0</v>
      </c>
      <c r="CO269">
        <v>0</v>
      </c>
      <c r="CP269">
        <v>0</v>
      </c>
      <c r="CQ269">
        <v>-360138</v>
      </c>
      <c r="CR269">
        <v>0</v>
      </c>
      <c r="CS269">
        <v>0</v>
      </c>
      <c r="CT269">
        <v>0</v>
      </c>
      <c r="CU269">
        <v>-360138</v>
      </c>
      <c r="CV269">
        <v>0</v>
      </c>
      <c r="CW269">
        <v>-360138</v>
      </c>
      <c r="CX269">
        <v>0</v>
      </c>
      <c r="CY269">
        <v>0</v>
      </c>
      <c r="CZ269">
        <v>0</v>
      </c>
      <c r="DA269">
        <v>0</v>
      </c>
      <c r="DB269">
        <v>0</v>
      </c>
      <c r="DC269">
        <v>0</v>
      </c>
      <c r="DD269">
        <v>0</v>
      </c>
      <c r="DE269">
        <v>0</v>
      </c>
      <c r="DF269">
        <v>0</v>
      </c>
      <c r="DG269">
        <v>-1500</v>
      </c>
      <c r="DH269">
        <v>0</v>
      </c>
      <c r="DI269">
        <v>-1500</v>
      </c>
      <c r="DJ269">
        <v>-1500</v>
      </c>
      <c r="DK269">
        <v>0</v>
      </c>
      <c r="DL269">
        <v>0</v>
      </c>
      <c r="DM269">
        <v>0</v>
      </c>
      <c r="DN269">
        <v>-1500</v>
      </c>
      <c r="DO269">
        <v>0</v>
      </c>
      <c r="DP269">
        <v>-1500</v>
      </c>
      <c r="DQ269">
        <v>93034336</v>
      </c>
      <c r="DR269">
        <v>537965</v>
      </c>
      <c r="DS269">
        <v>93572301</v>
      </c>
    </row>
    <row r="270" spans="1:123" ht="12.75" x14ac:dyDescent="0.2">
      <c r="A270" s="468">
        <v>263</v>
      </c>
      <c r="B270" s="473" t="s">
        <v>403</v>
      </c>
      <c r="C270" s="403" t="s">
        <v>897</v>
      </c>
      <c r="D270" s="474" t="s">
        <v>907</v>
      </c>
      <c r="E270" s="480" t="s">
        <v>402</v>
      </c>
      <c r="F270" t="s">
        <v>926</v>
      </c>
      <c r="G270">
        <v>140236072</v>
      </c>
      <c r="H270">
        <v>0</v>
      </c>
      <c r="I270">
        <v>140236072</v>
      </c>
      <c r="J270">
        <v>46.6</v>
      </c>
      <c r="K270">
        <v>65350010</v>
      </c>
      <c r="L270">
        <v>0</v>
      </c>
      <c r="M270">
        <v>0</v>
      </c>
      <c r="N270">
        <v>0</v>
      </c>
      <c r="O270">
        <v>65350010</v>
      </c>
      <c r="P270">
        <v>0</v>
      </c>
      <c r="Q270">
        <v>65350010</v>
      </c>
      <c r="R270">
        <v>-1884876.9</v>
      </c>
      <c r="S270">
        <v>0</v>
      </c>
      <c r="T270">
        <v>-1884876.9</v>
      </c>
      <c r="U270">
        <v>2645495.34</v>
      </c>
      <c r="V270">
        <v>0</v>
      </c>
      <c r="W270">
        <v>2645495.34</v>
      </c>
      <c r="X270">
        <v>760618.44</v>
      </c>
      <c r="Y270">
        <v>0</v>
      </c>
      <c r="Z270">
        <v>0</v>
      </c>
      <c r="AA270">
        <v>0</v>
      </c>
      <c r="AB270">
        <v>760618.44</v>
      </c>
      <c r="AC270">
        <v>0</v>
      </c>
      <c r="AD270">
        <v>760618.44</v>
      </c>
      <c r="AE270">
        <v>-760618.44</v>
      </c>
      <c r="AF270">
        <v>0</v>
      </c>
      <c r="AG270">
        <v>-760618.44</v>
      </c>
      <c r="AH270">
        <v>-4719250.5199999996</v>
      </c>
      <c r="AI270">
        <v>0</v>
      </c>
      <c r="AJ270">
        <v>-4719250.5199999996</v>
      </c>
      <c r="AK270">
        <v>-247920</v>
      </c>
      <c r="AL270">
        <v>0</v>
      </c>
      <c r="AM270">
        <v>-247920</v>
      </c>
      <c r="AN270">
        <v>1271988.22</v>
      </c>
      <c r="AO270">
        <v>0</v>
      </c>
      <c r="AP270">
        <v>1271988.22</v>
      </c>
      <c r="AQ270">
        <v>-3447262.3</v>
      </c>
      <c r="AR270">
        <v>0</v>
      </c>
      <c r="AS270">
        <v>-3447262.3</v>
      </c>
      <c r="AT270">
        <v>-4287765.1100000003</v>
      </c>
      <c r="AU270">
        <v>0</v>
      </c>
      <c r="AV270">
        <v>-4287765.1100000003</v>
      </c>
      <c r="AW270">
        <v>-96635.36</v>
      </c>
      <c r="AX270">
        <v>0</v>
      </c>
      <c r="AY270">
        <v>-96635.36</v>
      </c>
      <c r="AZ270">
        <v>-34056.15</v>
      </c>
      <c r="BA270">
        <v>0</v>
      </c>
      <c r="BB270">
        <v>-34056.15</v>
      </c>
      <c r="BC270">
        <v>-7865718.9200000009</v>
      </c>
      <c r="BD270">
        <v>0</v>
      </c>
      <c r="BE270">
        <v>0</v>
      </c>
      <c r="BF270">
        <v>0</v>
      </c>
      <c r="BG270">
        <v>-7865718.9200000009</v>
      </c>
      <c r="BH270">
        <v>0</v>
      </c>
      <c r="BI270">
        <v>-7865718.9200000009</v>
      </c>
      <c r="BJ270">
        <v>0</v>
      </c>
      <c r="BK270">
        <v>0</v>
      </c>
      <c r="BL270">
        <v>0</v>
      </c>
      <c r="BM270">
        <v>-2106532.73</v>
      </c>
      <c r="BN270">
        <v>0</v>
      </c>
      <c r="BO270">
        <v>-2106532.73</v>
      </c>
      <c r="BP270">
        <v>-2106532.73</v>
      </c>
      <c r="BQ270">
        <v>0</v>
      </c>
      <c r="BR270">
        <v>0</v>
      </c>
      <c r="BS270">
        <v>0</v>
      </c>
      <c r="BT270">
        <v>-2106532.73</v>
      </c>
      <c r="BU270">
        <v>0</v>
      </c>
      <c r="BV270">
        <v>-2106532.73</v>
      </c>
      <c r="BW270">
        <v>-14013.57</v>
      </c>
      <c r="BX270">
        <v>0</v>
      </c>
      <c r="BY270">
        <v>-14013.57</v>
      </c>
      <c r="BZ270">
        <v>-36792.910000000003</v>
      </c>
      <c r="CA270">
        <v>0</v>
      </c>
      <c r="CB270">
        <v>-36792.910000000003</v>
      </c>
      <c r="CC270">
        <v>0</v>
      </c>
      <c r="CD270">
        <v>0</v>
      </c>
      <c r="CE270">
        <v>0</v>
      </c>
      <c r="CF270">
        <v>-1838.37</v>
      </c>
      <c r="CG270">
        <v>0</v>
      </c>
      <c r="CH270">
        <v>-1838.37</v>
      </c>
      <c r="CI270">
        <v>0</v>
      </c>
      <c r="CJ270">
        <v>0</v>
      </c>
      <c r="CK270">
        <v>0</v>
      </c>
      <c r="CL270">
        <v>0</v>
      </c>
      <c r="CM270">
        <v>0</v>
      </c>
      <c r="CN270">
        <v>0</v>
      </c>
      <c r="CO270">
        <v>0</v>
      </c>
      <c r="CP270">
        <v>0</v>
      </c>
      <c r="CQ270">
        <v>-52644.850000000006</v>
      </c>
      <c r="CR270">
        <v>0</v>
      </c>
      <c r="CS270">
        <v>0</v>
      </c>
      <c r="CT270">
        <v>0</v>
      </c>
      <c r="CU270">
        <v>-52644.850000000006</v>
      </c>
      <c r="CV270">
        <v>0</v>
      </c>
      <c r="CW270">
        <v>-52644.850000000006</v>
      </c>
      <c r="CX270">
        <v>0</v>
      </c>
      <c r="CY270">
        <v>0</v>
      </c>
      <c r="CZ270">
        <v>0</v>
      </c>
      <c r="DA270">
        <v>0</v>
      </c>
      <c r="DB270">
        <v>0</v>
      </c>
      <c r="DC270">
        <v>0</v>
      </c>
      <c r="DD270">
        <v>-20000</v>
      </c>
      <c r="DE270">
        <v>0</v>
      </c>
      <c r="DF270">
        <v>-20000</v>
      </c>
      <c r="DG270">
        <v>-1500</v>
      </c>
      <c r="DH270">
        <v>0</v>
      </c>
      <c r="DI270">
        <v>-1500</v>
      </c>
      <c r="DJ270">
        <v>-21500</v>
      </c>
      <c r="DK270">
        <v>0</v>
      </c>
      <c r="DL270">
        <v>0</v>
      </c>
      <c r="DM270">
        <v>0</v>
      </c>
      <c r="DN270">
        <v>-21500</v>
      </c>
      <c r="DO270">
        <v>0</v>
      </c>
      <c r="DP270">
        <v>-21500</v>
      </c>
      <c r="DQ270">
        <v>56064231.939999998</v>
      </c>
      <c r="DR270">
        <v>0</v>
      </c>
      <c r="DS270">
        <v>56064231.939999998</v>
      </c>
    </row>
    <row r="271" spans="1:123" ht="12.75" x14ac:dyDescent="0.2">
      <c r="A271" s="468">
        <v>264</v>
      </c>
      <c r="B271" s="473" t="s">
        <v>405</v>
      </c>
      <c r="C271" s="403" t="s">
        <v>897</v>
      </c>
      <c r="D271" s="474" t="s">
        <v>906</v>
      </c>
      <c r="E271" s="480" t="s">
        <v>404</v>
      </c>
      <c r="F271" t="s">
        <v>926</v>
      </c>
      <c r="G271">
        <v>74673532</v>
      </c>
      <c r="H271">
        <v>0</v>
      </c>
      <c r="I271">
        <v>74673532</v>
      </c>
      <c r="J271">
        <v>46.6</v>
      </c>
      <c r="K271">
        <v>34797866</v>
      </c>
      <c r="L271">
        <v>0</v>
      </c>
      <c r="M271">
        <v>0</v>
      </c>
      <c r="N271">
        <v>0</v>
      </c>
      <c r="O271">
        <v>34797866</v>
      </c>
      <c r="P271">
        <v>0</v>
      </c>
      <c r="Q271">
        <v>34797866</v>
      </c>
      <c r="R271">
        <v>-1421563</v>
      </c>
      <c r="S271">
        <v>0</v>
      </c>
      <c r="T271">
        <v>-1421563</v>
      </c>
      <c r="U271">
        <v>1219839</v>
      </c>
      <c r="V271">
        <v>0</v>
      </c>
      <c r="W271">
        <v>1219839</v>
      </c>
      <c r="X271">
        <v>-201724</v>
      </c>
      <c r="Y271">
        <v>0</v>
      </c>
      <c r="Z271">
        <v>0</v>
      </c>
      <c r="AA271">
        <v>0</v>
      </c>
      <c r="AB271">
        <v>-201724</v>
      </c>
      <c r="AC271">
        <v>0</v>
      </c>
      <c r="AD271">
        <v>-201724</v>
      </c>
      <c r="AE271">
        <v>201724</v>
      </c>
      <c r="AF271">
        <v>0</v>
      </c>
      <c r="AG271">
        <v>201724</v>
      </c>
      <c r="AH271">
        <v>-3484319</v>
      </c>
      <c r="AI271">
        <v>0</v>
      </c>
      <c r="AJ271">
        <v>-3484319</v>
      </c>
      <c r="AK271">
        <v>0</v>
      </c>
      <c r="AL271">
        <v>0</v>
      </c>
      <c r="AM271">
        <v>0</v>
      </c>
      <c r="AN271">
        <v>608337</v>
      </c>
      <c r="AO271">
        <v>0</v>
      </c>
      <c r="AP271">
        <v>608337</v>
      </c>
      <c r="AQ271">
        <v>-2875982</v>
      </c>
      <c r="AR271">
        <v>0</v>
      </c>
      <c r="AS271">
        <v>-2875982</v>
      </c>
      <c r="AT271">
        <v>-2213309</v>
      </c>
      <c r="AU271">
        <v>0</v>
      </c>
      <c r="AV271">
        <v>-2213309</v>
      </c>
      <c r="AW271">
        <v>-33195</v>
      </c>
      <c r="AX271">
        <v>0</v>
      </c>
      <c r="AY271">
        <v>-33195</v>
      </c>
      <c r="AZ271">
        <v>-41344</v>
      </c>
      <c r="BA271">
        <v>0</v>
      </c>
      <c r="BB271">
        <v>-41344</v>
      </c>
      <c r="BC271">
        <v>-5163830</v>
      </c>
      <c r="BD271">
        <v>0</v>
      </c>
      <c r="BE271">
        <v>0</v>
      </c>
      <c r="BF271">
        <v>0</v>
      </c>
      <c r="BG271">
        <v>-5163830</v>
      </c>
      <c r="BH271">
        <v>0</v>
      </c>
      <c r="BI271">
        <v>-5163830</v>
      </c>
      <c r="BJ271">
        <v>0</v>
      </c>
      <c r="BK271">
        <v>0</v>
      </c>
      <c r="BL271">
        <v>0</v>
      </c>
      <c r="BM271">
        <v>-855733</v>
      </c>
      <c r="BN271">
        <v>0</v>
      </c>
      <c r="BO271">
        <v>-855733</v>
      </c>
      <c r="BP271">
        <v>-855733</v>
      </c>
      <c r="BQ271">
        <v>0</v>
      </c>
      <c r="BR271">
        <v>0</v>
      </c>
      <c r="BS271">
        <v>0</v>
      </c>
      <c r="BT271">
        <v>-855733</v>
      </c>
      <c r="BU271">
        <v>0</v>
      </c>
      <c r="BV271">
        <v>-855733</v>
      </c>
      <c r="BW271">
        <v>-88040</v>
      </c>
      <c r="BX271">
        <v>0</v>
      </c>
      <c r="BY271">
        <v>-88040</v>
      </c>
      <c r="BZ271">
        <v>-108427</v>
      </c>
      <c r="CA271">
        <v>0</v>
      </c>
      <c r="CB271">
        <v>-108427</v>
      </c>
      <c r="CC271">
        <v>0</v>
      </c>
      <c r="CD271">
        <v>0</v>
      </c>
      <c r="CE271">
        <v>0</v>
      </c>
      <c r="CF271">
        <v>0</v>
      </c>
      <c r="CG271">
        <v>0</v>
      </c>
      <c r="CH271">
        <v>0</v>
      </c>
      <c r="CI271">
        <v>0</v>
      </c>
      <c r="CJ271">
        <v>0</v>
      </c>
      <c r="CK271">
        <v>0</v>
      </c>
      <c r="CL271">
        <v>0</v>
      </c>
      <c r="CM271">
        <v>0</v>
      </c>
      <c r="CN271">
        <v>0</v>
      </c>
      <c r="CO271">
        <v>0</v>
      </c>
      <c r="CP271">
        <v>0</v>
      </c>
      <c r="CQ271">
        <v>-196467</v>
      </c>
      <c r="CR271">
        <v>0</v>
      </c>
      <c r="CS271">
        <v>0</v>
      </c>
      <c r="CT271">
        <v>0</v>
      </c>
      <c r="CU271">
        <v>-196467</v>
      </c>
      <c r="CV271">
        <v>0</v>
      </c>
      <c r="CW271">
        <v>-196467</v>
      </c>
      <c r="CX271">
        <v>0</v>
      </c>
      <c r="CY271">
        <v>0</v>
      </c>
      <c r="CZ271">
        <v>0</v>
      </c>
      <c r="DA271">
        <v>0</v>
      </c>
      <c r="DB271">
        <v>0</v>
      </c>
      <c r="DC271">
        <v>0</v>
      </c>
      <c r="DD271">
        <v>-32749</v>
      </c>
      <c r="DE271">
        <v>0</v>
      </c>
      <c r="DF271">
        <v>-32749</v>
      </c>
      <c r="DG271">
        <v>0</v>
      </c>
      <c r="DH271">
        <v>0</v>
      </c>
      <c r="DI271">
        <v>0</v>
      </c>
      <c r="DJ271">
        <v>-32749</v>
      </c>
      <c r="DK271">
        <v>0</v>
      </c>
      <c r="DL271">
        <v>0</v>
      </c>
      <c r="DM271">
        <v>0</v>
      </c>
      <c r="DN271">
        <v>-32749</v>
      </c>
      <c r="DO271">
        <v>0</v>
      </c>
      <c r="DP271">
        <v>-32749</v>
      </c>
      <c r="DQ271">
        <v>28347363</v>
      </c>
      <c r="DR271">
        <v>0</v>
      </c>
      <c r="DS271">
        <v>28347363</v>
      </c>
    </row>
    <row r="272" spans="1:123" ht="12.75" x14ac:dyDescent="0.2">
      <c r="A272" s="468">
        <v>265</v>
      </c>
      <c r="B272" s="473" t="s">
        <v>407</v>
      </c>
      <c r="C272" s="403" t="s">
        <v>897</v>
      </c>
      <c r="D272" s="474" t="s">
        <v>901</v>
      </c>
      <c r="E272" s="480" t="s">
        <v>406</v>
      </c>
      <c r="F272" t="s">
        <v>926</v>
      </c>
      <c r="G272">
        <v>157299099</v>
      </c>
      <c r="H272">
        <v>0</v>
      </c>
      <c r="I272">
        <v>157299099</v>
      </c>
      <c r="J272">
        <v>46.6</v>
      </c>
      <c r="K272">
        <v>73301380</v>
      </c>
      <c r="L272">
        <v>0</v>
      </c>
      <c r="M272">
        <v>0</v>
      </c>
      <c r="N272">
        <v>0</v>
      </c>
      <c r="O272">
        <v>73301380</v>
      </c>
      <c r="P272">
        <v>0</v>
      </c>
      <c r="Q272">
        <v>73301380</v>
      </c>
      <c r="R272">
        <v>-2468660</v>
      </c>
      <c r="S272">
        <v>0</v>
      </c>
      <c r="T272">
        <v>-2468660</v>
      </c>
      <c r="U272">
        <v>8729630</v>
      </c>
      <c r="V272">
        <v>0</v>
      </c>
      <c r="W272">
        <v>8729630</v>
      </c>
      <c r="X272">
        <v>6260970</v>
      </c>
      <c r="Y272">
        <v>0</v>
      </c>
      <c r="Z272">
        <v>0</v>
      </c>
      <c r="AA272">
        <v>0</v>
      </c>
      <c r="AB272">
        <v>6260970</v>
      </c>
      <c r="AC272">
        <v>0</v>
      </c>
      <c r="AD272">
        <v>6260970</v>
      </c>
      <c r="AE272">
        <v>-6260970</v>
      </c>
      <c r="AF272">
        <v>0</v>
      </c>
      <c r="AG272">
        <v>-6260970</v>
      </c>
      <c r="AH272">
        <v>-4773124</v>
      </c>
      <c r="AI272">
        <v>0</v>
      </c>
      <c r="AJ272">
        <v>-4773124</v>
      </c>
      <c r="AK272">
        <v>-6632</v>
      </c>
      <c r="AL272">
        <v>0</v>
      </c>
      <c r="AM272">
        <v>-6632</v>
      </c>
      <c r="AN272">
        <v>1575903</v>
      </c>
      <c r="AO272">
        <v>0</v>
      </c>
      <c r="AP272">
        <v>1575903</v>
      </c>
      <c r="AQ272">
        <v>-3197221</v>
      </c>
      <c r="AR272">
        <v>0</v>
      </c>
      <c r="AS272">
        <v>-3197221</v>
      </c>
      <c r="AT272">
        <v>-2845585</v>
      </c>
      <c r="AU272">
        <v>0</v>
      </c>
      <c r="AV272">
        <v>-2845585</v>
      </c>
      <c r="AW272">
        <v>-24867</v>
      </c>
      <c r="AX272">
        <v>0</v>
      </c>
      <c r="AY272">
        <v>-24867</v>
      </c>
      <c r="AZ272">
        <v>-57018</v>
      </c>
      <c r="BA272">
        <v>0</v>
      </c>
      <c r="BB272">
        <v>-57018</v>
      </c>
      <c r="BC272">
        <v>-6124691</v>
      </c>
      <c r="BD272">
        <v>0</v>
      </c>
      <c r="BE272">
        <v>0</v>
      </c>
      <c r="BF272">
        <v>0</v>
      </c>
      <c r="BG272">
        <v>-6124691</v>
      </c>
      <c r="BH272">
        <v>0</v>
      </c>
      <c r="BI272">
        <v>-6124691</v>
      </c>
      <c r="BJ272">
        <v>0</v>
      </c>
      <c r="BK272">
        <v>0</v>
      </c>
      <c r="BL272">
        <v>0</v>
      </c>
      <c r="BM272">
        <v>-735395</v>
      </c>
      <c r="BN272">
        <v>0</v>
      </c>
      <c r="BO272">
        <v>-735395</v>
      </c>
      <c r="BP272">
        <v>-735395</v>
      </c>
      <c r="BQ272">
        <v>0</v>
      </c>
      <c r="BR272">
        <v>0</v>
      </c>
      <c r="BS272">
        <v>0</v>
      </c>
      <c r="BT272">
        <v>-735395</v>
      </c>
      <c r="BU272">
        <v>0</v>
      </c>
      <c r="BV272">
        <v>-735395</v>
      </c>
      <c r="BW272">
        <v>-57684</v>
      </c>
      <c r="BX272">
        <v>0</v>
      </c>
      <c r="BY272">
        <v>-57684</v>
      </c>
      <c r="BZ272">
        <v>-307949</v>
      </c>
      <c r="CA272">
        <v>0</v>
      </c>
      <c r="CB272">
        <v>-307949</v>
      </c>
      <c r="CC272">
        <v>-221</v>
      </c>
      <c r="CD272">
        <v>0</v>
      </c>
      <c r="CE272">
        <v>-221</v>
      </c>
      <c r="CF272">
        <v>0</v>
      </c>
      <c r="CG272">
        <v>0</v>
      </c>
      <c r="CH272">
        <v>0</v>
      </c>
      <c r="CI272">
        <v>-9858</v>
      </c>
      <c r="CJ272">
        <v>0</v>
      </c>
      <c r="CK272">
        <v>-9858</v>
      </c>
      <c r="CL272">
        <v>0</v>
      </c>
      <c r="CM272">
        <v>0</v>
      </c>
      <c r="CN272">
        <v>0</v>
      </c>
      <c r="CO272">
        <v>0</v>
      </c>
      <c r="CP272">
        <v>0</v>
      </c>
      <c r="CQ272">
        <v>-375712</v>
      </c>
      <c r="CR272">
        <v>0</v>
      </c>
      <c r="CS272">
        <v>0</v>
      </c>
      <c r="CT272">
        <v>0</v>
      </c>
      <c r="CU272">
        <v>-375712</v>
      </c>
      <c r="CV272">
        <v>0</v>
      </c>
      <c r="CW272">
        <v>-375712</v>
      </c>
      <c r="CX272">
        <v>0</v>
      </c>
      <c r="CY272">
        <v>0</v>
      </c>
      <c r="CZ272">
        <v>0</v>
      </c>
      <c r="DA272">
        <v>0</v>
      </c>
      <c r="DB272">
        <v>0</v>
      </c>
      <c r="DC272">
        <v>0</v>
      </c>
      <c r="DD272">
        <v>-57018</v>
      </c>
      <c r="DE272">
        <v>0</v>
      </c>
      <c r="DF272">
        <v>-57018</v>
      </c>
      <c r="DG272">
        <v>0</v>
      </c>
      <c r="DH272">
        <v>0</v>
      </c>
      <c r="DI272">
        <v>0</v>
      </c>
      <c r="DJ272">
        <v>-57018</v>
      </c>
      <c r="DK272">
        <v>0</v>
      </c>
      <c r="DL272">
        <v>0</v>
      </c>
      <c r="DM272">
        <v>0</v>
      </c>
      <c r="DN272">
        <v>-57018</v>
      </c>
      <c r="DO272">
        <v>0</v>
      </c>
      <c r="DP272">
        <v>-57018</v>
      </c>
      <c r="DQ272">
        <v>72269534</v>
      </c>
      <c r="DR272">
        <v>0</v>
      </c>
      <c r="DS272">
        <v>72269534</v>
      </c>
    </row>
    <row r="273" spans="1:123" ht="12.75" x14ac:dyDescent="0.2">
      <c r="A273" s="468">
        <v>266</v>
      </c>
      <c r="B273" s="473" t="s">
        <v>409</v>
      </c>
      <c r="C273" s="403" t="s">
        <v>904</v>
      </c>
      <c r="D273" s="474" t="s">
        <v>910</v>
      </c>
      <c r="E273" s="480" t="s">
        <v>408</v>
      </c>
      <c r="F273" t="s">
        <v>926</v>
      </c>
      <c r="G273">
        <v>228735954</v>
      </c>
      <c r="H273">
        <v>1936400</v>
      </c>
      <c r="I273">
        <v>230672354</v>
      </c>
      <c r="J273">
        <v>46.6</v>
      </c>
      <c r="K273">
        <v>106590955</v>
      </c>
      <c r="L273">
        <v>902362</v>
      </c>
      <c r="M273">
        <v>-1000000</v>
      </c>
      <c r="N273">
        <v>0</v>
      </c>
      <c r="O273">
        <v>105590955</v>
      </c>
      <c r="P273">
        <v>902362</v>
      </c>
      <c r="Q273">
        <v>106493317</v>
      </c>
      <c r="R273">
        <v>-3884204</v>
      </c>
      <c r="S273">
        <v>-470</v>
      </c>
      <c r="T273">
        <v>-3884674</v>
      </c>
      <c r="U273">
        <v>7231991</v>
      </c>
      <c r="V273">
        <v>30072</v>
      </c>
      <c r="W273">
        <v>7262063</v>
      </c>
      <c r="X273">
        <v>3347787</v>
      </c>
      <c r="Y273">
        <v>29602</v>
      </c>
      <c r="Z273">
        <v>0</v>
      </c>
      <c r="AA273">
        <v>0</v>
      </c>
      <c r="AB273">
        <v>3347787</v>
      </c>
      <c r="AC273">
        <v>29602</v>
      </c>
      <c r="AD273">
        <v>3377389</v>
      </c>
      <c r="AE273">
        <v>-3347787</v>
      </c>
      <c r="AF273">
        <v>-29602</v>
      </c>
      <c r="AG273">
        <v>-3377389</v>
      </c>
      <c r="AH273">
        <v>-6253560.3799999999</v>
      </c>
      <c r="AI273">
        <v>0</v>
      </c>
      <c r="AJ273">
        <v>-6253560.3799999999</v>
      </c>
      <c r="AK273">
        <v>0</v>
      </c>
      <c r="AL273">
        <v>0</v>
      </c>
      <c r="AM273">
        <v>0</v>
      </c>
      <c r="AN273">
        <v>2253041</v>
      </c>
      <c r="AO273">
        <v>24346</v>
      </c>
      <c r="AP273">
        <v>2277387</v>
      </c>
      <c r="AQ273">
        <v>-4000519.38</v>
      </c>
      <c r="AR273">
        <v>24346</v>
      </c>
      <c r="AS273">
        <v>-3976173.38</v>
      </c>
      <c r="AT273">
        <v>-6923104</v>
      </c>
      <c r="AU273">
        <v>-31997</v>
      </c>
      <c r="AV273">
        <v>-6955101</v>
      </c>
      <c r="AW273">
        <v>-29865.35</v>
      </c>
      <c r="AX273">
        <v>0</v>
      </c>
      <c r="AY273">
        <v>-29865.35</v>
      </c>
      <c r="AZ273">
        <v>-3445.86</v>
      </c>
      <c r="BA273">
        <v>0</v>
      </c>
      <c r="BB273">
        <v>-3445.86</v>
      </c>
      <c r="BC273">
        <v>-10956934.589999998</v>
      </c>
      <c r="BD273">
        <v>-7651</v>
      </c>
      <c r="BE273">
        <v>-600000</v>
      </c>
      <c r="BF273">
        <v>0</v>
      </c>
      <c r="BG273">
        <v>-11556934.589999998</v>
      </c>
      <c r="BH273">
        <v>-7651</v>
      </c>
      <c r="BI273">
        <v>-11564585.589999998</v>
      </c>
      <c r="BJ273">
        <v>-100000</v>
      </c>
      <c r="BK273">
        <v>0</v>
      </c>
      <c r="BL273">
        <v>-100000</v>
      </c>
      <c r="BM273">
        <v>-2135546.04</v>
      </c>
      <c r="BN273">
        <v>0</v>
      </c>
      <c r="BO273">
        <v>-2135546.04</v>
      </c>
      <c r="BP273">
        <v>-2235546.04</v>
      </c>
      <c r="BQ273">
        <v>0</v>
      </c>
      <c r="BR273">
        <v>-864454</v>
      </c>
      <c r="BS273">
        <v>0</v>
      </c>
      <c r="BT273">
        <v>-3100000.04</v>
      </c>
      <c r="BU273">
        <v>0</v>
      </c>
      <c r="BV273">
        <v>-3100000.04</v>
      </c>
      <c r="BW273">
        <v>-56165.99</v>
      </c>
      <c r="BX273">
        <v>0</v>
      </c>
      <c r="BY273">
        <v>-56165.99</v>
      </c>
      <c r="BZ273">
        <v>-130636.92</v>
      </c>
      <c r="CA273">
        <v>0</v>
      </c>
      <c r="CB273">
        <v>-130636.92</v>
      </c>
      <c r="CC273">
        <v>-486.93</v>
      </c>
      <c r="CD273">
        <v>0</v>
      </c>
      <c r="CE273">
        <v>-486.93</v>
      </c>
      <c r="CF273">
        <v>0</v>
      </c>
      <c r="CG273">
        <v>0</v>
      </c>
      <c r="CH273">
        <v>0</v>
      </c>
      <c r="CI273">
        <v>0</v>
      </c>
      <c r="CJ273">
        <v>0</v>
      </c>
      <c r="CK273">
        <v>0</v>
      </c>
      <c r="CL273">
        <v>0</v>
      </c>
      <c r="CM273">
        <v>-38799</v>
      </c>
      <c r="CN273">
        <v>-38799</v>
      </c>
      <c r="CO273">
        <v>-38799</v>
      </c>
      <c r="CP273">
        <v>0</v>
      </c>
      <c r="CQ273">
        <v>-187289.84</v>
      </c>
      <c r="CR273">
        <v>-38799</v>
      </c>
      <c r="CS273">
        <v>0</v>
      </c>
      <c r="CT273">
        <v>0</v>
      </c>
      <c r="CU273">
        <v>-187289.84</v>
      </c>
      <c r="CV273">
        <v>-38799</v>
      </c>
      <c r="CW273">
        <v>-226088.84</v>
      </c>
      <c r="CX273">
        <v>0</v>
      </c>
      <c r="CY273">
        <v>0</v>
      </c>
      <c r="CZ273">
        <v>0</v>
      </c>
      <c r="DA273">
        <v>0</v>
      </c>
      <c r="DB273">
        <v>0</v>
      </c>
      <c r="DC273">
        <v>0</v>
      </c>
      <c r="DD273">
        <v>0</v>
      </c>
      <c r="DE273">
        <v>0</v>
      </c>
      <c r="DF273">
        <v>0</v>
      </c>
      <c r="DG273">
        <v>0</v>
      </c>
      <c r="DH273">
        <v>0</v>
      </c>
      <c r="DI273">
        <v>0</v>
      </c>
      <c r="DJ273">
        <v>0</v>
      </c>
      <c r="DK273">
        <v>0</v>
      </c>
      <c r="DL273">
        <v>0</v>
      </c>
      <c r="DM273">
        <v>0</v>
      </c>
      <c r="DN273">
        <v>0</v>
      </c>
      <c r="DO273">
        <v>0</v>
      </c>
      <c r="DP273">
        <v>0</v>
      </c>
      <c r="DQ273">
        <v>94094517.529999986</v>
      </c>
      <c r="DR273">
        <v>885514</v>
      </c>
      <c r="DS273">
        <v>94980031.529999986</v>
      </c>
    </row>
    <row r="274" spans="1:123" ht="12.75" x14ac:dyDescent="0.2">
      <c r="A274" s="468">
        <v>267</v>
      </c>
      <c r="B274" s="473" t="s">
        <v>411</v>
      </c>
      <c r="C274" s="403" t="s">
        <v>897</v>
      </c>
      <c r="D274" s="474" t="s">
        <v>898</v>
      </c>
      <c r="E274" s="480" t="s">
        <v>410</v>
      </c>
      <c r="F274" t="s">
        <v>926</v>
      </c>
      <c r="G274">
        <v>91962670</v>
      </c>
      <c r="H274">
        <v>0</v>
      </c>
      <c r="I274">
        <v>91962670</v>
      </c>
      <c r="J274">
        <v>46.6</v>
      </c>
      <c r="K274">
        <v>42854604</v>
      </c>
      <c r="L274">
        <v>0</v>
      </c>
      <c r="M274">
        <v>0</v>
      </c>
      <c r="N274">
        <v>0</v>
      </c>
      <c r="O274">
        <v>42854604</v>
      </c>
      <c r="P274">
        <v>0</v>
      </c>
      <c r="Q274">
        <v>42854604</v>
      </c>
      <c r="R274">
        <v>-17353</v>
      </c>
      <c r="S274">
        <v>0</v>
      </c>
      <c r="T274">
        <v>-17353</v>
      </c>
      <c r="U274">
        <v>45235</v>
      </c>
      <c r="V274">
        <v>0</v>
      </c>
      <c r="W274">
        <v>45235</v>
      </c>
      <c r="X274">
        <v>27882</v>
      </c>
      <c r="Y274">
        <v>0</v>
      </c>
      <c r="Z274">
        <v>0</v>
      </c>
      <c r="AA274">
        <v>0</v>
      </c>
      <c r="AB274">
        <v>27882</v>
      </c>
      <c r="AC274">
        <v>0</v>
      </c>
      <c r="AD274">
        <v>27882</v>
      </c>
      <c r="AE274">
        <v>-27882</v>
      </c>
      <c r="AF274">
        <v>0</v>
      </c>
      <c r="AG274">
        <v>-27882</v>
      </c>
      <c r="AH274">
        <v>-3843863</v>
      </c>
      <c r="AI274">
        <v>0</v>
      </c>
      <c r="AJ274">
        <v>-3843863</v>
      </c>
      <c r="AK274">
        <v>-4194</v>
      </c>
      <c r="AL274">
        <v>0</v>
      </c>
      <c r="AM274">
        <v>-4194</v>
      </c>
      <c r="AN274">
        <v>891968</v>
      </c>
      <c r="AO274">
        <v>0</v>
      </c>
      <c r="AP274">
        <v>891968</v>
      </c>
      <c r="AQ274">
        <v>-2951895</v>
      </c>
      <c r="AR274">
        <v>0</v>
      </c>
      <c r="AS274">
        <v>-2951895</v>
      </c>
      <c r="AT274">
        <v>-1593376</v>
      </c>
      <c r="AU274">
        <v>0</v>
      </c>
      <c r="AV274">
        <v>-1593376</v>
      </c>
      <c r="AW274">
        <v>-5604</v>
      </c>
      <c r="AX274">
        <v>0</v>
      </c>
      <c r="AY274">
        <v>-5604</v>
      </c>
      <c r="AZ274">
        <v>0</v>
      </c>
      <c r="BA274">
        <v>0</v>
      </c>
      <c r="BB274">
        <v>0</v>
      </c>
      <c r="BC274">
        <v>-4550875</v>
      </c>
      <c r="BD274">
        <v>0</v>
      </c>
      <c r="BE274">
        <v>0</v>
      </c>
      <c r="BF274">
        <v>0</v>
      </c>
      <c r="BG274">
        <v>-4550875</v>
      </c>
      <c r="BH274">
        <v>0</v>
      </c>
      <c r="BI274">
        <v>-4550875</v>
      </c>
      <c r="BJ274">
        <v>-10000</v>
      </c>
      <c r="BK274">
        <v>0</v>
      </c>
      <c r="BL274">
        <v>-10000</v>
      </c>
      <c r="BM274">
        <v>-1239213</v>
      </c>
      <c r="BN274">
        <v>0</v>
      </c>
      <c r="BO274">
        <v>-1239213</v>
      </c>
      <c r="BP274">
        <v>-1249213</v>
      </c>
      <c r="BQ274">
        <v>0</v>
      </c>
      <c r="BR274">
        <v>0</v>
      </c>
      <c r="BS274">
        <v>0</v>
      </c>
      <c r="BT274">
        <v>-1249213</v>
      </c>
      <c r="BU274">
        <v>0</v>
      </c>
      <c r="BV274">
        <v>-1249213</v>
      </c>
      <c r="BW274">
        <v>-98629</v>
      </c>
      <c r="BX274">
        <v>0</v>
      </c>
      <c r="BY274">
        <v>-98629</v>
      </c>
      <c r="BZ274">
        <v>-211906</v>
      </c>
      <c r="CA274">
        <v>0</v>
      </c>
      <c r="CB274">
        <v>-211906</v>
      </c>
      <c r="CC274">
        <v>-1401</v>
      </c>
      <c r="CD274">
        <v>0</v>
      </c>
      <c r="CE274">
        <v>-1401</v>
      </c>
      <c r="CF274">
        <v>0</v>
      </c>
      <c r="CG274">
        <v>0</v>
      </c>
      <c r="CH274">
        <v>0</v>
      </c>
      <c r="CI274">
        <v>0</v>
      </c>
      <c r="CJ274">
        <v>0</v>
      </c>
      <c r="CK274">
        <v>0</v>
      </c>
      <c r="CL274">
        <v>0</v>
      </c>
      <c r="CM274">
        <v>0</v>
      </c>
      <c r="CN274">
        <v>0</v>
      </c>
      <c r="CO274">
        <v>0</v>
      </c>
      <c r="CP274">
        <v>0</v>
      </c>
      <c r="CQ274">
        <v>-311936</v>
      </c>
      <c r="CR274">
        <v>0</v>
      </c>
      <c r="CS274">
        <v>0</v>
      </c>
      <c r="CT274">
        <v>0</v>
      </c>
      <c r="CU274">
        <v>-311936</v>
      </c>
      <c r="CV274">
        <v>0</v>
      </c>
      <c r="CW274">
        <v>-311936</v>
      </c>
      <c r="CX274">
        <v>-36691</v>
      </c>
      <c r="CY274">
        <v>0</v>
      </c>
      <c r="CZ274">
        <v>-36691</v>
      </c>
      <c r="DA274">
        <v>-30000</v>
      </c>
      <c r="DB274">
        <v>0</v>
      </c>
      <c r="DC274">
        <v>-30000</v>
      </c>
      <c r="DD274">
        <v>0</v>
      </c>
      <c r="DE274">
        <v>0</v>
      </c>
      <c r="DF274">
        <v>0</v>
      </c>
      <c r="DG274">
        <v>0</v>
      </c>
      <c r="DH274">
        <v>0</v>
      </c>
      <c r="DI274">
        <v>0</v>
      </c>
      <c r="DJ274">
        <v>-66691</v>
      </c>
      <c r="DK274">
        <v>0</v>
      </c>
      <c r="DL274">
        <v>0</v>
      </c>
      <c r="DM274">
        <v>0</v>
      </c>
      <c r="DN274">
        <v>-66691</v>
      </c>
      <c r="DO274">
        <v>0</v>
      </c>
      <c r="DP274">
        <v>-66691</v>
      </c>
      <c r="DQ274">
        <v>36703771</v>
      </c>
      <c r="DR274">
        <v>0</v>
      </c>
      <c r="DS274">
        <v>36703771</v>
      </c>
    </row>
    <row r="275" spans="1:123" ht="12.75" x14ac:dyDescent="0.2">
      <c r="A275" s="468">
        <v>268</v>
      </c>
      <c r="B275" s="473" t="s">
        <v>413</v>
      </c>
      <c r="C275" s="403" t="s">
        <v>902</v>
      </c>
      <c r="D275" s="474" t="s">
        <v>903</v>
      </c>
      <c r="E275" s="480" t="s">
        <v>412</v>
      </c>
      <c r="F275" t="s">
        <v>926</v>
      </c>
      <c r="G275">
        <v>136561013</v>
      </c>
      <c r="H275">
        <v>0</v>
      </c>
      <c r="I275">
        <v>136561013</v>
      </c>
      <c r="J275">
        <v>46.6</v>
      </c>
      <c r="K275">
        <v>63637432</v>
      </c>
      <c r="L275">
        <v>0</v>
      </c>
      <c r="M275">
        <v>1491200</v>
      </c>
      <c r="N275">
        <v>0</v>
      </c>
      <c r="O275">
        <v>65128632</v>
      </c>
      <c r="P275">
        <v>0</v>
      </c>
      <c r="Q275">
        <v>65128632</v>
      </c>
      <c r="R275">
        <v>-2456819</v>
      </c>
      <c r="S275">
        <v>0</v>
      </c>
      <c r="T275">
        <v>-2456819</v>
      </c>
      <c r="U275">
        <v>1975272</v>
      </c>
      <c r="V275">
        <v>0</v>
      </c>
      <c r="W275">
        <v>1975272</v>
      </c>
      <c r="X275">
        <v>-481547</v>
      </c>
      <c r="Y275">
        <v>0</v>
      </c>
      <c r="Z275">
        <v>0</v>
      </c>
      <c r="AA275">
        <v>0</v>
      </c>
      <c r="AB275">
        <v>-481547</v>
      </c>
      <c r="AC275">
        <v>0</v>
      </c>
      <c r="AD275">
        <v>-481547</v>
      </c>
      <c r="AE275">
        <v>481547</v>
      </c>
      <c r="AF275">
        <v>0</v>
      </c>
      <c r="AG275">
        <v>481547</v>
      </c>
      <c r="AH275">
        <v>-4221422</v>
      </c>
      <c r="AI275">
        <v>0</v>
      </c>
      <c r="AJ275">
        <v>-4221422</v>
      </c>
      <c r="AK275">
        <v>0</v>
      </c>
      <c r="AL275">
        <v>0</v>
      </c>
      <c r="AM275">
        <v>0</v>
      </c>
      <c r="AN275">
        <v>1267684</v>
      </c>
      <c r="AO275">
        <v>0</v>
      </c>
      <c r="AP275">
        <v>1267684</v>
      </c>
      <c r="AQ275">
        <v>-2953738</v>
      </c>
      <c r="AR275">
        <v>0</v>
      </c>
      <c r="AS275">
        <v>-2953738</v>
      </c>
      <c r="AT275">
        <v>-5828357</v>
      </c>
      <c r="AU275">
        <v>0</v>
      </c>
      <c r="AV275">
        <v>-5828357</v>
      </c>
      <c r="AW275">
        <v>-35676</v>
      </c>
      <c r="AX275">
        <v>0</v>
      </c>
      <c r="AY275">
        <v>-35676</v>
      </c>
      <c r="AZ275">
        <v>0</v>
      </c>
      <c r="BA275">
        <v>0</v>
      </c>
      <c r="BB275">
        <v>0</v>
      </c>
      <c r="BC275">
        <v>-8817771</v>
      </c>
      <c r="BD275">
        <v>0</v>
      </c>
      <c r="BE275">
        <v>0</v>
      </c>
      <c r="BF275">
        <v>0</v>
      </c>
      <c r="BG275">
        <v>-8817771</v>
      </c>
      <c r="BH275">
        <v>0</v>
      </c>
      <c r="BI275">
        <v>-8817771</v>
      </c>
      <c r="BJ275">
        <v>-50000</v>
      </c>
      <c r="BK275">
        <v>0</v>
      </c>
      <c r="BL275">
        <v>-50000</v>
      </c>
      <c r="BM275">
        <v>-521511</v>
      </c>
      <c r="BN275">
        <v>0</v>
      </c>
      <c r="BO275">
        <v>-521511</v>
      </c>
      <c r="BP275">
        <v>-571511</v>
      </c>
      <c r="BQ275">
        <v>0</v>
      </c>
      <c r="BR275">
        <v>-25000</v>
      </c>
      <c r="BS275">
        <v>0</v>
      </c>
      <c r="BT275">
        <v>-596511</v>
      </c>
      <c r="BU275">
        <v>0</v>
      </c>
      <c r="BV275">
        <v>-596511</v>
      </c>
      <c r="BW275">
        <v>0</v>
      </c>
      <c r="BX275">
        <v>0</v>
      </c>
      <c r="BY275">
        <v>0</v>
      </c>
      <c r="BZ275">
        <v>-86544</v>
      </c>
      <c r="CA275">
        <v>0</v>
      </c>
      <c r="CB275">
        <v>-86544</v>
      </c>
      <c r="CC275">
        <v>0</v>
      </c>
      <c r="CD275">
        <v>0</v>
      </c>
      <c r="CE275">
        <v>0</v>
      </c>
      <c r="CF275">
        <v>0</v>
      </c>
      <c r="CG275">
        <v>0</v>
      </c>
      <c r="CH275">
        <v>0</v>
      </c>
      <c r="CI275">
        <v>0</v>
      </c>
      <c r="CJ275">
        <v>0</v>
      </c>
      <c r="CK275">
        <v>0</v>
      </c>
      <c r="CL275">
        <v>0</v>
      </c>
      <c r="CM275">
        <v>0</v>
      </c>
      <c r="CN275">
        <v>0</v>
      </c>
      <c r="CO275">
        <v>0</v>
      </c>
      <c r="CP275">
        <v>0</v>
      </c>
      <c r="CQ275">
        <v>-86544</v>
      </c>
      <c r="CR275">
        <v>0</v>
      </c>
      <c r="CS275">
        <v>0</v>
      </c>
      <c r="CT275">
        <v>0</v>
      </c>
      <c r="CU275">
        <v>-86544</v>
      </c>
      <c r="CV275">
        <v>0</v>
      </c>
      <c r="CW275">
        <v>-86544</v>
      </c>
      <c r="CX275">
        <v>-50000</v>
      </c>
      <c r="CY275">
        <v>0</v>
      </c>
      <c r="CZ275">
        <v>-50000</v>
      </c>
      <c r="DA275">
        <v>-15000</v>
      </c>
      <c r="DB275">
        <v>0</v>
      </c>
      <c r="DC275">
        <v>-15000</v>
      </c>
      <c r="DD275">
        <v>0</v>
      </c>
      <c r="DE275">
        <v>0</v>
      </c>
      <c r="DF275">
        <v>0</v>
      </c>
      <c r="DG275">
        <v>0</v>
      </c>
      <c r="DH275">
        <v>0</v>
      </c>
      <c r="DI275">
        <v>0</v>
      </c>
      <c r="DJ275">
        <v>-65000</v>
      </c>
      <c r="DK275">
        <v>0</v>
      </c>
      <c r="DL275">
        <v>0</v>
      </c>
      <c r="DM275">
        <v>0</v>
      </c>
      <c r="DN275">
        <v>-65000</v>
      </c>
      <c r="DO275">
        <v>0</v>
      </c>
      <c r="DP275">
        <v>-65000</v>
      </c>
      <c r="DQ275">
        <v>55081259</v>
      </c>
      <c r="DR275">
        <v>0</v>
      </c>
      <c r="DS275">
        <v>55081259</v>
      </c>
    </row>
    <row r="276" spans="1:123" ht="12.75" x14ac:dyDescent="0.2">
      <c r="A276" s="468">
        <v>269</v>
      </c>
      <c r="B276" s="473" t="s">
        <v>415</v>
      </c>
      <c r="C276" s="403" t="s">
        <v>897</v>
      </c>
      <c r="D276" s="474" t="s">
        <v>898</v>
      </c>
      <c r="E276" s="480" t="s">
        <v>414</v>
      </c>
      <c r="F276" t="s">
        <v>926</v>
      </c>
      <c r="G276">
        <v>120351950</v>
      </c>
      <c r="H276">
        <v>0</v>
      </c>
      <c r="I276">
        <v>120351950</v>
      </c>
      <c r="J276">
        <v>46.6</v>
      </c>
      <c r="K276">
        <v>56084009</v>
      </c>
      <c r="L276">
        <v>0</v>
      </c>
      <c r="M276">
        <v>0</v>
      </c>
      <c r="N276">
        <v>0</v>
      </c>
      <c r="O276">
        <v>56084009</v>
      </c>
      <c r="P276">
        <v>0</v>
      </c>
      <c r="Q276">
        <v>56084009</v>
      </c>
      <c r="R276">
        <v>-1938927</v>
      </c>
      <c r="S276">
        <v>0</v>
      </c>
      <c r="T276">
        <v>-1938927</v>
      </c>
      <c r="U276">
        <v>1865462</v>
      </c>
      <c r="V276">
        <v>0</v>
      </c>
      <c r="W276">
        <v>1865462</v>
      </c>
      <c r="X276">
        <v>-73465</v>
      </c>
      <c r="Y276">
        <v>0</v>
      </c>
      <c r="Z276">
        <v>0</v>
      </c>
      <c r="AA276">
        <v>0</v>
      </c>
      <c r="AB276">
        <v>-73465</v>
      </c>
      <c r="AC276">
        <v>0</v>
      </c>
      <c r="AD276">
        <v>-73465</v>
      </c>
      <c r="AE276">
        <v>73465</v>
      </c>
      <c r="AF276">
        <v>0</v>
      </c>
      <c r="AG276">
        <v>73465</v>
      </c>
      <c r="AH276">
        <v>-3985194</v>
      </c>
      <c r="AI276">
        <v>0</v>
      </c>
      <c r="AJ276">
        <v>-3985194</v>
      </c>
      <c r="AK276">
        <v>-10106</v>
      </c>
      <c r="AL276">
        <v>0</v>
      </c>
      <c r="AM276">
        <v>-10106</v>
      </c>
      <c r="AN276">
        <v>1104401</v>
      </c>
      <c r="AO276">
        <v>0</v>
      </c>
      <c r="AP276">
        <v>1104401</v>
      </c>
      <c r="AQ276">
        <v>-2880793</v>
      </c>
      <c r="AR276">
        <v>0</v>
      </c>
      <c r="AS276">
        <v>-2880793</v>
      </c>
      <c r="AT276">
        <v>-3158782</v>
      </c>
      <c r="AU276">
        <v>0</v>
      </c>
      <c r="AV276">
        <v>-3158782</v>
      </c>
      <c r="AW276">
        <v>-90232</v>
      </c>
      <c r="AX276">
        <v>0</v>
      </c>
      <c r="AY276">
        <v>-90232</v>
      </c>
      <c r="AZ276">
        <v>-26798</v>
      </c>
      <c r="BA276">
        <v>0</v>
      </c>
      <c r="BB276">
        <v>-26798</v>
      </c>
      <c r="BC276">
        <v>-6156605</v>
      </c>
      <c r="BD276">
        <v>0</v>
      </c>
      <c r="BE276">
        <v>0</v>
      </c>
      <c r="BF276">
        <v>0</v>
      </c>
      <c r="BG276">
        <v>-6156605</v>
      </c>
      <c r="BH276">
        <v>0</v>
      </c>
      <c r="BI276">
        <v>-6156605</v>
      </c>
      <c r="BJ276">
        <v>-50000</v>
      </c>
      <c r="BK276">
        <v>0</v>
      </c>
      <c r="BL276">
        <v>-50000</v>
      </c>
      <c r="BM276">
        <v>-975572</v>
      </c>
      <c r="BN276">
        <v>0</v>
      </c>
      <c r="BO276">
        <v>-975572</v>
      </c>
      <c r="BP276">
        <v>-1025572</v>
      </c>
      <c r="BQ276">
        <v>0</v>
      </c>
      <c r="BR276">
        <v>-344394</v>
      </c>
      <c r="BS276">
        <v>0</v>
      </c>
      <c r="BT276">
        <v>-1369966</v>
      </c>
      <c r="BU276">
        <v>0</v>
      </c>
      <c r="BV276">
        <v>-1369966</v>
      </c>
      <c r="BW276">
        <v>-236438</v>
      </c>
      <c r="BX276">
        <v>0</v>
      </c>
      <c r="BY276">
        <v>-236438</v>
      </c>
      <c r="BZ276">
        <v>-130795</v>
      </c>
      <c r="CA276">
        <v>0</v>
      </c>
      <c r="CB276">
        <v>-130795</v>
      </c>
      <c r="CC276">
        <v>-22558</v>
      </c>
      <c r="CD276">
        <v>0</v>
      </c>
      <c r="CE276">
        <v>-22558</v>
      </c>
      <c r="CF276">
        <v>0</v>
      </c>
      <c r="CG276">
        <v>0</v>
      </c>
      <c r="CH276">
        <v>0</v>
      </c>
      <c r="CI276">
        <v>0</v>
      </c>
      <c r="CJ276">
        <v>0</v>
      </c>
      <c r="CK276">
        <v>0</v>
      </c>
      <c r="CL276">
        <v>0</v>
      </c>
      <c r="CM276">
        <v>0</v>
      </c>
      <c r="CN276">
        <v>0</v>
      </c>
      <c r="CO276">
        <v>0</v>
      </c>
      <c r="CP276">
        <v>0</v>
      </c>
      <c r="CQ276">
        <v>-389791</v>
      </c>
      <c r="CR276">
        <v>0</v>
      </c>
      <c r="CS276">
        <v>0</v>
      </c>
      <c r="CT276">
        <v>0</v>
      </c>
      <c r="CU276">
        <v>-389791</v>
      </c>
      <c r="CV276">
        <v>0</v>
      </c>
      <c r="CW276">
        <v>-389791</v>
      </c>
      <c r="CX276">
        <v>-11662</v>
      </c>
      <c r="CY276">
        <v>0</v>
      </c>
      <c r="CZ276">
        <v>-11662</v>
      </c>
      <c r="DA276">
        <v>-2000</v>
      </c>
      <c r="DB276">
        <v>0</v>
      </c>
      <c r="DC276">
        <v>-2000</v>
      </c>
      <c r="DD276">
        <v>-26798</v>
      </c>
      <c r="DE276">
        <v>0</v>
      </c>
      <c r="DF276">
        <v>-26798</v>
      </c>
      <c r="DG276">
        <v>0</v>
      </c>
      <c r="DH276">
        <v>0</v>
      </c>
      <c r="DI276">
        <v>0</v>
      </c>
      <c r="DJ276">
        <v>-40460</v>
      </c>
      <c r="DK276">
        <v>0</v>
      </c>
      <c r="DL276">
        <v>0</v>
      </c>
      <c r="DM276">
        <v>0</v>
      </c>
      <c r="DN276">
        <v>-40460</v>
      </c>
      <c r="DO276">
        <v>0</v>
      </c>
      <c r="DP276">
        <v>-40460</v>
      </c>
      <c r="DQ276">
        <v>48053722</v>
      </c>
      <c r="DR276">
        <v>0</v>
      </c>
      <c r="DS276">
        <v>48053722</v>
      </c>
    </row>
    <row r="277" spans="1:123" ht="12.75" x14ac:dyDescent="0.2">
      <c r="A277" s="468">
        <v>270</v>
      </c>
      <c r="B277" s="473" t="s">
        <v>416</v>
      </c>
      <c r="C277" s="403" t="s">
        <v>529</v>
      </c>
      <c r="D277" s="474" t="s">
        <v>906</v>
      </c>
      <c r="E277" s="480" t="s">
        <v>579</v>
      </c>
      <c r="F277" t="s">
        <v>926</v>
      </c>
      <c r="G277">
        <v>254183881</v>
      </c>
      <c r="H277">
        <v>0</v>
      </c>
      <c r="I277">
        <v>254183881</v>
      </c>
      <c r="J277">
        <v>46.6</v>
      </c>
      <c r="K277">
        <v>118449689</v>
      </c>
      <c r="L277">
        <v>0</v>
      </c>
      <c r="M277">
        <v>124000</v>
      </c>
      <c r="N277">
        <v>0</v>
      </c>
      <c r="O277">
        <v>118573689</v>
      </c>
      <c r="P277">
        <v>0</v>
      </c>
      <c r="Q277">
        <v>118573689</v>
      </c>
      <c r="R277">
        <v>-1536145</v>
      </c>
      <c r="S277">
        <v>0</v>
      </c>
      <c r="T277">
        <v>-1536145</v>
      </c>
      <c r="U277">
        <v>9615275</v>
      </c>
      <c r="V277">
        <v>0</v>
      </c>
      <c r="W277">
        <v>9615275</v>
      </c>
      <c r="X277">
        <v>8079130</v>
      </c>
      <c r="Y277">
        <v>0</v>
      </c>
      <c r="Z277">
        <v>0</v>
      </c>
      <c r="AA277">
        <v>0</v>
      </c>
      <c r="AB277">
        <v>8079130</v>
      </c>
      <c r="AC277">
        <v>0</v>
      </c>
      <c r="AD277">
        <v>8079130</v>
      </c>
      <c r="AE277">
        <v>-8079130</v>
      </c>
      <c r="AF277">
        <v>0</v>
      </c>
      <c r="AG277">
        <v>-8079130</v>
      </c>
      <c r="AH277">
        <v>-4952858</v>
      </c>
      <c r="AI277">
        <v>0</v>
      </c>
      <c r="AJ277">
        <v>-4952858</v>
      </c>
      <c r="AK277">
        <v>-16274</v>
      </c>
      <c r="AL277">
        <v>0</v>
      </c>
      <c r="AM277">
        <v>-16274</v>
      </c>
      <c r="AN277">
        <v>2711237</v>
      </c>
      <c r="AO277">
        <v>0</v>
      </c>
      <c r="AP277">
        <v>2711237</v>
      </c>
      <c r="AQ277">
        <v>-2241621</v>
      </c>
      <c r="AR277">
        <v>0</v>
      </c>
      <c r="AS277">
        <v>-2241621</v>
      </c>
      <c r="AT277">
        <v>-6862969</v>
      </c>
      <c r="AU277">
        <v>0</v>
      </c>
      <c r="AV277">
        <v>-6862969</v>
      </c>
      <c r="AW277">
        <v>-84381</v>
      </c>
      <c r="AX277">
        <v>0</v>
      </c>
      <c r="AY277">
        <v>-84381</v>
      </c>
      <c r="AZ277">
        <v>-7843</v>
      </c>
      <c r="BA277">
        <v>0</v>
      </c>
      <c r="BB277">
        <v>-7843</v>
      </c>
      <c r="BC277">
        <v>-9196814</v>
      </c>
      <c r="BD277">
        <v>0</v>
      </c>
      <c r="BE277">
        <v>-86619</v>
      </c>
      <c r="BF277">
        <v>0</v>
      </c>
      <c r="BG277">
        <v>-9283433</v>
      </c>
      <c r="BH277">
        <v>0</v>
      </c>
      <c r="BI277">
        <v>-9283433</v>
      </c>
      <c r="BJ277">
        <v>-539892</v>
      </c>
      <c r="BK277">
        <v>0</v>
      </c>
      <c r="BL277">
        <v>-539892</v>
      </c>
      <c r="BM277">
        <v>-1976960</v>
      </c>
      <c r="BN277">
        <v>0</v>
      </c>
      <c r="BO277">
        <v>-1976960</v>
      </c>
      <c r="BP277">
        <v>-2516852</v>
      </c>
      <c r="BQ277">
        <v>0</v>
      </c>
      <c r="BR277">
        <v>-2953699</v>
      </c>
      <c r="BS277">
        <v>0</v>
      </c>
      <c r="BT277">
        <v>-5470551</v>
      </c>
      <c r="BU277">
        <v>0</v>
      </c>
      <c r="BV277">
        <v>-5470551</v>
      </c>
      <c r="BW277">
        <v>-189651</v>
      </c>
      <c r="BX277">
        <v>0</v>
      </c>
      <c r="BY277">
        <v>-189651</v>
      </c>
      <c r="BZ277">
        <v>-57668</v>
      </c>
      <c r="CA277">
        <v>0</v>
      </c>
      <c r="CB277">
        <v>-57668</v>
      </c>
      <c r="CC277">
        <v>-21095</v>
      </c>
      <c r="CD277">
        <v>0</v>
      </c>
      <c r="CE277">
        <v>-21095</v>
      </c>
      <c r="CF277">
        <v>0</v>
      </c>
      <c r="CG277">
        <v>0</v>
      </c>
      <c r="CH277">
        <v>0</v>
      </c>
      <c r="CI277">
        <v>0</v>
      </c>
      <c r="CJ277">
        <v>0</v>
      </c>
      <c r="CK277">
        <v>0</v>
      </c>
      <c r="CL277">
        <v>0</v>
      </c>
      <c r="CM277">
        <v>0</v>
      </c>
      <c r="CN277">
        <v>0</v>
      </c>
      <c r="CO277">
        <v>0</v>
      </c>
      <c r="CP277">
        <v>0</v>
      </c>
      <c r="CQ277">
        <v>-268414</v>
      </c>
      <c r="CR277">
        <v>0</v>
      </c>
      <c r="CS277">
        <v>0</v>
      </c>
      <c r="CT277">
        <v>0</v>
      </c>
      <c r="CU277">
        <v>-268414</v>
      </c>
      <c r="CV277">
        <v>0</v>
      </c>
      <c r="CW277">
        <v>-268414</v>
      </c>
      <c r="CX277">
        <v>-8742</v>
      </c>
      <c r="CY277">
        <v>0</v>
      </c>
      <c r="CZ277">
        <v>-8742</v>
      </c>
      <c r="DA277">
        <v>0</v>
      </c>
      <c r="DB277">
        <v>0</v>
      </c>
      <c r="DC277">
        <v>0</v>
      </c>
      <c r="DD277">
        <v>-7843</v>
      </c>
      <c r="DE277">
        <v>0</v>
      </c>
      <c r="DF277">
        <v>-7843</v>
      </c>
      <c r="DG277">
        <v>-3000</v>
      </c>
      <c r="DH277">
        <v>0</v>
      </c>
      <c r="DI277">
        <v>-3000</v>
      </c>
      <c r="DJ277">
        <v>-19585</v>
      </c>
      <c r="DK277">
        <v>0</v>
      </c>
      <c r="DL277">
        <v>0</v>
      </c>
      <c r="DM277">
        <v>0</v>
      </c>
      <c r="DN277">
        <v>-19585</v>
      </c>
      <c r="DO277">
        <v>0</v>
      </c>
      <c r="DP277">
        <v>-19585</v>
      </c>
      <c r="DQ277">
        <v>111610836</v>
      </c>
      <c r="DR277">
        <v>0</v>
      </c>
      <c r="DS277">
        <v>111610836</v>
      </c>
    </row>
    <row r="278" spans="1:123" ht="12.75" x14ac:dyDescent="0.2">
      <c r="A278" s="468">
        <v>271</v>
      </c>
      <c r="B278" s="473" t="s">
        <v>418</v>
      </c>
      <c r="C278" s="403" t="s">
        <v>904</v>
      </c>
      <c r="D278" s="474" t="s">
        <v>899</v>
      </c>
      <c r="E278" s="480" t="s">
        <v>417</v>
      </c>
      <c r="F278" t="s">
        <v>926</v>
      </c>
      <c r="G278">
        <v>147288000</v>
      </c>
      <c r="H278">
        <v>0</v>
      </c>
      <c r="I278">
        <v>147288000</v>
      </c>
      <c r="J278">
        <v>46.6</v>
      </c>
      <c r="K278">
        <v>68636208</v>
      </c>
      <c r="L278">
        <v>0</v>
      </c>
      <c r="M278">
        <v>0</v>
      </c>
      <c r="N278">
        <v>0</v>
      </c>
      <c r="O278">
        <v>68636208</v>
      </c>
      <c r="P278">
        <v>0</v>
      </c>
      <c r="Q278">
        <v>68636208</v>
      </c>
      <c r="R278">
        <v>-1559361</v>
      </c>
      <c r="S278">
        <v>0</v>
      </c>
      <c r="T278">
        <v>-1559361</v>
      </c>
      <c r="U278">
        <v>4877714</v>
      </c>
      <c r="V278">
        <v>0</v>
      </c>
      <c r="W278">
        <v>4877714</v>
      </c>
      <c r="X278">
        <v>3318353</v>
      </c>
      <c r="Y278">
        <v>0</v>
      </c>
      <c r="Z278">
        <v>0</v>
      </c>
      <c r="AA278">
        <v>0</v>
      </c>
      <c r="AB278">
        <v>3318353</v>
      </c>
      <c r="AC278">
        <v>0</v>
      </c>
      <c r="AD278">
        <v>3318353</v>
      </c>
      <c r="AE278">
        <v>-3318353</v>
      </c>
      <c r="AF278">
        <v>0</v>
      </c>
      <c r="AG278">
        <v>-3318353</v>
      </c>
      <c r="AH278">
        <v>-7653815</v>
      </c>
      <c r="AI278">
        <v>0</v>
      </c>
      <c r="AJ278">
        <v>-7653815</v>
      </c>
      <c r="AK278">
        <v>0</v>
      </c>
      <c r="AL278">
        <v>0</v>
      </c>
      <c r="AM278">
        <v>0</v>
      </c>
      <c r="AN278">
        <v>1266607</v>
      </c>
      <c r="AO278">
        <v>0</v>
      </c>
      <c r="AP278">
        <v>1266607</v>
      </c>
      <c r="AQ278">
        <v>-6387208</v>
      </c>
      <c r="AR278">
        <v>0</v>
      </c>
      <c r="AS278">
        <v>-6387208</v>
      </c>
      <c r="AT278">
        <v>-3585328</v>
      </c>
      <c r="AU278">
        <v>0</v>
      </c>
      <c r="AV278">
        <v>-3585328</v>
      </c>
      <c r="AW278">
        <v>-143124</v>
      </c>
      <c r="AX278">
        <v>0</v>
      </c>
      <c r="AY278">
        <v>-143124</v>
      </c>
      <c r="AZ278">
        <v>0</v>
      </c>
      <c r="BA278">
        <v>0</v>
      </c>
      <c r="BB278">
        <v>0</v>
      </c>
      <c r="BC278">
        <v>-10115660</v>
      </c>
      <c r="BD278">
        <v>0</v>
      </c>
      <c r="BE278">
        <v>0</v>
      </c>
      <c r="BF278">
        <v>0</v>
      </c>
      <c r="BG278">
        <v>-10115660</v>
      </c>
      <c r="BH278">
        <v>0</v>
      </c>
      <c r="BI278">
        <v>-10115660</v>
      </c>
      <c r="BJ278">
        <v>0</v>
      </c>
      <c r="BK278">
        <v>0</v>
      </c>
      <c r="BL278">
        <v>0</v>
      </c>
      <c r="BM278">
        <v>-1169596</v>
      </c>
      <c r="BN278">
        <v>0</v>
      </c>
      <c r="BO278">
        <v>-1169596</v>
      </c>
      <c r="BP278">
        <v>-1169596</v>
      </c>
      <c r="BQ278">
        <v>0</v>
      </c>
      <c r="BR278">
        <v>0</v>
      </c>
      <c r="BS278">
        <v>0</v>
      </c>
      <c r="BT278">
        <v>-1169596</v>
      </c>
      <c r="BU278">
        <v>0</v>
      </c>
      <c r="BV278">
        <v>-1169596</v>
      </c>
      <c r="BW278">
        <v>-23930</v>
      </c>
      <c r="BX278">
        <v>0</v>
      </c>
      <c r="BY278">
        <v>-23930</v>
      </c>
      <c r="BZ278">
        <v>-23798</v>
      </c>
      <c r="CA278">
        <v>0</v>
      </c>
      <c r="CB278">
        <v>-23798</v>
      </c>
      <c r="CC278">
        <v>-2069</v>
      </c>
      <c r="CD278">
        <v>0</v>
      </c>
      <c r="CE278">
        <v>-2069</v>
      </c>
      <c r="CF278">
        <v>0</v>
      </c>
      <c r="CG278">
        <v>0</v>
      </c>
      <c r="CH278">
        <v>0</v>
      </c>
      <c r="CI278">
        <v>0</v>
      </c>
      <c r="CJ278">
        <v>0</v>
      </c>
      <c r="CK278">
        <v>0</v>
      </c>
      <c r="CL278">
        <v>0</v>
      </c>
      <c r="CM278">
        <v>0</v>
      </c>
      <c r="CN278">
        <v>0</v>
      </c>
      <c r="CO278">
        <v>0</v>
      </c>
      <c r="CP278">
        <v>0</v>
      </c>
      <c r="CQ278">
        <v>-49797</v>
      </c>
      <c r="CR278">
        <v>0</v>
      </c>
      <c r="CS278">
        <v>0</v>
      </c>
      <c r="CT278">
        <v>0</v>
      </c>
      <c r="CU278">
        <v>-49797</v>
      </c>
      <c r="CV278">
        <v>0</v>
      </c>
      <c r="CW278">
        <v>-49797</v>
      </c>
      <c r="CX278">
        <v>0</v>
      </c>
      <c r="CY278">
        <v>0</v>
      </c>
      <c r="CZ278">
        <v>0</v>
      </c>
      <c r="DA278">
        <v>-6386</v>
      </c>
      <c r="DB278">
        <v>0</v>
      </c>
      <c r="DC278">
        <v>-6386</v>
      </c>
      <c r="DD278">
        <v>0</v>
      </c>
      <c r="DE278">
        <v>0</v>
      </c>
      <c r="DF278">
        <v>0</v>
      </c>
      <c r="DG278">
        <v>-1500</v>
      </c>
      <c r="DH278">
        <v>0</v>
      </c>
      <c r="DI278">
        <v>-1500</v>
      </c>
      <c r="DJ278">
        <v>-7886</v>
      </c>
      <c r="DK278">
        <v>0</v>
      </c>
      <c r="DL278">
        <v>0</v>
      </c>
      <c r="DM278">
        <v>0</v>
      </c>
      <c r="DN278">
        <v>-7886</v>
      </c>
      <c r="DO278">
        <v>0</v>
      </c>
      <c r="DP278">
        <v>-7886</v>
      </c>
      <c r="DQ278">
        <v>60611622</v>
      </c>
      <c r="DR278">
        <v>0</v>
      </c>
      <c r="DS278">
        <v>60611622</v>
      </c>
    </row>
    <row r="279" spans="1:123" ht="12.75" x14ac:dyDescent="0.2">
      <c r="A279" s="468">
        <v>272</v>
      </c>
      <c r="B279" s="473" t="s">
        <v>420</v>
      </c>
      <c r="C279" s="403" t="s">
        <v>897</v>
      </c>
      <c r="D279" s="474" t="s">
        <v>907</v>
      </c>
      <c r="E279" s="480" t="s">
        <v>419</v>
      </c>
      <c r="F279" t="s">
        <v>926</v>
      </c>
      <c r="G279">
        <v>81800216</v>
      </c>
      <c r="H279">
        <v>0</v>
      </c>
      <c r="I279">
        <v>81800216</v>
      </c>
      <c r="J279">
        <v>46.6</v>
      </c>
      <c r="K279">
        <v>38118901</v>
      </c>
      <c r="L279">
        <v>0</v>
      </c>
      <c r="M279">
        <v>-12078</v>
      </c>
      <c r="N279">
        <v>0</v>
      </c>
      <c r="O279">
        <v>38106823</v>
      </c>
      <c r="P279">
        <v>0</v>
      </c>
      <c r="Q279">
        <v>38106823</v>
      </c>
      <c r="R279">
        <v>-1040220</v>
      </c>
      <c r="S279">
        <v>0</v>
      </c>
      <c r="T279">
        <v>-1040220</v>
      </c>
      <c r="U279">
        <v>2362860</v>
      </c>
      <c r="V279">
        <v>0</v>
      </c>
      <c r="W279">
        <v>2362860</v>
      </c>
      <c r="X279">
        <v>1322640</v>
      </c>
      <c r="Y279">
        <v>0</v>
      </c>
      <c r="Z279">
        <v>0</v>
      </c>
      <c r="AA279">
        <v>0</v>
      </c>
      <c r="AB279">
        <v>1322640</v>
      </c>
      <c r="AC279">
        <v>0</v>
      </c>
      <c r="AD279">
        <v>1322640</v>
      </c>
      <c r="AE279">
        <v>-1322640</v>
      </c>
      <c r="AF279">
        <v>0</v>
      </c>
      <c r="AG279">
        <v>-1322640</v>
      </c>
      <c r="AH279">
        <v>-1668527</v>
      </c>
      <c r="AI279">
        <v>0</v>
      </c>
      <c r="AJ279">
        <v>-1668527</v>
      </c>
      <c r="AK279">
        <v>0</v>
      </c>
      <c r="AL279">
        <v>0</v>
      </c>
      <c r="AM279">
        <v>0</v>
      </c>
      <c r="AN279">
        <v>809778</v>
      </c>
      <c r="AO279">
        <v>0</v>
      </c>
      <c r="AP279">
        <v>809778</v>
      </c>
      <c r="AQ279">
        <v>-858749</v>
      </c>
      <c r="AR279">
        <v>0</v>
      </c>
      <c r="AS279">
        <v>-858749</v>
      </c>
      <c r="AT279">
        <v>-1339189</v>
      </c>
      <c r="AU279">
        <v>0</v>
      </c>
      <c r="AV279">
        <v>-1339189</v>
      </c>
      <c r="AW279">
        <v>-44991</v>
      </c>
      <c r="AX279">
        <v>0</v>
      </c>
      <c r="AY279">
        <v>-44991</v>
      </c>
      <c r="AZ279">
        <v>0</v>
      </c>
      <c r="BA279">
        <v>0</v>
      </c>
      <c r="BB279">
        <v>0</v>
      </c>
      <c r="BC279">
        <v>-2242929</v>
      </c>
      <c r="BD279">
        <v>0</v>
      </c>
      <c r="BE279">
        <v>-226650</v>
      </c>
      <c r="BF279">
        <v>0</v>
      </c>
      <c r="BG279">
        <v>-2469579</v>
      </c>
      <c r="BH279">
        <v>0</v>
      </c>
      <c r="BI279">
        <v>-2469579</v>
      </c>
      <c r="BJ279">
        <v>-42500</v>
      </c>
      <c r="BK279">
        <v>0</v>
      </c>
      <c r="BL279">
        <v>-42500</v>
      </c>
      <c r="BM279">
        <v>-1131771</v>
      </c>
      <c r="BN279">
        <v>0</v>
      </c>
      <c r="BO279">
        <v>-1131771</v>
      </c>
      <c r="BP279">
        <v>-1174271</v>
      </c>
      <c r="BQ279">
        <v>0</v>
      </c>
      <c r="BR279">
        <v>42484</v>
      </c>
      <c r="BS279">
        <v>0</v>
      </c>
      <c r="BT279">
        <v>-1131787</v>
      </c>
      <c r="BU279">
        <v>0</v>
      </c>
      <c r="BV279">
        <v>-1131787</v>
      </c>
      <c r="BW279">
        <v>-21274</v>
      </c>
      <c r="BX279">
        <v>0</v>
      </c>
      <c r="BY279">
        <v>-21274</v>
      </c>
      <c r="BZ279">
        <v>-2185</v>
      </c>
      <c r="CA279">
        <v>0</v>
      </c>
      <c r="CB279">
        <v>-2185</v>
      </c>
      <c r="CC279">
        <v>-4589</v>
      </c>
      <c r="CD279">
        <v>0</v>
      </c>
      <c r="CE279">
        <v>-4589</v>
      </c>
      <c r="CF279">
        <v>0</v>
      </c>
      <c r="CG279">
        <v>0</v>
      </c>
      <c r="CH279">
        <v>0</v>
      </c>
      <c r="CI279">
        <v>0</v>
      </c>
      <c r="CJ279">
        <v>0</v>
      </c>
      <c r="CK279">
        <v>0</v>
      </c>
      <c r="CL279">
        <v>0</v>
      </c>
      <c r="CM279">
        <v>0</v>
      </c>
      <c r="CN279">
        <v>0</v>
      </c>
      <c r="CO279">
        <v>0</v>
      </c>
      <c r="CP279">
        <v>0</v>
      </c>
      <c r="CQ279">
        <v>-28048</v>
      </c>
      <c r="CR279">
        <v>0</v>
      </c>
      <c r="CS279">
        <v>1551</v>
      </c>
      <c r="CT279">
        <v>0</v>
      </c>
      <c r="CU279">
        <v>-26497</v>
      </c>
      <c r="CV279">
        <v>0</v>
      </c>
      <c r="CW279">
        <v>-26497</v>
      </c>
      <c r="CX279">
        <v>0</v>
      </c>
      <c r="CY279">
        <v>0</v>
      </c>
      <c r="CZ279">
        <v>0</v>
      </c>
      <c r="DA279">
        <v>0</v>
      </c>
      <c r="DB279">
        <v>0</v>
      </c>
      <c r="DC279">
        <v>0</v>
      </c>
      <c r="DD279">
        <v>0</v>
      </c>
      <c r="DE279">
        <v>0</v>
      </c>
      <c r="DF279">
        <v>0</v>
      </c>
      <c r="DG279">
        <v>-1500</v>
      </c>
      <c r="DH279">
        <v>0</v>
      </c>
      <c r="DI279">
        <v>-1500</v>
      </c>
      <c r="DJ279">
        <v>-1500</v>
      </c>
      <c r="DK279">
        <v>0</v>
      </c>
      <c r="DL279">
        <v>0</v>
      </c>
      <c r="DM279">
        <v>0</v>
      </c>
      <c r="DN279">
        <v>-1500</v>
      </c>
      <c r="DO279">
        <v>0</v>
      </c>
      <c r="DP279">
        <v>-1500</v>
      </c>
      <c r="DQ279">
        <v>35800100</v>
      </c>
      <c r="DR279">
        <v>0</v>
      </c>
      <c r="DS279">
        <v>35800100</v>
      </c>
    </row>
    <row r="280" spans="1:123" ht="12.75" x14ac:dyDescent="0.2">
      <c r="A280" s="468">
        <v>273</v>
      </c>
      <c r="B280" s="473" t="s">
        <v>422</v>
      </c>
      <c r="C280" s="403" t="s">
        <v>897</v>
      </c>
      <c r="D280" s="474" t="s">
        <v>898</v>
      </c>
      <c r="E280" s="480" t="s">
        <v>421</v>
      </c>
      <c r="F280" t="s">
        <v>926</v>
      </c>
      <c r="G280">
        <v>60218256</v>
      </c>
      <c r="H280">
        <v>0</v>
      </c>
      <c r="I280">
        <v>60218256</v>
      </c>
      <c r="J280">
        <v>46.6</v>
      </c>
      <c r="K280">
        <v>28061707</v>
      </c>
      <c r="L280">
        <v>0</v>
      </c>
      <c r="M280">
        <v>0</v>
      </c>
      <c r="N280">
        <v>0</v>
      </c>
      <c r="O280">
        <v>28061707</v>
      </c>
      <c r="P280">
        <v>0</v>
      </c>
      <c r="Q280">
        <v>28061707</v>
      </c>
      <c r="R280">
        <v>-1803892</v>
      </c>
      <c r="S280">
        <v>0</v>
      </c>
      <c r="T280">
        <v>-1803892</v>
      </c>
      <c r="U280">
        <v>523637</v>
      </c>
      <c r="V280">
        <v>0</v>
      </c>
      <c r="W280">
        <v>523637</v>
      </c>
      <c r="X280">
        <v>-1280255</v>
      </c>
      <c r="Y280">
        <v>0</v>
      </c>
      <c r="Z280">
        <v>0</v>
      </c>
      <c r="AA280">
        <v>0</v>
      </c>
      <c r="AB280">
        <v>-1280255</v>
      </c>
      <c r="AC280">
        <v>0</v>
      </c>
      <c r="AD280">
        <v>-1280255</v>
      </c>
      <c r="AE280">
        <v>1280255</v>
      </c>
      <c r="AF280">
        <v>0</v>
      </c>
      <c r="AG280">
        <v>1280255</v>
      </c>
      <c r="AH280">
        <v>-2755694</v>
      </c>
      <c r="AI280">
        <v>0</v>
      </c>
      <c r="AJ280">
        <v>-2755694</v>
      </c>
      <c r="AK280">
        <v>0</v>
      </c>
      <c r="AL280">
        <v>0</v>
      </c>
      <c r="AM280">
        <v>0</v>
      </c>
      <c r="AN280">
        <v>462053</v>
      </c>
      <c r="AO280">
        <v>0</v>
      </c>
      <c r="AP280">
        <v>462053</v>
      </c>
      <c r="AQ280">
        <v>-2293641</v>
      </c>
      <c r="AR280">
        <v>0</v>
      </c>
      <c r="AS280">
        <v>-2293641</v>
      </c>
      <c r="AT280">
        <v>-3076635</v>
      </c>
      <c r="AU280">
        <v>0</v>
      </c>
      <c r="AV280">
        <v>-3076635</v>
      </c>
      <c r="AW280">
        <v>-28589</v>
      </c>
      <c r="AX280">
        <v>0</v>
      </c>
      <c r="AY280">
        <v>-28589</v>
      </c>
      <c r="AZ280">
        <v>-14400</v>
      </c>
      <c r="BA280">
        <v>0</v>
      </c>
      <c r="BB280">
        <v>-14400</v>
      </c>
      <c r="BC280">
        <v>-5413265</v>
      </c>
      <c r="BD280">
        <v>0</v>
      </c>
      <c r="BE280">
        <v>-630000</v>
      </c>
      <c r="BF280">
        <v>0</v>
      </c>
      <c r="BG280">
        <v>-6043265</v>
      </c>
      <c r="BH280">
        <v>0</v>
      </c>
      <c r="BI280">
        <v>-6043265</v>
      </c>
      <c r="BJ280">
        <v>0</v>
      </c>
      <c r="BK280">
        <v>0</v>
      </c>
      <c r="BL280">
        <v>0</v>
      </c>
      <c r="BM280">
        <v>-429383</v>
      </c>
      <c r="BN280">
        <v>0</v>
      </c>
      <c r="BO280">
        <v>-429383</v>
      </c>
      <c r="BP280">
        <v>-429383</v>
      </c>
      <c r="BQ280">
        <v>0</v>
      </c>
      <c r="BR280">
        <v>0</v>
      </c>
      <c r="BS280">
        <v>0</v>
      </c>
      <c r="BT280">
        <v>-429383</v>
      </c>
      <c r="BU280">
        <v>0</v>
      </c>
      <c r="BV280">
        <v>-429383</v>
      </c>
      <c r="BW280">
        <v>-51397</v>
      </c>
      <c r="BX280">
        <v>0</v>
      </c>
      <c r="BY280">
        <v>-51397</v>
      </c>
      <c r="BZ280">
        <v>-11748</v>
      </c>
      <c r="CA280">
        <v>0</v>
      </c>
      <c r="CB280">
        <v>-11748</v>
      </c>
      <c r="CC280">
        <v>-74</v>
      </c>
      <c r="CD280">
        <v>0</v>
      </c>
      <c r="CE280">
        <v>-74</v>
      </c>
      <c r="CF280">
        <v>-14399</v>
      </c>
      <c r="CG280">
        <v>0</v>
      </c>
      <c r="CH280">
        <v>-14399</v>
      </c>
      <c r="CI280">
        <v>-5126</v>
      </c>
      <c r="CJ280">
        <v>0</v>
      </c>
      <c r="CK280">
        <v>-5126</v>
      </c>
      <c r="CL280">
        <v>0</v>
      </c>
      <c r="CM280">
        <v>0</v>
      </c>
      <c r="CN280">
        <v>0</v>
      </c>
      <c r="CO280">
        <v>0</v>
      </c>
      <c r="CP280">
        <v>0</v>
      </c>
      <c r="CQ280">
        <v>-82744</v>
      </c>
      <c r="CR280">
        <v>0</v>
      </c>
      <c r="CS280">
        <v>0</v>
      </c>
      <c r="CT280">
        <v>0</v>
      </c>
      <c r="CU280">
        <v>-82744</v>
      </c>
      <c r="CV280">
        <v>0</v>
      </c>
      <c r="CW280">
        <v>-82744</v>
      </c>
      <c r="CX280">
        <v>-9599</v>
      </c>
      <c r="CY280">
        <v>0</v>
      </c>
      <c r="CZ280">
        <v>-9599</v>
      </c>
      <c r="DA280">
        <v>0</v>
      </c>
      <c r="DB280">
        <v>0</v>
      </c>
      <c r="DC280">
        <v>0</v>
      </c>
      <c r="DD280">
        <v>-14400</v>
      </c>
      <c r="DE280">
        <v>0</v>
      </c>
      <c r="DF280">
        <v>-14400</v>
      </c>
      <c r="DG280">
        <v>0</v>
      </c>
      <c r="DH280">
        <v>0</v>
      </c>
      <c r="DI280">
        <v>0</v>
      </c>
      <c r="DJ280">
        <v>-23999</v>
      </c>
      <c r="DK280">
        <v>0</v>
      </c>
      <c r="DL280">
        <v>0</v>
      </c>
      <c r="DM280">
        <v>0</v>
      </c>
      <c r="DN280">
        <v>-23999</v>
      </c>
      <c r="DO280">
        <v>0</v>
      </c>
      <c r="DP280">
        <v>-23999</v>
      </c>
      <c r="DQ280">
        <v>20202061</v>
      </c>
      <c r="DR280">
        <v>0</v>
      </c>
      <c r="DS280">
        <v>20202061</v>
      </c>
    </row>
    <row r="281" spans="1:123" ht="12.75" x14ac:dyDescent="0.2">
      <c r="A281" s="468">
        <v>274</v>
      </c>
      <c r="B281" s="473" t="s">
        <v>424</v>
      </c>
      <c r="C281" s="403" t="s">
        <v>897</v>
      </c>
      <c r="D281" s="474" t="s">
        <v>906</v>
      </c>
      <c r="E281" s="480" t="s">
        <v>423</v>
      </c>
      <c r="F281" t="s">
        <v>926</v>
      </c>
      <c r="G281">
        <v>102813706</v>
      </c>
      <c r="H281">
        <v>0</v>
      </c>
      <c r="I281">
        <v>102813706</v>
      </c>
      <c r="J281">
        <v>46.6</v>
      </c>
      <c r="K281">
        <v>47911187</v>
      </c>
      <c r="L281">
        <v>0</v>
      </c>
      <c r="M281">
        <v>-31062</v>
      </c>
      <c r="N281">
        <v>0</v>
      </c>
      <c r="O281">
        <v>47880125</v>
      </c>
      <c r="P281">
        <v>0</v>
      </c>
      <c r="Q281">
        <v>47880125</v>
      </c>
      <c r="R281">
        <v>-1683174</v>
      </c>
      <c r="S281">
        <v>0</v>
      </c>
      <c r="T281">
        <v>-1683174</v>
      </c>
      <c r="U281">
        <v>3945029</v>
      </c>
      <c r="V281">
        <v>0</v>
      </c>
      <c r="W281">
        <v>3945029</v>
      </c>
      <c r="X281">
        <v>2261855</v>
      </c>
      <c r="Y281">
        <v>0</v>
      </c>
      <c r="Z281">
        <v>0</v>
      </c>
      <c r="AA281">
        <v>0</v>
      </c>
      <c r="AB281">
        <v>2261855</v>
      </c>
      <c r="AC281">
        <v>0</v>
      </c>
      <c r="AD281">
        <v>2261855</v>
      </c>
      <c r="AE281">
        <v>-2261855</v>
      </c>
      <c r="AF281">
        <v>0</v>
      </c>
      <c r="AG281">
        <v>-2261855</v>
      </c>
      <c r="AH281">
        <v>-3289321</v>
      </c>
      <c r="AI281">
        <v>0</v>
      </c>
      <c r="AJ281">
        <v>-3289321</v>
      </c>
      <c r="AK281">
        <v>0</v>
      </c>
      <c r="AL281">
        <v>0</v>
      </c>
      <c r="AM281">
        <v>0</v>
      </c>
      <c r="AN281">
        <v>898470</v>
      </c>
      <c r="AO281">
        <v>0</v>
      </c>
      <c r="AP281">
        <v>898470</v>
      </c>
      <c r="AQ281">
        <v>-2390851</v>
      </c>
      <c r="AR281">
        <v>0</v>
      </c>
      <c r="AS281">
        <v>-2390851</v>
      </c>
      <c r="AT281">
        <v>-3666155</v>
      </c>
      <c r="AU281">
        <v>0</v>
      </c>
      <c r="AV281">
        <v>-3666155</v>
      </c>
      <c r="AW281">
        <v>-57068</v>
      </c>
      <c r="AX281">
        <v>0</v>
      </c>
      <c r="AY281">
        <v>-57068</v>
      </c>
      <c r="AZ281">
        <v>-34690</v>
      </c>
      <c r="BA281">
        <v>0</v>
      </c>
      <c r="BB281">
        <v>-34690</v>
      </c>
      <c r="BC281">
        <v>-6148764</v>
      </c>
      <c r="BD281">
        <v>0</v>
      </c>
      <c r="BE281">
        <v>-80000</v>
      </c>
      <c r="BF281">
        <v>0</v>
      </c>
      <c r="BG281">
        <v>-6228764</v>
      </c>
      <c r="BH281">
        <v>0</v>
      </c>
      <c r="BI281">
        <v>-6228764</v>
      </c>
      <c r="BJ281">
        <v>0</v>
      </c>
      <c r="BK281">
        <v>0</v>
      </c>
      <c r="BL281">
        <v>0</v>
      </c>
      <c r="BM281">
        <v>-1122111</v>
      </c>
      <c r="BN281">
        <v>0</v>
      </c>
      <c r="BO281">
        <v>-1122111</v>
      </c>
      <c r="BP281">
        <v>-1122111</v>
      </c>
      <c r="BQ281">
        <v>0</v>
      </c>
      <c r="BR281">
        <v>-133200</v>
      </c>
      <c r="BS281">
        <v>0</v>
      </c>
      <c r="BT281">
        <v>-1255311</v>
      </c>
      <c r="BU281">
        <v>0</v>
      </c>
      <c r="BV281">
        <v>-1255311</v>
      </c>
      <c r="BW281">
        <v>-239238</v>
      </c>
      <c r="BX281">
        <v>0</v>
      </c>
      <c r="BY281">
        <v>-239238</v>
      </c>
      <c r="BZ281">
        <v>-77406</v>
      </c>
      <c r="CA281">
        <v>0</v>
      </c>
      <c r="CB281">
        <v>-77406</v>
      </c>
      <c r="CC281">
        <v>-2323</v>
      </c>
      <c r="CD281">
        <v>0</v>
      </c>
      <c r="CE281">
        <v>-2323</v>
      </c>
      <c r="CF281">
        <v>-6099</v>
      </c>
      <c r="CG281">
        <v>0</v>
      </c>
      <c r="CH281">
        <v>-6099</v>
      </c>
      <c r="CI281">
        <v>0</v>
      </c>
      <c r="CJ281">
        <v>0</v>
      </c>
      <c r="CK281">
        <v>0</v>
      </c>
      <c r="CL281">
        <v>-4718</v>
      </c>
      <c r="CM281">
        <v>0</v>
      </c>
      <c r="CN281">
        <v>-4718</v>
      </c>
      <c r="CO281">
        <v>0</v>
      </c>
      <c r="CP281">
        <v>0</v>
      </c>
      <c r="CQ281">
        <v>-329784</v>
      </c>
      <c r="CR281">
        <v>0</v>
      </c>
      <c r="CS281">
        <v>-10000</v>
      </c>
      <c r="CT281">
        <v>0</v>
      </c>
      <c r="CU281">
        <v>-339784</v>
      </c>
      <c r="CV281">
        <v>0</v>
      </c>
      <c r="CW281">
        <v>-339784</v>
      </c>
      <c r="CX281">
        <v>-8000</v>
      </c>
      <c r="CY281">
        <v>0</v>
      </c>
      <c r="CZ281">
        <v>-8000</v>
      </c>
      <c r="DA281">
        <v>0</v>
      </c>
      <c r="DB281">
        <v>0</v>
      </c>
      <c r="DC281">
        <v>0</v>
      </c>
      <c r="DD281">
        <v>-6099</v>
      </c>
      <c r="DE281">
        <v>0</v>
      </c>
      <c r="DF281">
        <v>-6099</v>
      </c>
      <c r="DG281">
        <v>-1500</v>
      </c>
      <c r="DH281">
        <v>0</v>
      </c>
      <c r="DI281">
        <v>-1500</v>
      </c>
      <c r="DJ281">
        <v>-15599</v>
      </c>
      <c r="DK281">
        <v>0</v>
      </c>
      <c r="DL281">
        <v>0</v>
      </c>
      <c r="DM281">
        <v>0</v>
      </c>
      <c r="DN281">
        <v>-15599</v>
      </c>
      <c r="DO281">
        <v>0</v>
      </c>
      <c r="DP281">
        <v>-15599</v>
      </c>
      <c r="DQ281">
        <v>42302522</v>
      </c>
      <c r="DR281">
        <v>0</v>
      </c>
      <c r="DS281">
        <v>42302522</v>
      </c>
    </row>
    <row r="282" spans="1:123" ht="12.75" x14ac:dyDescent="0.2">
      <c r="A282" s="468">
        <v>275</v>
      </c>
      <c r="B282" s="473" t="s">
        <v>426</v>
      </c>
      <c r="C282" s="403" t="s">
        <v>897</v>
      </c>
      <c r="D282" s="474" t="s">
        <v>906</v>
      </c>
      <c r="E282" s="480" t="s">
        <v>425</v>
      </c>
      <c r="F282" t="s">
        <v>926</v>
      </c>
      <c r="G282">
        <v>84646042</v>
      </c>
      <c r="H282">
        <v>0</v>
      </c>
      <c r="I282">
        <v>84646042</v>
      </c>
      <c r="J282">
        <v>46.6</v>
      </c>
      <c r="K282">
        <v>39445056</v>
      </c>
      <c r="L282">
        <v>0</v>
      </c>
      <c r="M282">
        <v>300000</v>
      </c>
      <c r="N282">
        <v>0</v>
      </c>
      <c r="O282">
        <v>39745056</v>
      </c>
      <c r="P282">
        <v>0</v>
      </c>
      <c r="Q282">
        <v>39745056</v>
      </c>
      <c r="R282">
        <v>-1296654</v>
      </c>
      <c r="S282">
        <v>0</v>
      </c>
      <c r="T282">
        <v>-1296654</v>
      </c>
      <c r="U282">
        <v>2169571</v>
      </c>
      <c r="V282">
        <v>0</v>
      </c>
      <c r="W282">
        <v>2169571</v>
      </c>
      <c r="X282">
        <v>872917</v>
      </c>
      <c r="Y282">
        <v>0</v>
      </c>
      <c r="Z282">
        <v>0</v>
      </c>
      <c r="AA282">
        <v>0</v>
      </c>
      <c r="AB282">
        <v>872917</v>
      </c>
      <c r="AC282">
        <v>0</v>
      </c>
      <c r="AD282">
        <v>872917</v>
      </c>
      <c r="AE282">
        <v>-872917</v>
      </c>
      <c r="AF282">
        <v>0</v>
      </c>
      <c r="AG282">
        <v>-872917</v>
      </c>
      <c r="AH282">
        <v>-5158928</v>
      </c>
      <c r="AI282">
        <v>0</v>
      </c>
      <c r="AJ282">
        <v>-5158928</v>
      </c>
      <c r="AK282">
        <v>-905</v>
      </c>
      <c r="AL282">
        <v>0</v>
      </c>
      <c r="AM282">
        <v>-905</v>
      </c>
      <c r="AN282">
        <v>606271</v>
      </c>
      <c r="AO282">
        <v>0</v>
      </c>
      <c r="AP282">
        <v>606271</v>
      </c>
      <c r="AQ282">
        <v>-4552657</v>
      </c>
      <c r="AR282">
        <v>0</v>
      </c>
      <c r="AS282">
        <v>-4552657</v>
      </c>
      <c r="AT282">
        <v>-2735796</v>
      </c>
      <c r="AU282">
        <v>0</v>
      </c>
      <c r="AV282">
        <v>-2735796</v>
      </c>
      <c r="AW282">
        <v>-73320</v>
      </c>
      <c r="AX282">
        <v>0</v>
      </c>
      <c r="AY282">
        <v>-73320</v>
      </c>
      <c r="AZ282">
        <v>-51220</v>
      </c>
      <c r="BA282">
        <v>0</v>
      </c>
      <c r="BB282">
        <v>-51220</v>
      </c>
      <c r="BC282">
        <v>-7412993</v>
      </c>
      <c r="BD282">
        <v>0</v>
      </c>
      <c r="BE282">
        <v>0</v>
      </c>
      <c r="BF282">
        <v>0</v>
      </c>
      <c r="BG282">
        <v>-7412993</v>
      </c>
      <c r="BH282">
        <v>0</v>
      </c>
      <c r="BI282">
        <v>-7412993</v>
      </c>
      <c r="BJ282">
        <v>0</v>
      </c>
      <c r="BK282">
        <v>0</v>
      </c>
      <c r="BL282">
        <v>0</v>
      </c>
      <c r="BM282">
        <v>-615157</v>
      </c>
      <c r="BN282">
        <v>0</v>
      </c>
      <c r="BO282">
        <v>-615157</v>
      </c>
      <c r="BP282">
        <v>-615157</v>
      </c>
      <c r="BQ282">
        <v>0</v>
      </c>
      <c r="BR282">
        <v>0</v>
      </c>
      <c r="BS282">
        <v>0</v>
      </c>
      <c r="BT282">
        <v>-615157</v>
      </c>
      <c r="BU282">
        <v>0</v>
      </c>
      <c r="BV282">
        <v>-615157</v>
      </c>
      <c r="BW282">
        <v>-70680</v>
      </c>
      <c r="BX282">
        <v>0</v>
      </c>
      <c r="BY282">
        <v>-70680</v>
      </c>
      <c r="BZ282">
        <v>-13163</v>
      </c>
      <c r="CA282">
        <v>0</v>
      </c>
      <c r="CB282">
        <v>-13163</v>
      </c>
      <c r="CC282">
        <v>-6963</v>
      </c>
      <c r="CD282">
        <v>0</v>
      </c>
      <c r="CE282">
        <v>-6963</v>
      </c>
      <c r="CF282">
        <v>-19732</v>
      </c>
      <c r="CG282">
        <v>0</v>
      </c>
      <c r="CH282">
        <v>-19732</v>
      </c>
      <c r="CI282">
        <v>-650</v>
      </c>
      <c r="CJ282">
        <v>0</v>
      </c>
      <c r="CK282">
        <v>-650</v>
      </c>
      <c r="CL282">
        <v>0</v>
      </c>
      <c r="CM282">
        <v>0</v>
      </c>
      <c r="CN282">
        <v>0</v>
      </c>
      <c r="CO282">
        <v>0</v>
      </c>
      <c r="CP282">
        <v>0</v>
      </c>
      <c r="CQ282">
        <v>-111188</v>
      </c>
      <c r="CR282">
        <v>0</v>
      </c>
      <c r="CS282">
        <v>0</v>
      </c>
      <c r="CT282">
        <v>0</v>
      </c>
      <c r="CU282">
        <v>-111188</v>
      </c>
      <c r="CV282">
        <v>0</v>
      </c>
      <c r="CW282">
        <v>-111188</v>
      </c>
      <c r="CX282">
        <v>0</v>
      </c>
      <c r="CY282">
        <v>0</v>
      </c>
      <c r="CZ282">
        <v>0</v>
      </c>
      <c r="DA282">
        <v>0</v>
      </c>
      <c r="DB282">
        <v>0</v>
      </c>
      <c r="DC282">
        <v>0</v>
      </c>
      <c r="DD282">
        <v>-51220</v>
      </c>
      <c r="DE282">
        <v>0</v>
      </c>
      <c r="DF282">
        <v>-51220</v>
      </c>
      <c r="DG282">
        <v>-1500</v>
      </c>
      <c r="DH282">
        <v>0</v>
      </c>
      <c r="DI282">
        <v>-1500</v>
      </c>
      <c r="DJ282">
        <v>-52720</v>
      </c>
      <c r="DK282">
        <v>0</v>
      </c>
      <c r="DL282">
        <v>0</v>
      </c>
      <c r="DM282">
        <v>0</v>
      </c>
      <c r="DN282">
        <v>-52720</v>
      </c>
      <c r="DO282">
        <v>0</v>
      </c>
      <c r="DP282">
        <v>-52720</v>
      </c>
      <c r="DQ282">
        <v>32425915</v>
      </c>
      <c r="DR282">
        <v>0</v>
      </c>
      <c r="DS282">
        <v>32425915</v>
      </c>
    </row>
    <row r="283" spans="1:123" ht="12.75" x14ac:dyDescent="0.2">
      <c r="A283" s="468">
        <v>276</v>
      </c>
      <c r="B283" s="473" t="s">
        <v>427</v>
      </c>
      <c r="C283" s="403" t="s">
        <v>529</v>
      </c>
      <c r="D283" s="474" t="s">
        <v>907</v>
      </c>
      <c r="E283" s="480" t="s">
        <v>575</v>
      </c>
      <c r="F283" t="s">
        <v>926</v>
      </c>
      <c r="G283">
        <v>182906634</v>
      </c>
      <c r="H283">
        <v>0</v>
      </c>
      <c r="I283">
        <v>182906634</v>
      </c>
      <c r="J283">
        <v>46.6</v>
      </c>
      <c r="K283">
        <v>85234491</v>
      </c>
      <c r="L283">
        <v>0</v>
      </c>
      <c r="M283">
        <v>0</v>
      </c>
      <c r="N283">
        <v>0</v>
      </c>
      <c r="O283">
        <v>85234491</v>
      </c>
      <c r="P283">
        <v>0</v>
      </c>
      <c r="Q283">
        <v>85234491</v>
      </c>
      <c r="R283">
        <v>-2889720</v>
      </c>
      <c r="S283">
        <v>0</v>
      </c>
      <c r="T283">
        <v>-2889720</v>
      </c>
      <c r="U283">
        <v>3489277</v>
      </c>
      <c r="V283">
        <v>0</v>
      </c>
      <c r="W283">
        <v>3489277</v>
      </c>
      <c r="X283">
        <v>599557</v>
      </c>
      <c r="Y283">
        <v>0</v>
      </c>
      <c r="Z283">
        <v>0</v>
      </c>
      <c r="AA283">
        <v>0</v>
      </c>
      <c r="AB283">
        <v>599557</v>
      </c>
      <c r="AC283">
        <v>0</v>
      </c>
      <c r="AD283">
        <v>599557</v>
      </c>
      <c r="AE283">
        <v>-599557</v>
      </c>
      <c r="AF283">
        <v>0</v>
      </c>
      <c r="AG283">
        <v>-599557</v>
      </c>
      <c r="AH283">
        <v>-3863871</v>
      </c>
      <c r="AI283">
        <v>0</v>
      </c>
      <c r="AJ283">
        <v>-3863871</v>
      </c>
      <c r="AK283">
        <v>-13478</v>
      </c>
      <c r="AL283">
        <v>0</v>
      </c>
      <c r="AM283">
        <v>-13478</v>
      </c>
      <c r="AN283">
        <v>1823538</v>
      </c>
      <c r="AO283">
        <v>0</v>
      </c>
      <c r="AP283">
        <v>1823538</v>
      </c>
      <c r="AQ283">
        <v>-2040333</v>
      </c>
      <c r="AR283">
        <v>0</v>
      </c>
      <c r="AS283">
        <v>-2040333</v>
      </c>
      <c r="AT283">
        <v>-4818048</v>
      </c>
      <c r="AU283">
        <v>0</v>
      </c>
      <c r="AV283">
        <v>-4818048</v>
      </c>
      <c r="AW283">
        <v>-32994</v>
      </c>
      <c r="AX283">
        <v>0</v>
      </c>
      <c r="AY283">
        <v>-32994</v>
      </c>
      <c r="AZ283">
        <v>-4131</v>
      </c>
      <c r="BA283">
        <v>0</v>
      </c>
      <c r="BB283">
        <v>-4131</v>
      </c>
      <c r="BC283">
        <v>-6895506</v>
      </c>
      <c r="BD283">
        <v>0</v>
      </c>
      <c r="BE283">
        <v>-2063000</v>
      </c>
      <c r="BF283">
        <v>0</v>
      </c>
      <c r="BG283">
        <v>-8958506</v>
      </c>
      <c r="BH283">
        <v>0</v>
      </c>
      <c r="BI283">
        <v>-8958506</v>
      </c>
      <c r="BJ283">
        <v>-65440</v>
      </c>
      <c r="BK283">
        <v>0</v>
      </c>
      <c r="BL283">
        <v>-65440</v>
      </c>
      <c r="BM283">
        <v>-2453948</v>
      </c>
      <c r="BN283">
        <v>0</v>
      </c>
      <c r="BO283">
        <v>-2453948</v>
      </c>
      <c r="BP283">
        <v>-2519388</v>
      </c>
      <c r="BQ283">
        <v>0</v>
      </c>
      <c r="BR283">
        <v>-327000</v>
      </c>
      <c r="BS283">
        <v>0</v>
      </c>
      <c r="BT283">
        <v>-2846388</v>
      </c>
      <c r="BU283">
        <v>0</v>
      </c>
      <c r="BV283">
        <v>-2846388</v>
      </c>
      <c r="BW283">
        <v>-295941</v>
      </c>
      <c r="BX283">
        <v>0</v>
      </c>
      <c r="BY283">
        <v>-295941</v>
      </c>
      <c r="BZ283">
        <v>-65230</v>
      </c>
      <c r="CA283">
        <v>0</v>
      </c>
      <c r="CB283">
        <v>-65230</v>
      </c>
      <c r="CC283">
        <v>-5041</v>
      </c>
      <c r="CD283">
        <v>0</v>
      </c>
      <c r="CE283">
        <v>-5041</v>
      </c>
      <c r="CF283">
        <v>0</v>
      </c>
      <c r="CG283">
        <v>0</v>
      </c>
      <c r="CH283">
        <v>0</v>
      </c>
      <c r="CI283">
        <v>0</v>
      </c>
      <c r="CJ283">
        <v>0</v>
      </c>
      <c r="CK283">
        <v>0</v>
      </c>
      <c r="CL283">
        <v>-500000</v>
      </c>
      <c r="CM283">
        <v>0</v>
      </c>
      <c r="CN283">
        <v>-500000</v>
      </c>
      <c r="CO283">
        <v>0</v>
      </c>
      <c r="CP283">
        <v>0</v>
      </c>
      <c r="CQ283">
        <v>-866212</v>
      </c>
      <c r="CR283">
        <v>0</v>
      </c>
      <c r="CS283">
        <v>-100000</v>
      </c>
      <c r="CT283">
        <v>0</v>
      </c>
      <c r="CU283">
        <v>-966212</v>
      </c>
      <c r="CV283">
        <v>0</v>
      </c>
      <c r="CW283">
        <v>-966212</v>
      </c>
      <c r="CX283">
        <v>-5509</v>
      </c>
      <c r="CY283">
        <v>0</v>
      </c>
      <c r="CZ283">
        <v>-5509</v>
      </c>
      <c r="DA283">
        <v>-78384</v>
      </c>
      <c r="DB283">
        <v>0</v>
      </c>
      <c r="DC283">
        <v>-78384</v>
      </c>
      <c r="DD283">
        <v>-4131</v>
      </c>
      <c r="DE283">
        <v>0</v>
      </c>
      <c r="DF283">
        <v>-4131</v>
      </c>
      <c r="DG283">
        <v>-1500</v>
      </c>
      <c r="DH283">
        <v>0</v>
      </c>
      <c r="DI283">
        <v>-1500</v>
      </c>
      <c r="DJ283">
        <v>-89524</v>
      </c>
      <c r="DK283">
        <v>0</v>
      </c>
      <c r="DL283">
        <v>0</v>
      </c>
      <c r="DM283">
        <v>0</v>
      </c>
      <c r="DN283">
        <v>-89524</v>
      </c>
      <c r="DO283">
        <v>0</v>
      </c>
      <c r="DP283">
        <v>-89524</v>
      </c>
      <c r="DQ283">
        <v>72973418</v>
      </c>
      <c r="DR283">
        <v>0</v>
      </c>
      <c r="DS283">
        <v>72973418</v>
      </c>
    </row>
    <row r="284" spans="1:123" ht="12.75" x14ac:dyDescent="0.2">
      <c r="A284" s="468">
        <v>277</v>
      </c>
      <c r="B284" s="473" t="s">
        <v>429</v>
      </c>
      <c r="C284" s="403" t="s">
        <v>897</v>
      </c>
      <c r="D284" s="474" t="s">
        <v>901</v>
      </c>
      <c r="E284" s="480" t="s">
        <v>428</v>
      </c>
      <c r="F284" t="s">
        <v>926</v>
      </c>
      <c r="G284">
        <v>76782964</v>
      </c>
      <c r="H284">
        <v>0</v>
      </c>
      <c r="I284">
        <v>76782964</v>
      </c>
      <c r="J284">
        <v>46.6</v>
      </c>
      <c r="K284">
        <v>35780861</v>
      </c>
      <c r="L284">
        <v>0</v>
      </c>
      <c r="M284">
        <v>100000</v>
      </c>
      <c r="N284">
        <v>0</v>
      </c>
      <c r="O284">
        <v>35880861</v>
      </c>
      <c r="P284">
        <v>0</v>
      </c>
      <c r="Q284">
        <v>35880861</v>
      </c>
      <c r="R284">
        <v>-1386631</v>
      </c>
      <c r="S284">
        <v>0</v>
      </c>
      <c r="T284">
        <v>-1386631</v>
      </c>
      <c r="U284">
        <v>926384</v>
      </c>
      <c r="V284">
        <v>0</v>
      </c>
      <c r="W284">
        <v>926384</v>
      </c>
      <c r="X284">
        <v>-460247</v>
      </c>
      <c r="Y284">
        <v>0</v>
      </c>
      <c r="Z284">
        <v>0</v>
      </c>
      <c r="AA284">
        <v>0</v>
      </c>
      <c r="AB284">
        <v>-460247</v>
      </c>
      <c r="AC284">
        <v>0</v>
      </c>
      <c r="AD284">
        <v>-460247</v>
      </c>
      <c r="AE284">
        <v>460247</v>
      </c>
      <c r="AF284">
        <v>0</v>
      </c>
      <c r="AG284">
        <v>460247</v>
      </c>
      <c r="AH284">
        <v>-5654157</v>
      </c>
      <c r="AI284">
        <v>0</v>
      </c>
      <c r="AJ284">
        <v>-5654157</v>
      </c>
      <c r="AK284">
        <v>0</v>
      </c>
      <c r="AL284">
        <v>0</v>
      </c>
      <c r="AM284">
        <v>0</v>
      </c>
      <c r="AN284">
        <v>567116</v>
      </c>
      <c r="AO284">
        <v>0</v>
      </c>
      <c r="AP284">
        <v>567116</v>
      </c>
      <c r="AQ284">
        <v>-5087041</v>
      </c>
      <c r="AR284">
        <v>0</v>
      </c>
      <c r="AS284">
        <v>-5087041</v>
      </c>
      <c r="AT284">
        <v>-2173703</v>
      </c>
      <c r="AU284">
        <v>0</v>
      </c>
      <c r="AV284">
        <v>-2173703</v>
      </c>
      <c r="AW284">
        <v>-166101</v>
      </c>
      <c r="AX284">
        <v>0</v>
      </c>
      <c r="AY284">
        <v>-166101</v>
      </c>
      <c r="AZ284">
        <v>-33772</v>
      </c>
      <c r="BA284">
        <v>0</v>
      </c>
      <c r="BB284">
        <v>-33772</v>
      </c>
      <c r="BC284">
        <v>-7460617</v>
      </c>
      <c r="BD284">
        <v>0</v>
      </c>
      <c r="BE284">
        <v>0</v>
      </c>
      <c r="BF284">
        <v>0</v>
      </c>
      <c r="BG284">
        <v>-7460617</v>
      </c>
      <c r="BH284">
        <v>0</v>
      </c>
      <c r="BI284">
        <v>-7460617</v>
      </c>
      <c r="BJ284">
        <v>0</v>
      </c>
      <c r="BK284">
        <v>0</v>
      </c>
      <c r="BL284">
        <v>0</v>
      </c>
      <c r="BM284">
        <v>-460400</v>
      </c>
      <c r="BN284">
        <v>0</v>
      </c>
      <c r="BO284">
        <v>-460400</v>
      </c>
      <c r="BP284">
        <v>-460400</v>
      </c>
      <c r="BQ284">
        <v>0</v>
      </c>
      <c r="BR284">
        <v>0</v>
      </c>
      <c r="BS284">
        <v>0</v>
      </c>
      <c r="BT284">
        <v>-460400</v>
      </c>
      <c r="BU284">
        <v>0</v>
      </c>
      <c r="BV284">
        <v>-460400</v>
      </c>
      <c r="BW284">
        <v>-29871</v>
      </c>
      <c r="BX284">
        <v>0</v>
      </c>
      <c r="BY284">
        <v>-29871</v>
      </c>
      <c r="BZ284">
        <v>-364</v>
      </c>
      <c r="CA284">
        <v>0</v>
      </c>
      <c r="CB284">
        <v>-364</v>
      </c>
      <c r="CC284">
        <v>0</v>
      </c>
      <c r="CD284">
        <v>0</v>
      </c>
      <c r="CE284">
        <v>0</v>
      </c>
      <c r="CF284">
        <v>0</v>
      </c>
      <c r="CG284">
        <v>0</v>
      </c>
      <c r="CH284">
        <v>0</v>
      </c>
      <c r="CI284">
        <v>0</v>
      </c>
      <c r="CJ284">
        <v>0</v>
      </c>
      <c r="CK284">
        <v>0</v>
      </c>
      <c r="CL284">
        <v>0</v>
      </c>
      <c r="CM284">
        <v>0</v>
      </c>
      <c r="CN284">
        <v>0</v>
      </c>
      <c r="CO284">
        <v>0</v>
      </c>
      <c r="CP284">
        <v>0</v>
      </c>
      <c r="CQ284">
        <v>-30235</v>
      </c>
      <c r="CR284">
        <v>0</v>
      </c>
      <c r="CS284">
        <v>0</v>
      </c>
      <c r="CT284">
        <v>0</v>
      </c>
      <c r="CU284">
        <v>-30235</v>
      </c>
      <c r="CV284">
        <v>0</v>
      </c>
      <c r="CW284">
        <v>-30235</v>
      </c>
      <c r="CX284">
        <v>0</v>
      </c>
      <c r="CY284">
        <v>0</v>
      </c>
      <c r="CZ284">
        <v>0</v>
      </c>
      <c r="DA284">
        <v>0</v>
      </c>
      <c r="DB284">
        <v>0</v>
      </c>
      <c r="DC284">
        <v>0</v>
      </c>
      <c r="DD284">
        <v>-33772</v>
      </c>
      <c r="DE284">
        <v>0</v>
      </c>
      <c r="DF284">
        <v>-33772</v>
      </c>
      <c r="DG284">
        <v>-1500</v>
      </c>
      <c r="DH284">
        <v>0</v>
      </c>
      <c r="DI284">
        <v>-1500</v>
      </c>
      <c r="DJ284">
        <v>-35272</v>
      </c>
      <c r="DK284">
        <v>0</v>
      </c>
      <c r="DL284">
        <v>0</v>
      </c>
      <c r="DM284">
        <v>0</v>
      </c>
      <c r="DN284">
        <v>-35272</v>
      </c>
      <c r="DO284">
        <v>0</v>
      </c>
      <c r="DP284">
        <v>-35272</v>
      </c>
      <c r="DQ284">
        <v>27434090</v>
      </c>
      <c r="DR284">
        <v>0</v>
      </c>
      <c r="DS284">
        <v>27434090</v>
      </c>
    </row>
    <row r="285" spans="1:123" ht="12.75" x14ac:dyDescent="0.2">
      <c r="A285" s="468">
        <v>278</v>
      </c>
      <c r="B285" s="473" t="s">
        <v>431</v>
      </c>
      <c r="C285" s="403" t="s">
        <v>897</v>
      </c>
      <c r="D285" s="474" t="s">
        <v>898</v>
      </c>
      <c r="E285" s="480" t="s">
        <v>430</v>
      </c>
      <c r="F285" t="s">
        <v>926</v>
      </c>
      <c r="G285">
        <v>130870719</v>
      </c>
      <c r="H285">
        <v>0</v>
      </c>
      <c r="I285">
        <v>130870719</v>
      </c>
      <c r="J285">
        <v>46.6</v>
      </c>
      <c r="K285">
        <v>60985755</v>
      </c>
      <c r="L285">
        <v>0</v>
      </c>
      <c r="M285">
        <v>1000000</v>
      </c>
      <c r="N285">
        <v>0</v>
      </c>
      <c r="O285">
        <v>61985755</v>
      </c>
      <c r="P285">
        <v>0</v>
      </c>
      <c r="Q285">
        <v>61985755</v>
      </c>
      <c r="R285">
        <v>-2203856</v>
      </c>
      <c r="S285">
        <v>0</v>
      </c>
      <c r="T285">
        <v>-2203856</v>
      </c>
      <c r="U285">
        <v>2007976</v>
      </c>
      <c r="V285">
        <v>0</v>
      </c>
      <c r="W285">
        <v>2007976</v>
      </c>
      <c r="X285">
        <v>-195880</v>
      </c>
      <c r="Y285">
        <v>0</v>
      </c>
      <c r="Z285">
        <v>0</v>
      </c>
      <c r="AA285">
        <v>0</v>
      </c>
      <c r="AB285">
        <v>-195880</v>
      </c>
      <c r="AC285">
        <v>0</v>
      </c>
      <c r="AD285">
        <v>-195880</v>
      </c>
      <c r="AE285">
        <v>195880</v>
      </c>
      <c r="AF285">
        <v>0</v>
      </c>
      <c r="AG285">
        <v>195880</v>
      </c>
      <c r="AH285">
        <v>-3332874</v>
      </c>
      <c r="AI285">
        <v>0</v>
      </c>
      <c r="AJ285">
        <v>-3332874</v>
      </c>
      <c r="AK285">
        <v>-21300</v>
      </c>
      <c r="AL285">
        <v>0</v>
      </c>
      <c r="AM285">
        <v>-21300</v>
      </c>
      <c r="AN285">
        <v>1177214</v>
      </c>
      <c r="AO285">
        <v>0</v>
      </c>
      <c r="AP285">
        <v>1177214</v>
      </c>
      <c r="AQ285">
        <v>-2155660</v>
      </c>
      <c r="AR285">
        <v>0</v>
      </c>
      <c r="AS285">
        <v>-2155660</v>
      </c>
      <c r="AT285">
        <v>-3204574</v>
      </c>
      <c r="AU285">
        <v>0</v>
      </c>
      <c r="AV285">
        <v>-3204574</v>
      </c>
      <c r="AW285">
        <v>-40099</v>
      </c>
      <c r="AX285">
        <v>0</v>
      </c>
      <c r="AY285">
        <v>-40099</v>
      </c>
      <c r="AZ285">
        <v>-30541</v>
      </c>
      <c r="BA285">
        <v>0</v>
      </c>
      <c r="BB285">
        <v>-30541</v>
      </c>
      <c r="BC285">
        <v>-5430874</v>
      </c>
      <c r="BD285">
        <v>0</v>
      </c>
      <c r="BE285">
        <v>0</v>
      </c>
      <c r="BF285">
        <v>0</v>
      </c>
      <c r="BG285">
        <v>-5430874</v>
      </c>
      <c r="BH285">
        <v>0</v>
      </c>
      <c r="BI285">
        <v>-5430874</v>
      </c>
      <c r="BJ285">
        <v>-50000</v>
      </c>
      <c r="BK285">
        <v>0</v>
      </c>
      <c r="BL285">
        <v>-50000</v>
      </c>
      <c r="BM285">
        <v>-1185000</v>
      </c>
      <c r="BN285">
        <v>0</v>
      </c>
      <c r="BO285">
        <v>-1185000</v>
      </c>
      <c r="BP285">
        <v>-1235000</v>
      </c>
      <c r="BQ285">
        <v>0</v>
      </c>
      <c r="BR285">
        <v>-375000</v>
      </c>
      <c r="BS285">
        <v>0</v>
      </c>
      <c r="BT285">
        <v>-1610000</v>
      </c>
      <c r="BU285">
        <v>0</v>
      </c>
      <c r="BV285">
        <v>-1610000</v>
      </c>
      <c r="BW285">
        <v>-195254</v>
      </c>
      <c r="BX285">
        <v>0</v>
      </c>
      <c r="BY285">
        <v>-195254</v>
      </c>
      <c r="BZ285">
        <v>-50674</v>
      </c>
      <c r="CA285">
        <v>0</v>
      </c>
      <c r="CB285">
        <v>-50674</v>
      </c>
      <c r="CC285">
        <v>-5365</v>
      </c>
      <c r="CD285">
        <v>0</v>
      </c>
      <c r="CE285">
        <v>-5365</v>
      </c>
      <c r="CF285">
        <v>0</v>
      </c>
      <c r="CG285">
        <v>0</v>
      </c>
      <c r="CH285">
        <v>0</v>
      </c>
      <c r="CI285">
        <v>-50036</v>
      </c>
      <c r="CJ285">
        <v>0</v>
      </c>
      <c r="CK285">
        <v>-50036</v>
      </c>
      <c r="CL285">
        <v>0</v>
      </c>
      <c r="CM285">
        <v>0</v>
      </c>
      <c r="CN285">
        <v>0</v>
      </c>
      <c r="CO285">
        <v>0</v>
      </c>
      <c r="CP285">
        <v>0</v>
      </c>
      <c r="CQ285">
        <v>-301329</v>
      </c>
      <c r="CR285">
        <v>0</v>
      </c>
      <c r="CS285">
        <v>0</v>
      </c>
      <c r="CT285">
        <v>0</v>
      </c>
      <c r="CU285">
        <v>-301329</v>
      </c>
      <c r="CV285">
        <v>0</v>
      </c>
      <c r="CW285">
        <v>-301329</v>
      </c>
      <c r="CX285">
        <v>-230282</v>
      </c>
      <c r="CY285">
        <v>0</v>
      </c>
      <c r="CZ285">
        <v>-230282</v>
      </c>
      <c r="DA285">
        <v>-1161</v>
      </c>
      <c r="DB285">
        <v>0</v>
      </c>
      <c r="DC285">
        <v>-1161</v>
      </c>
      <c r="DD285">
        <v>-28205</v>
      </c>
      <c r="DE285">
        <v>0</v>
      </c>
      <c r="DF285">
        <v>-28205</v>
      </c>
      <c r="DG285">
        <v>-3000</v>
      </c>
      <c r="DH285">
        <v>0</v>
      </c>
      <c r="DI285">
        <v>-3000</v>
      </c>
      <c r="DJ285">
        <v>-262648</v>
      </c>
      <c r="DK285">
        <v>0</v>
      </c>
      <c r="DL285">
        <v>0</v>
      </c>
      <c r="DM285">
        <v>0</v>
      </c>
      <c r="DN285">
        <v>-262648</v>
      </c>
      <c r="DO285">
        <v>0</v>
      </c>
      <c r="DP285">
        <v>-262648</v>
      </c>
      <c r="DQ285">
        <v>54185024</v>
      </c>
      <c r="DR285">
        <v>0</v>
      </c>
      <c r="DS285">
        <v>54185024</v>
      </c>
    </row>
    <row r="286" spans="1:123" ht="12.75" x14ac:dyDescent="0.2">
      <c r="A286" s="468">
        <v>279</v>
      </c>
      <c r="B286" s="473" t="s">
        <v>433</v>
      </c>
      <c r="C286" s="403" t="s">
        <v>897</v>
      </c>
      <c r="D286" s="474" t="s">
        <v>906</v>
      </c>
      <c r="E286" s="480" t="s">
        <v>432</v>
      </c>
      <c r="F286" t="s">
        <v>926</v>
      </c>
      <c r="G286">
        <v>90647792</v>
      </c>
      <c r="H286">
        <v>0</v>
      </c>
      <c r="I286">
        <v>90647792</v>
      </c>
      <c r="J286">
        <v>46.6</v>
      </c>
      <c r="K286">
        <v>42241871</v>
      </c>
      <c r="L286">
        <v>0</v>
      </c>
      <c r="M286">
        <v>0</v>
      </c>
      <c r="N286">
        <v>0</v>
      </c>
      <c r="O286">
        <v>42241871</v>
      </c>
      <c r="P286">
        <v>0</v>
      </c>
      <c r="Q286">
        <v>42241871</v>
      </c>
      <c r="R286">
        <v>-2006746</v>
      </c>
      <c r="S286">
        <v>0</v>
      </c>
      <c r="T286">
        <v>-2006746</v>
      </c>
      <c r="U286">
        <v>888399</v>
      </c>
      <c r="V286">
        <v>0</v>
      </c>
      <c r="W286">
        <v>888399</v>
      </c>
      <c r="X286">
        <v>-1118347</v>
      </c>
      <c r="Y286">
        <v>0</v>
      </c>
      <c r="Z286">
        <v>0</v>
      </c>
      <c r="AA286">
        <v>0</v>
      </c>
      <c r="AB286">
        <v>-1118347</v>
      </c>
      <c r="AC286">
        <v>0</v>
      </c>
      <c r="AD286">
        <v>-1118347</v>
      </c>
      <c r="AE286">
        <v>1118347</v>
      </c>
      <c r="AF286">
        <v>0</v>
      </c>
      <c r="AG286">
        <v>1118347</v>
      </c>
      <c r="AH286">
        <v>-2450115</v>
      </c>
      <c r="AI286">
        <v>0</v>
      </c>
      <c r="AJ286">
        <v>-2450115</v>
      </c>
      <c r="AK286">
        <v>0</v>
      </c>
      <c r="AL286">
        <v>0</v>
      </c>
      <c r="AM286">
        <v>0</v>
      </c>
      <c r="AN286">
        <v>729304</v>
      </c>
      <c r="AO286">
        <v>0</v>
      </c>
      <c r="AP286">
        <v>729304</v>
      </c>
      <c r="AQ286">
        <v>-1720811</v>
      </c>
      <c r="AR286">
        <v>0</v>
      </c>
      <c r="AS286">
        <v>-1720811</v>
      </c>
      <c r="AT286">
        <v>-1308471</v>
      </c>
      <c r="AU286">
        <v>0</v>
      </c>
      <c r="AV286">
        <v>-1308471</v>
      </c>
      <c r="AW286">
        <v>-32539</v>
      </c>
      <c r="AX286">
        <v>0</v>
      </c>
      <c r="AY286">
        <v>-32539</v>
      </c>
      <c r="AZ286">
        <v>-10857</v>
      </c>
      <c r="BA286">
        <v>0</v>
      </c>
      <c r="BB286">
        <v>-10857</v>
      </c>
      <c r="BC286">
        <v>-3072678</v>
      </c>
      <c r="BD286">
        <v>0</v>
      </c>
      <c r="BE286">
        <v>0</v>
      </c>
      <c r="BF286">
        <v>0</v>
      </c>
      <c r="BG286">
        <v>-3072678</v>
      </c>
      <c r="BH286">
        <v>0</v>
      </c>
      <c r="BI286">
        <v>-3072678</v>
      </c>
      <c r="BJ286">
        <v>0</v>
      </c>
      <c r="BK286">
        <v>0</v>
      </c>
      <c r="BL286">
        <v>0</v>
      </c>
      <c r="BM286">
        <v>-912310</v>
      </c>
      <c r="BN286">
        <v>0</v>
      </c>
      <c r="BO286">
        <v>-912310</v>
      </c>
      <c r="BP286">
        <v>-912310</v>
      </c>
      <c r="BQ286">
        <v>0</v>
      </c>
      <c r="BR286">
        <v>0</v>
      </c>
      <c r="BS286">
        <v>0</v>
      </c>
      <c r="BT286">
        <v>-912310</v>
      </c>
      <c r="BU286">
        <v>0</v>
      </c>
      <c r="BV286">
        <v>-912310</v>
      </c>
      <c r="BW286">
        <v>-41423</v>
      </c>
      <c r="BX286">
        <v>0</v>
      </c>
      <c r="BY286">
        <v>-41423</v>
      </c>
      <c r="BZ286">
        <v>-31094</v>
      </c>
      <c r="CA286">
        <v>0</v>
      </c>
      <c r="CB286">
        <v>-31094</v>
      </c>
      <c r="CC286">
        <v>-364</v>
      </c>
      <c r="CD286">
        <v>0</v>
      </c>
      <c r="CE286">
        <v>-364</v>
      </c>
      <c r="CF286">
        <v>-2761</v>
      </c>
      <c r="CG286">
        <v>0</v>
      </c>
      <c r="CH286">
        <v>-2761</v>
      </c>
      <c r="CI286">
        <v>-4976</v>
      </c>
      <c r="CJ286">
        <v>0</v>
      </c>
      <c r="CK286">
        <v>-4976</v>
      </c>
      <c r="CL286">
        <v>0</v>
      </c>
      <c r="CM286">
        <v>0</v>
      </c>
      <c r="CN286">
        <v>0</v>
      </c>
      <c r="CO286">
        <v>0</v>
      </c>
      <c r="CP286">
        <v>0</v>
      </c>
      <c r="CQ286">
        <v>-80618</v>
      </c>
      <c r="CR286">
        <v>0</v>
      </c>
      <c r="CS286">
        <v>0</v>
      </c>
      <c r="CT286">
        <v>0</v>
      </c>
      <c r="CU286">
        <v>-80618</v>
      </c>
      <c r="CV286">
        <v>0</v>
      </c>
      <c r="CW286">
        <v>-80618</v>
      </c>
      <c r="CX286">
        <v>0</v>
      </c>
      <c r="CY286">
        <v>0</v>
      </c>
      <c r="CZ286">
        <v>0</v>
      </c>
      <c r="DA286">
        <v>-3892</v>
      </c>
      <c r="DB286">
        <v>0</v>
      </c>
      <c r="DC286">
        <v>-3892</v>
      </c>
      <c r="DD286">
        <v>-5016</v>
      </c>
      <c r="DE286">
        <v>0</v>
      </c>
      <c r="DF286">
        <v>-5016</v>
      </c>
      <c r="DG286">
        <v>0</v>
      </c>
      <c r="DH286">
        <v>0</v>
      </c>
      <c r="DI286">
        <v>0</v>
      </c>
      <c r="DJ286">
        <v>-8908</v>
      </c>
      <c r="DK286">
        <v>0</v>
      </c>
      <c r="DL286">
        <v>0</v>
      </c>
      <c r="DM286">
        <v>0</v>
      </c>
      <c r="DN286">
        <v>-8908</v>
      </c>
      <c r="DO286">
        <v>0</v>
      </c>
      <c r="DP286">
        <v>-8908</v>
      </c>
      <c r="DQ286">
        <v>37049010</v>
      </c>
      <c r="DR286">
        <v>0</v>
      </c>
      <c r="DS286">
        <v>37049010</v>
      </c>
    </row>
    <row r="287" spans="1:123" ht="12.75" x14ac:dyDescent="0.2">
      <c r="A287" s="468">
        <v>280</v>
      </c>
      <c r="B287" s="473" t="s">
        <v>435</v>
      </c>
      <c r="C287" s="403" t="s">
        <v>897</v>
      </c>
      <c r="D287" s="474" t="s">
        <v>898</v>
      </c>
      <c r="E287" s="480" t="s">
        <v>434</v>
      </c>
      <c r="F287" t="s">
        <v>926</v>
      </c>
      <c r="G287">
        <v>94354607</v>
      </c>
      <c r="H287">
        <v>0</v>
      </c>
      <c r="I287">
        <v>94354607</v>
      </c>
      <c r="J287">
        <v>46.6</v>
      </c>
      <c r="K287">
        <v>43969247</v>
      </c>
      <c r="L287">
        <v>0</v>
      </c>
      <c r="M287">
        <v>0</v>
      </c>
      <c r="N287">
        <v>0</v>
      </c>
      <c r="O287">
        <v>43969247</v>
      </c>
      <c r="P287">
        <v>0</v>
      </c>
      <c r="Q287">
        <v>43969247</v>
      </c>
      <c r="R287">
        <v>-1913174</v>
      </c>
      <c r="S287">
        <v>0</v>
      </c>
      <c r="T287">
        <v>-1913174</v>
      </c>
      <c r="U287">
        <v>2253470</v>
      </c>
      <c r="V287">
        <v>0</v>
      </c>
      <c r="W287">
        <v>2253470</v>
      </c>
      <c r="X287">
        <v>340296</v>
      </c>
      <c r="Y287">
        <v>0</v>
      </c>
      <c r="Z287">
        <v>0</v>
      </c>
      <c r="AA287">
        <v>0</v>
      </c>
      <c r="AB287">
        <v>340296</v>
      </c>
      <c r="AC287">
        <v>0</v>
      </c>
      <c r="AD287">
        <v>340296</v>
      </c>
      <c r="AE287">
        <v>-340296</v>
      </c>
      <c r="AF287">
        <v>0</v>
      </c>
      <c r="AG287">
        <v>-340296</v>
      </c>
      <c r="AH287">
        <v>-4842881</v>
      </c>
      <c r="AI287">
        <v>0</v>
      </c>
      <c r="AJ287">
        <v>-4842881</v>
      </c>
      <c r="AK287">
        <v>-1295</v>
      </c>
      <c r="AL287">
        <v>0</v>
      </c>
      <c r="AM287">
        <v>-1295</v>
      </c>
      <c r="AN287">
        <v>815238</v>
      </c>
      <c r="AO287">
        <v>0</v>
      </c>
      <c r="AP287">
        <v>815238</v>
      </c>
      <c r="AQ287">
        <v>-4027643</v>
      </c>
      <c r="AR287">
        <v>0</v>
      </c>
      <c r="AS287">
        <v>-4027643</v>
      </c>
      <c r="AT287">
        <v>-4233732</v>
      </c>
      <c r="AU287">
        <v>0</v>
      </c>
      <c r="AV287">
        <v>-4233732</v>
      </c>
      <c r="AW287">
        <v>-40678</v>
      </c>
      <c r="AX287">
        <v>0</v>
      </c>
      <c r="AY287">
        <v>-40678</v>
      </c>
      <c r="AZ287">
        <v>-4874</v>
      </c>
      <c r="BA287">
        <v>0</v>
      </c>
      <c r="BB287">
        <v>-4874</v>
      </c>
      <c r="BC287">
        <v>-8306927</v>
      </c>
      <c r="BD287">
        <v>0</v>
      </c>
      <c r="BE287">
        <v>-306000</v>
      </c>
      <c r="BF287">
        <v>0</v>
      </c>
      <c r="BG287">
        <v>-8612927</v>
      </c>
      <c r="BH287">
        <v>0</v>
      </c>
      <c r="BI287">
        <v>-8612927</v>
      </c>
      <c r="BJ287">
        <v>-8631</v>
      </c>
      <c r="BK287">
        <v>0</v>
      </c>
      <c r="BL287">
        <v>-8631</v>
      </c>
      <c r="BM287">
        <v>-1161079</v>
      </c>
      <c r="BN287">
        <v>0</v>
      </c>
      <c r="BO287">
        <v>-1161079</v>
      </c>
      <c r="BP287">
        <v>-1169710</v>
      </c>
      <c r="BQ287">
        <v>0</v>
      </c>
      <c r="BR287">
        <v>0</v>
      </c>
      <c r="BS287">
        <v>0</v>
      </c>
      <c r="BT287">
        <v>-1169710</v>
      </c>
      <c r="BU287">
        <v>0</v>
      </c>
      <c r="BV287">
        <v>-1169710</v>
      </c>
      <c r="BW287">
        <v>-180302</v>
      </c>
      <c r="BX287">
        <v>0</v>
      </c>
      <c r="BY287">
        <v>-180302</v>
      </c>
      <c r="BZ287">
        <v>-39146</v>
      </c>
      <c r="CA287">
        <v>0</v>
      </c>
      <c r="CB287">
        <v>-39146</v>
      </c>
      <c r="CC287">
        <v>0</v>
      </c>
      <c r="CD287">
        <v>0</v>
      </c>
      <c r="CE287">
        <v>0</v>
      </c>
      <c r="CF287">
        <v>-754</v>
      </c>
      <c r="CG287">
        <v>0</v>
      </c>
      <c r="CH287">
        <v>-754</v>
      </c>
      <c r="CI287">
        <v>0</v>
      </c>
      <c r="CJ287">
        <v>0</v>
      </c>
      <c r="CK287">
        <v>0</v>
      </c>
      <c r="CL287">
        <v>0</v>
      </c>
      <c r="CM287">
        <v>0</v>
      </c>
      <c r="CN287">
        <v>0</v>
      </c>
      <c r="CO287">
        <v>0</v>
      </c>
      <c r="CP287">
        <v>0</v>
      </c>
      <c r="CQ287">
        <v>-220202</v>
      </c>
      <c r="CR287">
        <v>0</v>
      </c>
      <c r="CS287">
        <v>0</v>
      </c>
      <c r="CT287">
        <v>0</v>
      </c>
      <c r="CU287">
        <v>-220202</v>
      </c>
      <c r="CV287">
        <v>0</v>
      </c>
      <c r="CW287">
        <v>-220202</v>
      </c>
      <c r="CX287">
        <v>-1182</v>
      </c>
      <c r="CY287">
        <v>0</v>
      </c>
      <c r="CZ287">
        <v>-1182</v>
      </c>
      <c r="DA287">
        <v>-1875</v>
      </c>
      <c r="DB287">
        <v>0</v>
      </c>
      <c r="DC287">
        <v>-1875</v>
      </c>
      <c r="DD287">
        <v>0</v>
      </c>
      <c r="DE287">
        <v>0</v>
      </c>
      <c r="DF287">
        <v>0</v>
      </c>
      <c r="DG287">
        <v>0</v>
      </c>
      <c r="DH287">
        <v>0</v>
      </c>
      <c r="DI287">
        <v>0</v>
      </c>
      <c r="DJ287">
        <v>-3057</v>
      </c>
      <c r="DK287">
        <v>0</v>
      </c>
      <c r="DL287">
        <v>0</v>
      </c>
      <c r="DM287">
        <v>0</v>
      </c>
      <c r="DN287">
        <v>-3057</v>
      </c>
      <c r="DO287">
        <v>0</v>
      </c>
      <c r="DP287">
        <v>-3057</v>
      </c>
      <c r="DQ287">
        <v>34303647</v>
      </c>
      <c r="DR287">
        <v>0</v>
      </c>
      <c r="DS287">
        <v>34303647</v>
      </c>
    </row>
    <row r="288" spans="1:123" ht="12.75" x14ac:dyDescent="0.2">
      <c r="A288" s="468">
        <v>281</v>
      </c>
      <c r="B288" s="473" t="s">
        <v>437</v>
      </c>
      <c r="C288" s="403" t="s">
        <v>897</v>
      </c>
      <c r="D288" s="474" t="s">
        <v>901</v>
      </c>
      <c r="E288" s="480" t="s">
        <v>436</v>
      </c>
      <c r="F288" t="s">
        <v>926</v>
      </c>
      <c r="G288">
        <v>67559457</v>
      </c>
      <c r="H288">
        <v>0</v>
      </c>
      <c r="I288">
        <v>67559457</v>
      </c>
      <c r="J288">
        <v>46.6</v>
      </c>
      <c r="K288">
        <v>31482707</v>
      </c>
      <c r="L288">
        <v>0</v>
      </c>
      <c r="M288">
        <v>-104925</v>
      </c>
      <c r="N288">
        <v>0</v>
      </c>
      <c r="O288">
        <v>31377782</v>
      </c>
      <c r="P288">
        <v>0</v>
      </c>
      <c r="Q288">
        <v>31377782</v>
      </c>
      <c r="R288">
        <v>0</v>
      </c>
      <c r="S288">
        <v>0</v>
      </c>
      <c r="T288">
        <v>0</v>
      </c>
      <c r="U288">
        <v>0</v>
      </c>
      <c r="V288">
        <v>0</v>
      </c>
      <c r="W288">
        <v>0</v>
      </c>
      <c r="X288">
        <v>0</v>
      </c>
      <c r="Y288">
        <v>0</v>
      </c>
      <c r="Z288">
        <v>0</v>
      </c>
      <c r="AA288">
        <v>0</v>
      </c>
      <c r="AB288">
        <v>0</v>
      </c>
      <c r="AC288">
        <v>0</v>
      </c>
      <c r="AD288">
        <v>0</v>
      </c>
      <c r="AE288">
        <v>0</v>
      </c>
      <c r="AF288">
        <v>0</v>
      </c>
      <c r="AG288">
        <v>0</v>
      </c>
      <c r="AH288">
        <v>-1600366</v>
      </c>
      <c r="AI288">
        <v>0</v>
      </c>
      <c r="AJ288">
        <v>-1600366</v>
      </c>
      <c r="AK288">
        <v>0</v>
      </c>
      <c r="AL288">
        <v>0</v>
      </c>
      <c r="AM288">
        <v>0</v>
      </c>
      <c r="AN288">
        <v>627405</v>
      </c>
      <c r="AO288">
        <v>0</v>
      </c>
      <c r="AP288">
        <v>627405</v>
      </c>
      <c r="AQ288">
        <v>-972961</v>
      </c>
      <c r="AR288">
        <v>0</v>
      </c>
      <c r="AS288">
        <v>-972961</v>
      </c>
      <c r="AT288">
        <v>-2419849</v>
      </c>
      <c r="AU288">
        <v>0</v>
      </c>
      <c r="AV288">
        <v>-2419849</v>
      </c>
      <c r="AW288">
        <v>-29143</v>
      </c>
      <c r="AX288">
        <v>0</v>
      </c>
      <c r="AY288">
        <v>-29143</v>
      </c>
      <c r="AZ288">
        <v>-1964</v>
      </c>
      <c r="BA288">
        <v>0</v>
      </c>
      <c r="BB288">
        <v>-1964</v>
      </c>
      <c r="BC288">
        <v>-3423917</v>
      </c>
      <c r="BD288">
        <v>0</v>
      </c>
      <c r="BE288">
        <v>0</v>
      </c>
      <c r="BF288">
        <v>0</v>
      </c>
      <c r="BG288">
        <v>-3423917</v>
      </c>
      <c r="BH288">
        <v>0</v>
      </c>
      <c r="BI288">
        <v>-3423917</v>
      </c>
      <c r="BJ288">
        <v>0</v>
      </c>
      <c r="BK288">
        <v>0</v>
      </c>
      <c r="BL288">
        <v>0</v>
      </c>
      <c r="BM288">
        <v>-131347</v>
      </c>
      <c r="BN288">
        <v>0</v>
      </c>
      <c r="BO288">
        <v>-131347</v>
      </c>
      <c r="BP288">
        <v>-131347</v>
      </c>
      <c r="BQ288">
        <v>0</v>
      </c>
      <c r="BR288">
        <v>0</v>
      </c>
      <c r="BS288">
        <v>0</v>
      </c>
      <c r="BT288">
        <v>-131347</v>
      </c>
      <c r="BU288">
        <v>0</v>
      </c>
      <c r="BV288">
        <v>-131347</v>
      </c>
      <c r="BW288">
        <v>-10782</v>
      </c>
      <c r="BX288">
        <v>0</v>
      </c>
      <c r="BY288">
        <v>-10782</v>
      </c>
      <c r="BZ288">
        <v>-173158</v>
      </c>
      <c r="CA288">
        <v>0</v>
      </c>
      <c r="CB288">
        <v>-173158</v>
      </c>
      <c r="CC288">
        <v>0</v>
      </c>
      <c r="CD288">
        <v>0</v>
      </c>
      <c r="CE288">
        <v>0</v>
      </c>
      <c r="CF288">
        <v>-1964</v>
      </c>
      <c r="CG288">
        <v>0</v>
      </c>
      <c r="CH288">
        <v>-1964</v>
      </c>
      <c r="CI288">
        <v>0</v>
      </c>
      <c r="CJ288">
        <v>0</v>
      </c>
      <c r="CK288">
        <v>0</v>
      </c>
      <c r="CL288">
        <v>0</v>
      </c>
      <c r="CM288">
        <v>0</v>
      </c>
      <c r="CN288">
        <v>0</v>
      </c>
      <c r="CO288">
        <v>0</v>
      </c>
      <c r="CP288">
        <v>0</v>
      </c>
      <c r="CQ288">
        <v>-185904</v>
      </c>
      <c r="CR288">
        <v>0</v>
      </c>
      <c r="CS288">
        <v>0</v>
      </c>
      <c r="CT288">
        <v>0</v>
      </c>
      <c r="CU288">
        <v>-185904</v>
      </c>
      <c r="CV288">
        <v>0</v>
      </c>
      <c r="CW288">
        <v>-185904</v>
      </c>
      <c r="CX288">
        <v>0</v>
      </c>
      <c r="CY288">
        <v>0</v>
      </c>
      <c r="CZ288">
        <v>0</v>
      </c>
      <c r="DA288">
        <v>0</v>
      </c>
      <c r="DB288">
        <v>0</v>
      </c>
      <c r="DC288">
        <v>0</v>
      </c>
      <c r="DD288">
        <v>-1964</v>
      </c>
      <c r="DE288">
        <v>0</v>
      </c>
      <c r="DF288">
        <v>-1964</v>
      </c>
      <c r="DG288">
        <v>0</v>
      </c>
      <c r="DH288">
        <v>0</v>
      </c>
      <c r="DI288">
        <v>0</v>
      </c>
      <c r="DJ288">
        <v>-1964</v>
      </c>
      <c r="DK288">
        <v>0</v>
      </c>
      <c r="DL288">
        <v>0</v>
      </c>
      <c r="DM288">
        <v>0</v>
      </c>
      <c r="DN288">
        <v>-1964</v>
      </c>
      <c r="DO288">
        <v>0</v>
      </c>
      <c r="DP288">
        <v>-1964</v>
      </c>
      <c r="DQ288">
        <v>27634650</v>
      </c>
      <c r="DR288">
        <v>0</v>
      </c>
      <c r="DS288">
        <v>27634650</v>
      </c>
    </row>
    <row r="289" spans="1:123" ht="12.75" x14ac:dyDescent="0.2">
      <c r="A289" s="468">
        <v>282</v>
      </c>
      <c r="B289" s="473" t="s">
        <v>438</v>
      </c>
      <c r="C289" s="403" t="s">
        <v>529</v>
      </c>
      <c r="D289" s="474" t="s">
        <v>901</v>
      </c>
      <c r="E289" s="480" t="s">
        <v>557</v>
      </c>
      <c r="F289" t="s">
        <v>926</v>
      </c>
      <c r="G289">
        <v>264421852</v>
      </c>
      <c r="H289">
        <v>0</v>
      </c>
      <c r="I289">
        <v>264421852</v>
      </c>
      <c r="J289">
        <v>46.6</v>
      </c>
      <c r="K289">
        <v>123220583</v>
      </c>
      <c r="L289">
        <v>0</v>
      </c>
      <c r="M289">
        <v>1000000</v>
      </c>
      <c r="N289">
        <v>0</v>
      </c>
      <c r="O289">
        <v>124220583</v>
      </c>
      <c r="P289">
        <v>0</v>
      </c>
      <c r="Q289">
        <v>124220583</v>
      </c>
      <c r="R289">
        <v>-2278363</v>
      </c>
      <c r="S289">
        <v>0</v>
      </c>
      <c r="T289">
        <v>-2278363</v>
      </c>
      <c r="U289">
        <v>4662107</v>
      </c>
      <c r="V289">
        <v>0</v>
      </c>
      <c r="W289">
        <v>4662107</v>
      </c>
      <c r="X289">
        <v>2383744</v>
      </c>
      <c r="Y289">
        <v>0</v>
      </c>
      <c r="Z289">
        <v>19345</v>
      </c>
      <c r="AA289">
        <v>0</v>
      </c>
      <c r="AB289">
        <v>2403089</v>
      </c>
      <c r="AC289">
        <v>0</v>
      </c>
      <c r="AD289">
        <v>2403089</v>
      </c>
      <c r="AE289">
        <v>-2403089</v>
      </c>
      <c r="AF289">
        <v>0</v>
      </c>
      <c r="AG289">
        <v>-2403089</v>
      </c>
      <c r="AH289">
        <v>-3135412</v>
      </c>
      <c r="AI289">
        <v>0</v>
      </c>
      <c r="AJ289">
        <v>-3135412</v>
      </c>
      <c r="AK289">
        <v>0</v>
      </c>
      <c r="AL289">
        <v>0</v>
      </c>
      <c r="AM289">
        <v>0</v>
      </c>
      <c r="AN289">
        <v>2972781</v>
      </c>
      <c r="AO289">
        <v>0</v>
      </c>
      <c r="AP289">
        <v>2972781</v>
      </c>
      <c r="AQ289">
        <v>-162631</v>
      </c>
      <c r="AR289">
        <v>0</v>
      </c>
      <c r="AS289">
        <v>-162631</v>
      </c>
      <c r="AT289">
        <v>-4051872</v>
      </c>
      <c r="AU289">
        <v>0</v>
      </c>
      <c r="AV289">
        <v>-4051872</v>
      </c>
      <c r="AW289">
        <v>-34729</v>
      </c>
      <c r="AX289">
        <v>0</v>
      </c>
      <c r="AY289">
        <v>-34729</v>
      </c>
      <c r="AZ289">
        <v>0</v>
      </c>
      <c r="BA289">
        <v>0</v>
      </c>
      <c r="BB289">
        <v>0</v>
      </c>
      <c r="BC289">
        <v>-4249232</v>
      </c>
      <c r="BD289">
        <v>0</v>
      </c>
      <c r="BE289">
        <v>-34485</v>
      </c>
      <c r="BF289">
        <v>0</v>
      </c>
      <c r="BG289">
        <v>-4283717</v>
      </c>
      <c r="BH289">
        <v>0</v>
      </c>
      <c r="BI289">
        <v>-4283717</v>
      </c>
      <c r="BJ289">
        <v>-140000</v>
      </c>
      <c r="BK289">
        <v>0</v>
      </c>
      <c r="BL289">
        <v>-140000</v>
      </c>
      <c r="BM289">
        <v>-3000000</v>
      </c>
      <c r="BN289">
        <v>0</v>
      </c>
      <c r="BO289">
        <v>-3000000</v>
      </c>
      <c r="BP289">
        <v>-3140000</v>
      </c>
      <c r="BQ289">
        <v>0</v>
      </c>
      <c r="BR289">
        <v>-25483</v>
      </c>
      <c r="BS289">
        <v>0</v>
      </c>
      <c r="BT289">
        <v>-3165483</v>
      </c>
      <c r="BU289">
        <v>0</v>
      </c>
      <c r="BV289">
        <v>-3165483</v>
      </c>
      <c r="BW289">
        <v>-43976</v>
      </c>
      <c r="BX289">
        <v>0</v>
      </c>
      <c r="BY289">
        <v>-43976</v>
      </c>
      <c r="BZ289">
        <v>-31976</v>
      </c>
      <c r="CA289">
        <v>0</v>
      </c>
      <c r="CB289">
        <v>-31976</v>
      </c>
      <c r="CC289">
        <v>-973</v>
      </c>
      <c r="CD289">
        <v>0</v>
      </c>
      <c r="CE289">
        <v>-973</v>
      </c>
      <c r="CF289">
        <v>0</v>
      </c>
      <c r="CG289">
        <v>0</v>
      </c>
      <c r="CH289">
        <v>0</v>
      </c>
      <c r="CI289">
        <v>0</v>
      </c>
      <c r="CJ289">
        <v>0</v>
      </c>
      <c r="CK289">
        <v>0</v>
      </c>
      <c r="CL289">
        <v>0</v>
      </c>
      <c r="CM289">
        <v>0</v>
      </c>
      <c r="CN289">
        <v>0</v>
      </c>
      <c r="CO289">
        <v>0</v>
      </c>
      <c r="CP289">
        <v>0</v>
      </c>
      <c r="CQ289">
        <v>-76925</v>
      </c>
      <c r="CR289">
        <v>0</v>
      </c>
      <c r="CS289">
        <v>0</v>
      </c>
      <c r="CT289">
        <v>0</v>
      </c>
      <c r="CU289">
        <v>-76925</v>
      </c>
      <c r="CV289">
        <v>0</v>
      </c>
      <c r="CW289">
        <v>-76925</v>
      </c>
      <c r="CX289">
        <v>0</v>
      </c>
      <c r="CY289">
        <v>0</v>
      </c>
      <c r="CZ289">
        <v>0</v>
      </c>
      <c r="DA289">
        <v>-105182</v>
      </c>
      <c r="DB289">
        <v>0</v>
      </c>
      <c r="DC289">
        <v>-105182</v>
      </c>
      <c r="DD289">
        <v>0</v>
      </c>
      <c r="DE289">
        <v>0</v>
      </c>
      <c r="DF289">
        <v>0</v>
      </c>
      <c r="DG289">
        <v>0</v>
      </c>
      <c r="DH289">
        <v>0</v>
      </c>
      <c r="DI289">
        <v>0</v>
      </c>
      <c r="DJ289">
        <v>-105182</v>
      </c>
      <c r="DK289">
        <v>0</v>
      </c>
      <c r="DL289">
        <v>0</v>
      </c>
      <c r="DM289">
        <v>0</v>
      </c>
      <c r="DN289">
        <v>-105182</v>
      </c>
      <c r="DO289">
        <v>0</v>
      </c>
      <c r="DP289">
        <v>-105182</v>
      </c>
      <c r="DQ289">
        <v>118992365</v>
      </c>
      <c r="DR289">
        <v>0</v>
      </c>
      <c r="DS289">
        <v>118992365</v>
      </c>
    </row>
    <row r="290" spans="1:123" ht="12.75" x14ac:dyDescent="0.2">
      <c r="A290" s="468">
        <v>283</v>
      </c>
      <c r="B290" s="473" t="s">
        <v>440</v>
      </c>
      <c r="C290" s="403" t="s">
        <v>897</v>
      </c>
      <c r="D290" s="474" t="s">
        <v>898</v>
      </c>
      <c r="E290" s="480" t="s">
        <v>565</v>
      </c>
      <c r="F290" t="s">
        <v>926</v>
      </c>
      <c r="G290">
        <v>143978472</v>
      </c>
      <c r="H290">
        <v>0</v>
      </c>
      <c r="I290">
        <v>143978472</v>
      </c>
      <c r="J290">
        <v>46.6</v>
      </c>
      <c r="K290">
        <v>67093968</v>
      </c>
      <c r="L290">
        <v>0</v>
      </c>
      <c r="M290">
        <v>-683130</v>
      </c>
      <c r="N290">
        <v>0</v>
      </c>
      <c r="O290">
        <v>66410838</v>
      </c>
      <c r="P290">
        <v>0</v>
      </c>
      <c r="Q290">
        <v>66410838</v>
      </c>
      <c r="R290">
        <v>-1522108</v>
      </c>
      <c r="S290">
        <v>0</v>
      </c>
      <c r="T290">
        <v>-1522108</v>
      </c>
      <c r="U290">
        <v>1469850</v>
      </c>
      <c r="V290">
        <v>0</v>
      </c>
      <c r="W290">
        <v>1469850</v>
      </c>
      <c r="X290">
        <v>-52258</v>
      </c>
      <c r="Y290">
        <v>0</v>
      </c>
      <c r="Z290">
        <v>0</v>
      </c>
      <c r="AA290">
        <v>0</v>
      </c>
      <c r="AB290">
        <v>-52258</v>
      </c>
      <c r="AC290">
        <v>0</v>
      </c>
      <c r="AD290">
        <v>-52258</v>
      </c>
      <c r="AE290">
        <v>52258</v>
      </c>
      <c r="AF290">
        <v>0</v>
      </c>
      <c r="AG290">
        <v>52258</v>
      </c>
      <c r="AH290">
        <v>-2570570</v>
      </c>
      <c r="AI290">
        <v>0</v>
      </c>
      <c r="AJ290">
        <v>-2570570</v>
      </c>
      <c r="AK290">
        <v>0</v>
      </c>
      <c r="AL290">
        <v>0</v>
      </c>
      <c r="AM290">
        <v>0</v>
      </c>
      <c r="AN290">
        <v>1432909</v>
      </c>
      <c r="AO290">
        <v>0</v>
      </c>
      <c r="AP290">
        <v>1432909</v>
      </c>
      <c r="AQ290">
        <v>-1137661</v>
      </c>
      <c r="AR290">
        <v>0</v>
      </c>
      <c r="AS290">
        <v>-1137661</v>
      </c>
      <c r="AT290">
        <v>-4957274</v>
      </c>
      <c r="AU290">
        <v>0</v>
      </c>
      <c r="AV290">
        <v>-4957274</v>
      </c>
      <c r="AW290">
        <v>-73585</v>
      </c>
      <c r="AX290">
        <v>0</v>
      </c>
      <c r="AY290">
        <v>-73585</v>
      </c>
      <c r="AZ290">
        <v>-7673</v>
      </c>
      <c r="BA290">
        <v>0</v>
      </c>
      <c r="BB290">
        <v>-7673</v>
      </c>
      <c r="BC290">
        <v>-6176193</v>
      </c>
      <c r="BD290">
        <v>0</v>
      </c>
      <c r="BE290">
        <v>0</v>
      </c>
      <c r="BF290">
        <v>0</v>
      </c>
      <c r="BG290">
        <v>-6176193</v>
      </c>
      <c r="BH290">
        <v>0</v>
      </c>
      <c r="BI290">
        <v>-6176193</v>
      </c>
      <c r="BJ290">
        <v>-84136</v>
      </c>
      <c r="BK290">
        <v>0</v>
      </c>
      <c r="BL290">
        <v>-84136</v>
      </c>
      <c r="BM290">
        <v>-2969266</v>
      </c>
      <c r="BN290">
        <v>0</v>
      </c>
      <c r="BO290">
        <v>-2969266</v>
      </c>
      <c r="BP290">
        <v>-3053402</v>
      </c>
      <c r="BQ290">
        <v>0</v>
      </c>
      <c r="BR290">
        <v>0</v>
      </c>
      <c r="BS290">
        <v>0</v>
      </c>
      <c r="BT290">
        <v>-3053402</v>
      </c>
      <c r="BU290">
        <v>0</v>
      </c>
      <c r="BV290">
        <v>-3053402</v>
      </c>
      <c r="BW290">
        <v>-141677</v>
      </c>
      <c r="BX290">
        <v>0</v>
      </c>
      <c r="BY290">
        <v>-141677</v>
      </c>
      <c r="BZ290">
        <v>-49784</v>
      </c>
      <c r="CA290">
        <v>0</v>
      </c>
      <c r="CB290">
        <v>-49784</v>
      </c>
      <c r="CC290">
        <v>-18079</v>
      </c>
      <c r="CD290">
        <v>0</v>
      </c>
      <c r="CE290">
        <v>-18079</v>
      </c>
      <c r="CF290">
        <v>-1457</v>
      </c>
      <c r="CG290">
        <v>0</v>
      </c>
      <c r="CH290">
        <v>-1457</v>
      </c>
      <c r="CI290">
        <v>-13526</v>
      </c>
      <c r="CJ290">
        <v>0</v>
      </c>
      <c r="CK290">
        <v>-13526</v>
      </c>
      <c r="CL290">
        <v>0</v>
      </c>
      <c r="CM290">
        <v>0</v>
      </c>
      <c r="CN290">
        <v>0</v>
      </c>
      <c r="CO290">
        <v>0</v>
      </c>
      <c r="CP290">
        <v>0</v>
      </c>
      <c r="CQ290">
        <v>-224523</v>
      </c>
      <c r="CR290">
        <v>0</v>
      </c>
      <c r="CS290">
        <v>0</v>
      </c>
      <c r="CT290">
        <v>0</v>
      </c>
      <c r="CU290">
        <v>-224523</v>
      </c>
      <c r="CV290">
        <v>0</v>
      </c>
      <c r="CW290">
        <v>-224523</v>
      </c>
      <c r="CX290">
        <v>0</v>
      </c>
      <c r="CY290">
        <v>0</v>
      </c>
      <c r="CZ290">
        <v>0</v>
      </c>
      <c r="DA290">
        <v>0</v>
      </c>
      <c r="DB290">
        <v>0</v>
      </c>
      <c r="DC290">
        <v>0</v>
      </c>
      <c r="DD290">
        <v>0</v>
      </c>
      <c r="DE290">
        <v>0</v>
      </c>
      <c r="DF290">
        <v>0</v>
      </c>
      <c r="DG290">
        <v>0</v>
      </c>
      <c r="DH290">
        <v>0</v>
      </c>
      <c r="DI290">
        <v>0</v>
      </c>
      <c r="DJ290">
        <v>0</v>
      </c>
      <c r="DK290">
        <v>0</v>
      </c>
      <c r="DL290">
        <v>0</v>
      </c>
      <c r="DM290">
        <v>0</v>
      </c>
      <c r="DN290">
        <v>0</v>
      </c>
      <c r="DO290">
        <v>0</v>
      </c>
      <c r="DP290">
        <v>0</v>
      </c>
      <c r="DQ290">
        <v>56904462</v>
      </c>
      <c r="DR290">
        <v>0</v>
      </c>
      <c r="DS290">
        <v>56904462</v>
      </c>
    </row>
    <row r="291" spans="1:123" ht="12.75" x14ac:dyDescent="0.2">
      <c r="A291" s="468">
        <v>284</v>
      </c>
      <c r="B291" s="473" t="s">
        <v>441</v>
      </c>
      <c r="C291" s="403" t="s">
        <v>529</v>
      </c>
      <c r="D291" s="474" t="s">
        <v>906</v>
      </c>
      <c r="E291" s="480" t="s">
        <v>551</v>
      </c>
      <c r="F291" t="s">
        <v>926</v>
      </c>
      <c r="G291">
        <v>92338280</v>
      </c>
      <c r="H291">
        <v>0</v>
      </c>
      <c r="I291">
        <v>92338280</v>
      </c>
      <c r="J291">
        <v>46.6</v>
      </c>
      <c r="K291">
        <v>43029638</v>
      </c>
      <c r="L291">
        <v>0</v>
      </c>
      <c r="M291">
        <v>0</v>
      </c>
      <c r="N291">
        <v>0</v>
      </c>
      <c r="O291">
        <v>43029638</v>
      </c>
      <c r="P291">
        <v>0</v>
      </c>
      <c r="Q291">
        <v>43029638</v>
      </c>
      <c r="R291">
        <v>-1107870.04</v>
      </c>
      <c r="S291">
        <v>0</v>
      </c>
      <c r="T291">
        <v>-1107870.04</v>
      </c>
      <c r="U291">
        <v>4717663.43</v>
      </c>
      <c r="V291">
        <v>0</v>
      </c>
      <c r="W291">
        <v>4717663.43</v>
      </c>
      <c r="X291">
        <v>3609793.3899999997</v>
      </c>
      <c r="Y291">
        <v>0</v>
      </c>
      <c r="Z291">
        <v>0</v>
      </c>
      <c r="AA291">
        <v>0</v>
      </c>
      <c r="AB291">
        <v>3609793.3899999997</v>
      </c>
      <c r="AC291">
        <v>0</v>
      </c>
      <c r="AD291">
        <v>3609793.3899999997</v>
      </c>
      <c r="AE291">
        <v>-3609793.3899999997</v>
      </c>
      <c r="AF291">
        <v>0</v>
      </c>
      <c r="AG291">
        <v>-3609793.3899999997</v>
      </c>
      <c r="AH291">
        <v>-5612676.5499999998</v>
      </c>
      <c r="AI291">
        <v>0</v>
      </c>
      <c r="AJ291">
        <v>-5612676.5499999998</v>
      </c>
      <c r="AK291">
        <v>-12794</v>
      </c>
      <c r="AL291">
        <v>0</v>
      </c>
      <c r="AM291">
        <v>-12794</v>
      </c>
      <c r="AN291">
        <v>706184.96</v>
      </c>
      <c r="AO291">
        <v>0</v>
      </c>
      <c r="AP291">
        <v>706184.96</v>
      </c>
      <c r="AQ291">
        <v>-4906491.59</v>
      </c>
      <c r="AR291">
        <v>0</v>
      </c>
      <c r="AS291">
        <v>-4906491.59</v>
      </c>
      <c r="AT291">
        <v>-3672442.89</v>
      </c>
      <c r="AU291">
        <v>0</v>
      </c>
      <c r="AV291">
        <v>-3672442.89</v>
      </c>
      <c r="AW291">
        <v>-128396.1</v>
      </c>
      <c r="AX291">
        <v>0</v>
      </c>
      <c r="AY291">
        <v>-128396.1</v>
      </c>
      <c r="AZ291">
        <v>0</v>
      </c>
      <c r="BA291">
        <v>0</v>
      </c>
      <c r="BB291">
        <v>0</v>
      </c>
      <c r="BC291">
        <v>-8707330.5800000001</v>
      </c>
      <c r="BD291">
        <v>0</v>
      </c>
      <c r="BE291">
        <v>0</v>
      </c>
      <c r="BF291">
        <v>0</v>
      </c>
      <c r="BG291">
        <v>-8707330.5800000001</v>
      </c>
      <c r="BH291">
        <v>0</v>
      </c>
      <c r="BI291">
        <v>-8707330.5800000001</v>
      </c>
      <c r="BJ291">
        <v>0</v>
      </c>
      <c r="BK291">
        <v>0</v>
      </c>
      <c r="BL291">
        <v>0</v>
      </c>
      <c r="BM291">
        <v>-695806</v>
      </c>
      <c r="BN291">
        <v>0</v>
      </c>
      <c r="BO291">
        <v>-695806</v>
      </c>
      <c r="BP291">
        <v>-695806</v>
      </c>
      <c r="BQ291">
        <v>0</v>
      </c>
      <c r="BR291">
        <v>0</v>
      </c>
      <c r="BS291">
        <v>0</v>
      </c>
      <c r="BT291">
        <v>-695806</v>
      </c>
      <c r="BU291">
        <v>0</v>
      </c>
      <c r="BV291">
        <v>-695806</v>
      </c>
      <c r="BW291">
        <v>-67063.3</v>
      </c>
      <c r="BX291">
        <v>0</v>
      </c>
      <c r="BY291">
        <v>-67063.3</v>
      </c>
      <c r="BZ291">
        <v>-310396.64</v>
      </c>
      <c r="CA291">
        <v>0</v>
      </c>
      <c r="CB291">
        <v>-310396.64</v>
      </c>
      <c r="CC291">
        <v>-4787.6099999999997</v>
      </c>
      <c r="CD291">
        <v>0</v>
      </c>
      <c r="CE291">
        <v>-4787.6099999999997</v>
      </c>
      <c r="CF291">
        <v>0</v>
      </c>
      <c r="CG291">
        <v>0</v>
      </c>
      <c r="CH291">
        <v>0</v>
      </c>
      <c r="CI291">
        <v>0</v>
      </c>
      <c r="CJ291">
        <v>0</v>
      </c>
      <c r="CK291">
        <v>0</v>
      </c>
      <c r="CL291">
        <v>0</v>
      </c>
      <c r="CM291">
        <v>0</v>
      </c>
      <c r="CN291">
        <v>0</v>
      </c>
      <c r="CO291">
        <v>0</v>
      </c>
      <c r="CP291">
        <v>0</v>
      </c>
      <c r="CQ291">
        <v>-382247.55</v>
      </c>
      <c r="CR291">
        <v>0</v>
      </c>
      <c r="CS291">
        <v>0</v>
      </c>
      <c r="CT291">
        <v>0</v>
      </c>
      <c r="CU291">
        <v>-382247.55</v>
      </c>
      <c r="CV291">
        <v>0</v>
      </c>
      <c r="CW291">
        <v>-382247.55</v>
      </c>
      <c r="CX291">
        <v>0</v>
      </c>
      <c r="CY291">
        <v>0</v>
      </c>
      <c r="CZ291">
        <v>0</v>
      </c>
      <c r="DA291">
        <v>-10191</v>
      </c>
      <c r="DB291">
        <v>0</v>
      </c>
      <c r="DC291">
        <v>-10191</v>
      </c>
      <c r="DD291">
        <v>0</v>
      </c>
      <c r="DE291">
        <v>0</v>
      </c>
      <c r="DF291">
        <v>0</v>
      </c>
      <c r="DG291">
        <v>0</v>
      </c>
      <c r="DH291">
        <v>0</v>
      </c>
      <c r="DI291">
        <v>0</v>
      </c>
      <c r="DJ291">
        <v>-10191</v>
      </c>
      <c r="DK291">
        <v>0</v>
      </c>
      <c r="DL291">
        <v>0</v>
      </c>
      <c r="DM291">
        <v>0</v>
      </c>
      <c r="DN291">
        <v>-10191</v>
      </c>
      <c r="DO291">
        <v>0</v>
      </c>
      <c r="DP291">
        <v>-10191</v>
      </c>
      <c r="DQ291">
        <v>36843856.260000005</v>
      </c>
      <c r="DR291">
        <v>0</v>
      </c>
      <c r="DS291">
        <v>36843856.260000005</v>
      </c>
    </row>
    <row r="292" spans="1:123" ht="12.75" x14ac:dyDescent="0.2">
      <c r="A292" s="468">
        <v>285</v>
      </c>
      <c r="B292" s="473" t="s">
        <v>443</v>
      </c>
      <c r="C292" s="403" t="s">
        <v>897</v>
      </c>
      <c r="D292" s="474" t="s">
        <v>906</v>
      </c>
      <c r="E292" s="480" t="s">
        <v>442</v>
      </c>
      <c r="F292" t="s">
        <v>926</v>
      </c>
      <c r="G292">
        <v>37023439</v>
      </c>
      <c r="H292">
        <v>0</v>
      </c>
      <c r="I292">
        <v>37023439</v>
      </c>
      <c r="J292">
        <v>46.6</v>
      </c>
      <c r="K292">
        <v>17252923</v>
      </c>
      <c r="L292">
        <v>0</v>
      </c>
      <c r="M292">
        <v>0</v>
      </c>
      <c r="N292">
        <v>0</v>
      </c>
      <c r="O292">
        <v>17252923</v>
      </c>
      <c r="P292">
        <v>0</v>
      </c>
      <c r="Q292">
        <v>17252923</v>
      </c>
      <c r="R292">
        <v>-1293769</v>
      </c>
      <c r="S292">
        <v>0</v>
      </c>
      <c r="T292">
        <v>-1293769</v>
      </c>
      <c r="U292">
        <v>645345</v>
      </c>
      <c r="V292">
        <v>0</v>
      </c>
      <c r="W292">
        <v>645345</v>
      </c>
      <c r="X292">
        <v>-648424</v>
      </c>
      <c r="Y292">
        <v>0</v>
      </c>
      <c r="Z292">
        <v>0</v>
      </c>
      <c r="AA292">
        <v>0</v>
      </c>
      <c r="AB292">
        <v>-648424</v>
      </c>
      <c r="AC292">
        <v>0</v>
      </c>
      <c r="AD292">
        <v>-648424</v>
      </c>
      <c r="AE292">
        <v>648424</v>
      </c>
      <c r="AF292">
        <v>0</v>
      </c>
      <c r="AG292">
        <v>648424</v>
      </c>
      <c r="AH292">
        <v>-3594248</v>
      </c>
      <c r="AI292">
        <v>0</v>
      </c>
      <c r="AJ292">
        <v>-3594248</v>
      </c>
      <c r="AK292">
        <v>-668</v>
      </c>
      <c r="AL292">
        <v>0</v>
      </c>
      <c r="AM292">
        <v>-668</v>
      </c>
      <c r="AN292">
        <v>207570</v>
      </c>
      <c r="AO292">
        <v>0</v>
      </c>
      <c r="AP292">
        <v>207570</v>
      </c>
      <c r="AQ292">
        <v>-3386678</v>
      </c>
      <c r="AR292">
        <v>0</v>
      </c>
      <c r="AS292">
        <v>-3386678</v>
      </c>
      <c r="AT292">
        <v>-1377763</v>
      </c>
      <c r="AU292">
        <v>0</v>
      </c>
      <c r="AV292">
        <v>-1377763</v>
      </c>
      <c r="AW292">
        <v>-15671</v>
      </c>
      <c r="AX292">
        <v>0</v>
      </c>
      <c r="AY292">
        <v>-15671</v>
      </c>
      <c r="AZ292">
        <v>-47811</v>
      </c>
      <c r="BA292">
        <v>0</v>
      </c>
      <c r="BB292">
        <v>-47811</v>
      </c>
      <c r="BC292">
        <v>-4827923</v>
      </c>
      <c r="BD292">
        <v>0</v>
      </c>
      <c r="BE292">
        <v>0</v>
      </c>
      <c r="BF292">
        <v>0</v>
      </c>
      <c r="BG292">
        <v>-4827923</v>
      </c>
      <c r="BH292">
        <v>0</v>
      </c>
      <c r="BI292">
        <v>-4827923</v>
      </c>
      <c r="BJ292">
        <v>0</v>
      </c>
      <c r="BK292">
        <v>0</v>
      </c>
      <c r="BL292">
        <v>0</v>
      </c>
      <c r="BM292">
        <v>-262205</v>
      </c>
      <c r="BN292">
        <v>0</v>
      </c>
      <c r="BO292">
        <v>-262205</v>
      </c>
      <c r="BP292">
        <v>-262205</v>
      </c>
      <c r="BQ292">
        <v>0</v>
      </c>
      <c r="BR292">
        <v>0</v>
      </c>
      <c r="BS292">
        <v>0</v>
      </c>
      <c r="BT292">
        <v>-262205</v>
      </c>
      <c r="BU292">
        <v>0</v>
      </c>
      <c r="BV292">
        <v>-262205</v>
      </c>
      <c r="BW292">
        <v>-83451</v>
      </c>
      <c r="BX292">
        <v>0</v>
      </c>
      <c r="BY292">
        <v>-83451</v>
      </c>
      <c r="BZ292">
        <v>-15985</v>
      </c>
      <c r="CA292">
        <v>0</v>
      </c>
      <c r="CB292">
        <v>-15985</v>
      </c>
      <c r="CC292">
        <v>-3368</v>
      </c>
      <c r="CD292">
        <v>0</v>
      </c>
      <c r="CE292">
        <v>-3368</v>
      </c>
      <c r="CF292">
        <v>-7347</v>
      </c>
      <c r="CG292">
        <v>0</v>
      </c>
      <c r="CH292">
        <v>-7347</v>
      </c>
      <c r="CI292">
        <v>0</v>
      </c>
      <c r="CJ292">
        <v>0</v>
      </c>
      <c r="CK292">
        <v>0</v>
      </c>
      <c r="CL292">
        <v>0</v>
      </c>
      <c r="CM292">
        <v>0</v>
      </c>
      <c r="CN292">
        <v>0</v>
      </c>
      <c r="CO292">
        <v>0</v>
      </c>
      <c r="CP292">
        <v>0</v>
      </c>
      <c r="CQ292">
        <v>-110151</v>
      </c>
      <c r="CR292">
        <v>0</v>
      </c>
      <c r="CS292">
        <v>0</v>
      </c>
      <c r="CT292">
        <v>0</v>
      </c>
      <c r="CU292">
        <v>-110151</v>
      </c>
      <c r="CV292">
        <v>0</v>
      </c>
      <c r="CW292">
        <v>-110151</v>
      </c>
      <c r="CX292">
        <v>0</v>
      </c>
      <c r="CY292">
        <v>0</v>
      </c>
      <c r="CZ292">
        <v>0</v>
      </c>
      <c r="DA292">
        <v>0</v>
      </c>
      <c r="DB292">
        <v>0</v>
      </c>
      <c r="DC292">
        <v>0</v>
      </c>
      <c r="DD292">
        <v>-47810</v>
      </c>
      <c r="DE292">
        <v>0</v>
      </c>
      <c r="DF292">
        <v>-47810</v>
      </c>
      <c r="DG292">
        <v>0</v>
      </c>
      <c r="DH292">
        <v>0</v>
      </c>
      <c r="DI292">
        <v>0</v>
      </c>
      <c r="DJ292">
        <v>-47810</v>
      </c>
      <c r="DK292">
        <v>0</v>
      </c>
      <c r="DL292">
        <v>0</v>
      </c>
      <c r="DM292">
        <v>0</v>
      </c>
      <c r="DN292">
        <v>-47810</v>
      </c>
      <c r="DO292">
        <v>0</v>
      </c>
      <c r="DP292">
        <v>-47810</v>
      </c>
      <c r="DQ292">
        <v>11356410</v>
      </c>
      <c r="DR292">
        <v>0</v>
      </c>
      <c r="DS292">
        <v>11356410</v>
      </c>
    </row>
    <row r="293" spans="1:123" ht="12.75" x14ac:dyDescent="0.2">
      <c r="A293" s="468">
        <v>286</v>
      </c>
      <c r="B293" s="473" t="s">
        <v>445</v>
      </c>
      <c r="C293" s="403" t="s">
        <v>909</v>
      </c>
      <c r="D293" s="474" t="s">
        <v>903</v>
      </c>
      <c r="E293" s="480" t="s">
        <v>444</v>
      </c>
      <c r="F293" t="s">
        <v>926</v>
      </c>
      <c r="G293">
        <v>1053051796</v>
      </c>
      <c r="H293">
        <v>0</v>
      </c>
      <c r="I293">
        <v>1053051796</v>
      </c>
      <c r="J293">
        <v>46.6</v>
      </c>
      <c r="K293">
        <v>490722137</v>
      </c>
      <c r="L293">
        <v>0</v>
      </c>
      <c r="M293">
        <v>7362800</v>
      </c>
      <c r="N293">
        <v>0</v>
      </c>
      <c r="O293">
        <v>498084937</v>
      </c>
      <c r="P293">
        <v>0</v>
      </c>
      <c r="Q293">
        <v>498084937</v>
      </c>
      <c r="R293">
        <v>-32257194</v>
      </c>
      <c r="S293">
        <v>0</v>
      </c>
      <c r="T293">
        <v>-32257194</v>
      </c>
      <c r="U293">
        <v>8802283</v>
      </c>
      <c r="V293">
        <v>0</v>
      </c>
      <c r="W293">
        <v>8802283</v>
      </c>
      <c r="X293">
        <v>-23454911</v>
      </c>
      <c r="Y293">
        <v>0</v>
      </c>
      <c r="Z293">
        <v>0</v>
      </c>
      <c r="AA293">
        <v>0</v>
      </c>
      <c r="AB293">
        <v>-23454911</v>
      </c>
      <c r="AC293">
        <v>0</v>
      </c>
      <c r="AD293">
        <v>-23454911</v>
      </c>
      <c r="AE293">
        <v>23454911</v>
      </c>
      <c r="AF293">
        <v>0</v>
      </c>
      <c r="AG293">
        <v>23454911</v>
      </c>
      <c r="AH293">
        <v>-6877002</v>
      </c>
      <c r="AI293">
        <v>0</v>
      </c>
      <c r="AJ293">
        <v>-6877002</v>
      </c>
      <c r="AK293">
        <v>0</v>
      </c>
      <c r="AL293">
        <v>0</v>
      </c>
      <c r="AM293">
        <v>0</v>
      </c>
      <c r="AN293">
        <v>11913464</v>
      </c>
      <c r="AO293">
        <v>0</v>
      </c>
      <c r="AP293">
        <v>11913464</v>
      </c>
      <c r="AQ293">
        <v>5036462</v>
      </c>
      <c r="AR293">
        <v>0</v>
      </c>
      <c r="AS293">
        <v>5036462</v>
      </c>
      <c r="AT293">
        <v>-14502369</v>
      </c>
      <c r="AU293">
        <v>0</v>
      </c>
      <c r="AV293">
        <v>-14502369</v>
      </c>
      <c r="AW293">
        <v>0</v>
      </c>
      <c r="AX293">
        <v>0</v>
      </c>
      <c r="AY293">
        <v>0</v>
      </c>
      <c r="AZ293">
        <v>0</v>
      </c>
      <c r="BA293">
        <v>0</v>
      </c>
      <c r="BB293">
        <v>0</v>
      </c>
      <c r="BC293">
        <v>-9465907</v>
      </c>
      <c r="BD293">
        <v>0</v>
      </c>
      <c r="BE293">
        <v>0</v>
      </c>
      <c r="BF293">
        <v>0</v>
      </c>
      <c r="BG293">
        <v>-9465907</v>
      </c>
      <c r="BH293">
        <v>0</v>
      </c>
      <c r="BI293">
        <v>-9465907</v>
      </c>
      <c r="BJ293">
        <v>0</v>
      </c>
      <c r="BK293">
        <v>0</v>
      </c>
      <c r="BL293">
        <v>0</v>
      </c>
      <c r="BM293">
        <v>-14775130</v>
      </c>
      <c r="BN293">
        <v>0</v>
      </c>
      <c r="BO293">
        <v>-14775130</v>
      </c>
      <c r="BP293">
        <v>-14775130</v>
      </c>
      <c r="BQ293">
        <v>0</v>
      </c>
      <c r="BR293">
        <v>0</v>
      </c>
      <c r="BS293">
        <v>0</v>
      </c>
      <c r="BT293">
        <v>-14775130</v>
      </c>
      <c r="BU293">
        <v>0</v>
      </c>
      <c r="BV293">
        <v>-14775130</v>
      </c>
      <c r="BW293">
        <v>-375959</v>
      </c>
      <c r="BX293">
        <v>0</v>
      </c>
      <c r="BY293">
        <v>-375959</v>
      </c>
      <c r="BZ293">
        <v>-50728</v>
      </c>
      <c r="CA293">
        <v>0</v>
      </c>
      <c r="CB293">
        <v>-50728</v>
      </c>
      <c r="CC293">
        <v>0</v>
      </c>
      <c r="CD293">
        <v>0</v>
      </c>
      <c r="CE293">
        <v>0</v>
      </c>
      <c r="CF293">
        <v>0</v>
      </c>
      <c r="CG293">
        <v>0</v>
      </c>
      <c r="CH293">
        <v>0</v>
      </c>
      <c r="CI293">
        <v>0</v>
      </c>
      <c r="CJ293">
        <v>0</v>
      </c>
      <c r="CK293">
        <v>0</v>
      </c>
      <c r="CL293">
        <v>0</v>
      </c>
      <c r="CM293">
        <v>0</v>
      </c>
      <c r="CN293">
        <v>0</v>
      </c>
      <c r="CO293">
        <v>0</v>
      </c>
      <c r="CP293">
        <v>0</v>
      </c>
      <c r="CQ293">
        <v>-426687</v>
      </c>
      <c r="CR293">
        <v>0</v>
      </c>
      <c r="CS293">
        <v>0</v>
      </c>
      <c r="CT293">
        <v>0</v>
      </c>
      <c r="CU293">
        <v>-426687</v>
      </c>
      <c r="CV293">
        <v>0</v>
      </c>
      <c r="CW293">
        <v>-426687</v>
      </c>
      <c r="CX293">
        <v>-539575</v>
      </c>
      <c r="CY293">
        <v>0</v>
      </c>
      <c r="CZ293">
        <v>-539575</v>
      </c>
      <c r="DA293">
        <v>-4596</v>
      </c>
      <c r="DB293">
        <v>0</v>
      </c>
      <c r="DC293">
        <v>-4596</v>
      </c>
      <c r="DD293">
        <v>0</v>
      </c>
      <c r="DE293">
        <v>0</v>
      </c>
      <c r="DF293">
        <v>0</v>
      </c>
      <c r="DG293">
        <v>-30000</v>
      </c>
      <c r="DH293">
        <v>0</v>
      </c>
      <c r="DI293">
        <v>-30000</v>
      </c>
      <c r="DJ293">
        <v>-574171</v>
      </c>
      <c r="DK293">
        <v>0</v>
      </c>
      <c r="DL293">
        <v>0</v>
      </c>
      <c r="DM293">
        <v>0</v>
      </c>
      <c r="DN293">
        <v>-574171</v>
      </c>
      <c r="DO293">
        <v>0</v>
      </c>
      <c r="DP293">
        <v>-574171</v>
      </c>
      <c r="DQ293">
        <v>449388131</v>
      </c>
      <c r="DR293">
        <v>0</v>
      </c>
      <c r="DS293">
        <v>449388131</v>
      </c>
    </row>
    <row r="294" spans="1:123" ht="12.75" x14ac:dyDescent="0.2">
      <c r="A294" s="468">
        <v>287</v>
      </c>
      <c r="B294" s="473" t="s">
        <v>447</v>
      </c>
      <c r="C294" s="403" t="s">
        <v>904</v>
      </c>
      <c r="D294" s="474" t="s">
        <v>899</v>
      </c>
      <c r="E294" s="480" t="s">
        <v>446</v>
      </c>
      <c r="F294" t="s">
        <v>926</v>
      </c>
      <c r="G294">
        <v>378403116</v>
      </c>
      <c r="H294">
        <v>0</v>
      </c>
      <c r="I294">
        <v>378403116</v>
      </c>
      <c r="J294">
        <v>46.6</v>
      </c>
      <c r="K294">
        <v>176335852</v>
      </c>
      <c r="L294">
        <v>0</v>
      </c>
      <c r="M294">
        <v>610460</v>
      </c>
      <c r="N294">
        <v>0</v>
      </c>
      <c r="O294">
        <v>176946312</v>
      </c>
      <c r="P294">
        <v>0</v>
      </c>
      <c r="Q294">
        <v>176946312</v>
      </c>
      <c r="R294">
        <v>-2056367</v>
      </c>
      <c r="S294">
        <v>0</v>
      </c>
      <c r="T294">
        <v>-2056367</v>
      </c>
      <c r="U294">
        <v>11845555</v>
      </c>
      <c r="V294">
        <v>0</v>
      </c>
      <c r="W294">
        <v>11845555</v>
      </c>
      <c r="X294">
        <v>9789188</v>
      </c>
      <c r="Y294">
        <v>0</v>
      </c>
      <c r="Z294">
        <v>0</v>
      </c>
      <c r="AA294">
        <v>0</v>
      </c>
      <c r="AB294">
        <v>9789188</v>
      </c>
      <c r="AC294">
        <v>0</v>
      </c>
      <c r="AD294">
        <v>9789188</v>
      </c>
      <c r="AE294">
        <v>-9789188</v>
      </c>
      <c r="AF294">
        <v>0</v>
      </c>
      <c r="AG294">
        <v>-9789188</v>
      </c>
      <c r="AH294">
        <v>-6443776</v>
      </c>
      <c r="AI294">
        <v>0</v>
      </c>
      <c r="AJ294">
        <v>-6443776</v>
      </c>
      <c r="AK294">
        <v>0</v>
      </c>
      <c r="AL294">
        <v>0</v>
      </c>
      <c r="AM294">
        <v>0</v>
      </c>
      <c r="AN294">
        <v>3953168</v>
      </c>
      <c r="AO294">
        <v>0</v>
      </c>
      <c r="AP294">
        <v>3953168</v>
      </c>
      <c r="AQ294">
        <v>-2490608</v>
      </c>
      <c r="AR294">
        <v>0</v>
      </c>
      <c r="AS294">
        <v>-2490608</v>
      </c>
      <c r="AT294">
        <v>-4641332</v>
      </c>
      <c r="AU294">
        <v>0</v>
      </c>
      <c r="AV294">
        <v>-4641332</v>
      </c>
      <c r="AW294">
        <v>-64340</v>
      </c>
      <c r="AX294">
        <v>0</v>
      </c>
      <c r="AY294">
        <v>-64340</v>
      </c>
      <c r="AZ294">
        <v>-548</v>
      </c>
      <c r="BA294">
        <v>0</v>
      </c>
      <c r="BB294">
        <v>-548</v>
      </c>
      <c r="BC294">
        <v>-7196828</v>
      </c>
      <c r="BD294">
        <v>0</v>
      </c>
      <c r="BE294">
        <v>0</v>
      </c>
      <c r="BF294">
        <v>0</v>
      </c>
      <c r="BG294">
        <v>-7196828</v>
      </c>
      <c r="BH294">
        <v>0</v>
      </c>
      <c r="BI294">
        <v>-7196828</v>
      </c>
      <c r="BJ294">
        <v>0</v>
      </c>
      <c r="BK294">
        <v>0</v>
      </c>
      <c r="BL294">
        <v>0</v>
      </c>
      <c r="BM294">
        <v>-3078274</v>
      </c>
      <c r="BN294">
        <v>0</v>
      </c>
      <c r="BO294">
        <v>-3078274</v>
      </c>
      <c r="BP294">
        <v>-3078274</v>
      </c>
      <c r="BQ294">
        <v>0</v>
      </c>
      <c r="BR294">
        <v>0</v>
      </c>
      <c r="BS294">
        <v>0</v>
      </c>
      <c r="BT294">
        <v>-3078274</v>
      </c>
      <c r="BU294">
        <v>0</v>
      </c>
      <c r="BV294">
        <v>-3078274</v>
      </c>
      <c r="BW294">
        <v>-61519</v>
      </c>
      <c r="BX294">
        <v>0</v>
      </c>
      <c r="BY294">
        <v>-61519</v>
      </c>
      <c r="BZ294">
        <v>-789303</v>
      </c>
      <c r="CA294">
        <v>0</v>
      </c>
      <c r="CB294">
        <v>-789303</v>
      </c>
      <c r="CC294">
        <v>0</v>
      </c>
      <c r="CD294">
        <v>0</v>
      </c>
      <c r="CE294">
        <v>0</v>
      </c>
      <c r="CF294">
        <v>-548</v>
      </c>
      <c r="CG294">
        <v>0</v>
      </c>
      <c r="CH294">
        <v>-548</v>
      </c>
      <c r="CI294">
        <v>0</v>
      </c>
      <c r="CJ294">
        <v>0</v>
      </c>
      <c r="CK294">
        <v>0</v>
      </c>
      <c r="CL294">
        <v>0</v>
      </c>
      <c r="CM294">
        <v>0</v>
      </c>
      <c r="CN294">
        <v>0</v>
      </c>
      <c r="CO294">
        <v>0</v>
      </c>
      <c r="CP294">
        <v>0</v>
      </c>
      <c r="CQ294">
        <v>-851370</v>
      </c>
      <c r="CR294">
        <v>0</v>
      </c>
      <c r="CS294">
        <v>0</v>
      </c>
      <c r="CT294">
        <v>0</v>
      </c>
      <c r="CU294">
        <v>-851370</v>
      </c>
      <c r="CV294">
        <v>0</v>
      </c>
      <c r="CW294">
        <v>-851370</v>
      </c>
      <c r="CX294">
        <v>0</v>
      </c>
      <c r="CY294">
        <v>0</v>
      </c>
      <c r="CZ294">
        <v>0</v>
      </c>
      <c r="DA294">
        <v>0</v>
      </c>
      <c r="DB294">
        <v>0</v>
      </c>
      <c r="DC294">
        <v>0</v>
      </c>
      <c r="DD294">
        <v>0</v>
      </c>
      <c r="DE294">
        <v>0</v>
      </c>
      <c r="DF294">
        <v>0</v>
      </c>
      <c r="DG294">
        <v>0</v>
      </c>
      <c r="DH294">
        <v>0</v>
      </c>
      <c r="DI294">
        <v>0</v>
      </c>
      <c r="DJ294">
        <v>0</v>
      </c>
      <c r="DK294">
        <v>0</v>
      </c>
      <c r="DL294">
        <v>0</v>
      </c>
      <c r="DM294">
        <v>0</v>
      </c>
      <c r="DN294">
        <v>0</v>
      </c>
      <c r="DO294">
        <v>0</v>
      </c>
      <c r="DP294">
        <v>0</v>
      </c>
      <c r="DQ294">
        <v>175609028</v>
      </c>
      <c r="DR294">
        <v>0</v>
      </c>
      <c r="DS294">
        <v>175609028</v>
      </c>
    </row>
    <row r="295" spans="1:123" ht="12.75" x14ac:dyDescent="0.2">
      <c r="A295" s="468">
        <v>288</v>
      </c>
      <c r="B295" s="473" t="s">
        <v>449</v>
      </c>
      <c r="C295" s="403" t="s">
        <v>897</v>
      </c>
      <c r="D295" s="474" t="s">
        <v>898</v>
      </c>
      <c r="E295" s="480" t="s">
        <v>448</v>
      </c>
      <c r="F295" t="s">
        <v>926</v>
      </c>
      <c r="G295">
        <v>134907166</v>
      </c>
      <c r="H295">
        <v>0</v>
      </c>
      <c r="I295">
        <v>134907166</v>
      </c>
      <c r="J295">
        <v>46.6</v>
      </c>
      <c r="K295">
        <v>62866739</v>
      </c>
      <c r="L295">
        <v>0</v>
      </c>
      <c r="M295">
        <v>0</v>
      </c>
      <c r="N295">
        <v>0</v>
      </c>
      <c r="O295">
        <v>62866739</v>
      </c>
      <c r="P295">
        <v>0</v>
      </c>
      <c r="Q295">
        <v>62866739</v>
      </c>
      <c r="R295">
        <v>-1403029</v>
      </c>
      <c r="S295">
        <v>0</v>
      </c>
      <c r="T295">
        <v>-1403029</v>
      </c>
      <c r="U295">
        <v>2135777</v>
      </c>
      <c r="V295">
        <v>0</v>
      </c>
      <c r="W295">
        <v>2135777</v>
      </c>
      <c r="X295">
        <v>732748</v>
      </c>
      <c r="Y295">
        <v>0</v>
      </c>
      <c r="Z295">
        <v>0</v>
      </c>
      <c r="AA295">
        <v>0</v>
      </c>
      <c r="AB295">
        <v>732748</v>
      </c>
      <c r="AC295">
        <v>0</v>
      </c>
      <c r="AD295">
        <v>732748</v>
      </c>
      <c r="AE295">
        <v>-732748</v>
      </c>
      <c r="AF295">
        <v>0</v>
      </c>
      <c r="AG295">
        <v>-732748</v>
      </c>
      <c r="AH295">
        <v>-2969076</v>
      </c>
      <c r="AI295">
        <v>0</v>
      </c>
      <c r="AJ295">
        <v>-2969076</v>
      </c>
      <c r="AK295">
        <v>-2050</v>
      </c>
      <c r="AL295">
        <v>0</v>
      </c>
      <c r="AM295">
        <v>-2050</v>
      </c>
      <c r="AN295">
        <v>1251966</v>
      </c>
      <c r="AO295">
        <v>0</v>
      </c>
      <c r="AP295">
        <v>1251966</v>
      </c>
      <c r="AQ295">
        <v>-1717110</v>
      </c>
      <c r="AR295">
        <v>0</v>
      </c>
      <c r="AS295">
        <v>-1717110</v>
      </c>
      <c r="AT295">
        <v>-4622155</v>
      </c>
      <c r="AU295">
        <v>0</v>
      </c>
      <c r="AV295">
        <v>-4622155</v>
      </c>
      <c r="AW295">
        <v>-26503</v>
      </c>
      <c r="AX295">
        <v>0</v>
      </c>
      <c r="AY295">
        <v>-26503</v>
      </c>
      <c r="AZ295">
        <v>-6439</v>
      </c>
      <c r="BA295">
        <v>0</v>
      </c>
      <c r="BB295">
        <v>-6439</v>
      </c>
      <c r="BC295">
        <v>-6372207</v>
      </c>
      <c r="BD295">
        <v>0</v>
      </c>
      <c r="BE295">
        <v>0</v>
      </c>
      <c r="BF295">
        <v>0</v>
      </c>
      <c r="BG295">
        <v>-6372207</v>
      </c>
      <c r="BH295">
        <v>0</v>
      </c>
      <c r="BI295">
        <v>-6372207</v>
      </c>
      <c r="BJ295">
        <v>0</v>
      </c>
      <c r="BK295">
        <v>0</v>
      </c>
      <c r="BL295">
        <v>0</v>
      </c>
      <c r="BM295">
        <v>-811212</v>
      </c>
      <c r="BN295">
        <v>0</v>
      </c>
      <c r="BO295">
        <v>-811212</v>
      </c>
      <c r="BP295">
        <v>-811212</v>
      </c>
      <c r="BQ295">
        <v>0</v>
      </c>
      <c r="BR295">
        <v>0</v>
      </c>
      <c r="BS295">
        <v>0</v>
      </c>
      <c r="BT295">
        <v>-811212</v>
      </c>
      <c r="BU295">
        <v>0</v>
      </c>
      <c r="BV295">
        <v>-811212</v>
      </c>
      <c r="BW295">
        <v>-23815</v>
      </c>
      <c r="BX295">
        <v>0</v>
      </c>
      <c r="BY295">
        <v>-23815</v>
      </c>
      <c r="BZ295">
        <v>-10118</v>
      </c>
      <c r="CA295">
        <v>0</v>
      </c>
      <c r="CB295">
        <v>-10118</v>
      </c>
      <c r="CC295">
        <v>-821</v>
      </c>
      <c r="CD295">
        <v>0</v>
      </c>
      <c r="CE295">
        <v>-821</v>
      </c>
      <c r="CF295">
        <v>-11763</v>
      </c>
      <c r="CG295">
        <v>0</v>
      </c>
      <c r="CH295">
        <v>-11763</v>
      </c>
      <c r="CI295">
        <v>-11993</v>
      </c>
      <c r="CJ295">
        <v>0</v>
      </c>
      <c r="CK295">
        <v>-11993</v>
      </c>
      <c r="CL295">
        <v>0</v>
      </c>
      <c r="CM295">
        <v>0</v>
      </c>
      <c r="CN295">
        <v>0</v>
      </c>
      <c r="CO295">
        <v>0</v>
      </c>
      <c r="CP295">
        <v>0</v>
      </c>
      <c r="CQ295">
        <v>-58510</v>
      </c>
      <c r="CR295">
        <v>0</v>
      </c>
      <c r="CS295">
        <v>0</v>
      </c>
      <c r="CT295">
        <v>0</v>
      </c>
      <c r="CU295">
        <v>-58510</v>
      </c>
      <c r="CV295">
        <v>0</v>
      </c>
      <c r="CW295">
        <v>-58510</v>
      </c>
      <c r="CX295">
        <v>0</v>
      </c>
      <c r="CY295">
        <v>0</v>
      </c>
      <c r="CZ295">
        <v>0</v>
      </c>
      <c r="DA295">
        <v>-18793</v>
      </c>
      <c r="DB295">
        <v>0</v>
      </c>
      <c r="DC295">
        <v>-18793</v>
      </c>
      <c r="DD295">
        <v>0</v>
      </c>
      <c r="DE295">
        <v>0</v>
      </c>
      <c r="DF295">
        <v>0</v>
      </c>
      <c r="DG295">
        <v>0</v>
      </c>
      <c r="DH295">
        <v>0</v>
      </c>
      <c r="DI295">
        <v>0</v>
      </c>
      <c r="DJ295">
        <v>-18793</v>
      </c>
      <c r="DK295">
        <v>0</v>
      </c>
      <c r="DL295">
        <v>0</v>
      </c>
      <c r="DM295">
        <v>0</v>
      </c>
      <c r="DN295">
        <v>-18793</v>
      </c>
      <c r="DO295">
        <v>0</v>
      </c>
      <c r="DP295">
        <v>-18793</v>
      </c>
      <c r="DQ295">
        <v>56338765</v>
      </c>
      <c r="DR295">
        <v>0</v>
      </c>
      <c r="DS295">
        <v>56338765</v>
      </c>
    </row>
    <row r="296" spans="1:123" ht="12.75" x14ac:dyDescent="0.2">
      <c r="A296" s="468">
        <v>289</v>
      </c>
      <c r="B296" s="473" t="s">
        <v>451</v>
      </c>
      <c r="C296" s="403" t="s">
        <v>897</v>
      </c>
      <c r="D296" s="474" t="s">
        <v>901</v>
      </c>
      <c r="E296" s="480" t="s">
        <v>450</v>
      </c>
      <c r="F296" t="s">
        <v>926</v>
      </c>
      <c r="G296">
        <v>109668031</v>
      </c>
      <c r="H296">
        <v>0</v>
      </c>
      <c r="I296">
        <v>109668031</v>
      </c>
      <c r="J296">
        <v>46.6</v>
      </c>
      <c r="K296">
        <v>51105302</v>
      </c>
      <c r="L296">
        <v>0</v>
      </c>
      <c r="M296">
        <v>-2300000</v>
      </c>
      <c r="N296">
        <v>0</v>
      </c>
      <c r="O296">
        <v>48805302</v>
      </c>
      <c r="P296">
        <v>0</v>
      </c>
      <c r="Q296">
        <v>48805302</v>
      </c>
      <c r="R296">
        <v>-1725564</v>
      </c>
      <c r="S296">
        <v>0</v>
      </c>
      <c r="T296">
        <v>-1725564</v>
      </c>
      <c r="U296">
        <v>1220424</v>
      </c>
      <c r="V296">
        <v>0</v>
      </c>
      <c r="W296">
        <v>1220424</v>
      </c>
      <c r="X296">
        <v>-505140</v>
      </c>
      <c r="Y296">
        <v>0</v>
      </c>
      <c r="Z296">
        <v>1669924</v>
      </c>
      <c r="AA296">
        <v>0</v>
      </c>
      <c r="AB296">
        <v>1164784</v>
      </c>
      <c r="AC296">
        <v>0</v>
      </c>
      <c r="AD296">
        <v>1164784</v>
      </c>
      <c r="AE296">
        <v>-1164784</v>
      </c>
      <c r="AF296">
        <v>0</v>
      </c>
      <c r="AG296">
        <v>-1164784</v>
      </c>
      <c r="AH296">
        <v>-2760859</v>
      </c>
      <c r="AI296">
        <v>0</v>
      </c>
      <c r="AJ296">
        <v>-2760859</v>
      </c>
      <c r="AK296">
        <v>-9835</v>
      </c>
      <c r="AL296">
        <v>0</v>
      </c>
      <c r="AM296">
        <v>-9835</v>
      </c>
      <c r="AN296">
        <v>996549</v>
      </c>
      <c r="AO296">
        <v>0</v>
      </c>
      <c r="AP296">
        <v>996549</v>
      </c>
      <c r="AQ296">
        <v>-1764310</v>
      </c>
      <c r="AR296">
        <v>0</v>
      </c>
      <c r="AS296">
        <v>-1764310</v>
      </c>
      <c r="AT296">
        <v>-2047452</v>
      </c>
      <c r="AU296">
        <v>0</v>
      </c>
      <c r="AV296">
        <v>-2047452</v>
      </c>
      <c r="AW296">
        <v>-15654</v>
      </c>
      <c r="AX296">
        <v>0</v>
      </c>
      <c r="AY296">
        <v>-15654</v>
      </c>
      <c r="AZ296">
        <v>-36350</v>
      </c>
      <c r="BA296">
        <v>0</v>
      </c>
      <c r="BB296">
        <v>-36350</v>
      </c>
      <c r="BC296">
        <v>-3863766</v>
      </c>
      <c r="BD296">
        <v>0</v>
      </c>
      <c r="BE296">
        <v>0</v>
      </c>
      <c r="BF296">
        <v>0</v>
      </c>
      <c r="BG296">
        <v>-3863766</v>
      </c>
      <c r="BH296">
        <v>0</v>
      </c>
      <c r="BI296">
        <v>-3863766</v>
      </c>
      <c r="BJ296">
        <v>-100000</v>
      </c>
      <c r="BK296">
        <v>0</v>
      </c>
      <c r="BL296">
        <v>-100000</v>
      </c>
      <c r="BM296">
        <v>-699567</v>
      </c>
      <c r="BN296">
        <v>0</v>
      </c>
      <c r="BO296">
        <v>-699567</v>
      </c>
      <c r="BP296">
        <v>-799567</v>
      </c>
      <c r="BQ296">
        <v>0</v>
      </c>
      <c r="BR296">
        <v>0</v>
      </c>
      <c r="BS296">
        <v>0</v>
      </c>
      <c r="BT296">
        <v>-799567</v>
      </c>
      <c r="BU296">
        <v>0</v>
      </c>
      <c r="BV296">
        <v>-799567</v>
      </c>
      <c r="BW296">
        <v>-47853</v>
      </c>
      <c r="BX296">
        <v>0</v>
      </c>
      <c r="BY296">
        <v>-47853</v>
      </c>
      <c r="BZ296">
        <v>-120077</v>
      </c>
      <c r="CA296">
        <v>0</v>
      </c>
      <c r="CB296">
        <v>-120077</v>
      </c>
      <c r="CC296">
        <v>-163</v>
      </c>
      <c r="CD296">
        <v>0</v>
      </c>
      <c r="CE296">
        <v>-163</v>
      </c>
      <c r="CF296">
        <v>0</v>
      </c>
      <c r="CG296">
        <v>0</v>
      </c>
      <c r="CH296">
        <v>0</v>
      </c>
      <c r="CI296">
        <v>-65226</v>
      </c>
      <c r="CJ296">
        <v>0</v>
      </c>
      <c r="CK296">
        <v>-65226</v>
      </c>
      <c r="CL296">
        <v>-90000</v>
      </c>
      <c r="CM296">
        <v>0</v>
      </c>
      <c r="CN296">
        <v>-90000</v>
      </c>
      <c r="CO296">
        <v>0</v>
      </c>
      <c r="CP296">
        <v>0</v>
      </c>
      <c r="CQ296">
        <v>-323319</v>
      </c>
      <c r="CR296">
        <v>0</v>
      </c>
      <c r="CS296">
        <v>0</v>
      </c>
      <c r="CT296">
        <v>0</v>
      </c>
      <c r="CU296">
        <v>-323319</v>
      </c>
      <c r="CV296">
        <v>0</v>
      </c>
      <c r="CW296">
        <v>-323319</v>
      </c>
      <c r="CX296">
        <v>0</v>
      </c>
      <c r="CY296">
        <v>0</v>
      </c>
      <c r="CZ296">
        <v>0</v>
      </c>
      <c r="DA296">
        <v>0</v>
      </c>
      <c r="DB296">
        <v>0</v>
      </c>
      <c r="DC296">
        <v>0</v>
      </c>
      <c r="DD296">
        <v>-32865</v>
      </c>
      <c r="DE296">
        <v>0</v>
      </c>
      <c r="DF296">
        <v>-32865</v>
      </c>
      <c r="DG296">
        <v>-3000</v>
      </c>
      <c r="DH296">
        <v>0</v>
      </c>
      <c r="DI296">
        <v>-3000</v>
      </c>
      <c r="DJ296">
        <v>-35865</v>
      </c>
      <c r="DK296">
        <v>0</v>
      </c>
      <c r="DL296">
        <v>0</v>
      </c>
      <c r="DM296">
        <v>0</v>
      </c>
      <c r="DN296">
        <v>-35865</v>
      </c>
      <c r="DO296">
        <v>0</v>
      </c>
      <c r="DP296">
        <v>-35865</v>
      </c>
      <c r="DQ296">
        <v>44947569</v>
      </c>
      <c r="DR296">
        <v>0</v>
      </c>
      <c r="DS296">
        <v>44947569</v>
      </c>
    </row>
    <row r="297" spans="1:123" ht="12.75" x14ac:dyDescent="0.2">
      <c r="A297" s="468">
        <v>290</v>
      </c>
      <c r="B297" s="473" t="s">
        <v>453</v>
      </c>
      <c r="C297" s="403" t="s">
        <v>897</v>
      </c>
      <c r="D297" s="474" t="s">
        <v>898</v>
      </c>
      <c r="E297" s="480" t="s">
        <v>452</v>
      </c>
      <c r="F297" t="s">
        <v>926</v>
      </c>
      <c r="G297">
        <v>136282512</v>
      </c>
      <c r="H297">
        <v>9255865</v>
      </c>
      <c r="I297">
        <v>145538377</v>
      </c>
      <c r="J297">
        <v>46.6</v>
      </c>
      <c r="K297">
        <v>63507651</v>
      </c>
      <c r="L297">
        <v>4313233</v>
      </c>
      <c r="M297">
        <v>0</v>
      </c>
      <c r="N297">
        <v>0</v>
      </c>
      <c r="O297">
        <v>63507651</v>
      </c>
      <c r="P297">
        <v>4313233</v>
      </c>
      <c r="Q297">
        <v>67820884</v>
      </c>
      <c r="R297">
        <v>-1583191</v>
      </c>
      <c r="S297">
        <v>-48002</v>
      </c>
      <c r="T297">
        <v>-1631193</v>
      </c>
      <c r="U297">
        <v>5528591</v>
      </c>
      <c r="V297">
        <v>79565</v>
      </c>
      <c r="W297">
        <v>5608156</v>
      </c>
      <c r="X297">
        <v>3945400</v>
      </c>
      <c r="Y297">
        <v>31563</v>
      </c>
      <c r="Z297">
        <v>0</v>
      </c>
      <c r="AA297">
        <v>0</v>
      </c>
      <c r="AB297">
        <v>3945400</v>
      </c>
      <c r="AC297">
        <v>31563</v>
      </c>
      <c r="AD297">
        <v>3976963</v>
      </c>
      <c r="AE297">
        <v>-3945400</v>
      </c>
      <c r="AF297">
        <v>-31563</v>
      </c>
      <c r="AG297">
        <v>-3976963</v>
      </c>
      <c r="AH297">
        <v>-2313843</v>
      </c>
      <c r="AI297">
        <v>-41440</v>
      </c>
      <c r="AJ297">
        <v>-2355283</v>
      </c>
      <c r="AK297">
        <v>0</v>
      </c>
      <c r="AL297">
        <v>0</v>
      </c>
      <c r="AM297">
        <v>0</v>
      </c>
      <c r="AN297">
        <v>1379969</v>
      </c>
      <c r="AO297">
        <v>99610</v>
      </c>
      <c r="AP297">
        <v>1479579</v>
      </c>
      <c r="AQ297">
        <v>-933874</v>
      </c>
      <c r="AR297">
        <v>58170</v>
      </c>
      <c r="AS297">
        <v>-875704</v>
      </c>
      <c r="AT297">
        <v>-7431700</v>
      </c>
      <c r="AU297">
        <v>-204036</v>
      </c>
      <c r="AV297">
        <v>-7635736</v>
      </c>
      <c r="AW297">
        <v>-96322</v>
      </c>
      <c r="AX297">
        <v>0</v>
      </c>
      <c r="AY297">
        <v>-96322</v>
      </c>
      <c r="AZ297">
        <v>-24122</v>
      </c>
      <c r="BA297">
        <v>0</v>
      </c>
      <c r="BB297">
        <v>-24122</v>
      </c>
      <c r="BC297">
        <v>-8486018</v>
      </c>
      <c r="BD297">
        <v>-145866</v>
      </c>
      <c r="BE297">
        <v>0</v>
      </c>
      <c r="BF297">
        <v>0</v>
      </c>
      <c r="BG297">
        <v>-8486018</v>
      </c>
      <c r="BH297">
        <v>-145866</v>
      </c>
      <c r="BI297">
        <v>-8631884</v>
      </c>
      <c r="BJ297">
        <v>0</v>
      </c>
      <c r="BK297">
        <v>0</v>
      </c>
      <c r="BL297">
        <v>0</v>
      </c>
      <c r="BM297">
        <v>-814411</v>
      </c>
      <c r="BN297">
        <v>-135270</v>
      </c>
      <c r="BO297">
        <v>-949681</v>
      </c>
      <c r="BP297">
        <v>-814411</v>
      </c>
      <c r="BQ297">
        <v>-135270</v>
      </c>
      <c r="BR297">
        <v>0</v>
      </c>
      <c r="BS297">
        <v>0</v>
      </c>
      <c r="BT297">
        <v>-814411</v>
      </c>
      <c r="BU297">
        <v>-135270</v>
      </c>
      <c r="BV297">
        <v>-949681</v>
      </c>
      <c r="BW297">
        <v>-159133</v>
      </c>
      <c r="BX297">
        <v>-304</v>
      </c>
      <c r="BY297">
        <v>-159437</v>
      </c>
      <c r="BZ297">
        <v>-5874</v>
      </c>
      <c r="CA297">
        <v>0</v>
      </c>
      <c r="CB297">
        <v>-5874</v>
      </c>
      <c r="CC297">
        <v>-6020</v>
      </c>
      <c r="CD297">
        <v>0</v>
      </c>
      <c r="CE297">
        <v>-6020</v>
      </c>
      <c r="CF297">
        <v>0</v>
      </c>
      <c r="CG297">
        <v>0</v>
      </c>
      <c r="CH297">
        <v>0</v>
      </c>
      <c r="CI297">
        <v>0</v>
      </c>
      <c r="CJ297">
        <v>0</v>
      </c>
      <c r="CK297">
        <v>0</v>
      </c>
      <c r="CL297">
        <v>0</v>
      </c>
      <c r="CM297">
        <v>-659722</v>
      </c>
      <c r="CN297">
        <v>-659722</v>
      </c>
      <c r="CO297">
        <v>-659722</v>
      </c>
      <c r="CP297">
        <v>0</v>
      </c>
      <c r="CQ297">
        <v>-171027</v>
      </c>
      <c r="CR297">
        <v>-660026</v>
      </c>
      <c r="CS297">
        <v>0</v>
      </c>
      <c r="CT297">
        <v>0</v>
      </c>
      <c r="CU297">
        <v>-171027</v>
      </c>
      <c r="CV297">
        <v>-660026</v>
      </c>
      <c r="CW297">
        <v>-831053</v>
      </c>
      <c r="CX297">
        <v>0</v>
      </c>
      <c r="CY297">
        <v>0</v>
      </c>
      <c r="CZ297">
        <v>0</v>
      </c>
      <c r="DA297">
        <v>0</v>
      </c>
      <c r="DB297">
        <v>0</v>
      </c>
      <c r="DC297">
        <v>0</v>
      </c>
      <c r="DD297">
        <v>-24122</v>
      </c>
      <c r="DE297">
        <v>0</v>
      </c>
      <c r="DF297">
        <v>-24122</v>
      </c>
      <c r="DG297">
        <v>0</v>
      </c>
      <c r="DH297">
        <v>0</v>
      </c>
      <c r="DI297">
        <v>0</v>
      </c>
      <c r="DJ297">
        <v>-24122</v>
      </c>
      <c r="DK297">
        <v>0</v>
      </c>
      <c r="DL297">
        <v>0</v>
      </c>
      <c r="DM297">
        <v>0</v>
      </c>
      <c r="DN297">
        <v>-24122</v>
      </c>
      <c r="DO297">
        <v>0</v>
      </c>
      <c r="DP297">
        <v>-24122</v>
      </c>
      <c r="DQ297">
        <v>57957473</v>
      </c>
      <c r="DR297">
        <v>3403634</v>
      </c>
      <c r="DS297">
        <v>61361107</v>
      </c>
    </row>
    <row r="298" spans="1:123" ht="12.75" x14ac:dyDescent="0.2">
      <c r="A298" s="468">
        <v>291</v>
      </c>
      <c r="B298" s="473" t="s">
        <v>455</v>
      </c>
      <c r="C298" s="403" t="s">
        <v>904</v>
      </c>
      <c r="D298" s="474" t="s">
        <v>905</v>
      </c>
      <c r="E298" s="480" t="s">
        <v>454</v>
      </c>
      <c r="F298" t="s">
        <v>926</v>
      </c>
      <c r="G298">
        <v>312193770</v>
      </c>
      <c r="H298">
        <v>0</v>
      </c>
      <c r="I298">
        <v>312193770</v>
      </c>
      <c r="J298">
        <v>46.6</v>
      </c>
      <c r="K298">
        <v>145482297</v>
      </c>
      <c r="L298">
        <v>0</v>
      </c>
      <c r="M298">
        <v>0</v>
      </c>
      <c r="N298">
        <v>0</v>
      </c>
      <c r="O298">
        <v>145482297</v>
      </c>
      <c r="P298">
        <v>0</v>
      </c>
      <c r="Q298">
        <v>145482297</v>
      </c>
      <c r="R298">
        <v>-4757188</v>
      </c>
      <c r="S298">
        <v>0</v>
      </c>
      <c r="T298">
        <v>-4757188</v>
      </c>
      <c r="U298">
        <v>10973953</v>
      </c>
      <c r="V298">
        <v>0</v>
      </c>
      <c r="W298">
        <v>10973953</v>
      </c>
      <c r="X298">
        <v>6216765</v>
      </c>
      <c r="Y298">
        <v>0</v>
      </c>
      <c r="Z298">
        <v>0</v>
      </c>
      <c r="AA298">
        <v>0</v>
      </c>
      <c r="AB298">
        <v>6216765</v>
      </c>
      <c r="AC298">
        <v>0</v>
      </c>
      <c r="AD298">
        <v>6216765</v>
      </c>
      <c r="AE298">
        <v>-6216765</v>
      </c>
      <c r="AF298">
        <v>0</v>
      </c>
      <c r="AG298">
        <v>-6216765</v>
      </c>
      <c r="AH298">
        <v>-10080909</v>
      </c>
      <c r="AI298">
        <v>0</v>
      </c>
      <c r="AJ298">
        <v>-10080909</v>
      </c>
      <c r="AK298">
        <v>-10000</v>
      </c>
      <c r="AL298">
        <v>0</v>
      </c>
      <c r="AM298">
        <v>-10000</v>
      </c>
      <c r="AN298">
        <v>2851464</v>
      </c>
      <c r="AO298">
        <v>0</v>
      </c>
      <c r="AP298">
        <v>2851464</v>
      </c>
      <c r="AQ298">
        <v>-7229445</v>
      </c>
      <c r="AR298">
        <v>0</v>
      </c>
      <c r="AS298">
        <v>-7229445</v>
      </c>
      <c r="AT298">
        <v>-7561081</v>
      </c>
      <c r="AU298">
        <v>0</v>
      </c>
      <c r="AV298">
        <v>-7561081</v>
      </c>
      <c r="AW298">
        <v>-62012</v>
      </c>
      <c r="AX298">
        <v>0</v>
      </c>
      <c r="AY298">
        <v>-62012</v>
      </c>
      <c r="AZ298">
        <v>-6534</v>
      </c>
      <c r="BA298">
        <v>0</v>
      </c>
      <c r="BB298">
        <v>-6534</v>
      </c>
      <c r="BC298">
        <v>-14859072</v>
      </c>
      <c r="BD298">
        <v>0</v>
      </c>
      <c r="BE298">
        <v>0</v>
      </c>
      <c r="BF298">
        <v>0</v>
      </c>
      <c r="BG298">
        <v>-14859072</v>
      </c>
      <c r="BH298">
        <v>0</v>
      </c>
      <c r="BI298">
        <v>-14859072</v>
      </c>
      <c r="BJ298">
        <v>-500000</v>
      </c>
      <c r="BK298">
        <v>0</v>
      </c>
      <c r="BL298">
        <v>-500000</v>
      </c>
      <c r="BM298">
        <v>-5200000</v>
      </c>
      <c r="BN298">
        <v>0</v>
      </c>
      <c r="BO298">
        <v>-5200000</v>
      </c>
      <c r="BP298">
        <v>-5700000</v>
      </c>
      <c r="BQ298">
        <v>0</v>
      </c>
      <c r="BR298">
        <v>0</v>
      </c>
      <c r="BS298">
        <v>0</v>
      </c>
      <c r="BT298">
        <v>-5700000</v>
      </c>
      <c r="BU298">
        <v>0</v>
      </c>
      <c r="BV298">
        <v>-5700000</v>
      </c>
      <c r="BW298">
        <v>-689612</v>
      </c>
      <c r="BX298">
        <v>0</v>
      </c>
      <c r="BY298">
        <v>-689612</v>
      </c>
      <c r="BZ298">
        <v>-426036</v>
      </c>
      <c r="CA298">
        <v>0</v>
      </c>
      <c r="CB298">
        <v>-426036</v>
      </c>
      <c r="CC298">
        <v>-9467</v>
      </c>
      <c r="CD298">
        <v>0</v>
      </c>
      <c r="CE298">
        <v>-9467</v>
      </c>
      <c r="CF298">
        <v>0</v>
      </c>
      <c r="CG298">
        <v>0</v>
      </c>
      <c r="CH298">
        <v>0</v>
      </c>
      <c r="CI298">
        <v>0</v>
      </c>
      <c r="CJ298">
        <v>0</v>
      </c>
      <c r="CK298">
        <v>0</v>
      </c>
      <c r="CL298">
        <v>0</v>
      </c>
      <c r="CM298">
        <v>0</v>
      </c>
      <c r="CN298">
        <v>0</v>
      </c>
      <c r="CO298">
        <v>0</v>
      </c>
      <c r="CP298">
        <v>0</v>
      </c>
      <c r="CQ298">
        <v>-1125115</v>
      </c>
      <c r="CR298">
        <v>0</v>
      </c>
      <c r="CS298">
        <v>0</v>
      </c>
      <c r="CT298">
        <v>0</v>
      </c>
      <c r="CU298">
        <v>-1125115</v>
      </c>
      <c r="CV298">
        <v>0</v>
      </c>
      <c r="CW298">
        <v>-1125115</v>
      </c>
      <c r="CX298">
        <v>0</v>
      </c>
      <c r="CY298">
        <v>0</v>
      </c>
      <c r="CZ298">
        <v>0</v>
      </c>
      <c r="DA298">
        <v>-3645</v>
      </c>
      <c r="DB298">
        <v>0</v>
      </c>
      <c r="DC298">
        <v>-3645</v>
      </c>
      <c r="DD298">
        <v>-6534</v>
      </c>
      <c r="DE298">
        <v>0</v>
      </c>
      <c r="DF298">
        <v>-6534</v>
      </c>
      <c r="DG298">
        <v>0</v>
      </c>
      <c r="DH298">
        <v>0</v>
      </c>
      <c r="DI298">
        <v>0</v>
      </c>
      <c r="DJ298">
        <v>-10179</v>
      </c>
      <c r="DK298">
        <v>0</v>
      </c>
      <c r="DL298">
        <v>0</v>
      </c>
      <c r="DM298">
        <v>0</v>
      </c>
      <c r="DN298">
        <v>-10179</v>
      </c>
      <c r="DO298">
        <v>0</v>
      </c>
      <c r="DP298">
        <v>-10179</v>
      </c>
      <c r="DQ298">
        <v>130004696</v>
      </c>
      <c r="DR298">
        <v>0</v>
      </c>
      <c r="DS298">
        <v>130004696</v>
      </c>
    </row>
    <row r="299" spans="1:123" ht="12.75" x14ac:dyDescent="0.2">
      <c r="A299" s="468">
        <v>292</v>
      </c>
      <c r="B299" s="473" t="s">
        <v>457</v>
      </c>
      <c r="C299" s="403" t="s">
        <v>904</v>
      </c>
      <c r="D299" s="474" t="s">
        <v>907</v>
      </c>
      <c r="E299" s="480" t="s">
        <v>456</v>
      </c>
      <c r="F299" t="s">
        <v>926</v>
      </c>
      <c r="G299">
        <v>191439122</v>
      </c>
      <c r="H299">
        <v>407950</v>
      </c>
      <c r="I299">
        <v>191847072</v>
      </c>
      <c r="J299">
        <v>46.6</v>
      </c>
      <c r="K299">
        <v>89210631</v>
      </c>
      <c r="L299">
        <v>190105</v>
      </c>
      <c r="M299">
        <v>821485</v>
      </c>
      <c r="N299">
        <v>0</v>
      </c>
      <c r="O299">
        <v>90032116</v>
      </c>
      <c r="P299">
        <v>190105</v>
      </c>
      <c r="Q299">
        <v>90222221</v>
      </c>
      <c r="R299">
        <v>-6563912</v>
      </c>
      <c r="S299">
        <v>-1822</v>
      </c>
      <c r="T299">
        <v>-6565734</v>
      </c>
      <c r="U299">
        <v>3113836</v>
      </c>
      <c r="V299">
        <v>5259</v>
      </c>
      <c r="W299">
        <v>3119095</v>
      </c>
      <c r="X299">
        <v>-3450076</v>
      </c>
      <c r="Y299">
        <v>3437</v>
      </c>
      <c r="Z299">
        <v>0</v>
      </c>
      <c r="AA299">
        <v>0</v>
      </c>
      <c r="AB299">
        <v>-3450076</v>
      </c>
      <c r="AC299">
        <v>3437</v>
      </c>
      <c r="AD299">
        <v>-3446639</v>
      </c>
      <c r="AE299">
        <v>3450076</v>
      </c>
      <c r="AF299">
        <v>-3437</v>
      </c>
      <c r="AG299">
        <v>3446639</v>
      </c>
      <c r="AH299">
        <v>-8019517</v>
      </c>
      <c r="AI299">
        <v>-868</v>
      </c>
      <c r="AJ299">
        <v>-8020385</v>
      </c>
      <c r="AK299">
        <v>-43893</v>
      </c>
      <c r="AL299">
        <v>0</v>
      </c>
      <c r="AM299">
        <v>-43893</v>
      </c>
      <c r="AN299">
        <v>1722620</v>
      </c>
      <c r="AO299">
        <v>3874</v>
      </c>
      <c r="AP299">
        <v>1726494</v>
      </c>
      <c r="AQ299">
        <v>-6296897</v>
      </c>
      <c r="AR299">
        <v>3006</v>
      </c>
      <c r="AS299">
        <v>-6293891</v>
      </c>
      <c r="AT299">
        <v>-5277253</v>
      </c>
      <c r="AU299">
        <v>0</v>
      </c>
      <c r="AV299">
        <v>-5277253</v>
      </c>
      <c r="AW299">
        <v>-43697</v>
      </c>
      <c r="AX299">
        <v>0</v>
      </c>
      <c r="AY299">
        <v>-43697</v>
      </c>
      <c r="AZ299">
        <v>0</v>
      </c>
      <c r="BA299">
        <v>0</v>
      </c>
      <c r="BB299">
        <v>0</v>
      </c>
      <c r="BC299">
        <v>-11617847</v>
      </c>
      <c r="BD299">
        <v>3006</v>
      </c>
      <c r="BE299">
        <v>0</v>
      </c>
      <c r="BF299">
        <v>0</v>
      </c>
      <c r="BG299">
        <v>-11617847</v>
      </c>
      <c r="BH299">
        <v>3006</v>
      </c>
      <c r="BI299">
        <v>-11614841</v>
      </c>
      <c r="BJ299">
        <v>-40000</v>
      </c>
      <c r="BK299">
        <v>0</v>
      </c>
      <c r="BL299">
        <v>-40000</v>
      </c>
      <c r="BM299">
        <v>-2400928</v>
      </c>
      <c r="BN299">
        <v>0</v>
      </c>
      <c r="BO299">
        <v>-2400928</v>
      </c>
      <c r="BP299">
        <v>-2440928</v>
      </c>
      <c r="BQ299">
        <v>0</v>
      </c>
      <c r="BR299">
        <v>0</v>
      </c>
      <c r="BS299">
        <v>0</v>
      </c>
      <c r="BT299">
        <v>-2440928</v>
      </c>
      <c r="BU299">
        <v>0</v>
      </c>
      <c r="BV299">
        <v>-2440928</v>
      </c>
      <c r="BW299">
        <v>-151424</v>
      </c>
      <c r="BX299">
        <v>0</v>
      </c>
      <c r="BY299">
        <v>-151424</v>
      </c>
      <c r="BZ299">
        <v>-51646</v>
      </c>
      <c r="CA299">
        <v>0</v>
      </c>
      <c r="CB299">
        <v>-51646</v>
      </c>
      <c r="CC299">
        <v>-3364</v>
      </c>
      <c r="CD299">
        <v>0</v>
      </c>
      <c r="CE299">
        <v>-3364</v>
      </c>
      <c r="CF299">
        <v>0</v>
      </c>
      <c r="CG299">
        <v>0</v>
      </c>
      <c r="CH299">
        <v>0</v>
      </c>
      <c r="CI299">
        <v>0</v>
      </c>
      <c r="CJ299">
        <v>0</v>
      </c>
      <c r="CK299">
        <v>0</v>
      </c>
      <c r="CL299">
        <v>0</v>
      </c>
      <c r="CM299">
        <v>0</v>
      </c>
      <c r="CN299">
        <v>0</v>
      </c>
      <c r="CO299">
        <v>0</v>
      </c>
      <c r="CP299">
        <v>0</v>
      </c>
      <c r="CQ299">
        <v>-206434</v>
      </c>
      <c r="CR299">
        <v>0</v>
      </c>
      <c r="CS299">
        <v>0</v>
      </c>
      <c r="CT299">
        <v>0</v>
      </c>
      <c r="CU299">
        <v>-206434</v>
      </c>
      <c r="CV299">
        <v>0</v>
      </c>
      <c r="CW299">
        <v>-206434</v>
      </c>
      <c r="CX299">
        <v>0</v>
      </c>
      <c r="CY299">
        <v>0</v>
      </c>
      <c r="CZ299">
        <v>0</v>
      </c>
      <c r="DA299">
        <v>-4004</v>
      </c>
      <c r="DB299">
        <v>0</v>
      </c>
      <c r="DC299">
        <v>-4004</v>
      </c>
      <c r="DD299">
        <v>0</v>
      </c>
      <c r="DE299">
        <v>0</v>
      </c>
      <c r="DF299">
        <v>0</v>
      </c>
      <c r="DG299">
        <v>0</v>
      </c>
      <c r="DH299">
        <v>0</v>
      </c>
      <c r="DI299">
        <v>0</v>
      </c>
      <c r="DJ299">
        <v>-4004</v>
      </c>
      <c r="DK299">
        <v>0</v>
      </c>
      <c r="DL299">
        <v>0</v>
      </c>
      <c r="DM299">
        <v>0</v>
      </c>
      <c r="DN299">
        <v>-4004</v>
      </c>
      <c r="DO299">
        <v>0</v>
      </c>
      <c r="DP299">
        <v>-4004</v>
      </c>
      <c r="DQ299">
        <v>72312827</v>
      </c>
      <c r="DR299">
        <v>196548</v>
      </c>
      <c r="DS299">
        <v>72509375</v>
      </c>
    </row>
    <row r="300" spans="1:123" ht="12.75" x14ac:dyDescent="0.2">
      <c r="A300" s="468">
        <v>293</v>
      </c>
      <c r="B300" s="473" t="s">
        <v>459</v>
      </c>
      <c r="C300" s="403" t="s">
        <v>902</v>
      </c>
      <c r="D300" s="474" t="s">
        <v>903</v>
      </c>
      <c r="E300" s="480" t="s">
        <v>458</v>
      </c>
      <c r="F300" t="s">
        <v>926</v>
      </c>
      <c r="G300">
        <v>186222786</v>
      </c>
      <c r="H300">
        <v>0</v>
      </c>
      <c r="I300">
        <v>186222786</v>
      </c>
      <c r="J300">
        <v>46.6</v>
      </c>
      <c r="K300">
        <v>86779818</v>
      </c>
      <c r="L300">
        <v>0</v>
      </c>
      <c r="M300">
        <v>-161903</v>
      </c>
      <c r="N300">
        <v>0</v>
      </c>
      <c r="O300">
        <v>86617915</v>
      </c>
      <c r="P300">
        <v>0</v>
      </c>
      <c r="Q300">
        <v>86617915</v>
      </c>
      <c r="R300">
        <v>-12280294</v>
      </c>
      <c r="S300">
        <v>0</v>
      </c>
      <c r="T300">
        <v>-12280294</v>
      </c>
      <c r="U300">
        <v>1632305</v>
      </c>
      <c r="V300">
        <v>0</v>
      </c>
      <c r="W300">
        <v>1632305</v>
      </c>
      <c r="X300">
        <v>-10647989</v>
      </c>
      <c r="Y300">
        <v>0</v>
      </c>
      <c r="Z300">
        <v>0</v>
      </c>
      <c r="AA300">
        <v>0</v>
      </c>
      <c r="AB300">
        <v>-10647989</v>
      </c>
      <c r="AC300">
        <v>0</v>
      </c>
      <c r="AD300">
        <v>-10647989</v>
      </c>
      <c r="AE300">
        <v>10647989</v>
      </c>
      <c r="AF300">
        <v>0</v>
      </c>
      <c r="AG300">
        <v>10647989</v>
      </c>
      <c r="AH300">
        <v>-6907241</v>
      </c>
      <c r="AI300">
        <v>0</v>
      </c>
      <c r="AJ300">
        <v>-6907241</v>
      </c>
      <c r="AK300">
        <v>-1451</v>
      </c>
      <c r="AL300">
        <v>0</v>
      </c>
      <c r="AM300">
        <v>-1451</v>
      </c>
      <c r="AN300">
        <v>1546194</v>
      </c>
      <c r="AO300">
        <v>0</v>
      </c>
      <c r="AP300">
        <v>1546194</v>
      </c>
      <c r="AQ300">
        <v>-5361047</v>
      </c>
      <c r="AR300">
        <v>0</v>
      </c>
      <c r="AS300">
        <v>-5361047</v>
      </c>
      <c r="AT300">
        <v>-5619001</v>
      </c>
      <c r="AU300">
        <v>0</v>
      </c>
      <c r="AV300">
        <v>-5619001</v>
      </c>
      <c r="AW300">
        <v>-48054</v>
      </c>
      <c r="AX300">
        <v>0</v>
      </c>
      <c r="AY300">
        <v>-48054</v>
      </c>
      <c r="AZ300">
        <v>0</v>
      </c>
      <c r="BA300">
        <v>0</v>
      </c>
      <c r="BB300">
        <v>0</v>
      </c>
      <c r="BC300">
        <v>-11028102</v>
      </c>
      <c r="BD300">
        <v>0</v>
      </c>
      <c r="BE300">
        <v>0</v>
      </c>
      <c r="BF300">
        <v>0</v>
      </c>
      <c r="BG300">
        <v>-11028102</v>
      </c>
      <c r="BH300">
        <v>0</v>
      </c>
      <c r="BI300">
        <v>-11028102</v>
      </c>
      <c r="BJ300">
        <v>-3369</v>
      </c>
      <c r="BK300">
        <v>0</v>
      </c>
      <c r="BL300">
        <v>-3369</v>
      </c>
      <c r="BM300">
        <v>-975782</v>
      </c>
      <c r="BN300">
        <v>0</v>
      </c>
      <c r="BO300">
        <v>-975782</v>
      </c>
      <c r="BP300">
        <v>-979151</v>
      </c>
      <c r="BQ300">
        <v>0</v>
      </c>
      <c r="BR300">
        <v>0</v>
      </c>
      <c r="BS300">
        <v>0</v>
      </c>
      <c r="BT300">
        <v>-979151</v>
      </c>
      <c r="BU300">
        <v>0</v>
      </c>
      <c r="BV300">
        <v>-979151</v>
      </c>
      <c r="BW300">
        <v>-138369</v>
      </c>
      <c r="BX300">
        <v>0</v>
      </c>
      <c r="BY300">
        <v>-138369</v>
      </c>
      <c r="BZ300">
        <v>-102287</v>
      </c>
      <c r="CA300">
        <v>0</v>
      </c>
      <c r="CB300">
        <v>-102287</v>
      </c>
      <c r="CC300">
        <v>-3169</v>
      </c>
      <c r="CD300">
        <v>0</v>
      </c>
      <c r="CE300">
        <v>-3169</v>
      </c>
      <c r="CF300">
        <v>0</v>
      </c>
      <c r="CG300">
        <v>0</v>
      </c>
      <c r="CH300">
        <v>0</v>
      </c>
      <c r="CI300">
        <v>0</v>
      </c>
      <c r="CJ300">
        <v>0</v>
      </c>
      <c r="CK300">
        <v>0</v>
      </c>
      <c r="CL300">
        <v>0</v>
      </c>
      <c r="CM300">
        <v>0</v>
      </c>
      <c r="CN300">
        <v>0</v>
      </c>
      <c r="CO300">
        <v>0</v>
      </c>
      <c r="CP300">
        <v>0</v>
      </c>
      <c r="CQ300">
        <v>-243825</v>
      </c>
      <c r="CR300">
        <v>0</v>
      </c>
      <c r="CS300">
        <v>0</v>
      </c>
      <c r="CT300">
        <v>0</v>
      </c>
      <c r="CU300">
        <v>-243825</v>
      </c>
      <c r="CV300">
        <v>0</v>
      </c>
      <c r="CW300">
        <v>-243825</v>
      </c>
      <c r="CX300">
        <v>-26518</v>
      </c>
      <c r="CY300">
        <v>0</v>
      </c>
      <c r="CZ300">
        <v>-26518</v>
      </c>
      <c r="DA300">
        <v>-1195</v>
      </c>
      <c r="DB300">
        <v>0</v>
      </c>
      <c r="DC300">
        <v>-1195</v>
      </c>
      <c r="DD300">
        <v>0</v>
      </c>
      <c r="DE300">
        <v>0</v>
      </c>
      <c r="DF300">
        <v>0</v>
      </c>
      <c r="DG300">
        <v>0</v>
      </c>
      <c r="DH300">
        <v>0</v>
      </c>
      <c r="DI300">
        <v>0</v>
      </c>
      <c r="DJ300">
        <v>-27713</v>
      </c>
      <c r="DK300">
        <v>0</v>
      </c>
      <c r="DL300">
        <v>0</v>
      </c>
      <c r="DM300">
        <v>0</v>
      </c>
      <c r="DN300">
        <v>-27713</v>
      </c>
      <c r="DO300">
        <v>0</v>
      </c>
      <c r="DP300">
        <v>-27713</v>
      </c>
      <c r="DQ300">
        <v>63691135</v>
      </c>
      <c r="DR300">
        <v>0</v>
      </c>
      <c r="DS300">
        <v>63691135</v>
      </c>
    </row>
    <row r="301" spans="1:123" ht="12.75" x14ac:dyDescent="0.2">
      <c r="A301" s="468">
        <v>294</v>
      </c>
      <c r="B301" s="473" t="s">
        <v>461</v>
      </c>
      <c r="C301" s="403" t="s">
        <v>909</v>
      </c>
      <c r="D301" s="474" t="s">
        <v>903</v>
      </c>
      <c r="E301" s="480" t="s">
        <v>460</v>
      </c>
      <c r="F301" t="s">
        <v>926</v>
      </c>
      <c r="G301">
        <v>290315547</v>
      </c>
      <c r="H301">
        <v>6912300</v>
      </c>
      <c r="I301">
        <v>297227847</v>
      </c>
      <c r="J301">
        <v>46.6</v>
      </c>
      <c r="K301">
        <v>135287045</v>
      </c>
      <c r="L301">
        <v>3221132</v>
      </c>
      <c r="M301">
        <v>0</v>
      </c>
      <c r="N301">
        <v>0</v>
      </c>
      <c r="O301">
        <v>135287045</v>
      </c>
      <c r="P301">
        <v>3221132</v>
      </c>
      <c r="Q301">
        <v>138508177</v>
      </c>
      <c r="R301">
        <v>-8345692</v>
      </c>
      <c r="S301">
        <v>-410968</v>
      </c>
      <c r="T301">
        <v>-8756660</v>
      </c>
      <c r="U301">
        <v>1481627</v>
      </c>
      <c r="V301">
        <v>30361</v>
      </c>
      <c r="W301">
        <v>1511988</v>
      </c>
      <c r="X301">
        <v>-6864065</v>
      </c>
      <c r="Y301">
        <v>-380607</v>
      </c>
      <c r="Z301">
        <v>0</v>
      </c>
      <c r="AA301">
        <v>0</v>
      </c>
      <c r="AB301">
        <v>-6864065</v>
      </c>
      <c r="AC301">
        <v>-380607</v>
      </c>
      <c r="AD301">
        <v>-7244672</v>
      </c>
      <c r="AE301">
        <v>6864065</v>
      </c>
      <c r="AF301">
        <v>380607</v>
      </c>
      <c r="AG301">
        <v>7244672</v>
      </c>
      <c r="AH301">
        <v>-5778962</v>
      </c>
      <c r="AI301">
        <v>-192592</v>
      </c>
      <c r="AJ301">
        <v>-5971554</v>
      </c>
      <c r="AK301">
        <v>-25645</v>
      </c>
      <c r="AL301">
        <v>-1866</v>
      </c>
      <c r="AM301">
        <v>-27511</v>
      </c>
      <c r="AN301">
        <v>2635035</v>
      </c>
      <c r="AO301">
        <v>45135</v>
      </c>
      <c r="AP301">
        <v>2680170</v>
      </c>
      <c r="AQ301">
        <v>-3143927</v>
      </c>
      <c r="AR301">
        <v>-147457</v>
      </c>
      <c r="AS301">
        <v>-3291384</v>
      </c>
      <c r="AT301">
        <v>-11241249</v>
      </c>
      <c r="AU301">
        <v>-1551</v>
      </c>
      <c r="AV301">
        <v>-11242800</v>
      </c>
      <c r="AW301">
        <v>-26858</v>
      </c>
      <c r="AX301">
        <v>0</v>
      </c>
      <c r="AY301">
        <v>-26858</v>
      </c>
      <c r="AZ301">
        <v>0</v>
      </c>
      <c r="BA301">
        <v>0</v>
      </c>
      <c r="BB301">
        <v>0</v>
      </c>
      <c r="BC301">
        <v>-14412034</v>
      </c>
      <c r="BD301">
        <v>-149008</v>
      </c>
      <c r="BE301">
        <v>0</v>
      </c>
      <c r="BF301">
        <v>0</v>
      </c>
      <c r="BG301">
        <v>-14412034</v>
      </c>
      <c r="BH301">
        <v>-149008</v>
      </c>
      <c r="BI301">
        <v>-14561042</v>
      </c>
      <c r="BJ301">
        <v>-10000</v>
      </c>
      <c r="BK301">
        <v>0</v>
      </c>
      <c r="BL301">
        <v>-10000</v>
      </c>
      <c r="BM301">
        <v>-2244325</v>
      </c>
      <c r="BN301">
        <v>-366719</v>
      </c>
      <c r="BO301">
        <v>-2611044</v>
      </c>
      <c r="BP301">
        <v>-2254325</v>
      </c>
      <c r="BQ301">
        <v>-366719</v>
      </c>
      <c r="BR301">
        <v>0</v>
      </c>
      <c r="BS301">
        <v>0</v>
      </c>
      <c r="BT301">
        <v>-2254325</v>
      </c>
      <c r="BU301">
        <v>-366719</v>
      </c>
      <c r="BV301">
        <v>-2621044</v>
      </c>
      <c r="BW301">
        <v>-213462</v>
      </c>
      <c r="BX301">
        <v>0</v>
      </c>
      <c r="BY301">
        <v>-213462</v>
      </c>
      <c r="BZ301">
        <v>-1138107</v>
      </c>
      <c r="CA301">
        <v>0</v>
      </c>
      <c r="CB301">
        <v>-1138107</v>
      </c>
      <c r="CC301">
        <v>-1418</v>
      </c>
      <c r="CD301">
        <v>0</v>
      </c>
      <c r="CE301">
        <v>-1418</v>
      </c>
      <c r="CF301">
        <v>0</v>
      </c>
      <c r="CG301">
        <v>0</v>
      </c>
      <c r="CH301">
        <v>0</v>
      </c>
      <c r="CI301">
        <v>0</v>
      </c>
      <c r="CJ301">
        <v>0</v>
      </c>
      <c r="CK301">
        <v>0</v>
      </c>
      <c r="CL301">
        <v>0</v>
      </c>
      <c r="CM301">
        <v>0</v>
      </c>
      <c r="CN301">
        <v>0</v>
      </c>
      <c r="CO301">
        <v>0</v>
      </c>
      <c r="CP301">
        <v>0</v>
      </c>
      <c r="CQ301">
        <v>-1352987</v>
      </c>
      <c r="CR301">
        <v>0</v>
      </c>
      <c r="CS301">
        <v>0</v>
      </c>
      <c r="CT301">
        <v>0</v>
      </c>
      <c r="CU301">
        <v>-1352987</v>
      </c>
      <c r="CV301">
        <v>0</v>
      </c>
      <c r="CW301">
        <v>-1352987</v>
      </c>
      <c r="CX301">
        <v>0</v>
      </c>
      <c r="CY301">
        <v>0</v>
      </c>
      <c r="CZ301">
        <v>0</v>
      </c>
      <c r="DA301">
        <v>-52540</v>
      </c>
      <c r="DB301">
        <v>0</v>
      </c>
      <c r="DC301">
        <v>-52540</v>
      </c>
      <c r="DD301">
        <v>0</v>
      </c>
      <c r="DE301">
        <v>0</v>
      </c>
      <c r="DF301">
        <v>0</v>
      </c>
      <c r="DG301">
        <v>0</v>
      </c>
      <c r="DH301">
        <v>0</v>
      </c>
      <c r="DI301">
        <v>0</v>
      </c>
      <c r="DJ301">
        <v>-52540</v>
      </c>
      <c r="DK301">
        <v>0</v>
      </c>
      <c r="DL301">
        <v>0</v>
      </c>
      <c r="DM301">
        <v>0</v>
      </c>
      <c r="DN301">
        <v>-52540</v>
      </c>
      <c r="DO301">
        <v>0</v>
      </c>
      <c r="DP301">
        <v>-52540</v>
      </c>
      <c r="DQ301">
        <v>110351094</v>
      </c>
      <c r="DR301">
        <v>2324798</v>
      </c>
      <c r="DS301">
        <v>112675892</v>
      </c>
    </row>
    <row r="302" spans="1:123" ht="12.75" x14ac:dyDescent="0.2">
      <c r="A302" s="468">
        <v>295</v>
      </c>
      <c r="B302" s="473" t="s">
        <v>463</v>
      </c>
      <c r="C302" s="403" t="s">
        <v>529</v>
      </c>
      <c r="D302" s="474" t="s">
        <v>899</v>
      </c>
      <c r="E302" s="480" t="s">
        <v>542</v>
      </c>
      <c r="F302" t="s">
        <v>926</v>
      </c>
      <c r="G302">
        <v>242848676</v>
      </c>
      <c r="H302">
        <v>1939580</v>
      </c>
      <c r="I302">
        <v>244788256</v>
      </c>
      <c r="J302">
        <v>46.6</v>
      </c>
      <c r="K302">
        <v>113167483</v>
      </c>
      <c r="L302">
        <v>903844</v>
      </c>
      <c r="M302">
        <v>0</v>
      </c>
      <c r="N302">
        <v>0</v>
      </c>
      <c r="O302">
        <v>113167483</v>
      </c>
      <c r="P302">
        <v>903844</v>
      </c>
      <c r="Q302">
        <v>114071327</v>
      </c>
      <c r="R302">
        <v>-3264479</v>
      </c>
      <c r="S302">
        <v>-149</v>
      </c>
      <c r="T302">
        <v>-3264628</v>
      </c>
      <c r="U302">
        <v>11960366</v>
      </c>
      <c r="V302">
        <v>154543</v>
      </c>
      <c r="W302">
        <v>12114909</v>
      </c>
      <c r="X302">
        <v>8695887</v>
      </c>
      <c r="Y302">
        <v>154394</v>
      </c>
      <c r="Z302">
        <v>0</v>
      </c>
      <c r="AA302">
        <v>0</v>
      </c>
      <c r="AB302">
        <v>8695887</v>
      </c>
      <c r="AC302">
        <v>154394</v>
      </c>
      <c r="AD302">
        <v>8850281</v>
      </c>
      <c r="AE302">
        <v>-8695887</v>
      </c>
      <c r="AF302">
        <v>-154394</v>
      </c>
      <c r="AG302">
        <v>-8850281</v>
      </c>
      <c r="AH302">
        <v>-4171727</v>
      </c>
      <c r="AI302">
        <v>-5468</v>
      </c>
      <c r="AJ302">
        <v>-4177195</v>
      </c>
      <c r="AK302">
        <v>0</v>
      </c>
      <c r="AL302">
        <v>0</v>
      </c>
      <c r="AM302">
        <v>0</v>
      </c>
      <c r="AN302">
        <v>2427558</v>
      </c>
      <c r="AO302">
        <v>19640</v>
      </c>
      <c r="AP302">
        <v>2447198</v>
      </c>
      <c r="AQ302">
        <v>-1744169</v>
      </c>
      <c r="AR302">
        <v>14172</v>
      </c>
      <c r="AS302">
        <v>-1729997</v>
      </c>
      <c r="AT302">
        <v>-3832936</v>
      </c>
      <c r="AU302">
        <v>0</v>
      </c>
      <c r="AV302">
        <v>-3832936</v>
      </c>
      <c r="AW302">
        <v>-83189</v>
      </c>
      <c r="AX302">
        <v>0</v>
      </c>
      <c r="AY302">
        <v>-83189</v>
      </c>
      <c r="AZ302">
        <v>-1970</v>
      </c>
      <c r="BA302">
        <v>0</v>
      </c>
      <c r="BB302">
        <v>-1970</v>
      </c>
      <c r="BC302">
        <v>-5662264</v>
      </c>
      <c r="BD302">
        <v>14172</v>
      </c>
      <c r="BE302">
        <v>0</v>
      </c>
      <c r="BF302">
        <v>0</v>
      </c>
      <c r="BG302">
        <v>-5662264</v>
      </c>
      <c r="BH302">
        <v>14172</v>
      </c>
      <c r="BI302">
        <v>-5648092</v>
      </c>
      <c r="BJ302">
        <v>0</v>
      </c>
      <c r="BK302">
        <v>0</v>
      </c>
      <c r="BL302">
        <v>0</v>
      </c>
      <c r="BM302">
        <v>-1765736</v>
      </c>
      <c r="BN302">
        <v>-6983</v>
      </c>
      <c r="BO302">
        <v>-1772719</v>
      </c>
      <c r="BP302">
        <v>-1765736</v>
      </c>
      <c r="BQ302">
        <v>-6983</v>
      </c>
      <c r="BR302">
        <v>0</v>
      </c>
      <c r="BS302">
        <v>0</v>
      </c>
      <c r="BT302">
        <v>-1765736</v>
      </c>
      <c r="BU302">
        <v>-6983</v>
      </c>
      <c r="BV302">
        <v>-1772719</v>
      </c>
      <c r="BW302">
        <v>-145607</v>
      </c>
      <c r="BX302">
        <v>0</v>
      </c>
      <c r="BY302">
        <v>-145607</v>
      </c>
      <c r="BZ302">
        <v>-758505</v>
      </c>
      <c r="CA302">
        <v>0</v>
      </c>
      <c r="CB302">
        <v>-758505</v>
      </c>
      <c r="CC302">
        <v>0</v>
      </c>
      <c r="CD302">
        <v>0</v>
      </c>
      <c r="CE302">
        <v>0</v>
      </c>
      <c r="CF302">
        <v>0</v>
      </c>
      <c r="CG302">
        <v>0</v>
      </c>
      <c r="CH302">
        <v>0</v>
      </c>
      <c r="CI302">
        <v>-3810</v>
      </c>
      <c r="CJ302">
        <v>0</v>
      </c>
      <c r="CK302">
        <v>-3810</v>
      </c>
      <c r="CL302">
        <v>0</v>
      </c>
      <c r="CM302">
        <v>-1065427</v>
      </c>
      <c r="CN302">
        <v>-1065427</v>
      </c>
      <c r="CO302">
        <v>-1065427</v>
      </c>
      <c r="CP302">
        <v>0</v>
      </c>
      <c r="CQ302">
        <v>-907922</v>
      </c>
      <c r="CR302">
        <v>-1065427</v>
      </c>
      <c r="CS302">
        <v>0</v>
      </c>
      <c r="CT302">
        <v>0</v>
      </c>
      <c r="CU302">
        <v>-907922</v>
      </c>
      <c r="CV302">
        <v>-1065427</v>
      </c>
      <c r="CW302">
        <v>-1973349</v>
      </c>
      <c r="CX302">
        <v>0</v>
      </c>
      <c r="CY302">
        <v>0</v>
      </c>
      <c r="CZ302">
        <v>0</v>
      </c>
      <c r="DA302">
        <v>0</v>
      </c>
      <c r="DB302">
        <v>0</v>
      </c>
      <c r="DC302">
        <v>0</v>
      </c>
      <c r="DD302">
        <v>-1096</v>
      </c>
      <c r="DE302">
        <v>0</v>
      </c>
      <c r="DF302">
        <v>-1096</v>
      </c>
      <c r="DG302">
        <v>0</v>
      </c>
      <c r="DH302">
        <v>0</v>
      </c>
      <c r="DI302">
        <v>0</v>
      </c>
      <c r="DJ302">
        <v>-1096</v>
      </c>
      <c r="DK302">
        <v>0</v>
      </c>
      <c r="DL302">
        <v>0</v>
      </c>
      <c r="DM302">
        <v>0</v>
      </c>
      <c r="DN302">
        <v>-1096</v>
      </c>
      <c r="DO302">
        <v>0</v>
      </c>
      <c r="DP302">
        <v>-1096</v>
      </c>
      <c r="DQ302">
        <v>113526352</v>
      </c>
      <c r="DR302">
        <v>0</v>
      </c>
      <c r="DS302">
        <v>113526352</v>
      </c>
    </row>
    <row r="303" spans="1:123" ht="12.75" x14ac:dyDescent="0.2">
      <c r="A303" s="468">
        <v>296</v>
      </c>
      <c r="B303" s="473" t="s">
        <v>465</v>
      </c>
      <c r="C303" s="403" t="s">
        <v>897</v>
      </c>
      <c r="D303" s="474" t="s">
        <v>907</v>
      </c>
      <c r="E303" s="480" t="s">
        <v>464</v>
      </c>
      <c r="F303" t="s">
        <v>926</v>
      </c>
      <c r="G303">
        <v>169620746</v>
      </c>
      <c r="H303">
        <v>0</v>
      </c>
      <c r="I303">
        <v>169620746</v>
      </c>
      <c r="J303">
        <v>46.6</v>
      </c>
      <c r="K303">
        <v>79043268</v>
      </c>
      <c r="L303">
        <v>0</v>
      </c>
      <c r="M303">
        <v>0</v>
      </c>
      <c r="N303">
        <v>0</v>
      </c>
      <c r="O303">
        <v>79043268</v>
      </c>
      <c r="P303">
        <v>0</v>
      </c>
      <c r="Q303">
        <v>79043268</v>
      </c>
      <c r="R303">
        <v>-2658324</v>
      </c>
      <c r="S303">
        <v>0</v>
      </c>
      <c r="T303">
        <v>-2658324</v>
      </c>
      <c r="U303">
        <v>3247869</v>
      </c>
      <c r="V303">
        <v>0</v>
      </c>
      <c r="W303">
        <v>3247869</v>
      </c>
      <c r="X303">
        <v>589545</v>
      </c>
      <c r="Y303">
        <v>0</v>
      </c>
      <c r="Z303">
        <v>0</v>
      </c>
      <c r="AA303">
        <v>0</v>
      </c>
      <c r="AB303">
        <v>589545</v>
      </c>
      <c r="AC303">
        <v>0</v>
      </c>
      <c r="AD303">
        <v>589545</v>
      </c>
      <c r="AE303">
        <v>-589545</v>
      </c>
      <c r="AF303">
        <v>0</v>
      </c>
      <c r="AG303">
        <v>-589545</v>
      </c>
      <c r="AH303">
        <v>-5647838</v>
      </c>
      <c r="AI303">
        <v>0</v>
      </c>
      <c r="AJ303">
        <v>-5647838</v>
      </c>
      <c r="AK303">
        <v>0</v>
      </c>
      <c r="AL303">
        <v>0</v>
      </c>
      <c r="AM303">
        <v>0</v>
      </c>
      <c r="AN303">
        <v>1626302.59</v>
      </c>
      <c r="AO303">
        <v>0</v>
      </c>
      <c r="AP303">
        <v>1626302.59</v>
      </c>
      <c r="AQ303">
        <v>-4021535.41</v>
      </c>
      <c r="AR303">
        <v>0</v>
      </c>
      <c r="AS303">
        <v>-4021535.41</v>
      </c>
      <c r="AT303">
        <v>-4467952.9400000004</v>
      </c>
      <c r="AU303">
        <v>0</v>
      </c>
      <c r="AV303">
        <v>-4467952.9400000004</v>
      </c>
      <c r="AW303">
        <v>-59184.51</v>
      </c>
      <c r="AX303">
        <v>0</v>
      </c>
      <c r="AY303">
        <v>-59184.51</v>
      </c>
      <c r="AZ303">
        <v>-8406.4599999999991</v>
      </c>
      <c r="BA303">
        <v>0</v>
      </c>
      <c r="BB303">
        <v>-8406.4599999999991</v>
      </c>
      <c r="BC303">
        <v>-8557079.3200000022</v>
      </c>
      <c r="BD303">
        <v>0</v>
      </c>
      <c r="BE303">
        <v>0</v>
      </c>
      <c r="BF303">
        <v>0</v>
      </c>
      <c r="BG303">
        <v>-8557079.3200000022</v>
      </c>
      <c r="BH303">
        <v>0</v>
      </c>
      <c r="BI303">
        <v>-8557079.3200000022</v>
      </c>
      <c r="BJ303">
        <v>-50000</v>
      </c>
      <c r="BK303">
        <v>0</v>
      </c>
      <c r="BL303">
        <v>-50000</v>
      </c>
      <c r="BM303">
        <v>-1637890</v>
      </c>
      <c r="BN303">
        <v>0</v>
      </c>
      <c r="BO303">
        <v>-1637890</v>
      </c>
      <c r="BP303">
        <v>-1687890</v>
      </c>
      <c r="BQ303">
        <v>0</v>
      </c>
      <c r="BR303">
        <v>0</v>
      </c>
      <c r="BS303">
        <v>0</v>
      </c>
      <c r="BT303">
        <v>-1687890</v>
      </c>
      <c r="BU303">
        <v>0</v>
      </c>
      <c r="BV303">
        <v>-1687890</v>
      </c>
      <c r="BW303">
        <v>-6985.33</v>
      </c>
      <c r="BX303">
        <v>0</v>
      </c>
      <c r="BY303">
        <v>-6985.33</v>
      </c>
      <c r="BZ303">
        <v>-75205.86</v>
      </c>
      <c r="CA303">
        <v>0</v>
      </c>
      <c r="CB303">
        <v>-75205.86</v>
      </c>
      <c r="CC303">
        <v>0</v>
      </c>
      <c r="CD303">
        <v>0</v>
      </c>
      <c r="CE303">
        <v>0</v>
      </c>
      <c r="CF303">
        <v>-11368.66</v>
      </c>
      <c r="CG303">
        <v>0</v>
      </c>
      <c r="CH303">
        <v>-11368.66</v>
      </c>
      <c r="CI303">
        <v>0</v>
      </c>
      <c r="CJ303">
        <v>0</v>
      </c>
      <c r="CK303">
        <v>0</v>
      </c>
      <c r="CL303">
        <v>0</v>
      </c>
      <c r="CM303">
        <v>0</v>
      </c>
      <c r="CN303">
        <v>0</v>
      </c>
      <c r="CO303">
        <v>0</v>
      </c>
      <c r="CP303">
        <v>0</v>
      </c>
      <c r="CQ303">
        <v>-93559.85</v>
      </c>
      <c r="CR303">
        <v>0</v>
      </c>
      <c r="CS303">
        <v>0</v>
      </c>
      <c r="CT303">
        <v>0</v>
      </c>
      <c r="CU303">
        <v>-93559.85</v>
      </c>
      <c r="CV303">
        <v>0</v>
      </c>
      <c r="CW303">
        <v>-93559.85</v>
      </c>
      <c r="CX303">
        <v>0</v>
      </c>
      <c r="CY303">
        <v>0</v>
      </c>
      <c r="CZ303">
        <v>0</v>
      </c>
      <c r="DA303">
        <v>0</v>
      </c>
      <c r="DB303">
        <v>0</v>
      </c>
      <c r="DC303">
        <v>0</v>
      </c>
      <c r="DD303">
        <v>-11369</v>
      </c>
      <c r="DE303">
        <v>0</v>
      </c>
      <c r="DF303">
        <v>-11369</v>
      </c>
      <c r="DG303">
        <v>0</v>
      </c>
      <c r="DH303">
        <v>0</v>
      </c>
      <c r="DI303">
        <v>0</v>
      </c>
      <c r="DJ303">
        <v>-11369</v>
      </c>
      <c r="DK303">
        <v>0</v>
      </c>
      <c r="DL303">
        <v>0</v>
      </c>
      <c r="DM303">
        <v>0</v>
      </c>
      <c r="DN303">
        <v>-11369</v>
      </c>
      <c r="DO303">
        <v>0</v>
      </c>
      <c r="DP303">
        <v>-11369</v>
      </c>
      <c r="DQ303">
        <v>69282914.829999998</v>
      </c>
      <c r="DR303">
        <v>0</v>
      </c>
      <c r="DS303">
        <v>69282914.829999998</v>
      </c>
    </row>
    <row r="304" spans="1:123" ht="12.75" x14ac:dyDescent="0.2">
      <c r="A304" s="468">
        <v>297</v>
      </c>
      <c r="B304" s="473" t="s">
        <v>467</v>
      </c>
      <c r="C304" s="403" t="s">
        <v>897</v>
      </c>
      <c r="D304" s="474" t="s">
        <v>901</v>
      </c>
      <c r="E304" s="480" t="s">
        <v>466</v>
      </c>
      <c r="F304" t="s">
        <v>926</v>
      </c>
      <c r="G304">
        <v>153479852</v>
      </c>
      <c r="H304">
        <v>0</v>
      </c>
      <c r="I304">
        <v>153479852</v>
      </c>
      <c r="J304">
        <v>46.6</v>
      </c>
      <c r="K304">
        <v>71521611</v>
      </c>
      <c r="L304">
        <v>0</v>
      </c>
      <c r="M304">
        <v>-800850</v>
      </c>
      <c r="N304">
        <v>0</v>
      </c>
      <c r="O304">
        <v>70720761</v>
      </c>
      <c r="P304">
        <v>0</v>
      </c>
      <c r="Q304">
        <v>70720761</v>
      </c>
      <c r="R304">
        <v>0</v>
      </c>
      <c r="S304">
        <v>0</v>
      </c>
      <c r="T304">
        <v>0</v>
      </c>
      <c r="U304">
        <v>0</v>
      </c>
      <c r="V304">
        <v>0</v>
      </c>
      <c r="W304">
        <v>0</v>
      </c>
      <c r="X304">
        <v>0</v>
      </c>
      <c r="Y304">
        <v>0</v>
      </c>
      <c r="Z304">
        <v>0</v>
      </c>
      <c r="AA304">
        <v>0</v>
      </c>
      <c r="AB304">
        <v>0</v>
      </c>
      <c r="AC304">
        <v>0</v>
      </c>
      <c r="AD304">
        <v>0</v>
      </c>
      <c r="AE304">
        <v>0</v>
      </c>
      <c r="AF304">
        <v>0</v>
      </c>
      <c r="AG304">
        <v>0</v>
      </c>
      <c r="AH304">
        <v>-2115524</v>
      </c>
      <c r="AI304">
        <v>0</v>
      </c>
      <c r="AJ304">
        <v>-2115524</v>
      </c>
      <c r="AK304">
        <v>-16244</v>
      </c>
      <c r="AL304">
        <v>0</v>
      </c>
      <c r="AM304">
        <v>-16244</v>
      </c>
      <c r="AN304">
        <v>1553330</v>
      </c>
      <c r="AO304">
        <v>0</v>
      </c>
      <c r="AP304">
        <v>1553330</v>
      </c>
      <c r="AQ304">
        <v>-562194</v>
      </c>
      <c r="AR304">
        <v>0</v>
      </c>
      <c r="AS304">
        <v>-562194</v>
      </c>
      <c r="AT304">
        <v>-3120465</v>
      </c>
      <c r="AU304">
        <v>0</v>
      </c>
      <c r="AV304">
        <v>-3120465</v>
      </c>
      <c r="AW304">
        <v>0</v>
      </c>
      <c r="AX304">
        <v>0</v>
      </c>
      <c r="AY304">
        <v>0</v>
      </c>
      <c r="AZ304">
        <v>0</v>
      </c>
      <c r="BA304">
        <v>0</v>
      </c>
      <c r="BB304">
        <v>0</v>
      </c>
      <c r="BC304">
        <v>-3682659</v>
      </c>
      <c r="BD304">
        <v>0</v>
      </c>
      <c r="BE304">
        <v>0</v>
      </c>
      <c r="BF304">
        <v>0</v>
      </c>
      <c r="BG304">
        <v>-3682659</v>
      </c>
      <c r="BH304">
        <v>0</v>
      </c>
      <c r="BI304">
        <v>-3682659</v>
      </c>
      <c r="BJ304">
        <v>0</v>
      </c>
      <c r="BK304">
        <v>0</v>
      </c>
      <c r="BL304">
        <v>0</v>
      </c>
      <c r="BM304">
        <v>-2610348</v>
      </c>
      <c r="BN304">
        <v>0</v>
      </c>
      <c r="BO304">
        <v>-2610348</v>
      </c>
      <c r="BP304">
        <v>-2610348</v>
      </c>
      <c r="BQ304">
        <v>0</v>
      </c>
      <c r="BR304">
        <v>0</v>
      </c>
      <c r="BS304">
        <v>0</v>
      </c>
      <c r="BT304">
        <v>-2610348</v>
      </c>
      <c r="BU304">
        <v>0</v>
      </c>
      <c r="BV304">
        <v>-2610348</v>
      </c>
      <c r="BW304">
        <v>-82848</v>
      </c>
      <c r="BX304">
        <v>0</v>
      </c>
      <c r="BY304">
        <v>-82848</v>
      </c>
      <c r="BZ304">
        <v>0</v>
      </c>
      <c r="CA304">
        <v>0</v>
      </c>
      <c r="CB304">
        <v>0</v>
      </c>
      <c r="CC304">
        <v>0</v>
      </c>
      <c r="CD304">
        <v>0</v>
      </c>
      <c r="CE304">
        <v>0</v>
      </c>
      <c r="CF304">
        <v>0</v>
      </c>
      <c r="CG304">
        <v>0</v>
      </c>
      <c r="CH304">
        <v>0</v>
      </c>
      <c r="CI304">
        <v>0</v>
      </c>
      <c r="CJ304">
        <v>0</v>
      </c>
      <c r="CK304">
        <v>0</v>
      </c>
      <c r="CL304">
        <v>0</v>
      </c>
      <c r="CM304">
        <v>0</v>
      </c>
      <c r="CN304">
        <v>0</v>
      </c>
      <c r="CO304">
        <v>0</v>
      </c>
      <c r="CP304">
        <v>0</v>
      </c>
      <c r="CQ304">
        <v>-82848</v>
      </c>
      <c r="CR304">
        <v>0</v>
      </c>
      <c r="CS304">
        <v>0</v>
      </c>
      <c r="CT304">
        <v>0</v>
      </c>
      <c r="CU304">
        <v>-82848</v>
      </c>
      <c r="CV304">
        <v>0</v>
      </c>
      <c r="CW304">
        <v>-82848</v>
      </c>
      <c r="CX304">
        <v>0</v>
      </c>
      <c r="CY304">
        <v>0</v>
      </c>
      <c r="CZ304">
        <v>0</v>
      </c>
      <c r="DA304">
        <v>-113705</v>
      </c>
      <c r="DB304">
        <v>0</v>
      </c>
      <c r="DC304">
        <v>-113705</v>
      </c>
      <c r="DD304">
        <v>0</v>
      </c>
      <c r="DE304">
        <v>0</v>
      </c>
      <c r="DF304">
        <v>0</v>
      </c>
      <c r="DG304">
        <v>0</v>
      </c>
      <c r="DH304">
        <v>0</v>
      </c>
      <c r="DI304">
        <v>0</v>
      </c>
      <c r="DJ304">
        <v>-113705</v>
      </c>
      <c r="DK304">
        <v>0</v>
      </c>
      <c r="DL304">
        <v>0</v>
      </c>
      <c r="DM304">
        <v>0</v>
      </c>
      <c r="DN304">
        <v>-113705</v>
      </c>
      <c r="DO304">
        <v>0</v>
      </c>
      <c r="DP304">
        <v>-113705</v>
      </c>
      <c r="DQ304">
        <v>64231201</v>
      </c>
      <c r="DR304">
        <v>0</v>
      </c>
      <c r="DS304">
        <v>64231201</v>
      </c>
    </row>
    <row r="305" spans="1:123" ht="12.75" x14ac:dyDescent="0.2">
      <c r="A305" s="468">
        <v>298</v>
      </c>
      <c r="B305" s="473" t="s">
        <v>469</v>
      </c>
      <c r="C305" s="403" t="s">
        <v>897</v>
      </c>
      <c r="D305" s="474" t="s">
        <v>901</v>
      </c>
      <c r="E305" s="480" t="s">
        <v>468</v>
      </c>
      <c r="F305" t="s">
        <v>926</v>
      </c>
      <c r="G305">
        <v>76520147</v>
      </c>
      <c r="H305">
        <v>877200</v>
      </c>
      <c r="I305">
        <v>77397347</v>
      </c>
      <c r="J305">
        <v>46.6</v>
      </c>
      <c r="K305">
        <v>35658389</v>
      </c>
      <c r="L305">
        <v>408775</v>
      </c>
      <c r="M305">
        <v>0</v>
      </c>
      <c r="N305">
        <v>0</v>
      </c>
      <c r="O305">
        <v>35658389</v>
      </c>
      <c r="P305">
        <v>408775</v>
      </c>
      <c r="Q305">
        <v>36067164</v>
      </c>
      <c r="R305">
        <v>-2517172</v>
      </c>
      <c r="S305">
        <v>-14731</v>
      </c>
      <c r="T305">
        <v>-2531903</v>
      </c>
      <c r="U305">
        <v>1872352</v>
      </c>
      <c r="V305">
        <v>24443</v>
      </c>
      <c r="W305">
        <v>1896795</v>
      </c>
      <c r="X305">
        <v>-644820</v>
      </c>
      <c r="Y305">
        <v>9712</v>
      </c>
      <c r="Z305">
        <v>0</v>
      </c>
      <c r="AA305">
        <v>0</v>
      </c>
      <c r="AB305">
        <v>-644820</v>
      </c>
      <c r="AC305">
        <v>9712</v>
      </c>
      <c r="AD305">
        <v>-635108</v>
      </c>
      <c r="AE305">
        <v>644820</v>
      </c>
      <c r="AF305">
        <v>-9712</v>
      </c>
      <c r="AG305">
        <v>635108</v>
      </c>
      <c r="AH305">
        <v>-3995285</v>
      </c>
      <c r="AI305">
        <v>0</v>
      </c>
      <c r="AJ305">
        <v>-3995285</v>
      </c>
      <c r="AK305">
        <v>0</v>
      </c>
      <c r="AL305">
        <v>0</v>
      </c>
      <c r="AM305">
        <v>0</v>
      </c>
      <c r="AN305">
        <v>619422</v>
      </c>
      <c r="AO305">
        <v>9048</v>
      </c>
      <c r="AP305">
        <v>628470</v>
      </c>
      <c r="AQ305">
        <v>-3375863</v>
      </c>
      <c r="AR305">
        <v>9048</v>
      </c>
      <c r="AS305">
        <v>-3366815</v>
      </c>
      <c r="AT305">
        <v>-2609943</v>
      </c>
      <c r="AU305">
        <v>0</v>
      </c>
      <c r="AV305">
        <v>-2609943</v>
      </c>
      <c r="AW305">
        <v>-44952</v>
      </c>
      <c r="AX305">
        <v>0</v>
      </c>
      <c r="AY305">
        <v>-44952</v>
      </c>
      <c r="AZ305">
        <v>-14206</v>
      </c>
      <c r="BA305">
        <v>0</v>
      </c>
      <c r="BB305">
        <v>-14206</v>
      </c>
      <c r="BC305">
        <v>-6044964</v>
      </c>
      <c r="BD305">
        <v>9048</v>
      </c>
      <c r="BE305">
        <v>0</v>
      </c>
      <c r="BF305">
        <v>0</v>
      </c>
      <c r="BG305">
        <v>-6044964</v>
      </c>
      <c r="BH305">
        <v>9048</v>
      </c>
      <c r="BI305">
        <v>-6035916</v>
      </c>
      <c r="BJ305">
        <v>0</v>
      </c>
      <c r="BK305">
        <v>0</v>
      </c>
      <c r="BL305">
        <v>0</v>
      </c>
      <c r="BM305">
        <v>-959236</v>
      </c>
      <c r="BN305">
        <v>0</v>
      </c>
      <c r="BO305">
        <v>-959236</v>
      </c>
      <c r="BP305">
        <v>-959236</v>
      </c>
      <c r="BQ305">
        <v>0</v>
      </c>
      <c r="BR305">
        <v>0</v>
      </c>
      <c r="BS305">
        <v>0</v>
      </c>
      <c r="BT305">
        <v>-959236</v>
      </c>
      <c r="BU305">
        <v>0</v>
      </c>
      <c r="BV305">
        <v>-959236</v>
      </c>
      <c r="BW305">
        <v>-76925</v>
      </c>
      <c r="BX305">
        <v>0</v>
      </c>
      <c r="BY305">
        <v>-76925</v>
      </c>
      <c r="BZ305">
        <v>0</v>
      </c>
      <c r="CA305">
        <v>0</v>
      </c>
      <c r="CB305">
        <v>0</v>
      </c>
      <c r="CC305">
        <v>-206</v>
      </c>
      <c r="CD305">
        <v>0</v>
      </c>
      <c r="CE305">
        <v>-206</v>
      </c>
      <c r="CF305">
        <v>0</v>
      </c>
      <c r="CG305">
        <v>0</v>
      </c>
      <c r="CH305">
        <v>0</v>
      </c>
      <c r="CI305">
        <v>0</v>
      </c>
      <c r="CJ305">
        <v>0</v>
      </c>
      <c r="CK305">
        <v>0</v>
      </c>
      <c r="CL305">
        <v>0</v>
      </c>
      <c r="CM305">
        <v>-169145</v>
      </c>
      <c r="CN305">
        <v>-169145</v>
      </c>
      <c r="CO305">
        <v>-169145</v>
      </c>
      <c r="CP305">
        <v>0</v>
      </c>
      <c r="CQ305">
        <v>-77131</v>
      </c>
      <c r="CR305">
        <v>-169145</v>
      </c>
      <c r="CS305">
        <v>0</v>
      </c>
      <c r="CT305">
        <v>0</v>
      </c>
      <c r="CU305">
        <v>-77131</v>
      </c>
      <c r="CV305">
        <v>-169145</v>
      </c>
      <c r="CW305">
        <v>-246276</v>
      </c>
      <c r="CX305">
        <v>0</v>
      </c>
      <c r="CY305">
        <v>0</v>
      </c>
      <c r="CZ305">
        <v>0</v>
      </c>
      <c r="DA305">
        <v>-10358</v>
      </c>
      <c r="DB305">
        <v>0</v>
      </c>
      <c r="DC305">
        <v>-10358</v>
      </c>
      <c r="DD305">
        <v>-14206</v>
      </c>
      <c r="DE305">
        <v>0</v>
      </c>
      <c r="DF305">
        <v>-14206</v>
      </c>
      <c r="DG305">
        <v>0</v>
      </c>
      <c r="DH305">
        <v>0</v>
      </c>
      <c r="DI305">
        <v>0</v>
      </c>
      <c r="DJ305">
        <v>-24564</v>
      </c>
      <c r="DK305">
        <v>0</v>
      </c>
      <c r="DL305">
        <v>0</v>
      </c>
      <c r="DM305">
        <v>0</v>
      </c>
      <c r="DN305">
        <v>-24564</v>
      </c>
      <c r="DO305">
        <v>0</v>
      </c>
      <c r="DP305">
        <v>-24564</v>
      </c>
      <c r="DQ305">
        <v>27907674</v>
      </c>
      <c r="DR305">
        <v>258390</v>
      </c>
      <c r="DS305">
        <v>28166064</v>
      </c>
    </row>
    <row r="306" spans="1:123" ht="12.75" x14ac:dyDescent="0.2">
      <c r="A306" s="468">
        <v>299</v>
      </c>
      <c r="B306" s="473" t="s">
        <v>471</v>
      </c>
      <c r="C306" s="403" t="s">
        <v>897</v>
      </c>
      <c r="D306" s="474" t="s">
        <v>898</v>
      </c>
      <c r="E306" s="480" t="s">
        <v>470</v>
      </c>
      <c r="F306" t="s">
        <v>926</v>
      </c>
      <c r="G306">
        <v>108810110</v>
      </c>
      <c r="H306">
        <v>0</v>
      </c>
      <c r="I306">
        <v>108810110</v>
      </c>
      <c r="J306">
        <v>46.6</v>
      </c>
      <c r="K306">
        <v>50705511</v>
      </c>
      <c r="L306">
        <v>0</v>
      </c>
      <c r="M306">
        <v>-370000</v>
      </c>
      <c r="N306">
        <v>0</v>
      </c>
      <c r="O306">
        <v>50335511</v>
      </c>
      <c r="P306">
        <v>0</v>
      </c>
      <c r="Q306">
        <v>50335511</v>
      </c>
      <c r="R306">
        <v>-2644845</v>
      </c>
      <c r="S306">
        <v>0</v>
      </c>
      <c r="T306">
        <v>-2644845</v>
      </c>
      <c r="U306">
        <v>683437</v>
      </c>
      <c r="V306">
        <v>0</v>
      </c>
      <c r="W306">
        <v>683437</v>
      </c>
      <c r="X306">
        <v>-1961408</v>
      </c>
      <c r="Y306">
        <v>0</v>
      </c>
      <c r="Z306">
        <v>0</v>
      </c>
      <c r="AA306">
        <v>0</v>
      </c>
      <c r="AB306">
        <v>-1961408</v>
      </c>
      <c r="AC306">
        <v>0</v>
      </c>
      <c r="AD306">
        <v>-1961408</v>
      </c>
      <c r="AE306">
        <v>1961408</v>
      </c>
      <c r="AF306">
        <v>0</v>
      </c>
      <c r="AG306">
        <v>1961408</v>
      </c>
      <c r="AH306">
        <v>-3258342</v>
      </c>
      <c r="AI306">
        <v>0</v>
      </c>
      <c r="AJ306">
        <v>-3258342</v>
      </c>
      <c r="AK306">
        <v>0</v>
      </c>
      <c r="AL306">
        <v>0</v>
      </c>
      <c r="AM306">
        <v>0</v>
      </c>
      <c r="AN306">
        <v>914507</v>
      </c>
      <c r="AO306">
        <v>0</v>
      </c>
      <c r="AP306">
        <v>914507</v>
      </c>
      <c r="AQ306">
        <v>-2343835</v>
      </c>
      <c r="AR306">
        <v>0</v>
      </c>
      <c r="AS306">
        <v>-2343835</v>
      </c>
      <c r="AT306">
        <v>-5878851</v>
      </c>
      <c r="AU306">
        <v>0</v>
      </c>
      <c r="AV306">
        <v>-5878851</v>
      </c>
      <c r="AW306">
        <v>-44792</v>
      </c>
      <c r="AX306">
        <v>0</v>
      </c>
      <c r="AY306">
        <v>-44792</v>
      </c>
      <c r="AZ306">
        <v>-7687</v>
      </c>
      <c r="BA306">
        <v>0</v>
      </c>
      <c r="BB306">
        <v>-7687</v>
      </c>
      <c r="BC306">
        <v>-8275165</v>
      </c>
      <c r="BD306">
        <v>0</v>
      </c>
      <c r="BE306">
        <v>0</v>
      </c>
      <c r="BF306">
        <v>0</v>
      </c>
      <c r="BG306">
        <v>-8275165</v>
      </c>
      <c r="BH306">
        <v>0</v>
      </c>
      <c r="BI306">
        <v>-8275165</v>
      </c>
      <c r="BJ306">
        <v>-3786</v>
      </c>
      <c r="BK306">
        <v>0</v>
      </c>
      <c r="BL306">
        <v>-3786</v>
      </c>
      <c r="BM306">
        <v>-758442</v>
      </c>
      <c r="BN306">
        <v>0</v>
      </c>
      <c r="BO306">
        <v>-758442</v>
      </c>
      <c r="BP306">
        <v>-762228</v>
      </c>
      <c r="BQ306">
        <v>0</v>
      </c>
      <c r="BR306">
        <v>0</v>
      </c>
      <c r="BS306">
        <v>0</v>
      </c>
      <c r="BT306">
        <v>-762228</v>
      </c>
      <c r="BU306">
        <v>0</v>
      </c>
      <c r="BV306">
        <v>-762228</v>
      </c>
      <c r="BW306">
        <v>-70402</v>
      </c>
      <c r="BX306">
        <v>0</v>
      </c>
      <c r="BY306">
        <v>-70402</v>
      </c>
      <c r="BZ306">
        <v>-496253</v>
      </c>
      <c r="CA306">
        <v>0</v>
      </c>
      <c r="CB306">
        <v>-496253</v>
      </c>
      <c r="CC306">
        <v>0</v>
      </c>
      <c r="CD306">
        <v>0</v>
      </c>
      <c r="CE306">
        <v>0</v>
      </c>
      <c r="CF306">
        <v>-1258</v>
      </c>
      <c r="CG306">
        <v>0</v>
      </c>
      <c r="CH306">
        <v>-1258</v>
      </c>
      <c r="CI306">
        <v>-7027</v>
      </c>
      <c r="CJ306">
        <v>0</v>
      </c>
      <c r="CK306">
        <v>-7027</v>
      </c>
      <c r="CL306">
        <v>0</v>
      </c>
      <c r="CM306">
        <v>0</v>
      </c>
      <c r="CN306">
        <v>0</v>
      </c>
      <c r="CO306">
        <v>0</v>
      </c>
      <c r="CP306">
        <v>0</v>
      </c>
      <c r="CQ306">
        <v>-574940</v>
      </c>
      <c r="CR306">
        <v>0</v>
      </c>
      <c r="CS306">
        <v>0</v>
      </c>
      <c r="CT306">
        <v>0</v>
      </c>
      <c r="CU306">
        <v>-574940</v>
      </c>
      <c r="CV306">
        <v>0</v>
      </c>
      <c r="CW306">
        <v>-574940</v>
      </c>
      <c r="CX306">
        <v>0</v>
      </c>
      <c r="CY306">
        <v>0</v>
      </c>
      <c r="CZ306">
        <v>0</v>
      </c>
      <c r="DA306">
        <v>0</v>
      </c>
      <c r="DB306">
        <v>0</v>
      </c>
      <c r="DC306">
        <v>0</v>
      </c>
      <c r="DD306">
        <v>-5347</v>
      </c>
      <c r="DE306">
        <v>0</v>
      </c>
      <c r="DF306">
        <v>-5347</v>
      </c>
      <c r="DG306">
        <v>-1500</v>
      </c>
      <c r="DH306">
        <v>0</v>
      </c>
      <c r="DI306">
        <v>-1500</v>
      </c>
      <c r="DJ306">
        <v>-6847</v>
      </c>
      <c r="DK306">
        <v>0</v>
      </c>
      <c r="DL306">
        <v>0</v>
      </c>
      <c r="DM306">
        <v>0</v>
      </c>
      <c r="DN306">
        <v>-6847</v>
      </c>
      <c r="DO306">
        <v>0</v>
      </c>
      <c r="DP306">
        <v>-6847</v>
      </c>
      <c r="DQ306">
        <v>38754923</v>
      </c>
      <c r="DR306">
        <v>0</v>
      </c>
      <c r="DS306">
        <v>38754923</v>
      </c>
    </row>
    <row r="307" spans="1:123" ht="12.75" x14ac:dyDescent="0.2">
      <c r="A307" s="468">
        <v>300</v>
      </c>
      <c r="B307" s="473" t="s">
        <v>473</v>
      </c>
      <c r="C307" s="403" t="s">
        <v>897</v>
      </c>
      <c r="D307" s="474" t="s">
        <v>898</v>
      </c>
      <c r="E307" s="480" t="s">
        <v>472</v>
      </c>
      <c r="F307" t="s">
        <v>926</v>
      </c>
      <c r="G307">
        <v>89209404</v>
      </c>
      <c r="H307">
        <v>0</v>
      </c>
      <c r="I307">
        <v>89209404</v>
      </c>
      <c r="J307">
        <v>46.6</v>
      </c>
      <c r="K307">
        <v>41571582</v>
      </c>
      <c r="L307">
        <v>0</v>
      </c>
      <c r="M307">
        <v>189000</v>
      </c>
      <c r="N307">
        <v>0</v>
      </c>
      <c r="O307">
        <v>41760582</v>
      </c>
      <c r="P307">
        <v>0</v>
      </c>
      <c r="Q307">
        <v>41760582</v>
      </c>
      <c r="R307">
        <v>-1786547</v>
      </c>
      <c r="S307">
        <v>0</v>
      </c>
      <c r="T307">
        <v>-1786547</v>
      </c>
      <c r="U307">
        <v>724760</v>
      </c>
      <c r="V307">
        <v>0</v>
      </c>
      <c r="W307">
        <v>724760</v>
      </c>
      <c r="X307">
        <v>-1061787</v>
      </c>
      <c r="Y307">
        <v>0</v>
      </c>
      <c r="Z307">
        <v>0</v>
      </c>
      <c r="AA307">
        <v>0</v>
      </c>
      <c r="AB307">
        <v>-1061787</v>
      </c>
      <c r="AC307">
        <v>0</v>
      </c>
      <c r="AD307">
        <v>-1061787</v>
      </c>
      <c r="AE307">
        <v>1061787</v>
      </c>
      <c r="AF307">
        <v>0</v>
      </c>
      <c r="AG307">
        <v>1061787</v>
      </c>
      <c r="AH307">
        <v>-6709171</v>
      </c>
      <c r="AI307">
        <v>0</v>
      </c>
      <c r="AJ307">
        <v>-6709171</v>
      </c>
      <c r="AK307">
        <v>-26556</v>
      </c>
      <c r="AL307">
        <v>0</v>
      </c>
      <c r="AM307">
        <v>-26556</v>
      </c>
      <c r="AN307">
        <v>570395</v>
      </c>
      <c r="AO307">
        <v>0</v>
      </c>
      <c r="AP307">
        <v>570395</v>
      </c>
      <c r="AQ307">
        <v>-6138776</v>
      </c>
      <c r="AR307">
        <v>0</v>
      </c>
      <c r="AS307">
        <v>-6138776</v>
      </c>
      <c r="AT307">
        <v>-2974211</v>
      </c>
      <c r="AU307">
        <v>0</v>
      </c>
      <c r="AV307">
        <v>-2974211</v>
      </c>
      <c r="AW307">
        <v>-90234</v>
      </c>
      <c r="AX307">
        <v>0</v>
      </c>
      <c r="AY307">
        <v>-90234</v>
      </c>
      <c r="AZ307">
        <v>-35319</v>
      </c>
      <c r="BA307">
        <v>0</v>
      </c>
      <c r="BB307">
        <v>-35319</v>
      </c>
      <c r="BC307">
        <v>-9238540</v>
      </c>
      <c r="BD307">
        <v>0</v>
      </c>
      <c r="BE307">
        <v>-2049740</v>
      </c>
      <c r="BF307">
        <v>0</v>
      </c>
      <c r="BG307">
        <v>-11288280</v>
      </c>
      <c r="BH307">
        <v>0</v>
      </c>
      <c r="BI307">
        <v>-11288280</v>
      </c>
      <c r="BJ307">
        <v>-10000</v>
      </c>
      <c r="BK307">
        <v>0</v>
      </c>
      <c r="BL307">
        <v>-10000</v>
      </c>
      <c r="BM307">
        <v>-334044</v>
      </c>
      <c r="BN307">
        <v>0</v>
      </c>
      <c r="BO307">
        <v>-334044</v>
      </c>
      <c r="BP307">
        <v>-344044</v>
      </c>
      <c r="BQ307">
        <v>0</v>
      </c>
      <c r="BR307">
        <v>-277936</v>
      </c>
      <c r="BS307">
        <v>0</v>
      </c>
      <c r="BT307">
        <v>-621980</v>
      </c>
      <c r="BU307">
        <v>0</v>
      </c>
      <c r="BV307">
        <v>-621980</v>
      </c>
      <c r="BW307">
        <v>-82681</v>
      </c>
      <c r="BX307">
        <v>0</v>
      </c>
      <c r="BY307">
        <v>-82681</v>
      </c>
      <c r="BZ307">
        <v>-10229</v>
      </c>
      <c r="CA307">
        <v>0</v>
      </c>
      <c r="CB307">
        <v>-10229</v>
      </c>
      <c r="CC307">
        <v>0</v>
      </c>
      <c r="CD307">
        <v>0</v>
      </c>
      <c r="CE307">
        <v>0</v>
      </c>
      <c r="CF307">
        <v>0</v>
      </c>
      <c r="CG307">
        <v>0</v>
      </c>
      <c r="CH307">
        <v>0</v>
      </c>
      <c r="CI307">
        <v>-10000</v>
      </c>
      <c r="CJ307">
        <v>0</v>
      </c>
      <c r="CK307">
        <v>-10000</v>
      </c>
      <c r="CL307">
        <v>-10000</v>
      </c>
      <c r="CM307">
        <v>0</v>
      </c>
      <c r="CN307">
        <v>-10000</v>
      </c>
      <c r="CO307">
        <v>0</v>
      </c>
      <c r="CP307">
        <v>0</v>
      </c>
      <c r="CQ307">
        <v>-112910</v>
      </c>
      <c r="CR307">
        <v>0</v>
      </c>
      <c r="CS307">
        <v>0</v>
      </c>
      <c r="CT307">
        <v>0</v>
      </c>
      <c r="CU307">
        <v>-112910</v>
      </c>
      <c r="CV307">
        <v>0</v>
      </c>
      <c r="CW307">
        <v>-112910</v>
      </c>
      <c r="CX307">
        <v>0</v>
      </c>
      <c r="CY307">
        <v>0</v>
      </c>
      <c r="CZ307">
        <v>0</v>
      </c>
      <c r="DA307">
        <v>-3806</v>
      </c>
      <c r="DB307">
        <v>0</v>
      </c>
      <c r="DC307">
        <v>-3806</v>
      </c>
      <c r="DD307">
        <v>-35319</v>
      </c>
      <c r="DE307">
        <v>0</v>
      </c>
      <c r="DF307">
        <v>-35319</v>
      </c>
      <c r="DG307">
        <v>0</v>
      </c>
      <c r="DH307">
        <v>0</v>
      </c>
      <c r="DI307">
        <v>0</v>
      </c>
      <c r="DJ307">
        <v>-39125</v>
      </c>
      <c r="DK307">
        <v>0</v>
      </c>
      <c r="DL307">
        <v>0</v>
      </c>
      <c r="DM307">
        <v>0</v>
      </c>
      <c r="DN307">
        <v>-39125</v>
      </c>
      <c r="DO307">
        <v>0</v>
      </c>
      <c r="DP307">
        <v>-39125</v>
      </c>
      <c r="DQ307">
        <v>28636500</v>
      </c>
      <c r="DR307">
        <v>0</v>
      </c>
      <c r="DS307">
        <v>28636500</v>
      </c>
    </row>
    <row r="308" spans="1:123" ht="12.75" x14ac:dyDescent="0.2">
      <c r="A308" s="468">
        <v>301</v>
      </c>
      <c r="B308" s="473" t="s">
        <v>475</v>
      </c>
      <c r="C308" s="403" t="s">
        <v>897</v>
      </c>
      <c r="D308" s="474" t="s">
        <v>900</v>
      </c>
      <c r="E308" s="480" t="s">
        <v>474</v>
      </c>
      <c r="F308" t="s">
        <v>926</v>
      </c>
      <c r="G308">
        <v>70802352</v>
      </c>
      <c r="H308">
        <v>0</v>
      </c>
      <c r="I308">
        <v>70802352</v>
      </c>
      <c r="J308">
        <v>46.6</v>
      </c>
      <c r="K308">
        <v>32993896</v>
      </c>
      <c r="L308">
        <v>0</v>
      </c>
      <c r="M308">
        <v>0</v>
      </c>
      <c r="N308">
        <v>0</v>
      </c>
      <c r="O308">
        <v>32993896</v>
      </c>
      <c r="P308">
        <v>0</v>
      </c>
      <c r="Q308">
        <v>32993896</v>
      </c>
      <c r="R308">
        <v>-479447</v>
      </c>
      <c r="S308">
        <v>0</v>
      </c>
      <c r="T308">
        <v>-479447</v>
      </c>
      <c r="U308">
        <v>1455059</v>
      </c>
      <c r="V308">
        <v>0</v>
      </c>
      <c r="W308">
        <v>1455059</v>
      </c>
      <c r="X308">
        <v>975612</v>
      </c>
      <c r="Y308">
        <v>0</v>
      </c>
      <c r="Z308">
        <v>0</v>
      </c>
      <c r="AA308">
        <v>0</v>
      </c>
      <c r="AB308">
        <v>975612</v>
      </c>
      <c r="AC308">
        <v>0</v>
      </c>
      <c r="AD308">
        <v>975612</v>
      </c>
      <c r="AE308">
        <v>-975612</v>
      </c>
      <c r="AF308">
        <v>0</v>
      </c>
      <c r="AG308">
        <v>-975612</v>
      </c>
      <c r="AH308">
        <v>-3428498</v>
      </c>
      <c r="AI308">
        <v>0</v>
      </c>
      <c r="AJ308">
        <v>-3428498</v>
      </c>
      <c r="AK308">
        <v>0</v>
      </c>
      <c r="AL308">
        <v>0</v>
      </c>
      <c r="AM308">
        <v>0</v>
      </c>
      <c r="AN308">
        <v>629607</v>
      </c>
      <c r="AO308">
        <v>0</v>
      </c>
      <c r="AP308">
        <v>629607</v>
      </c>
      <c r="AQ308">
        <v>-2798891</v>
      </c>
      <c r="AR308">
        <v>0</v>
      </c>
      <c r="AS308">
        <v>-2798891</v>
      </c>
      <c r="AT308">
        <v>-1171596</v>
      </c>
      <c r="AU308">
        <v>0</v>
      </c>
      <c r="AV308">
        <v>-1171596</v>
      </c>
      <c r="AW308">
        <v>0</v>
      </c>
      <c r="AX308">
        <v>0</v>
      </c>
      <c r="AY308">
        <v>0</v>
      </c>
      <c r="AZ308">
        <v>0</v>
      </c>
      <c r="BA308">
        <v>0</v>
      </c>
      <c r="BB308">
        <v>0</v>
      </c>
      <c r="BC308">
        <v>-3970487</v>
      </c>
      <c r="BD308">
        <v>0</v>
      </c>
      <c r="BE308">
        <v>0</v>
      </c>
      <c r="BF308">
        <v>0</v>
      </c>
      <c r="BG308">
        <v>-3970487</v>
      </c>
      <c r="BH308">
        <v>0</v>
      </c>
      <c r="BI308">
        <v>-3970487</v>
      </c>
      <c r="BJ308">
        <v>0</v>
      </c>
      <c r="BK308">
        <v>0</v>
      </c>
      <c r="BL308">
        <v>0</v>
      </c>
      <c r="BM308">
        <v>-178844</v>
      </c>
      <c r="BN308">
        <v>0</v>
      </c>
      <c r="BO308">
        <v>-178844</v>
      </c>
      <c r="BP308">
        <v>-178844</v>
      </c>
      <c r="BQ308">
        <v>0</v>
      </c>
      <c r="BR308">
        <v>-350000</v>
      </c>
      <c r="BS308">
        <v>0</v>
      </c>
      <c r="BT308">
        <v>-528844</v>
      </c>
      <c r="BU308">
        <v>0</v>
      </c>
      <c r="BV308">
        <v>-528844</v>
      </c>
      <c r="BW308">
        <v>-66594</v>
      </c>
      <c r="BX308">
        <v>0</v>
      </c>
      <c r="BY308">
        <v>-66594</v>
      </c>
      <c r="BZ308">
        <v>-3262</v>
      </c>
      <c r="CA308">
        <v>0</v>
      </c>
      <c r="CB308">
        <v>-3262</v>
      </c>
      <c r="CC308">
        <v>0</v>
      </c>
      <c r="CD308">
        <v>0</v>
      </c>
      <c r="CE308">
        <v>0</v>
      </c>
      <c r="CF308">
        <v>0</v>
      </c>
      <c r="CG308">
        <v>0</v>
      </c>
      <c r="CH308">
        <v>0</v>
      </c>
      <c r="CI308">
        <v>0</v>
      </c>
      <c r="CJ308">
        <v>0</v>
      </c>
      <c r="CK308">
        <v>0</v>
      </c>
      <c r="CL308">
        <v>0</v>
      </c>
      <c r="CM308">
        <v>0</v>
      </c>
      <c r="CN308">
        <v>0</v>
      </c>
      <c r="CO308">
        <v>0</v>
      </c>
      <c r="CP308">
        <v>0</v>
      </c>
      <c r="CQ308">
        <v>-69856</v>
      </c>
      <c r="CR308">
        <v>0</v>
      </c>
      <c r="CS308">
        <v>0</v>
      </c>
      <c r="CT308">
        <v>0</v>
      </c>
      <c r="CU308">
        <v>-69856</v>
      </c>
      <c r="CV308">
        <v>0</v>
      </c>
      <c r="CW308">
        <v>-69856</v>
      </c>
      <c r="CX308">
        <v>0</v>
      </c>
      <c r="CY308">
        <v>0</v>
      </c>
      <c r="CZ308">
        <v>0</v>
      </c>
      <c r="DA308">
        <v>0</v>
      </c>
      <c r="DB308">
        <v>0</v>
      </c>
      <c r="DC308">
        <v>0</v>
      </c>
      <c r="DD308">
        <v>0</v>
      </c>
      <c r="DE308">
        <v>0</v>
      </c>
      <c r="DF308">
        <v>0</v>
      </c>
      <c r="DG308">
        <v>0</v>
      </c>
      <c r="DH308">
        <v>0</v>
      </c>
      <c r="DI308">
        <v>0</v>
      </c>
      <c r="DJ308">
        <v>0</v>
      </c>
      <c r="DK308">
        <v>0</v>
      </c>
      <c r="DL308">
        <v>0</v>
      </c>
      <c r="DM308">
        <v>0</v>
      </c>
      <c r="DN308">
        <v>0</v>
      </c>
      <c r="DO308">
        <v>0</v>
      </c>
      <c r="DP308">
        <v>0</v>
      </c>
      <c r="DQ308">
        <v>29400321</v>
      </c>
      <c r="DR308">
        <v>0</v>
      </c>
      <c r="DS308">
        <v>29400321</v>
      </c>
    </row>
    <row r="309" spans="1:123" ht="12.75" x14ac:dyDescent="0.2">
      <c r="A309" s="468">
        <v>302</v>
      </c>
      <c r="B309" s="473" t="s">
        <v>477</v>
      </c>
      <c r="C309" s="403" t="s">
        <v>897</v>
      </c>
      <c r="D309" s="474" t="s">
        <v>901</v>
      </c>
      <c r="E309" s="480" t="s">
        <v>476</v>
      </c>
      <c r="F309" t="s">
        <v>926</v>
      </c>
      <c r="G309">
        <v>148178978</v>
      </c>
      <c r="H309">
        <v>0</v>
      </c>
      <c r="I309">
        <v>148178978</v>
      </c>
      <c r="J309">
        <v>46.6</v>
      </c>
      <c r="K309">
        <v>69051404</v>
      </c>
      <c r="L309">
        <v>0</v>
      </c>
      <c r="M309">
        <v>0</v>
      </c>
      <c r="N309">
        <v>0</v>
      </c>
      <c r="O309">
        <v>69051404</v>
      </c>
      <c r="P309">
        <v>0</v>
      </c>
      <c r="Q309">
        <v>69051404</v>
      </c>
      <c r="R309">
        <v>-1643168</v>
      </c>
      <c r="S309">
        <v>0</v>
      </c>
      <c r="T309">
        <v>-1643168</v>
      </c>
      <c r="U309">
        <v>2156264</v>
      </c>
      <c r="V309">
        <v>0</v>
      </c>
      <c r="W309">
        <v>2156264</v>
      </c>
      <c r="X309">
        <v>513096</v>
      </c>
      <c r="Y309">
        <v>0</v>
      </c>
      <c r="Z309">
        <v>0</v>
      </c>
      <c r="AA309">
        <v>0</v>
      </c>
      <c r="AB309">
        <v>513096</v>
      </c>
      <c r="AC309">
        <v>0</v>
      </c>
      <c r="AD309">
        <v>513096</v>
      </c>
      <c r="AE309">
        <v>-513096</v>
      </c>
      <c r="AF309">
        <v>0</v>
      </c>
      <c r="AG309">
        <v>-513096</v>
      </c>
      <c r="AH309">
        <v>-1662668</v>
      </c>
      <c r="AI309">
        <v>0</v>
      </c>
      <c r="AJ309">
        <v>-1662668</v>
      </c>
      <c r="AK309">
        <v>0</v>
      </c>
      <c r="AL309">
        <v>0</v>
      </c>
      <c r="AM309">
        <v>0</v>
      </c>
      <c r="AN309">
        <v>1564022</v>
      </c>
      <c r="AO309">
        <v>0</v>
      </c>
      <c r="AP309">
        <v>1564022</v>
      </c>
      <c r="AQ309">
        <v>-98646</v>
      </c>
      <c r="AR309">
        <v>0</v>
      </c>
      <c r="AS309">
        <v>-98646</v>
      </c>
      <c r="AT309">
        <v>-6449153</v>
      </c>
      <c r="AU309">
        <v>0</v>
      </c>
      <c r="AV309">
        <v>-6449153</v>
      </c>
      <c r="AW309">
        <v>-43584</v>
      </c>
      <c r="AX309">
        <v>0</v>
      </c>
      <c r="AY309">
        <v>-43584</v>
      </c>
      <c r="AZ309">
        <v>0</v>
      </c>
      <c r="BA309">
        <v>0</v>
      </c>
      <c r="BB309">
        <v>0</v>
      </c>
      <c r="BC309">
        <v>-6591383</v>
      </c>
      <c r="BD309">
        <v>0</v>
      </c>
      <c r="BE309">
        <v>-197741</v>
      </c>
      <c r="BF309">
        <v>0</v>
      </c>
      <c r="BG309">
        <v>-6789124</v>
      </c>
      <c r="BH309">
        <v>0</v>
      </c>
      <c r="BI309">
        <v>-6789124</v>
      </c>
      <c r="BJ309">
        <v>-125087</v>
      </c>
      <c r="BK309">
        <v>0</v>
      </c>
      <c r="BL309">
        <v>-125087</v>
      </c>
      <c r="BM309">
        <v>-1527344</v>
      </c>
      <c r="BN309">
        <v>0</v>
      </c>
      <c r="BO309">
        <v>-1527344</v>
      </c>
      <c r="BP309">
        <v>-1652431</v>
      </c>
      <c r="BQ309">
        <v>0</v>
      </c>
      <c r="BR309">
        <v>-194815</v>
      </c>
      <c r="BS309">
        <v>0</v>
      </c>
      <c r="BT309">
        <v>-1847246</v>
      </c>
      <c r="BU309">
        <v>0</v>
      </c>
      <c r="BV309">
        <v>-1847246</v>
      </c>
      <c r="BW309">
        <v>-211841</v>
      </c>
      <c r="BX309">
        <v>0</v>
      </c>
      <c r="BY309">
        <v>-211841</v>
      </c>
      <c r="BZ309">
        <v>-46966</v>
      </c>
      <c r="CA309">
        <v>0</v>
      </c>
      <c r="CB309">
        <v>-46966</v>
      </c>
      <c r="CC309">
        <v>-5061</v>
      </c>
      <c r="CD309">
        <v>0</v>
      </c>
      <c r="CE309">
        <v>-5061</v>
      </c>
      <c r="CF309">
        <v>0</v>
      </c>
      <c r="CG309">
        <v>0</v>
      </c>
      <c r="CH309">
        <v>0</v>
      </c>
      <c r="CI309">
        <v>0</v>
      </c>
      <c r="CJ309">
        <v>0</v>
      </c>
      <c r="CK309">
        <v>0</v>
      </c>
      <c r="CL309">
        <v>0</v>
      </c>
      <c r="CM309">
        <v>0</v>
      </c>
      <c r="CN309">
        <v>0</v>
      </c>
      <c r="CO309">
        <v>0</v>
      </c>
      <c r="CP309">
        <v>0</v>
      </c>
      <c r="CQ309">
        <v>-263868</v>
      </c>
      <c r="CR309">
        <v>0</v>
      </c>
      <c r="CS309">
        <v>-2639</v>
      </c>
      <c r="CT309">
        <v>0</v>
      </c>
      <c r="CU309">
        <v>-266507</v>
      </c>
      <c r="CV309">
        <v>0</v>
      </c>
      <c r="CW309">
        <v>-266507</v>
      </c>
      <c r="CX309">
        <v>0</v>
      </c>
      <c r="CY309">
        <v>0</v>
      </c>
      <c r="CZ309">
        <v>0</v>
      </c>
      <c r="DA309">
        <v>-17843</v>
      </c>
      <c r="DB309">
        <v>0</v>
      </c>
      <c r="DC309">
        <v>-17843</v>
      </c>
      <c r="DD309">
        <v>0</v>
      </c>
      <c r="DE309">
        <v>0</v>
      </c>
      <c r="DF309">
        <v>0</v>
      </c>
      <c r="DG309">
        <v>-1500</v>
      </c>
      <c r="DH309">
        <v>0</v>
      </c>
      <c r="DI309">
        <v>-1500</v>
      </c>
      <c r="DJ309">
        <v>-19343</v>
      </c>
      <c r="DK309">
        <v>0</v>
      </c>
      <c r="DL309">
        <v>0</v>
      </c>
      <c r="DM309">
        <v>0</v>
      </c>
      <c r="DN309">
        <v>-19343</v>
      </c>
      <c r="DO309">
        <v>0</v>
      </c>
      <c r="DP309">
        <v>-19343</v>
      </c>
      <c r="DQ309">
        <v>60642280</v>
      </c>
      <c r="DR309">
        <v>0</v>
      </c>
      <c r="DS309">
        <v>60642280</v>
      </c>
    </row>
    <row r="310" spans="1:123" ht="12.75" x14ac:dyDescent="0.2">
      <c r="A310" s="468">
        <v>303</v>
      </c>
      <c r="B310" s="473" t="s">
        <v>478</v>
      </c>
      <c r="C310" s="403" t="s">
        <v>529</v>
      </c>
      <c r="D310" s="474" t="s">
        <v>898</v>
      </c>
      <c r="E310" s="480" t="s">
        <v>534</v>
      </c>
      <c r="F310" t="s">
        <v>926</v>
      </c>
      <c r="G310">
        <v>206484875</v>
      </c>
      <c r="H310">
        <v>0</v>
      </c>
      <c r="I310">
        <v>206484875</v>
      </c>
      <c r="J310">
        <v>46.6</v>
      </c>
      <c r="K310">
        <v>96221952</v>
      </c>
      <c r="L310">
        <v>0</v>
      </c>
      <c r="M310">
        <v>-1400000</v>
      </c>
      <c r="N310">
        <v>0</v>
      </c>
      <c r="O310">
        <v>94821952</v>
      </c>
      <c r="P310">
        <v>0</v>
      </c>
      <c r="Q310">
        <v>94821952</v>
      </c>
      <c r="R310">
        <v>-4472724</v>
      </c>
      <c r="S310">
        <v>0</v>
      </c>
      <c r="T310">
        <v>-4472724</v>
      </c>
      <c r="U310">
        <v>5492105</v>
      </c>
      <c r="V310">
        <v>0</v>
      </c>
      <c r="W310">
        <v>5492105</v>
      </c>
      <c r="X310">
        <v>1019381</v>
      </c>
      <c r="Y310">
        <v>0</v>
      </c>
      <c r="Z310">
        <v>0</v>
      </c>
      <c r="AA310">
        <v>0</v>
      </c>
      <c r="AB310">
        <v>1019381</v>
      </c>
      <c r="AC310">
        <v>0</v>
      </c>
      <c r="AD310">
        <v>1019381</v>
      </c>
      <c r="AE310">
        <v>-1019381</v>
      </c>
      <c r="AF310">
        <v>0</v>
      </c>
      <c r="AG310">
        <v>-1019381</v>
      </c>
      <c r="AH310">
        <v>-3335769</v>
      </c>
      <c r="AI310">
        <v>0</v>
      </c>
      <c r="AJ310">
        <v>-3335769</v>
      </c>
      <c r="AK310">
        <v>-15714</v>
      </c>
      <c r="AL310">
        <v>0</v>
      </c>
      <c r="AM310">
        <v>-15714</v>
      </c>
      <c r="AN310">
        <v>1951374</v>
      </c>
      <c r="AO310">
        <v>0</v>
      </c>
      <c r="AP310">
        <v>1951374</v>
      </c>
      <c r="AQ310">
        <v>-1384395</v>
      </c>
      <c r="AR310">
        <v>0</v>
      </c>
      <c r="AS310">
        <v>-1384395</v>
      </c>
      <c r="AT310">
        <v>-4587904</v>
      </c>
      <c r="AU310">
        <v>0</v>
      </c>
      <c r="AV310">
        <v>-4587904</v>
      </c>
      <c r="AW310">
        <v>-70731</v>
      </c>
      <c r="AX310">
        <v>0</v>
      </c>
      <c r="AY310">
        <v>-70731</v>
      </c>
      <c r="AZ310">
        <v>-22168</v>
      </c>
      <c r="BA310">
        <v>0</v>
      </c>
      <c r="BB310">
        <v>-22168</v>
      </c>
      <c r="BC310">
        <v>-6065198</v>
      </c>
      <c r="BD310">
        <v>0</v>
      </c>
      <c r="BE310">
        <v>0</v>
      </c>
      <c r="BF310">
        <v>0</v>
      </c>
      <c r="BG310">
        <v>-6065198</v>
      </c>
      <c r="BH310">
        <v>0</v>
      </c>
      <c r="BI310">
        <v>-6065198</v>
      </c>
      <c r="BJ310">
        <v>0</v>
      </c>
      <c r="BK310">
        <v>0</v>
      </c>
      <c r="BL310">
        <v>0</v>
      </c>
      <c r="BM310">
        <v>-969071</v>
      </c>
      <c r="BN310">
        <v>0</v>
      </c>
      <c r="BO310">
        <v>-969071</v>
      </c>
      <c r="BP310">
        <v>-969071</v>
      </c>
      <c r="BQ310">
        <v>0</v>
      </c>
      <c r="BR310">
        <v>0</v>
      </c>
      <c r="BS310">
        <v>0</v>
      </c>
      <c r="BT310">
        <v>-969071</v>
      </c>
      <c r="BU310">
        <v>0</v>
      </c>
      <c r="BV310">
        <v>-969071</v>
      </c>
      <c r="BW310">
        <v>-41992</v>
      </c>
      <c r="BX310">
        <v>0</v>
      </c>
      <c r="BY310">
        <v>-41992</v>
      </c>
      <c r="BZ310">
        <v>-30938</v>
      </c>
      <c r="CA310">
        <v>0</v>
      </c>
      <c r="CB310">
        <v>-30938</v>
      </c>
      <c r="CC310">
        <v>-5643</v>
      </c>
      <c r="CD310">
        <v>0</v>
      </c>
      <c r="CE310">
        <v>-5643</v>
      </c>
      <c r="CF310">
        <v>-7836</v>
      </c>
      <c r="CG310">
        <v>0</v>
      </c>
      <c r="CH310">
        <v>-7836</v>
      </c>
      <c r="CI310">
        <v>-33010</v>
      </c>
      <c r="CJ310">
        <v>0</v>
      </c>
      <c r="CK310">
        <v>-33010</v>
      </c>
      <c r="CL310">
        <v>0</v>
      </c>
      <c r="CM310">
        <v>0</v>
      </c>
      <c r="CN310">
        <v>0</v>
      </c>
      <c r="CO310">
        <v>0</v>
      </c>
      <c r="CP310">
        <v>0</v>
      </c>
      <c r="CQ310">
        <v>-119419</v>
      </c>
      <c r="CR310">
        <v>0</v>
      </c>
      <c r="CS310">
        <v>0</v>
      </c>
      <c r="CT310">
        <v>0</v>
      </c>
      <c r="CU310">
        <v>-119419</v>
      </c>
      <c r="CV310">
        <v>0</v>
      </c>
      <c r="CW310">
        <v>-119419</v>
      </c>
      <c r="CX310">
        <v>0</v>
      </c>
      <c r="CY310">
        <v>0</v>
      </c>
      <c r="CZ310">
        <v>0</v>
      </c>
      <c r="DA310">
        <v>0</v>
      </c>
      <c r="DB310">
        <v>0</v>
      </c>
      <c r="DC310">
        <v>0</v>
      </c>
      <c r="DD310">
        <v>0</v>
      </c>
      <c r="DE310">
        <v>0</v>
      </c>
      <c r="DF310">
        <v>0</v>
      </c>
      <c r="DG310">
        <v>0</v>
      </c>
      <c r="DH310">
        <v>0</v>
      </c>
      <c r="DI310">
        <v>0</v>
      </c>
      <c r="DJ310">
        <v>0</v>
      </c>
      <c r="DK310">
        <v>0</v>
      </c>
      <c r="DL310">
        <v>0</v>
      </c>
      <c r="DM310">
        <v>0</v>
      </c>
      <c r="DN310">
        <v>0</v>
      </c>
      <c r="DO310">
        <v>0</v>
      </c>
      <c r="DP310">
        <v>0</v>
      </c>
      <c r="DQ310">
        <v>88687645</v>
      </c>
      <c r="DR310">
        <v>0</v>
      </c>
      <c r="DS310">
        <v>88687645</v>
      </c>
    </row>
    <row r="311" spans="1:123" ht="12.75" x14ac:dyDescent="0.2">
      <c r="A311" s="468">
        <v>304</v>
      </c>
      <c r="B311" s="473" t="s">
        <v>480</v>
      </c>
      <c r="C311" s="403" t="s">
        <v>897</v>
      </c>
      <c r="D311" s="474" t="s">
        <v>906</v>
      </c>
      <c r="E311" s="480" t="s">
        <v>479</v>
      </c>
      <c r="F311" t="s">
        <v>926</v>
      </c>
      <c r="G311">
        <v>31303464</v>
      </c>
      <c r="H311">
        <v>0</v>
      </c>
      <c r="I311">
        <v>31303464</v>
      </c>
      <c r="J311">
        <v>46.6</v>
      </c>
      <c r="K311">
        <v>14587414</v>
      </c>
      <c r="L311">
        <v>0</v>
      </c>
      <c r="M311">
        <v>0</v>
      </c>
      <c r="N311">
        <v>0</v>
      </c>
      <c r="O311">
        <v>14587414</v>
      </c>
      <c r="P311">
        <v>0</v>
      </c>
      <c r="Q311">
        <v>14587414</v>
      </c>
      <c r="R311">
        <v>-694822</v>
      </c>
      <c r="S311">
        <v>0</v>
      </c>
      <c r="T311">
        <v>-694822</v>
      </c>
      <c r="U311">
        <v>355251</v>
      </c>
      <c r="V311">
        <v>0</v>
      </c>
      <c r="W311">
        <v>355251</v>
      </c>
      <c r="X311">
        <v>-339571</v>
      </c>
      <c r="Y311">
        <v>0</v>
      </c>
      <c r="Z311">
        <v>0</v>
      </c>
      <c r="AA311">
        <v>0</v>
      </c>
      <c r="AB311">
        <v>-339571</v>
      </c>
      <c r="AC311">
        <v>0</v>
      </c>
      <c r="AD311">
        <v>-339571</v>
      </c>
      <c r="AE311">
        <v>339571</v>
      </c>
      <c r="AF311">
        <v>0</v>
      </c>
      <c r="AG311">
        <v>339571</v>
      </c>
      <c r="AH311">
        <v>-2217361</v>
      </c>
      <c r="AI311">
        <v>0</v>
      </c>
      <c r="AJ311">
        <v>-2217361</v>
      </c>
      <c r="AK311">
        <v>0</v>
      </c>
      <c r="AL311">
        <v>0</v>
      </c>
      <c r="AM311">
        <v>0</v>
      </c>
      <c r="AN311">
        <v>197445</v>
      </c>
      <c r="AO311">
        <v>0</v>
      </c>
      <c r="AP311">
        <v>197445</v>
      </c>
      <c r="AQ311">
        <v>-2019916</v>
      </c>
      <c r="AR311">
        <v>0</v>
      </c>
      <c r="AS311">
        <v>-2019916</v>
      </c>
      <c r="AT311">
        <v>-911209</v>
      </c>
      <c r="AU311">
        <v>0</v>
      </c>
      <c r="AV311">
        <v>-911209</v>
      </c>
      <c r="AW311">
        <v>-66156</v>
      </c>
      <c r="AX311">
        <v>0</v>
      </c>
      <c r="AY311">
        <v>-66156</v>
      </c>
      <c r="AZ311">
        <v>-44736</v>
      </c>
      <c r="BA311">
        <v>0</v>
      </c>
      <c r="BB311">
        <v>-44736</v>
      </c>
      <c r="BC311">
        <v>-3042017</v>
      </c>
      <c r="BD311">
        <v>0</v>
      </c>
      <c r="BE311">
        <v>0</v>
      </c>
      <c r="BF311">
        <v>0</v>
      </c>
      <c r="BG311">
        <v>-3042017</v>
      </c>
      <c r="BH311">
        <v>0</v>
      </c>
      <c r="BI311">
        <v>-3042017</v>
      </c>
      <c r="BJ311">
        <v>-20000</v>
      </c>
      <c r="BK311">
        <v>0</v>
      </c>
      <c r="BL311">
        <v>-20000</v>
      </c>
      <c r="BM311">
        <v>-253272</v>
      </c>
      <c r="BN311">
        <v>0</v>
      </c>
      <c r="BO311">
        <v>-253272</v>
      </c>
      <c r="BP311">
        <v>-273272</v>
      </c>
      <c r="BQ311">
        <v>0</v>
      </c>
      <c r="BR311">
        <v>0</v>
      </c>
      <c r="BS311">
        <v>0</v>
      </c>
      <c r="BT311">
        <v>-273272</v>
      </c>
      <c r="BU311">
        <v>0</v>
      </c>
      <c r="BV311">
        <v>-273272</v>
      </c>
      <c r="BW311">
        <v>-55000</v>
      </c>
      <c r="BX311">
        <v>0</v>
      </c>
      <c r="BY311">
        <v>-55000</v>
      </c>
      <c r="BZ311">
        <v>-25000</v>
      </c>
      <c r="CA311">
        <v>0</v>
      </c>
      <c r="CB311">
        <v>-25000</v>
      </c>
      <c r="CC311">
        <v>-6200</v>
      </c>
      <c r="CD311">
        <v>0</v>
      </c>
      <c r="CE311">
        <v>-6200</v>
      </c>
      <c r="CF311">
        <v>0</v>
      </c>
      <c r="CG311">
        <v>0</v>
      </c>
      <c r="CH311">
        <v>0</v>
      </c>
      <c r="CI311">
        <v>0</v>
      </c>
      <c r="CJ311">
        <v>0</v>
      </c>
      <c r="CK311">
        <v>0</v>
      </c>
      <c r="CL311">
        <v>0</v>
      </c>
      <c r="CM311">
        <v>0</v>
      </c>
      <c r="CN311">
        <v>0</v>
      </c>
      <c r="CO311">
        <v>0</v>
      </c>
      <c r="CP311">
        <v>0</v>
      </c>
      <c r="CQ311">
        <v>-86200</v>
      </c>
      <c r="CR311">
        <v>0</v>
      </c>
      <c r="CS311">
        <v>0</v>
      </c>
      <c r="CT311">
        <v>0</v>
      </c>
      <c r="CU311">
        <v>-86200</v>
      </c>
      <c r="CV311">
        <v>0</v>
      </c>
      <c r="CW311">
        <v>-86200</v>
      </c>
      <c r="CX311">
        <v>-2000</v>
      </c>
      <c r="CY311">
        <v>0</v>
      </c>
      <c r="CZ311">
        <v>-2000</v>
      </c>
      <c r="DA311">
        <v>0</v>
      </c>
      <c r="DB311">
        <v>0</v>
      </c>
      <c r="DC311">
        <v>0</v>
      </c>
      <c r="DD311">
        <v>-44736</v>
      </c>
      <c r="DE311">
        <v>0</v>
      </c>
      <c r="DF311">
        <v>-44736</v>
      </c>
      <c r="DG311">
        <v>0</v>
      </c>
      <c r="DH311">
        <v>0</v>
      </c>
      <c r="DI311">
        <v>0</v>
      </c>
      <c r="DJ311">
        <v>-46736</v>
      </c>
      <c r="DK311">
        <v>0</v>
      </c>
      <c r="DL311">
        <v>0</v>
      </c>
      <c r="DM311">
        <v>0</v>
      </c>
      <c r="DN311">
        <v>-46736</v>
      </c>
      <c r="DO311">
        <v>0</v>
      </c>
      <c r="DP311">
        <v>-46736</v>
      </c>
      <c r="DQ311">
        <v>10799618</v>
      </c>
      <c r="DR311">
        <v>0</v>
      </c>
      <c r="DS311">
        <v>10799618</v>
      </c>
    </row>
    <row r="312" spans="1:123" ht="12.75" x14ac:dyDescent="0.2">
      <c r="A312" s="468">
        <v>305</v>
      </c>
      <c r="B312" s="473" t="s">
        <v>482</v>
      </c>
      <c r="C312" s="403" t="s">
        <v>897</v>
      </c>
      <c r="D312" s="474" t="s">
        <v>906</v>
      </c>
      <c r="E312" s="480" t="s">
        <v>481</v>
      </c>
      <c r="F312" t="s">
        <v>926</v>
      </c>
      <c r="G312">
        <v>93419486</v>
      </c>
      <c r="H312">
        <v>0</v>
      </c>
      <c r="I312">
        <v>93419486</v>
      </c>
      <c r="J312">
        <v>46.6</v>
      </c>
      <c r="K312">
        <v>43533480</v>
      </c>
      <c r="L312">
        <v>0</v>
      </c>
      <c r="M312">
        <v>-738643</v>
      </c>
      <c r="N312">
        <v>0</v>
      </c>
      <c r="O312">
        <v>42794837</v>
      </c>
      <c r="P312">
        <v>0</v>
      </c>
      <c r="Q312">
        <v>42794837</v>
      </c>
      <c r="R312">
        <v>-2512264</v>
      </c>
      <c r="S312">
        <v>0</v>
      </c>
      <c r="T312">
        <v>-2512264</v>
      </c>
      <c r="U312">
        <v>807348</v>
      </c>
      <c r="V312">
        <v>0</v>
      </c>
      <c r="W312">
        <v>807348</v>
      </c>
      <c r="X312">
        <v>-1704916</v>
      </c>
      <c r="Y312">
        <v>0</v>
      </c>
      <c r="Z312">
        <v>0</v>
      </c>
      <c r="AA312">
        <v>0</v>
      </c>
      <c r="AB312">
        <v>-1704916</v>
      </c>
      <c r="AC312">
        <v>0</v>
      </c>
      <c r="AD312">
        <v>-1704916</v>
      </c>
      <c r="AE312">
        <v>1704916</v>
      </c>
      <c r="AF312">
        <v>0</v>
      </c>
      <c r="AG312">
        <v>1704916</v>
      </c>
      <c r="AH312">
        <v>-5182324</v>
      </c>
      <c r="AI312">
        <v>0</v>
      </c>
      <c r="AJ312">
        <v>-5182324</v>
      </c>
      <c r="AK312">
        <v>-10686</v>
      </c>
      <c r="AL312">
        <v>0</v>
      </c>
      <c r="AM312">
        <v>-10686</v>
      </c>
      <c r="AN312">
        <v>647825</v>
      </c>
      <c r="AO312">
        <v>0</v>
      </c>
      <c r="AP312">
        <v>647825</v>
      </c>
      <c r="AQ312">
        <v>-4534499</v>
      </c>
      <c r="AR312">
        <v>0</v>
      </c>
      <c r="AS312">
        <v>-4534499</v>
      </c>
      <c r="AT312">
        <v>-3430296</v>
      </c>
      <c r="AU312">
        <v>0</v>
      </c>
      <c r="AV312">
        <v>-3430296</v>
      </c>
      <c r="AW312">
        <v>-95970</v>
      </c>
      <c r="AX312">
        <v>0</v>
      </c>
      <c r="AY312">
        <v>-95970</v>
      </c>
      <c r="AZ312">
        <v>-59195</v>
      </c>
      <c r="BA312">
        <v>0</v>
      </c>
      <c r="BB312">
        <v>-59195</v>
      </c>
      <c r="BC312">
        <v>-8119960</v>
      </c>
      <c r="BD312">
        <v>0</v>
      </c>
      <c r="BE312">
        <v>0</v>
      </c>
      <c r="BF312">
        <v>0</v>
      </c>
      <c r="BG312">
        <v>-8119960</v>
      </c>
      <c r="BH312">
        <v>0</v>
      </c>
      <c r="BI312">
        <v>-8119960</v>
      </c>
      <c r="BJ312">
        <v>0</v>
      </c>
      <c r="BK312">
        <v>0</v>
      </c>
      <c r="BL312">
        <v>0</v>
      </c>
      <c r="BM312">
        <v>-838005</v>
      </c>
      <c r="BN312">
        <v>0</v>
      </c>
      <c r="BO312">
        <v>-838005</v>
      </c>
      <c r="BP312">
        <v>-838005</v>
      </c>
      <c r="BQ312">
        <v>0</v>
      </c>
      <c r="BR312">
        <v>0</v>
      </c>
      <c r="BS312">
        <v>0</v>
      </c>
      <c r="BT312">
        <v>-838005</v>
      </c>
      <c r="BU312">
        <v>0</v>
      </c>
      <c r="BV312">
        <v>-838005</v>
      </c>
      <c r="BW312">
        <v>-161900</v>
      </c>
      <c r="BX312">
        <v>0</v>
      </c>
      <c r="BY312">
        <v>-161900</v>
      </c>
      <c r="BZ312">
        <v>0</v>
      </c>
      <c r="CA312">
        <v>0</v>
      </c>
      <c r="CB312">
        <v>0</v>
      </c>
      <c r="CC312">
        <v>-1344</v>
      </c>
      <c r="CD312">
        <v>0</v>
      </c>
      <c r="CE312">
        <v>-1344</v>
      </c>
      <c r="CF312">
        <v>-23639</v>
      </c>
      <c r="CG312">
        <v>0</v>
      </c>
      <c r="CH312">
        <v>-23639</v>
      </c>
      <c r="CI312">
        <v>0</v>
      </c>
      <c r="CJ312">
        <v>0</v>
      </c>
      <c r="CK312">
        <v>0</v>
      </c>
      <c r="CL312">
        <v>0</v>
      </c>
      <c r="CM312">
        <v>0</v>
      </c>
      <c r="CN312">
        <v>0</v>
      </c>
      <c r="CO312">
        <v>0</v>
      </c>
      <c r="CP312">
        <v>0</v>
      </c>
      <c r="CQ312">
        <v>-186883</v>
      </c>
      <c r="CR312">
        <v>0</v>
      </c>
      <c r="CS312">
        <v>0</v>
      </c>
      <c r="CT312">
        <v>0</v>
      </c>
      <c r="CU312">
        <v>-186883</v>
      </c>
      <c r="CV312">
        <v>0</v>
      </c>
      <c r="CW312">
        <v>-186883</v>
      </c>
      <c r="CX312">
        <v>-248674</v>
      </c>
      <c r="CY312">
        <v>0</v>
      </c>
      <c r="CZ312">
        <v>-248674</v>
      </c>
      <c r="DA312">
        <v>-7737</v>
      </c>
      <c r="DB312">
        <v>0</v>
      </c>
      <c r="DC312">
        <v>-7737</v>
      </c>
      <c r="DD312">
        <v>-35556</v>
      </c>
      <c r="DE312">
        <v>0</v>
      </c>
      <c r="DF312">
        <v>-35556</v>
      </c>
      <c r="DG312">
        <v>0</v>
      </c>
      <c r="DH312">
        <v>0</v>
      </c>
      <c r="DI312">
        <v>0</v>
      </c>
      <c r="DJ312">
        <v>-291967</v>
      </c>
      <c r="DK312">
        <v>0</v>
      </c>
      <c r="DL312">
        <v>0</v>
      </c>
      <c r="DM312">
        <v>0</v>
      </c>
      <c r="DN312">
        <v>-291967</v>
      </c>
      <c r="DO312">
        <v>0</v>
      </c>
      <c r="DP312">
        <v>-291967</v>
      </c>
      <c r="DQ312">
        <v>31653106</v>
      </c>
      <c r="DR312">
        <v>0</v>
      </c>
      <c r="DS312">
        <v>31653106</v>
      </c>
    </row>
    <row r="313" spans="1:123" ht="12.75" x14ac:dyDescent="0.2">
      <c r="A313" s="468">
        <v>306</v>
      </c>
      <c r="B313" s="473" t="s">
        <v>484</v>
      </c>
      <c r="C313" s="403" t="s">
        <v>897</v>
      </c>
      <c r="D313" s="474" t="s">
        <v>899</v>
      </c>
      <c r="E313" s="480" t="s">
        <v>483</v>
      </c>
      <c r="F313" t="s">
        <v>926</v>
      </c>
      <c r="G313">
        <v>81472326</v>
      </c>
      <c r="H313">
        <v>0</v>
      </c>
      <c r="I313">
        <v>81472326</v>
      </c>
      <c r="J313">
        <v>46.6</v>
      </c>
      <c r="K313">
        <v>37966104</v>
      </c>
      <c r="L313">
        <v>0</v>
      </c>
      <c r="M313">
        <v>-22345</v>
      </c>
      <c r="N313">
        <v>0</v>
      </c>
      <c r="O313">
        <v>37943759</v>
      </c>
      <c r="P313">
        <v>0</v>
      </c>
      <c r="Q313">
        <v>37943759</v>
      </c>
      <c r="R313">
        <v>-867262</v>
      </c>
      <c r="S313">
        <v>0</v>
      </c>
      <c r="T313">
        <v>-867262</v>
      </c>
      <c r="U313">
        <v>2787662</v>
      </c>
      <c r="V313">
        <v>0</v>
      </c>
      <c r="W313">
        <v>2787662</v>
      </c>
      <c r="X313">
        <v>1920400</v>
      </c>
      <c r="Y313">
        <v>0</v>
      </c>
      <c r="Z313">
        <v>0</v>
      </c>
      <c r="AA313">
        <v>0</v>
      </c>
      <c r="AB313">
        <v>1920400</v>
      </c>
      <c r="AC313">
        <v>0</v>
      </c>
      <c r="AD313">
        <v>1920400</v>
      </c>
      <c r="AE313">
        <v>-1920400</v>
      </c>
      <c r="AF313">
        <v>0</v>
      </c>
      <c r="AG313">
        <v>-1920400</v>
      </c>
      <c r="AH313">
        <v>-2780434</v>
      </c>
      <c r="AI313">
        <v>0</v>
      </c>
      <c r="AJ313">
        <v>-2780434</v>
      </c>
      <c r="AK313">
        <v>-10910</v>
      </c>
      <c r="AL313">
        <v>0</v>
      </c>
      <c r="AM313">
        <v>-10910</v>
      </c>
      <c r="AN313">
        <v>696413</v>
      </c>
      <c r="AO313">
        <v>0</v>
      </c>
      <c r="AP313">
        <v>696413</v>
      </c>
      <c r="AQ313">
        <v>-2084021</v>
      </c>
      <c r="AR313">
        <v>0</v>
      </c>
      <c r="AS313">
        <v>-2084021</v>
      </c>
      <c r="AT313">
        <v>-2714848</v>
      </c>
      <c r="AU313">
        <v>0</v>
      </c>
      <c r="AV313">
        <v>-2714848</v>
      </c>
      <c r="AW313">
        <v>0</v>
      </c>
      <c r="AX313">
        <v>0</v>
      </c>
      <c r="AY313">
        <v>0</v>
      </c>
      <c r="AZ313">
        <v>-2517</v>
      </c>
      <c r="BA313">
        <v>0</v>
      </c>
      <c r="BB313">
        <v>-2517</v>
      </c>
      <c r="BC313">
        <v>-4801386</v>
      </c>
      <c r="BD313">
        <v>0</v>
      </c>
      <c r="BE313">
        <v>0</v>
      </c>
      <c r="BF313">
        <v>0</v>
      </c>
      <c r="BG313">
        <v>-4801386</v>
      </c>
      <c r="BH313">
        <v>0</v>
      </c>
      <c r="BI313">
        <v>-4801386</v>
      </c>
      <c r="BJ313">
        <v>-130221</v>
      </c>
      <c r="BK313">
        <v>0</v>
      </c>
      <c r="BL313">
        <v>-130221</v>
      </c>
      <c r="BM313">
        <v>-1224262</v>
      </c>
      <c r="BN313">
        <v>0</v>
      </c>
      <c r="BO313">
        <v>-1224262</v>
      </c>
      <c r="BP313">
        <v>-1354483</v>
      </c>
      <c r="BQ313">
        <v>0</v>
      </c>
      <c r="BR313">
        <v>-500000</v>
      </c>
      <c r="BS313">
        <v>0</v>
      </c>
      <c r="BT313">
        <v>-1854483</v>
      </c>
      <c r="BU313">
        <v>0</v>
      </c>
      <c r="BV313">
        <v>-1854483</v>
      </c>
      <c r="BW313">
        <v>-10552</v>
      </c>
      <c r="BX313">
        <v>0</v>
      </c>
      <c r="BY313">
        <v>-10552</v>
      </c>
      <c r="BZ313">
        <v>-24912</v>
      </c>
      <c r="CA313">
        <v>0</v>
      </c>
      <c r="CB313">
        <v>-24912</v>
      </c>
      <c r="CC313">
        <v>0</v>
      </c>
      <c r="CD313">
        <v>0</v>
      </c>
      <c r="CE313">
        <v>0</v>
      </c>
      <c r="CF313">
        <v>0</v>
      </c>
      <c r="CG313">
        <v>0</v>
      </c>
      <c r="CH313">
        <v>0</v>
      </c>
      <c r="CI313">
        <v>0</v>
      </c>
      <c r="CJ313">
        <v>0</v>
      </c>
      <c r="CK313">
        <v>0</v>
      </c>
      <c r="CL313">
        <v>0</v>
      </c>
      <c r="CM313">
        <v>0</v>
      </c>
      <c r="CN313">
        <v>0</v>
      </c>
      <c r="CO313">
        <v>0</v>
      </c>
      <c r="CP313">
        <v>0</v>
      </c>
      <c r="CQ313">
        <v>-35464</v>
      </c>
      <c r="CR313">
        <v>0</v>
      </c>
      <c r="CS313">
        <v>0</v>
      </c>
      <c r="CT313">
        <v>0</v>
      </c>
      <c r="CU313">
        <v>-35464</v>
      </c>
      <c r="CV313">
        <v>0</v>
      </c>
      <c r="CW313">
        <v>-35464</v>
      </c>
      <c r="CX313">
        <v>0</v>
      </c>
      <c r="CY313">
        <v>0</v>
      </c>
      <c r="CZ313">
        <v>0</v>
      </c>
      <c r="DA313">
        <v>0</v>
      </c>
      <c r="DB313">
        <v>0</v>
      </c>
      <c r="DC313">
        <v>0</v>
      </c>
      <c r="DD313">
        <v>0</v>
      </c>
      <c r="DE313">
        <v>0</v>
      </c>
      <c r="DF313">
        <v>0</v>
      </c>
      <c r="DG313">
        <v>0</v>
      </c>
      <c r="DH313">
        <v>0</v>
      </c>
      <c r="DI313">
        <v>0</v>
      </c>
      <c r="DJ313">
        <v>0</v>
      </c>
      <c r="DK313">
        <v>0</v>
      </c>
      <c r="DL313">
        <v>0</v>
      </c>
      <c r="DM313">
        <v>0</v>
      </c>
      <c r="DN313">
        <v>0</v>
      </c>
      <c r="DO313">
        <v>0</v>
      </c>
      <c r="DP313">
        <v>0</v>
      </c>
      <c r="DQ313">
        <v>33172826</v>
      </c>
      <c r="DR313">
        <v>0</v>
      </c>
      <c r="DS313">
        <v>33172826</v>
      </c>
    </row>
    <row r="314" spans="1:123" ht="12.75" x14ac:dyDescent="0.2">
      <c r="A314" s="468">
        <v>307</v>
      </c>
      <c r="B314" s="473" t="s">
        <v>486</v>
      </c>
      <c r="C314" s="403" t="s">
        <v>897</v>
      </c>
      <c r="D314" s="474" t="s">
        <v>900</v>
      </c>
      <c r="E314" s="480" t="s">
        <v>485</v>
      </c>
      <c r="F314" t="s">
        <v>926</v>
      </c>
      <c r="G314">
        <v>46386155</v>
      </c>
      <c r="H314">
        <v>0</v>
      </c>
      <c r="I314">
        <v>46386155</v>
      </c>
      <c r="J314">
        <v>46.6</v>
      </c>
      <c r="K314">
        <v>21615948</v>
      </c>
      <c r="L314">
        <v>0</v>
      </c>
      <c r="M314">
        <v>0</v>
      </c>
      <c r="N314">
        <v>0</v>
      </c>
      <c r="O314">
        <v>21615948</v>
      </c>
      <c r="P314">
        <v>0</v>
      </c>
      <c r="Q314">
        <v>21615948</v>
      </c>
      <c r="R314">
        <v>-973302</v>
      </c>
      <c r="S314">
        <v>0</v>
      </c>
      <c r="T314">
        <v>-973302</v>
      </c>
      <c r="U314">
        <v>378272</v>
      </c>
      <c r="V314">
        <v>0</v>
      </c>
      <c r="W314">
        <v>378272</v>
      </c>
      <c r="X314">
        <v>-595030</v>
      </c>
      <c r="Y314">
        <v>0</v>
      </c>
      <c r="Z314">
        <v>0</v>
      </c>
      <c r="AA314">
        <v>0</v>
      </c>
      <c r="AB314">
        <v>-595030</v>
      </c>
      <c r="AC314">
        <v>0</v>
      </c>
      <c r="AD314">
        <v>-595030</v>
      </c>
      <c r="AE314">
        <v>595030</v>
      </c>
      <c r="AF314">
        <v>0</v>
      </c>
      <c r="AG314">
        <v>595030</v>
      </c>
      <c r="AH314">
        <v>-2275673</v>
      </c>
      <c r="AI314">
        <v>0</v>
      </c>
      <c r="AJ314">
        <v>-2275673</v>
      </c>
      <c r="AK314">
        <v>-9045</v>
      </c>
      <c r="AL314">
        <v>0</v>
      </c>
      <c r="AM314">
        <v>-9045</v>
      </c>
      <c r="AN314">
        <v>363953</v>
      </c>
      <c r="AO314">
        <v>0</v>
      </c>
      <c r="AP314">
        <v>363953</v>
      </c>
      <c r="AQ314">
        <v>-1911720</v>
      </c>
      <c r="AR314">
        <v>0</v>
      </c>
      <c r="AS314">
        <v>-1911720</v>
      </c>
      <c r="AT314">
        <v>-1543172</v>
      </c>
      <c r="AU314">
        <v>0</v>
      </c>
      <c r="AV314">
        <v>-1543172</v>
      </c>
      <c r="AW314">
        <v>-26834</v>
      </c>
      <c r="AX314">
        <v>0</v>
      </c>
      <c r="AY314">
        <v>-26834</v>
      </c>
      <c r="AZ314">
        <v>-32789</v>
      </c>
      <c r="BA314">
        <v>0</v>
      </c>
      <c r="BB314">
        <v>-32789</v>
      </c>
      <c r="BC314">
        <v>-3514515</v>
      </c>
      <c r="BD314">
        <v>0</v>
      </c>
      <c r="BE314">
        <v>-8730</v>
      </c>
      <c r="BF314">
        <v>0</v>
      </c>
      <c r="BG314">
        <v>-3523245</v>
      </c>
      <c r="BH314">
        <v>0</v>
      </c>
      <c r="BI314">
        <v>-3523245</v>
      </c>
      <c r="BJ314">
        <v>0</v>
      </c>
      <c r="BK314">
        <v>0</v>
      </c>
      <c r="BL314">
        <v>0</v>
      </c>
      <c r="BM314">
        <v>-449490</v>
      </c>
      <c r="BN314">
        <v>0</v>
      </c>
      <c r="BO314">
        <v>-449490</v>
      </c>
      <c r="BP314">
        <v>-449490</v>
      </c>
      <c r="BQ314">
        <v>0</v>
      </c>
      <c r="BR314">
        <v>-197819</v>
      </c>
      <c r="BS314">
        <v>0</v>
      </c>
      <c r="BT314">
        <v>-647309</v>
      </c>
      <c r="BU314">
        <v>0</v>
      </c>
      <c r="BV314">
        <v>-647309</v>
      </c>
      <c r="BW314">
        <v>-27851</v>
      </c>
      <c r="BX314">
        <v>0</v>
      </c>
      <c r="BY314">
        <v>-27851</v>
      </c>
      <c r="BZ314">
        <v>-13211</v>
      </c>
      <c r="CA314">
        <v>0</v>
      </c>
      <c r="CB314">
        <v>-13211</v>
      </c>
      <c r="CC314">
        <v>-1800</v>
      </c>
      <c r="CD314">
        <v>0</v>
      </c>
      <c r="CE314">
        <v>-1800</v>
      </c>
      <c r="CF314">
        <v>0</v>
      </c>
      <c r="CG314">
        <v>0</v>
      </c>
      <c r="CH314">
        <v>0</v>
      </c>
      <c r="CI314">
        <v>0</v>
      </c>
      <c r="CJ314">
        <v>0</v>
      </c>
      <c r="CK314">
        <v>0</v>
      </c>
      <c r="CL314">
        <v>0</v>
      </c>
      <c r="CM314">
        <v>0</v>
      </c>
      <c r="CN314">
        <v>0</v>
      </c>
      <c r="CO314">
        <v>0</v>
      </c>
      <c r="CP314">
        <v>0</v>
      </c>
      <c r="CQ314">
        <v>-42862</v>
      </c>
      <c r="CR314">
        <v>0</v>
      </c>
      <c r="CS314">
        <v>-1000</v>
      </c>
      <c r="CT314">
        <v>0</v>
      </c>
      <c r="CU314">
        <v>-43862</v>
      </c>
      <c r="CV314">
        <v>0</v>
      </c>
      <c r="CW314">
        <v>-43862</v>
      </c>
      <c r="CX314">
        <v>-12613</v>
      </c>
      <c r="CY314">
        <v>0</v>
      </c>
      <c r="CZ314">
        <v>-12613</v>
      </c>
      <c r="DA314">
        <v>-4093</v>
      </c>
      <c r="DB314">
        <v>0</v>
      </c>
      <c r="DC314">
        <v>-4093</v>
      </c>
      <c r="DD314">
        <v>-32789</v>
      </c>
      <c r="DE314">
        <v>0</v>
      </c>
      <c r="DF314">
        <v>-32789</v>
      </c>
      <c r="DG314">
        <v>-3000</v>
      </c>
      <c r="DH314">
        <v>0</v>
      </c>
      <c r="DI314">
        <v>-3000</v>
      </c>
      <c r="DJ314">
        <v>-52495</v>
      </c>
      <c r="DK314">
        <v>0</v>
      </c>
      <c r="DL314">
        <v>-500</v>
      </c>
      <c r="DM314">
        <v>0</v>
      </c>
      <c r="DN314">
        <v>-52995</v>
      </c>
      <c r="DO314">
        <v>0</v>
      </c>
      <c r="DP314">
        <v>-52995</v>
      </c>
      <c r="DQ314">
        <v>16753507</v>
      </c>
      <c r="DR314">
        <v>0</v>
      </c>
      <c r="DS314">
        <v>16753507</v>
      </c>
    </row>
    <row r="315" spans="1:123" ht="12.75" x14ac:dyDescent="0.2">
      <c r="A315" s="468">
        <v>308</v>
      </c>
      <c r="B315" s="473" t="s">
        <v>488</v>
      </c>
      <c r="C315" s="403" t="s">
        <v>897</v>
      </c>
      <c r="D315" s="474" t="s">
        <v>898</v>
      </c>
      <c r="E315" s="480" t="s">
        <v>487</v>
      </c>
      <c r="F315" t="s">
        <v>926</v>
      </c>
      <c r="G315">
        <v>96750187</v>
      </c>
      <c r="H315">
        <v>0</v>
      </c>
      <c r="I315">
        <v>96750187</v>
      </c>
      <c r="J315">
        <v>46.6</v>
      </c>
      <c r="K315">
        <v>45085587</v>
      </c>
      <c r="L315">
        <v>0</v>
      </c>
      <c r="M315">
        <v>281526</v>
      </c>
      <c r="N315">
        <v>0</v>
      </c>
      <c r="O315">
        <v>45367113</v>
      </c>
      <c r="P315">
        <v>0</v>
      </c>
      <c r="Q315">
        <v>45367113</v>
      </c>
      <c r="R315">
        <v>-3315559</v>
      </c>
      <c r="S315">
        <v>0</v>
      </c>
      <c r="T315">
        <v>-3315559</v>
      </c>
      <c r="U315">
        <v>981906</v>
      </c>
      <c r="V315">
        <v>0</v>
      </c>
      <c r="W315">
        <v>981906</v>
      </c>
      <c r="X315">
        <v>-2333653</v>
      </c>
      <c r="Y315">
        <v>0</v>
      </c>
      <c r="Z315">
        <v>0</v>
      </c>
      <c r="AA315">
        <v>0</v>
      </c>
      <c r="AB315">
        <v>-2333653</v>
      </c>
      <c r="AC315">
        <v>0</v>
      </c>
      <c r="AD315">
        <v>-2333653</v>
      </c>
      <c r="AE315">
        <v>2333653</v>
      </c>
      <c r="AF315">
        <v>0</v>
      </c>
      <c r="AG315">
        <v>2333653</v>
      </c>
      <c r="AH315">
        <v>-2715755</v>
      </c>
      <c r="AI315">
        <v>0</v>
      </c>
      <c r="AJ315">
        <v>-2715755</v>
      </c>
      <c r="AK315">
        <v>-17639</v>
      </c>
      <c r="AL315">
        <v>0</v>
      </c>
      <c r="AM315">
        <v>-17639</v>
      </c>
      <c r="AN315">
        <v>782223</v>
      </c>
      <c r="AO315">
        <v>0</v>
      </c>
      <c r="AP315">
        <v>782223</v>
      </c>
      <c r="AQ315">
        <v>-1933532</v>
      </c>
      <c r="AR315">
        <v>0</v>
      </c>
      <c r="AS315">
        <v>-1933532</v>
      </c>
      <c r="AT315">
        <v>-2842450</v>
      </c>
      <c r="AU315">
        <v>0</v>
      </c>
      <c r="AV315">
        <v>-2842450</v>
      </c>
      <c r="AW315">
        <v>-51949</v>
      </c>
      <c r="AX315">
        <v>0</v>
      </c>
      <c r="AY315">
        <v>-51949</v>
      </c>
      <c r="AZ315">
        <v>-31816</v>
      </c>
      <c r="BA315">
        <v>0</v>
      </c>
      <c r="BB315">
        <v>-31816</v>
      </c>
      <c r="BC315">
        <v>-4859747</v>
      </c>
      <c r="BD315">
        <v>0</v>
      </c>
      <c r="BE315">
        <v>-84500</v>
      </c>
      <c r="BF315">
        <v>0</v>
      </c>
      <c r="BG315">
        <v>-4944247</v>
      </c>
      <c r="BH315">
        <v>0</v>
      </c>
      <c r="BI315">
        <v>-4944247</v>
      </c>
      <c r="BJ315">
        <v>0</v>
      </c>
      <c r="BK315">
        <v>0</v>
      </c>
      <c r="BL315">
        <v>0</v>
      </c>
      <c r="BM315">
        <v>-511461</v>
      </c>
      <c r="BN315">
        <v>0</v>
      </c>
      <c r="BO315">
        <v>-511461</v>
      </c>
      <c r="BP315">
        <v>-511461</v>
      </c>
      <c r="BQ315">
        <v>0</v>
      </c>
      <c r="BR315">
        <v>0</v>
      </c>
      <c r="BS315">
        <v>0</v>
      </c>
      <c r="BT315">
        <v>-511461</v>
      </c>
      <c r="BU315">
        <v>0</v>
      </c>
      <c r="BV315">
        <v>-511461</v>
      </c>
      <c r="BW315">
        <v>-78829</v>
      </c>
      <c r="BX315">
        <v>0</v>
      </c>
      <c r="BY315">
        <v>-78829</v>
      </c>
      <c r="BZ315">
        <v>-4951</v>
      </c>
      <c r="CA315">
        <v>0</v>
      </c>
      <c r="CB315">
        <v>-4951</v>
      </c>
      <c r="CC315">
        <v>0</v>
      </c>
      <c r="CD315">
        <v>0</v>
      </c>
      <c r="CE315">
        <v>0</v>
      </c>
      <c r="CF315">
        <v>0</v>
      </c>
      <c r="CG315">
        <v>0</v>
      </c>
      <c r="CH315">
        <v>0</v>
      </c>
      <c r="CI315">
        <v>0</v>
      </c>
      <c r="CJ315">
        <v>0</v>
      </c>
      <c r="CK315">
        <v>0</v>
      </c>
      <c r="CL315">
        <v>0</v>
      </c>
      <c r="CM315">
        <v>0</v>
      </c>
      <c r="CN315">
        <v>0</v>
      </c>
      <c r="CO315">
        <v>0</v>
      </c>
      <c r="CP315">
        <v>0</v>
      </c>
      <c r="CQ315">
        <v>-83780</v>
      </c>
      <c r="CR315">
        <v>0</v>
      </c>
      <c r="CS315">
        <v>0</v>
      </c>
      <c r="CT315">
        <v>0</v>
      </c>
      <c r="CU315">
        <v>-83780</v>
      </c>
      <c r="CV315">
        <v>0</v>
      </c>
      <c r="CW315">
        <v>-83780</v>
      </c>
      <c r="CX315">
        <v>0</v>
      </c>
      <c r="CY315">
        <v>0</v>
      </c>
      <c r="CZ315">
        <v>0</v>
      </c>
      <c r="DA315">
        <v>0</v>
      </c>
      <c r="DB315">
        <v>0</v>
      </c>
      <c r="DC315">
        <v>0</v>
      </c>
      <c r="DD315">
        <v>-31816</v>
      </c>
      <c r="DE315">
        <v>0</v>
      </c>
      <c r="DF315">
        <v>-31816</v>
      </c>
      <c r="DG315">
        <v>0</v>
      </c>
      <c r="DH315">
        <v>0</v>
      </c>
      <c r="DI315">
        <v>0</v>
      </c>
      <c r="DJ315">
        <v>-31816</v>
      </c>
      <c r="DK315">
        <v>0</v>
      </c>
      <c r="DL315">
        <v>0</v>
      </c>
      <c r="DM315">
        <v>0</v>
      </c>
      <c r="DN315">
        <v>-31816</v>
      </c>
      <c r="DO315">
        <v>0</v>
      </c>
      <c r="DP315">
        <v>-31816</v>
      </c>
      <c r="DQ315">
        <v>37462156</v>
      </c>
      <c r="DR315">
        <v>0</v>
      </c>
      <c r="DS315">
        <v>37462156</v>
      </c>
    </row>
    <row r="316" spans="1:123" ht="12.75" x14ac:dyDescent="0.2">
      <c r="A316" s="468">
        <v>309</v>
      </c>
      <c r="B316" s="473" t="s">
        <v>490</v>
      </c>
      <c r="C316" s="403" t="s">
        <v>897</v>
      </c>
      <c r="D316" s="474" t="s">
        <v>906</v>
      </c>
      <c r="E316" s="480" t="s">
        <v>489</v>
      </c>
      <c r="F316" t="s">
        <v>926</v>
      </c>
      <c r="G316">
        <v>43800415</v>
      </c>
      <c r="H316">
        <v>0</v>
      </c>
      <c r="I316">
        <v>43800415</v>
      </c>
      <c r="J316">
        <v>46.6</v>
      </c>
      <c r="K316">
        <v>20410993</v>
      </c>
      <c r="L316">
        <v>0</v>
      </c>
      <c r="M316">
        <v>181000</v>
      </c>
      <c r="N316">
        <v>0</v>
      </c>
      <c r="O316">
        <v>20591993</v>
      </c>
      <c r="P316">
        <v>0</v>
      </c>
      <c r="Q316">
        <v>20591993</v>
      </c>
      <c r="R316">
        <v>-3810569</v>
      </c>
      <c r="S316">
        <v>0</v>
      </c>
      <c r="T316">
        <v>-3810569</v>
      </c>
      <c r="U316">
        <v>300998</v>
      </c>
      <c r="V316">
        <v>0</v>
      </c>
      <c r="W316">
        <v>300998</v>
      </c>
      <c r="X316">
        <v>-3509571</v>
      </c>
      <c r="Y316">
        <v>0</v>
      </c>
      <c r="Z316">
        <v>0</v>
      </c>
      <c r="AA316">
        <v>0</v>
      </c>
      <c r="AB316">
        <v>-3509571</v>
      </c>
      <c r="AC316">
        <v>0</v>
      </c>
      <c r="AD316">
        <v>-3509571</v>
      </c>
      <c r="AE316">
        <v>3509571</v>
      </c>
      <c r="AF316">
        <v>0</v>
      </c>
      <c r="AG316">
        <v>3509571</v>
      </c>
      <c r="AH316">
        <v>-1676544</v>
      </c>
      <c r="AI316">
        <v>0</v>
      </c>
      <c r="AJ316">
        <v>-1676544</v>
      </c>
      <c r="AK316">
        <v>0</v>
      </c>
      <c r="AL316">
        <v>0</v>
      </c>
      <c r="AM316">
        <v>0</v>
      </c>
      <c r="AN316">
        <v>404779</v>
      </c>
      <c r="AO316">
        <v>0</v>
      </c>
      <c r="AP316">
        <v>404779</v>
      </c>
      <c r="AQ316">
        <v>-1271765</v>
      </c>
      <c r="AR316">
        <v>0</v>
      </c>
      <c r="AS316">
        <v>-1271765</v>
      </c>
      <c r="AT316">
        <v>-672068</v>
      </c>
      <c r="AU316">
        <v>0</v>
      </c>
      <c r="AV316">
        <v>-672068</v>
      </c>
      <c r="AW316">
        <v>-15902</v>
      </c>
      <c r="AX316">
        <v>0</v>
      </c>
      <c r="AY316">
        <v>-15902</v>
      </c>
      <c r="AZ316">
        <v>-36109</v>
      </c>
      <c r="BA316">
        <v>0</v>
      </c>
      <c r="BB316">
        <v>-36109</v>
      </c>
      <c r="BC316">
        <v>-1995844</v>
      </c>
      <c r="BD316">
        <v>0</v>
      </c>
      <c r="BE316">
        <v>-40000</v>
      </c>
      <c r="BF316">
        <v>0</v>
      </c>
      <c r="BG316">
        <v>-2035844</v>
      </c>
      <c r="BH316">
        <v>0</v>
      </c>
      <c r="BI316">
        <v>-2035844</v>
      </c>
      <c r="BJ316">
        <v>0</v>
      </c>
      <c r="BK316">
        <v>0</v>
      </c>
      <c r="BL316">
        <v>0</v>
      </c>
      <c r="BM316">
        <v>-88459</v>
      </c>
      <c r="BN316">
        <v>0</v>
      </c>
      <c r="BO316">
        <v>-88459</v>
      </c>
      <c r="BP316">
        <v>-88459</v>
      </c>
      <c r="BQ316">
        <v>0</v>
      </c>
      <c r="BR316">
        <v>-10000</v>
      </c>
      <c r="BS316">
        <v>0</v>
      </c>
      <c r="BT316">
        <v>-98459</v>
      </c>
      <c r="BU316">
        <v>0</v>
      </c>
      <c r="BV316">
        <v>-98459</v>
      </c>
      <c r="BW316">
        <v>-103638</v>
      </c>
      <c r="BX316">
        <v>0</v>
      </c>
      <c r="BY316">
        <v>-103638</v>
      </c>
      <c r="BZ316">
        <v>-9707</v>
      </c>
      <c r="CA316">
        <v>0</v>
      </c>
      <c r="CB316">
        <v>-9707</v>
      </c>
      <c r="CC316">
        <v>-9939</v>
      </c>
      <c r="CD316">
        <v>0</v>
      </c>
      <c r="CE316">
        <v>-9939</v>
      </c>
      <c r="CF316">
        <v>-56539</v>
      </c>
      <c r="CG316">
        <v>0</v>
      </c>
      <c r="CH316">
        <v>-56539</v>
      </c>
      <c r="CI316">
        <v>0</v>
      </c>
      <c r="CJ316">
        <v>0</v>
      </c>
      <c r="CK316">
        <v>0</v>
      </c>
      <c r="CL316">
        <v>-51451</v>
      </c>
      <c r="CM316">
        <v>0</v>
      </c>
      <c r="CN316">
        <v>-51451</v>
      </c>
      <c r="CO316">
        <v>0</v>
      </c>
      <c r="CP316">
        <v>0</v>
      </c>
      <c r="CQ316">
        <v>-231274</v>
      </c>
      <c r="CR316">
        <v>0</v>
      </c>
      <c r="CS316">
        <v>-10000</v>
      </c>
      <c r="CT316">
        <v>0</v>
      </c>
      <c r="CU316">
        <v>-241274</v>
      </c>
      <c r="CV316">
        <v>0</v>
      </c>
      <c r="CW316">
        <v>-241274</v>
      </c>
      <c r="CX316">
        <v>0</v>
      </c>
      <c r="CY316">
        <v>0</v>
      </c>
      <c r="CZ316">
        <v>0</v>
      </c>
      <c r="DA316">
        <v>0</v>
      </c>
      <c r="DB316">
        <v>0</v>
      </c>
      <c r="DC316">
        <v>0</v>
      </c>
      <c r="DD316">
        <v>-56539</v>
      </c>
      <c r="DE316">
        <v>0</v>
      </c>
      <c r="DF316">
        <v>-56539</v>
      </c>
      <c r="DG316">
        <v>-1549</v>
      </c>
      <c r="DH316">
        <v>0</v>
      </c>
      <c r="DI316">
        <v>-1549</v>
      </c>
      <c r="DJ316">
        <v>-58088</v>
      </c>
      <c r="DK316">
        <v>0</v>
      </c>
      <c r="DL316">
        <v>0</v>
      </c>
      <c r="DM316">
        <v>0</v>
      </c>
      <c r="DN316">
        <v>-58088</v>
      </c>
      <c r="DO316">
        <v>0</v>
      </c>
      <c r="DP316">
        <v>-58088</v>
      </c>
      <c r="DQ316">
        <v>14648757</v>
      </c>
      <c r="DR316">
        <v>0</v>
      </c>
      <c r="DS316">
        <v>14648757</v>
      </c>
    </row>
    <row r="317" spans="1:123" ht="12.75" x14ac:dyDescent="0.2">
      <c r="A317" s="468">
        <v>310</v>
      </c>
      <c r="B317" s="473" t="s">
        <v>492</v>
      </c>
      <c r="C317" s="403" t="s">
        <v>909</v>
      </c>
      <c r="D317" s="474" t="s">
        <v>903</v>
      </c>
      <c r="E317" s="480" t="s">
        <v>491</v>
      </c>
      <c r="F317" t="s">
        <v>926</v>
      </c>
      <c r="G317">
        <v>5169401215</v>
      </c>
      <c r="H317">
        <v>0</v>
      </c>
      <c r="I317">
        <v>5169401215</v>
      </c>
      <c r="J317">
        <v>46.6</v>
      </c>
      <c r="K317">
        <v>2408940966</v>
      </c>
      <c r="L317">
        <v>0</v>
      </c>
      <c r="M317">
        <v>0</v>
      </c>
      <c r="N317">
        <v>0</v>
      </c>
      <c r="O317">
        <v>2408940966</v>
      </c>
      <c r="P317">
        <v>0</v>
      </c>
      <c r="Q317">
        <v>2408940966</v>
      </c>
      <c r="R317">
        <v>-141561900</v>
      </c>
      <c r="S317">
        <v>0</v>
      </c>
      <c r="T317">
        <v>-141561900</v>
      </c>
      <c r="U317">
        <v>30560972</v>
      </c>
      <c r="V317">
        <v>0</v>
      </c>
      <c r="W317">
        <v>30560972</v>
      </c>
      <c r="X317">
        <v>-111000928</v>
      </c>
      <c r="Y317">
        <v>0</v>
      </c>
      <c r="Z317">
        <v>0</v>
      </c>
      <c r="AA317">
        <v>0</v>
      </c>
      <c r="AB317">
        <v>-111000928</v>
      </c>
      <c r="AC317">
        <v>0</v>
      </c>
      <c r="AD317">
        <v>-111000928</v>
      </c>
      <c r="AE317">
        <v>111000928</v>
      </c>
      <c r="AF317">
        <v>0</v>
      </c>
      <c r="AG317">
        <v>111000928</v>
      </c>
      <c r="AH317">
        <v>-3355282</v>
      </c>
      <c r="AI317">
        <v>0</v>
      </c>
      <c r="AJ317">
        <v>-3355282</v>
      </c>
      <c r="AK317">
        <v>0</v>
      </c>
      <c r="AL317">
        <v>0</v>
      </c>
      <c r="AM317">
        <v>0</v>
      </c>
      <c r="AN317">
        <v>63570456</v>
      </c>
      <c r="AO317">
        <v>0</v>
      </c>
      <c r="AP317">
        <v>63570456</v>
      </c>
      <c r="AQ317">
        <v>60215174</v>
      </c>
      <c r="AR317">
        <v>0</v>
      </c>
      <c r="AS317">
        <v>60215174</v>
      </c>
      <c r="AT317">
        <v>-76644928</v>
      </c>
      <c r="AU317">
        <v>0</v>
      </c>
      <c r="AV317">
        <v>-76644928</v>
      </c>
      <c r="AW317">
        <v>-22609</v>
      </c>
      <c r="AX317">
        <v>0</v>
      </c>
      <c r="AY317">
        <v>-22609</v>
      </c>
      <c r="AZ317">
        <v>0</v>
      </c>
      <c r="BA317">
        <v>0</v>
      </c>
      <c r="BB317">
        <v>0</v>
      </c>
      <c r="BC317">
        <v>-16452363</v>
      </c>
      <c r="BD317">
        <v>0</v>
      </c>
      <c r="BE317">
        <v>0</v>
      </c>
      <c r="BF317">
        <v>0</v>
      </c>
      <c r="BG317">
        <v>-16452363</v>
      </c>
      <c r="BH317">
        <v>0</v>
      </c>
      <c r="BI317">
        <v>-16452363</v>
      </c>
      <c r="BJ317">
        <v>-3969115</v>
      </c>
      <c r="BK317">
        <v>0</v>
      </c>
      <c r="BL317">
        <v>-3969115</v>
      </c>
      <c r="BM317">
        <v>-129340110</v>
      </c>
      <c r="BN317">
        <v>0</v>
      </c>
      <c r="BO317">
        <v>-129340110</v>
      </c>
      <c r="BP317">
        <v>-133309225</v>
      </c>
      <c r="BQ317">
        <v>0</v>
      </c>
      <c r="BR317">
        <v>0</v>
      </c>
      <c r="BS317">
        <v>0</v>
      </c>
      <c r="BT317">
        <v>-133309225</v>
      </c>
      <c r="BU317">
        <v>0</v>
      </c>
      <c r="BV317">
        <v>-133309225</v>
      </c>
      <c r="BW317">
        <v>-261985</v>
      </c>
      <c r="BX317">
        <v>0</v>
      </c>
      <c r="BY317">
        <v>-261985</v>
      </c>
      <c r="BZ317">
        <v>-8809</v>
      </c>
      <c r="CA317">
        <v>0</v>
      </c>
      <c r="CB317">
        <v>-8809</v>
      </c>
      <c r="CC317">
        <v>-1413</v>
      </c>
      <c r="CD317">
        <v>0</v>
      </c>
      <c r="CE317">
        <v>-1413</v>
      </c>
      <c r="CF317">
        <v>0</v>
      </c>
      <c r="CG317">
        <v>0</v>
      </c>
      <c r="CH317">
        <v>0</v>
      </c>
      <c r="CI317">
        <v>0</v>
      </c>
      <c r="CJ317">
        <v>0</v>
      </c>
      <c r="CK317">
        <v>0</v>
      </c>
      <c r="CL317">
        <v>0</v>
      </c>
      <c r="CM317">
        <v>0</v>
      </c>
      <c r="CN317">
        <v>0</v>
      </c>
      <c r="CO317">
        <v>0</v>
      </c>
      <c r="CP317">
        <v>0</v>
      </c>
      <c r="CQ317">
        <v>-272207</v>
      </c>
      <c r="CR317">
        <v>0</v>
      </c>
      <c r="CS317">
        <v>0</v>
      </c>
      <c r="CT317">
        <v>0</v>
      </c>
      <c r="CU317">
        <v>-272207</v>
      </c>
      <c r="CV317">
        <v>0</v>
      </c>
      <c r="CW317">
        <v>-272207</v>
      </c>
      <c r="CX317">
        <v>-234950</v>
      </c>
      <c r="CY317">
        <v>0</v>
      </c>
      <c r="CZ317">
        <v>-234950</v>
      </c>
      <c r="DA317">
        <v>-29379</v>
      </c>
      <c r="DB317">
        <v>0</v>
      </c>
      <c r="DC317">
        <v>-29379</v>
      </c>
      <c r="DD317">
        <v>0</v>
      </c>
      <c r="DE317">
        <v>0</v>
      </c>
      <c r="DF317">
        <v>0</v>
      </c>
      <c r="DG317">
        <v>0</v>
      </c>
      <c r="DH317">
        <v>0</v>
      </c>
      <c r="DI317">
        <v>0</v>
      </c>
      <c r="DJ317">
        <v>-264329</v>
      </c>
      <c r="DK317">
        <v>0</v>
      </c>
      <c r="DL317">
        <v>0</v>
      </c>
      <c r="DM317">
        <v>0</v>
      </c>
      <c r="DN317">
        <v>-264329</v>
      </c>
      <c r="DO317">
        <v>0</v>
      </c>
      <c r="DP317">
        <v>-264329</v>
      </c>
      <c r="DQ317">
        <v>2147641914</v>
      </c>
      <c r="DR317">
        <v>0</v>
      </c>
      <c r="DS317">
        <v>2147641914</v>
      </c>
    </row>
    <row r="318" spans="1:123" ht="12.75" x14ac:dyDescent="0.2">
      <c r="A318" s="468">
        <v>311</v>
      </c>
      <c r="B318" s="473" t="s">
        <v>493</v>
      </c>
      <c r="C318" s="403" t="s">
        <v>897</v>
      </c>
      <c r="D318" s="474" t="s">
        <v>906</v>
      </c>
      <c r="E318" s="480" t="s">
        <v>554</v>
      </c>
      <c r="F318" t="s">
        <v>926</v>
      </c>
      <c r="G318">
        <v>46492464</v>
      </c>
      <c r="H318">
        <v>0</v>
      </c>
      <c r="I318">
        <v>46492464</v>
      </c>
      <c r="J318">
        <v>46.6</v>
      </c>
      <c r="K318">
        <v>21665488</v>
      </c>
      <c r="L318">
        <v>0</v>
      </c>
      <c r="M318">
        <v>-425196</v>
      </c>
      <c r="N318">
        <v>0</v>
      </c>
      <c r="O318">
        <v>21240292</v>
      </c>
      <c r="P318">
        <v>0</v>
      </c>
      <c r="Q318">
        <v>21240292</v>
      </c>
      <c r="R318">
        <v>-1021794</v>
      </c>
      <c r="S318">
        <v>0</v>
      </c>
      <c r="T318">
        <v>-1021794</v>
      </c>
      <c r="U318">
        <v>1496908</v>
      </c>
      <c r="V318">
        <v>0</v>
      </c>
      <c r="W318">
        <v>1496908</v>
      </c>
      <c r="X318">
        <v>475114</v>
      </c>
      <c r="Y318">
        <v>0</v>
      </c>
      <c r="Z318">
        <v>0</v>
      </c>
      <c r="AA318">
        <v>0</v>
      </c>
      <c r="AB318">
        <v>475114</v>
      </c>
      <c r="AC318">
        <v>0</v>
      </c>
      <c r="AD318">
        <v>475114</v>
      </c>
      <c r="AE318">
        <v>-475114</v>
      </c>
      <c r="AF318">
        <v>0</v>
      </c>
      <c r="AG318">
        <v>-475114</v>
      </c>
      <c r="AH318">
        <v>-2073183</v>
      </c>
      <c r="AI318">
        <v>0</v>
      </c>
      <c r="AJ318">
        <v>-2073183</v>
      </c>
      <c r="AK318">
        <v>-2703</v>
      </c>
      <c r="AL318">
        <v>0</v>
      </c>
      <c r="AM318">
        <v>-2703</v>
      </c>
      <c r="AN318">
        <v>385376</v>
      </c>
      <c r="AO318">
        <v>0</v>
      </c>
      <c r="AP318">
        <v>385376</v>
      </c>
      <c r="AQ318">
        <v>-1687807</v>
      </c>
      <c r="AR318">
        <v>0</v>
      </c>
      <c r="AS318">
        <v>-1687807</v>
      </c>
      <c r="AT318">
        <v>-1266199</v>
      </c>
      <c r="AU318">
        <v>0</v>
      </c>
      <c r="AV318">
        <v>-1266199</v>
      </c>
      <c r="AW318">
        <v>-39655</v>
      </c>
      <c r="AX318">
        <v>0</v>
      </c>
      <c r="AY318">
        <v>-39655</v>
      </c>
      <c r="AZ318">
        <v>0</v>
      </c>
      <c r="BA318">
        <v>0</v>
      </c>
      <c r="BB318">
        <v>0</v>
      </c>
      <c r="BC318">
        <v>-2993661</v>
      </c>
      <c r="BD318">
        <v>0</v>
      </c>
      <c r="BE318">
        <v>0</v>
      </c>
      <c r="BF318">
        <v>0</v>
      </c>
      <c r="BG318">
        <v>-2993661</v>
      </c>
      <c r="BH318">
        <v>0</v>
      </c>
      <c r="BI318">
        <v>-2993661</v>
      </c>
      <c r="BJ318">
        <v>0</v>
      </c>
      <c r="BK318">
        <v>0</v>
      </c>
      <c r="BL318">
        <v>0</v>
      </c>
      <c r="BM318">
        <v>-456955</v>
      </c>
      <c r="BN318">
        <v>0</v>
      </c>
      <c r="BO318">
        <v>-456955</v>
      </c>
      <c r="BP318">
        <v>-456955</v>
      </c>
      <c r="BQ318">
        <v>0</v>
      </c>
      <c r="BR318">
        <v>0</v>
      </c>
      <c r="BS318">
        <v>0</v>
      </c>
      <c r="BT318">
        <v>-456955</v>
      </c>
      <c r="BU318">
        <v>0</v>
      </c>
      <c r="BV318">
        <v>-456955</v>
      </c>
      <c r="BW318">
        <v>-26014</v>
      </c>
      <c r="BX318">
        <v>0</v>
      </c>
      <c r="BY318">
        <v>-26014</v>
      </c>
      <c r="BZ318">
        <v>-94211</v>
      </c>
      <c r="CA318">
        <v>0</v>
      </c>
      <c r="CB318">
        <v>-94211</v>
      </c>
      <c r="CC318">
        <v>0</v>
      </c>
      <c r="CD318">
        <v>0</v>
      </c>
      <c r="CE318">
        <v>0</v>
      </c>
      <c r="CF318">
        <v>0</v>
      </c>
      <c r="CG318">
        <v>0</v>
      </c>
      <c r="CH318">
        <v>0</v>
      </c>
      <c r="CI318">
        <v>0</v>
      </c>
      <c r="CJ318">
        <v>0</v>
      </c>
      <c r="CK318">
        <v>0</v>
      </c>
      <c r="CL318">
        <v>0</v>
      </c>
      <c r="CM318">
        <v>0</v>
      </c>
      <c r="CN318">
        <v>0</v>
      </c>
      <c r="CO318">
        <v>0</v>
      </c>
      <c r="CP318">
        <v>0</v>
      </c>
      <c r="CQ318">
        <v>-120225</v>
      </c>
      <c r="CR318">
        <v>0</v>
      </c>
      <c r="CS318">
        <v>0</v>
      </c>
      <c r="CT318">
        <v>0</v>
      </c>
      <c r="CU318">
        <v>-120225</v>
      </c>
      <c r="CV318">
        <v>0</v>
      </c>
      <c r="CW318">
        <v>-120225</v>
      </c>
      <c r="CX318">
        <v>0</v>
      </c>
      <c r="CY318">
        <v>0</v>
      </c>
      <c r="CZ318">
        <v>0</v>
      </c>
      <c r="DA318">
        <v>0</v>
      </c>
      <c r="DB318">
        <v>0</v>
      </c>
      <c r="DC318">
        <v>0</v>
      </c>
      <c r="DD318">
        <v>0</v>
      </c>
      <c r="DE318">
        <v>0</v>
      </c>
      <c r="DF318">
        <v>0</v>
      </c>
      <c r="DG318">
        <v>0</v>
      </c>
      <c r="DH318">
        <v>0</v>
      </c>
      <c r="DI318">
        <v>0</v>
      </c>
      <c r="DJ318">
        <v>0</v>
      </c>
      <c r="DK318">
        <v>0</v>
      </c>
      <c r="DL318">
        <v>0</v>
      </c>
      <c r="DM318">
        <v>0</v>
      </c>
      <c r="DN318">
        <v>0</v>
      </c>
      <c r="DO318">
        <v>0</v>
      </c>
      <c r="DP318">
        <v>0</v>
      </c>
      <c r="DQ318">
        <v>18144565</v>
      </c>
      <c r="DR318">
        <v>0</v>
      </c>
      <c r="DS318">
        <v>18144565</v>
      </c>
    </row>
    <row r="319" spans="1:123" ht="12.75" x14ac:dyDescent="0.2">
      <c r="A319" s="468">
        <v>312</v>
      </c>
      <c r="B319" s="475" t="s">
        <v>495</v>
      </c>
      <c r="C319" s="404" t="s">
        <v>904</v>
      </c>
      <c r="D319" s="476" t="s">
        <v>899</v>
      </c>
      <c r="E319" s="481" t="s">
        <v>494</v>
      </c>
      <c r="F319" t="s">
        <v>926</v>
      </c>
      <c r="G319">
        <v>210258525</v>
      </c>
      <c r="H319">
        <v>0</v>
      </c>
      <c r="I319">
        <v>210258525</v>
      </c>
      <c r="J319">
        <v>46.6</v>
      </c>
      <c r="K319">
        <v>97980473</v>
      </c>
      <c r="L319">
        <v>0</v>
      </c>
      <c r="M319">
        <v>0</v>
      </c>
      <c r="N319">
        <v>0</v>
      </c>
      <c r="O319">
        <v>97980473</v>
      </c>
      <c r="P319">
        <v>0</v>
      </c>
      <c r="Q319">
        <v>97980473</v>
      </c>
      <c r="R319">
        <v>-4067908</v>
      </c>
      <c r="S319">
        <v>0</v>
      </c>
      <c r="T319">
        <v>-4067908</v>
      </c>
      <c r="U319">
        <v>7219661</v>
      </c>
      <c r="V319">
        <v>0</v>
      </c>
      <c r="W319">
        <v>7219661</v>
      </c>
      <c r="X319">
        <v>3151753</v>
      </c>
      <c r="Y319">
        <v>0</v>
      </c>
      <c r="Z319">
        <v>0</v>
      </c>
      <c r="AA319">
        <v>0</v>
      </c>
      <c r="AB319">
        <v>3151753</v>
      </c>
      <c r="AC319">
        <v>0</v>
      </c>
      <c r="AD319">
        <v>3151753</v>
      </c>
      <c r="AE319">
        <v>-3151753</v>
      </c>
      <c r="AF319">
        <v>0</v>
      </c>
      <c r="AG319">
        <v>-3151753</v>
      </c>
      <c r="AH319">
        <v>-9481531</v>
      </c>
      <c r="AI319">
        <v>0</v>
      </c>
      <c r="AJ319">
        <v>-9481531</v>
      </c>
      <c r="AK319">
        <v>-9686</v>
      </c>
      <c r="AL319">
        <v>0</v>
      </c>
      <c r="AM319">
        <v>-9686</v>
      </c>
      <c r="AN319">
        <v>1819522</v>
      </c>
      <c r="AO319">
        <v>0</v>
      </c>
      <c r="AP319">
        <v>1819522</v>
      </c>
      <c r="AQ319">
        <v>-7662009</v>
      </c>
      <c r="AR319">
        <v>0</v>
      </c>
      <c r="AS319">
        <v>-7662009</v>
      </c>
      <c r="AT319">
        <v>-5577679</v>
      </c>
      <c r="AU319">
        <v>0</v>
      </c>
      <c r="AV319">
        <v>-5577679</v>
      </c>
      <c r="AW319">
        <v>-142682</v>
      </c>
      <c r="AX319">
        <v>0</v>
      </c>
      <c r="AY319">
        <v>-142682</v>
      </c>
      <c r="AZ319">
        <v>0</v>
      </c>
      <c r="BA319">
        <v>0</v>
      </c>
      <c r="BB319">
        <v>0</v>
      </c>
      <c r="BC319">
        <v>-13382370</v>
      </c>
      <c r="BD319">
        <v>0</v>
      </c>
      <c r="BE319">
        <v>0</v>
      </c>
      <c r="BF319">
        <v>0</v>
      </c>
      <c r="BG319">
        <v>-13382370</v>
      </c>
      <c r="BH319">
        <v>0</v>
      </c>
      <c r="BI319">
        <v>-13382370</v>
      </c>
      <c r="BJ319">
        <v>0</v>
      </c>
      <c r="BK319">
        <v>0</v>
      </c>
      <c r="BL319">
        <v>0</v>
      </c>
      <c r="BM319">
        <v>-3859476</v>
      </c>
      <c r="BN319">
        <v>0</v>
      </c>
      <c r="BO319">
        <v>-3859476</v>
      </c>
      <c r="BP319">
        <v>-3859476</v>
      </c>
      <c r="BQ319">
        <v>0</v>
      </c>
      <c r="BR319">
        <v>0</v>
      </c>
      <c r="BS319">
        <v>0</v>
      </c>
      <c r="BT319">
        <v>-3859476</v>
      </c>
      <c r="BU319">
        <v>0</v>
      </c>
      <c r="BV319">
        <v>-3859476</v>
      </c>
      <c r="BW319">
        <v>-705195</v>
      </c>
      <c r="BX319">
        <v>0</v>
      </c>
      <c r="BY319">
        <v>-705195</v>
      </c>
      <c r="BZ319">
        <v>-336129</v>
      </c>
      <c r="CA319">
        <v>0</v>
      </c>
      <c r="CB319">
        <v>-336129</v>
      </c>
      <c r="CC319">
        <v>-28299</v>
      </c>
      <c r="CD319">
        <v>0</v>
      </c>
      <c r="CE319">
        <v>-28299</v>
      </c>
      <c r="CF319">
        <v>0</v>
      </c>
      <c r="CG319">
        <v>0</v>
      </c>
      <c r="CH319">
        <v>0</v>
      </c>
      <c r="CI319">
        <v>0</v>
      </c>
      <c r="CJ319">
        <v>0</v>
      </c>
      <c r="CK319">
        <v>0</v>
      </c>
      <c r="CL319">
        <v>0</v>
      </c>
      <c r="CM319">
        <v>0</v>
      </c>
      <c r="CN319">
        <v>0</v>
      </c>
      <c r="CO319">
        <v>0</v>
      </c>
      <c r="CP319">
        <v>0</v>
      </c>
      <c r="CQ319">
        <v>-1069623</v>
      </c>
      <c r="CR319">
        <v>0</v>
      </c>
      <c r="CS319">
        <v>0</v>
      </c>
      <c r="CT319">
        <v>0</v>
      </c>
      <c r="CU319">
        <v>-1069623</v>
      </c>
      <c r="CV319">
        <v>0</v>
      </c>
      <c r="CW319">
        <v>-1069623</v>
      </c>
      <c r="CX319">
        <v>-236406</v>
      </c>
      <c r="CY319">
        <v>0</v>
      </c>
      <c r="CZ319">
        <v>-236406</v>
      </c>
      <c r="DA319">
        <v>-14783</v>
      </c>
      <c r="DB319">
        <v>0</v>
      </c>
      <c r="DC319">
        <v>-14783</v>
      </c>
      <c r="DD319">
        <v>0</v>
      </c>
      <c r="DE319">
        <v>0</v>
      </c>
      <c r="DF319">
        <v>0</v>
      </c>
      <c r="DG319">
        <v>0</v>
      </c>
      <c r="DH319">
        <v>0</v>
      </c>
      <c r="DI319">
        <v>0</v>
      </c>
      <c r="DJ319">
        <v>-251189</v>
      </c>
      <c r="DK319">
        <v>0</v>
      </c>
      <c r="DL319">
        <v>0</v>
      </c>
      <c r="DM319">
        <v>0</v>
      </c>
      <c r="DN319">
        <v>-251189</v>
      </c>
      <c r="DO319">
        <v>0</v>
      </c>
      <c r="DP319">
        <v>-251189</v>
      </c>
      <c r="DQ319">
        <v>82569568</v>
      </c>
      <c r="DR319">
        <v>0</v>
      </c>
      <c r="DS319">
        <v>82569568</v>
      </c>
    </row>
    <row r="320" spans="1:123" ht="12.75" x14ac:dyDescent="0.2">
      <c r="A320" s="468">
        <v>313</v>
      </c>
      <c r="B320" s="473" t="s">
        <v>497</v>
      </c>
      <c r="C320" s="403" t="s">
        <v>529</v>
      </c>
      <c r="D320" s="474" t="s">
        <v>906</v>
      </c>
      <c r="E320" s="480" t="s">
        <v>496</v>
      </c>
      <c r="F320" t="s">
        <v>926</v>
      </c>
      <c r="G320">
        <v>381060761</v>
      </c>
      <c r="H320">
        <v>0</v>
      </c>
      <c r="I320">
        <v>381060761</v>
      </c>
      <c r="J320">
        <v>46.6</v>
      </c>
      <c r="K320">
        <v>177574315</v>
      </c>
      <c r="L320">
        <v>0</v>
      </c>
      <c r="M320">
        <v>-699000</v>
      </c>
      <c r="N320">
        <v>0</v>
      </c>
      <c r="O320">
        <v>176875315</v>
      </c>
      <c r="P320">
        <v>0</v>
      </c>
      <c r="Q320">
        <v>176875315</v>
      </c>
      <c r="R320">
        <v>-5977202</v>
      </c>
      <c r="S320">
        <v>0</v>
      </c>
      <c r="T320">
        <v>-5977202</v>
      </c>
      <c r="U320">
        <v>8897924</v>
      </c>
      <c r="V320">
        <v>0</v>
      </c>
      <c r="W320">
        <v>8897924</v>
      </c>
      <c r="X320">
        <v>2920722</v>
      </c>
      <c r="Y320">
        <v>0</v>
      </c>
      <c r="Z320">
        <v>0</v>
      </c>
      <c r="AA320">
        <v>0</v>
      </c>
      <c r="AB320">
        <v>2920722</v>
      </c>
      <c r="AC320">
        <v>0</v>
      </c>
      <c r="AD320">
        <v>2920722</v>
      </c>
      <c r="AE320">
        <v>-2920722</v>
      </c>
      <c r="AF320">
        <v>0</v>
      </c>
      <c r="AG320">
        <v>-2920722</v>
      </c>
      <c r="AH320">
        <v>-13622994</v>
      </c>
      <c r="AI320">
        <v>0</v>
      </c>
      <c r="AJ320">
        <v>-13622994</v>
      </c>
      <c r="AK320">
        <v>-76081</v>
      </c>
      <c r="AL320">
        <v>0</v>
      </c>
      <c r="AM320">
        <v>-76081</v>
      </c>
      <c r="AN320">
        <v>3387407</v>
      </c>
      <c r="AO320">
        <v>0</v>
      </c>
      <c r="AP320">
        <v>3387407</v>
      </c>
      <c r="AQ320">
        <v>-10235587</v>
      </c>
      <c r="AR320">
        <v>0</v>
      </c>
      <c r="AS320">
        <v>-10235587</v>
      </c>
      <c r="AT320">
        <v>-11544729</v>
      </c>
      <c r="AU320">
        <v>0</v>
      </c>
      <c r="AV320">
        <v>-11544729</v>
      </c>
      <c r="AW320">
        <v>-104496</v>
      </c>
      <c r="AX320">
        <v>0</v>
      </c>
      <c r="AY320">
        <v>-104496</v>
      </c>
      <c r="AZ320">
        <v>-251296</v>
      </c>
      <c r="BA320">
        <v>0</v>
      </c>
      <c r="BB320">
        <v>-251296</v>
      </c>
      <c r="BC320">
        <v>-22136108</v>
      </c>
      <c r="BD320">
        <v>0</v>
      </c>
      <c r="BE320">
        <v>-393660</v>
      </c>
      <c r="BF320">
        <v>0</v>
      </c>
      <c r="BG320">
        <v>-22529768</v>
      </c>
      <c r="BH320">
        <v>0</v>
      </c>
      <c r="BI320">
        <v>-22529768</v>
      </c>
      <c r="BJ320">
        <v>-30000</v>
      </c>
      <c r="BK320">
        <v>0</v>
      </c>
      <c r="BL320">
        <v>-30000</v>
      </c>
      <c r="BM320">
        <v>-2561517</v>
      </c>
      <c r="BN320">
        <v>0</v>
      </c>
      <c r="BO320">
        <v>-2561517</v>
      </c>
      <c r="BP320">
        <v>-2591517</v>
      </c>
      <c r="BQ320">
        <v>0</v>
      </c>
      <c r="BR320">
        <v>-322645</v>
      </c>
      <c r="BS320">
        <v>0</v>
      </c>
      <c r="BT320">
        <v>-2914162</v>
      </c>
      <c r="BU320">
        <v>0</v>
      </c>
      <c r="BV320">
        <v>-2914162</v>
      </c>
      <c r="BW320">
        <v>-207556</v>
      </c>
      <c r="BX320">
        <v>0</v>
      </c>
      <c r="BY320">
        <v>-207556</v>
      </c>
      <c r="BZ320">
        <v>-38809</v>
      </c>
      <c r="CA320">
        <v>0</v>
      </c>
      <c r="CB320">
        <v>-38809</v>
      </c>
      <c r="CC320">
        <v>0</v>
      </c>
      <c r="CD320">
        <v>0</v>
      </c>
      <c r="CE320">
        <v>0</v>
      </c>
      <c r="CF320">
        <v>0</v>
      </c>
      <c r="CG320">
        <v>0</v>
      </c>
      <c r="CH320">
        <v>0</v>
      </c>
      <c r="CI320">
        <v>0</v>
      </c>
      <c r="CJ320">
        <v>0</v>
      </c>
      <c r="CK320">
        <v>0</v>
      </c>
      <c r="CL320">
        <v>-21000</v>
      </c>
      <c r="CM320">
        <v>0</v>
      </c>
      <c r="CN320">
        <v>-21000</v>
      </c>
      <c r="CO320">
        <v>0</v>
      </c>
      <c r="CP320">
        <v>0</v>
      </c>
      <c r="CQ320">
        <v>-267365</v>
      </c>
      <c r="CR320">
        <v>0</v>
      </c>
      <c r="CS320">
        <v>0</v>
      </c>
      <c r="CT320">
        <v>0</v>
      </c>
      <c r="CU320">
        <v>-267365</v>
      </c>
      <c r="CV320">
        <v>0</v>
      </c>
      <c r="CW320">
        <v>-267365</v>
      </c>
      <c r="CX320">
        <v>-93376</v>
      </c>
      <c r="CY320">
        <v>0</v>
      </c>
      <c r="CZ320">
        <v>-93376</v>
      </c>
      <c r="DA320">
        <v>-21988</v>
      </c>
      <c r="DB320">
        <v>0</v>
      </c>
      <c r="DC320">
        <v>-21988</v>
      </c>
      <c r="DD320">
        <v>-251296</v>
      </c>
      <c r="DE320">
        <v>0</v>
      </c>
      <c r="DF320">
        <v>-251296</v>
      </c>
      <c r="DG320">
        <v>-15000</v>
      </c>
      <c r="DH320">
        <v>0</v>
      </c>
      <c r="DI320">
        <v>-15000</v>
      </c>
      <c r="DJ320">
        <v>-381660</v>
      </c>
      <c r="DK320">
        <v>0</v>
      </c>
      <c r="DL320">
        <v>-72529</v>
      </c>
      <c r="DM320">
        <v>0</v>
      </c>
      <c r="DN320">
        <v>-454189</v>
      </c>
      <c r="DO320">
        <v>0</v>
      </c>
      <c r="DP320">
        <v>-454189</v>
      </c>
      <c r="DQ320">
        <v>153630553</v>
      </c>
      <c r="DR320">
        <v>0</v>
      </c>
      <c r="DS320">
        <v>153630553</v>
      </c>
    </row>
    <row r="321" spans="1:123" ht="12.75" x14ac:dyDescent="0.2">
      <c r="A321" s="468">
        <v>314</v>
      </c>
      <c r="B321" s="473" t="s">
        <v>499</v>
      </c>
      <c r="C321" s="403" t="s">
        <v>897</v>
      </c>
      <c r="D321" s="474" t="s">
        <v>898</v>
      </c>
      <c r="E321" s="480" t="s">
        <v>498</v>
      </c>
      <c r="F321" t="s">
        <v>926</v>
      </c>
      <c r="G321">
        <v>152004077</v>
      </c>
      <c r="H321">
        <v>0</v>
      </c>
      <c r="I321">
        <v>152004077</v>
      </c>
      <c r="J321">
        <v>46.6</v>
      </c>
      <c r="K321">
        <v>70833900</v>
      </c>
      <c r="L321">
        <v>0</v>
      </c>
      <c r="M321">
        <v>0</v>
      </c>
      <c r="N321">
        <v>0</v>
      </c>
      <c r="O321">
        <v>70833900</v>
      </c>
      <c r="P321">
        <v>0</v>
      </c>
      <c r="Q321">
        <v>70833900</v>
      </c>
      <c r="R321">
        <v>-3221434</v>
      </c>
      <c r="S321">
        <v>0</v>
      </c>
      <c r="T321">
        <v>-3221434</v>
      </c>
      <c r="U321">
        <v>1693452</v>
      </c>
      <c r="V321">
        <v>0</v>
      </c>
      <c r="W321">
        <v>1693452</v>
      </c>
      <c r="X321">
        <v>-1527982</v>
      </c>
      <c r="Y321">
        <v>0</v>
      </c>
      <c r="Z321">
        <v>0</v>
      </c>
      <c r="AA321">
        <v>0</v>
      </c>
      <c r="AB321">
        <v>-1527982</v>
      </c>
      <c r="AC321">
        <v>0</v>
      </c>
      <c r="AD321">
        <v>-1527982</v>
      </c>
      <c r="AE321">
        <v>1527982</v>
      </c>
      <c r="AF321">
        <v>0</v>
      </c>
      <c r="AG321">
        <v>1527982</v>
      </c>
      <c r="AH321">
        <v>-3449343</v>
      </c>
      <c r="AI321">
        <v>0</v>
      </c>
      <c r="AJ321">
        <v>-3449343</v>
      </c>
      <c r="AK321">
        <v>-20000</v>
      </c>
      <c r="AL321">
        <v>0</v>
      </c>
      <c r="AM321">
        <v>-20000</v>
      </c>
      <c r="AN321">
        <v>1416586</v>
      </c>
      <c r="AO321">
        <v>0</v>
      </c>
      <c r="AP321">
        <v>1416586</v>
      </c>
      <c r="AQ321">
        <v>-2032757</v>
      </c>
      <c r="AR321">
        <v>0</v>
      </c>
      <c r="AS321">
        <v>-2032757</v>
      </c>
      <c r="AT321">
        <v>-4292125</v>
      </c>
      <c r="AU321">
        <v>0</v>
      </c>
      <c r="AV321">
        <v>-4292125</v>
      </c>
      <c r="AW321">
        <v>-43276</v>
      </c>
      <c r="AX321">
        <v>0</v>
      </c>
      <c r="AY321">
        <v>-43276</v>
      </c>
      <c r="AZ321">
        <v>-11293</v>
      </c>
      <c r="BA321">
        <v>0</v>
      </c>
      <c r="BB321">
        <v>-11293</v>
      </c>
      <c r="BC321">
        <v>-6379451</v>
      </c>
      <c r="BD321">
        <v>0</v>
      </c>
      <c r="BE321">
        <v>0</v>
      </c>
      <c r="BF321">
        <v>0</v>
      </c>
      <c r="BG321">
        <v>-6379451</v>
      </c>
      <c r="BH321">
        <v>0</v>
      </c>
      <c r="BI321">
        <v>-6379451</v>
      </c>
      <c r="BJ321">
        <v>-133757</v>
      </c>
      <c r="BK321">
        <v>0</v>
      </c>
      <c r="BL321">
        <v>-133757</v>
      </c>
      <c r="BM321">
        <v>-1564324</v>
      </c>
      <c r="BN321">
        <v>0</v>
      </c>
      <c r="BO321">
        <v>-1564324</v>
      </c>
      <c r="BP321">
        <v>-1698081</v>
      </c>
      <c r="BQ321">
        <v>0</v>
      </c>
      <c r="BR321">
        <v>0</v>
      </c>
      <c r="BS321">
        <v>0</v>
      </c>
      <c r="BT321">
        <v>-1698081</v>
      </c>
      <c r="BU321">
        <v>0</v>
      </c>
      <c r="BV321">
        <v>-1698081</v>
      </c>
      <c r="BW321">
        <v>-64271</v>
      </c>
      <c r="BX321">
        <v>0</v>
      </c>
      <c r="BY321">
        <v>-64271</v>
      </c>
      <c r="BZ321">
        <v>-206763</v>
      </c>
      <c r="CA321">
        <v>0</v>
      </c>
      <c r="CB321">
        <v>-206763</v>
      </c>
      <c r="CC321">
        <v>-3971</v>
      </c>
      <c r="CD321">
        <v>0</v>
      </c>
      <c r="CE321">
        <v>-3971</v>
      </c>
      <c r="CF321">
        <v>-6444</v>
      </c>
      <c r="CG321">
        <v>0</v>
      </c>
      <c r="CH321">
        <v>-6444</v>
      </c>
      <c r="CI321">
        <v>0</v>
      </c>
      <c r="CJ321">
        <v>0</v>
      </c>
      <c r="CK321">
        <v>0</v>
      </c>
      <c r="CL321">
        <v>0</v>
      </c>
      <c r="CM321">
        <v>0</v>
      </c>
      <c r="CN321">
        <v>0</v>
      </c>
      <c r="CO321">
        <v>0</v>
      </c>
      <c r="CP321">
        <v>0</v>
      </c>
      <c r="CQ321">
        <v>-281449</v>
      </c>
      <c r="CR321">
        <v>0</v>
      </c>
      <c r="CS321">
        <v>0</v>
      </c>
      <c r="CT321">
        <v>0</v>
      </c>
      <c r="CU321">
        <v>-281449</v>
      </c>
      <c r="CV321">
        <v>0</v>
      </c>
      <c r="CW321">
        <v>-281449</v>
      </c>
      <c r="CX321">
        <v>0</v>
      </c>
      <c r="CY321">
        <v>0</v>
      </c>
      <c r="CZ321">
        <v>0</v>
      </c>
      <c r="DA321">
        <v>0</v>
      </c>
      <c r="DB321">
        <v>0</v>
      </c>
      <c r="DC321">
        <v>0</v>
      </c>
      <c r="DD321">
        <v>-8000</v>
      </c>
      <c r="DE321">
        <v>0</v>
      </c>
      <c r="DF321">
        <v>-8000</v>
      </c>
      <c r="DG321">
        <v>-3000</v>
      </c>
      <c r="DH321">
        <v>0</v>
      </c>
      <c r="DI321">
        <v>-3000</v>
      </c>
      <c r="DJ321">
        <v>-11000</v>
      </c>
      <c r="DK321">
        <v>0</v>
      </c>
      <c r="DL321">
        <v>0</v>
      </c>
      <c r="DM321">
        <v>0</v>
      </c>
      <c r="DN321">
        <v>-11000</v>
      </c>
      <c r="DO321">
        <v>0</v>
      </c>
      <c r="DP321">
        <v>-11000</v>
      </c>
      <c r="DQ321">
        <v>60935937</v>
      </c>
      <c r="DR321">
        <v>0</v>
      </c>
      <c r="DS321">
        <v>60935937</v>
      </c>
    </row>
    <row r="322" spans="1:123" ht="12.75" x14ac:dyDescent="0.2">
      <c r="A322" s="468">
        <v>315</v>
      </c>
      <c r="B322" s="473" t="s">
        <v>500</v>
      </c>
      <c r="C322" s="403" t="s">
        <v>529</v>
      </c>
      <c r="D322" s="474" t="s">
        <v>898</v>
      </c>
      <c r="E322" s="480" t="s">
        <v>537</v>
      </c>
      <c r="F322" t="s">
        <v>926</v>
      </c>
      <c r="G322">
        <v>230148316</v>
      </c>
      <c r="H322">
        <v>0</v>
      </c>
      <c r="I322">
        <v>230148316</v>
      </c>
      <c r="J322">
        <v>46.6</v>
      </c>
      <c r="K322">
        <v>107249115</v>
      </c>
      <c r="L322">
        <v>0</v>
      </c>
      <c r="M322">
        <v>-3550000</v>
      </c>
      <c r="N322">
        <v>0</v>
      </c>
      <c r="O322">
        <v>103699115</v>
      </c>
      <c r="P322">
        <v>0</v>
      </c>
      <c r="Q322">
        <v>103699115</v>
      </c>
      <c r="R322">
        <v>-5914405</v>
      </c>
      <c r="S322">
        <v>0</v>
      </c>
      <c r="T322">
        <v>-5914405</v>
      </c>
      <c r="U322">
        <v>989825</v>
      </c>
      <c r="V322">
        <v>0</v>
      </c>
      <c r="W322">
        <v>989825</v>
      </c>
      <c r="X322">
        <v>-4924580</v>
      </c>
      <c r="Y322">
        <v>0</v>
      </c>
      <c r="Z322">
        <v>163000</v>
      </c>
      <c r="AA322">
        <v>0</v>
      </c>
      <c r="AB322">
        <v>-4761580</v>
      </c>
      <c r="AC322">
        <v>0</v>
      </c>
      <c r="AD322">
        <v>-4761580</v>
      </c>
      <c r="AE322">
        <v>4761580</v>
      </c>
      <c r="AF322">
        <v>0</v>
      </c>
      <c r="AG322">
        <v>4761580</v>
      </c>
      <c r="AH322">
        <v>-2751516</v>
      </c>
      <c r="AI322">
        <v>0</v>
      </c>
      <c r="AJ322">
        <v>-2751516</v>
      </c>
      <c r="AK322">
        <v>0</v>
      </c>
      <c r="AL322">
        <v>0</v>
      </c>
      <c r="AM322">
        <v>0</v>
      </c>
      <c r="AN322">
        <v>2395372</v>
      </c>
      <c r="AO322">
        <v>0</v>
      </c>
      <c r="AP322">
        <v>2395372</v>
      </c>
      <c r="AQ322">
        <v>-356144</v>
      </c>
      <c r="AR322">
        <v>0</v>
      </c>
      <c r="AS322">
        <v>-356144</v>
      </c>
      <c r="AT322">
        <v>-6561034</v>
      </c>
      <c r="AU322">
        <v>0</v>
      </c>
      <c r="AV322">
        <v>-6561034</v>
      </c>
      <c r="AW322">
        <v>0</v>
      </c>
      <c r="AX322">
        <v>0</v>
      </c>
      <c r="AY322">
        <v>0</v>
      </c>
      <c r="AZ322">
        <v>-6407</v>
      </c>
      <c r="BA322">
        <v>0</v>
      </c>
      <c r="BB322">
        <v>-6407</v>
      </c>
      <c r="BC322">
        <v>-6923585</v>
      </c>
      <c r="BD322">
        <v>0</v>
      </c>
      <c r="BE322">
        <v>0</v>
      </c>
      <c r="BF322">
        <v>0</v>
      </c>
      <c r="BG322">
        <v>-6923585</v>
      </c>
      <c r="BH322">
        <v>0</v>
      </c>
      <c r="BI322">
        <v>-6923585</v>
      </c>
      <c r="BJ322">
        <v>0</v>
      </c>
      <c r="BK322">
        <v>0</v>
      </c>
      <c r="BL322">
        <v>0</v>
      </c>
      <c r="BM322">
        <v>-2899731</v>
      </c>
      <c r="BN322">
        <v>0</v>
      </c>
      <c r="BO322">
        <v>-2899731</v>
      </c>
      <c r="BP322">
        <v>-2899731</v>
      </c>
      <c r="BQ322">
        <v>0</v>
      </c>
      <c r="BR322">
        <v>0</v>
      </c>
      <c r="BS322">
        <v>0</v>
      </c>
      <c r="BT322">
        <v>-2899731</v>
      </c>
      <c r="BU322">
        <v>0</v>
      </c>
      <c r="BV322">
        <v>-2899731</v>
      </c>
      <c r="BW322">
        <v>-420019</v>
      </c>
      <c r="BX322">
        <v>0</v>
      </c>
      <c r="BY322">
        <v>-420019</v>
      </c>
      <c r="BZ322">
        <v>-142966</v>
      </c>
      <c r="CA322">
        <v>0</v>
      </c>
      <c r="CB322">
        <v>-142966</v>
      </c>
      <c r="CC322">
        <v>0</v>
      </c>
      <c r="CD322">
        <v>0</v>
      </c>
      <c r="CE322">
        <v>0</v>
      </c>
      <c r="CF322">
        <v>0</v>
      </c>
      <c r="CG322">
        <v>0</v>
      </c>
      <c r="CH322">
        <v>0</v>
      </c>
      <c r="CI322">
        <v>-13304</v>
      </c>
      <c r="CJ322">
        <v>0</v>
      </c>
      <c r="CK322">
        <v>-13304</v>
      </c>
      <c r="CL322">
        <v>-54391</v>
      </c>
      <c r="CM322">
        <v>0</v>
      </c>
      <c r="CN322">
        <v>-54391</v>
      </c>
      <c r="CO322">
        <v>0</v>
      </c>
      <c r="CP322">
        <v>0</v>
      </c>
      <c r="CQ322">
        <v>-630680</v>
      </c>
      <c r="CR322">
        <v>0</v>
      </c>
      <c r="CS322">
        <v>0</v>
      </c>
      <c r="CT322">
        <v>0</v>
      </c>
      <c r="CU322">
        <v>-630680</v>
      </c>
      <c r="CV322">
        <v>0</v>
      </c>
      <c r="CW322">
        <v>-630680</v>
      </c>
      <c r="CX322">
        <v>0</v>
      </c>
      <c r="CY322">
        <v>0</v>
      </c>
      <c r="CZ322">
        <v>0</v>
      </c>
      <c r="DA322">
        <v>-18130</v>
      </c>
      <c r="DB322">
        <v>0</v>
      </c>
      <c r="DC322">
        <v>-18130</v>
      </c>
      <c r="DD322">
        <v>-6407</v>
      </c>
      <c r="DE322">
        <v>0</v>
      </c>
      <c r="DF322">
        <v>-6407</v>
      </c>
      <c r="DG322">
        <v>-1500</v>
      </c>
      <c r="DH322">
        <v>0</v>
      </c>
      <c r="DI322">
        <v>-1500</v>
      </c>
      <c r="DJ322">
        <v>-26037</v>
      </c>
      <c r="DK322">
        <v>0</v>
      </c>
      <c r="DL322">
        <v>0</v>
      </c>
      <c r="DM322">
        <v>0</v>
      </c>
      <c r="DN322">
        <v>-26037</v>
      </c>
      <c r="DO322">
        <v>0</v>
      </c>
      <c r="DP322">
        <v>-26037</v>
      </c>
      <c r="DQ322">
        <v>88457502</v>
      </c>
      <c r="DR322">
        <v>0</v>
      </c>
      <c r="DS322">
        <v>88457502</v>
      </c>
    </row>
    <row r="323" spans="1:123" ht="12.75" x14ac:dyDescent="0.2">
      <c r="A323" s="468">
        <v>316</v>
      </c>
      <c r="B323" s="473" t="s">
        <v>502</v>
      </c>
      <c r="C323" s="403" t="s">
        <v>904</v>
      </c>
      <c r="D323" s="474" t="s">
        <v>899</v>
      </c>
      <c r="E323" s="480" t="s">
        <v>501</v>
      </c>
      <c r="F323" t="s">
        <v>926</v>
      </c>
      <c r="G323">
        <v>189628407</v>
      </c>
      <c r="H323">
        <v>2698550</v>
      </c>
      <c r="I323">
        <v>192326957</v>
      </c>
      <c r="J323">
        <v>46.6</v>
      </c>
      <c r="K323">
        <v>88366838</v>
      </c>
      <c r="L323">
        <v>1257524</v>
      </c>
      <c r="M323">
        <v>0</v>
      </c>
      <c r="N323">
        <v>50000</v>
      </c>
      <c r="O323">
        <v>88366838</v>
      </c>
      <c r="P323">
        <v>1307524</v>
      </c>
      <c r="Q323">
        <v>89674362</v>
      </c>
      <c r="R323">
        <v>-3871078</v>
      </c>
      <c r="S323">
        <v>-771</v>
      </c>
      <c r="T323">
        <v>-3871849</v>
      </c>
      <c r="U323">
        <v>5284899</v>
      </c>
      <c r="V323">
        <v>30342</v>
      </c>
      <c r="W323">
        <v>5315241</v>
      </c>
      <c r="X323">
        <v>1413821</v>
      </c>
      <c r="Y323">
        <v>29571</v>
      </c>
      <c r="Z323">
        <v>0</v>
      </c>
      <c r="AA323">
        <v>0</v>
      </c>
      <c r="AB323">
        <v>1413821</v>
      </c>
      <c r="AC323">
        <v>29571</v>
      </c>
      <c r="AD323">
        <v>1443392</v>
      </c>
      <c r="AE323">
        <v>-1413821</v>
      </c>
      <c r="AF323">
        <v>-29571</v>
      </c>
      <c r="AG323">
        <v>-1443392</v>
      </c>
      <c r="AH323">
        <v>-9145493</v>
      </c>
      <c r="AI323">
        <v>-23813</v>
      </c>
      <c r="AJ323">
        <v>-9169306</v>
      </c>
      <c r="AK323">
        <v>-17891</v>
      </c>
      <c r="AL323">
        <v>0</v>
      </c>
      <c r="AM323">
        <v>-17891</v>
      </c>
      <c r="AN323">
        <v>1661103</v>
      </c>
      <c r="AO323">
        <v>32026</v>
      </c>
      <c r="AP323">
        <v>1693129</v>
      </c>
      <c r="AQ323">
        <v>-7484390</v>
      </c>
      <c r="AR323">
        <v>8213</v>
      </c>
      <c r="AS323">
        <v>-7476177</v>
      </c>
      <c r="AT323">
        <v>-5152176</v>
      </c>
      <c r="AU323">
        <v>-85499</v>
      </c>
      <c r="AV323">
        <v>-5237675</v>
      </c>
      <c r="AW323">
        <v>-27610</v>
      </c>
      <c r="AX323">
        <v>0</v>
      </c>
      <c r="AY323">
        <v>-27610</v>
      </c>
      <c r="AZ323">
        <v>0</v>
      </c>
      <c r="BA323">
        <v>0</v>
      </c>
      <c r="BB323">
        <v>0</v>
      </c>
      <c r="BC323">
        <v>-12664176</v>
      </c>
      <c r="BD323">
        <v>-77286</v>
      </c>
      <c r="BE323">
        <v>0</v>
      </c>
      <c r="BF323">
        <v>0</v>
      </c>
      <c r="BG323">
        <v>-12664176</v>
      </c>
      <c r="BH323">
        <v>-77286</v>
      </c>
      <c r="BI323">
        <v>-12741462</v>
      </c>
      <c r="BJ323">
        <v>-100000</v>
      </c>
      <c r="BK323">
        <v>0</v>
      </c>
      <c r="BL323">
        <v>-100000</v>
      </c>
      <c r="BM323">
        <v>-2094779</v>
      </c>
      <c r="BN323">
        <v>-46371</v>
      </c>
      <c r="BO323">
        <v>-2141150</v>
      </c>
      <c r="BP323">
        <v>-2194779</v>
      </c>
      <c r="BQ323">
        <v>-46371</v>
      </c>
      <c r="BR323">
        <v>0</v>
      </c>
      <c r="BS323">
        <v>0</v>
      </c>
      <c r="BT323">
        <v>-2194779</v>
      </c>
      <c r="BU323">
        <v>-46371</v>
      </c>
      <c r="BV323">
        <v>-2241150</v>
      </c>
      <c r="BW323">
        <v>-585477</v>
      </c>
      <c r="BX323">
        <v>0</v>
      </c>
      <c r="BY323">
        <v>-585477</v>
      </c>
      <c r="BZ323">
        <v>-91504</v>
      </c>
      <c r="CA323">
        <v>0</v>
      </c>
      <c r="CB323">
        <v>-91504</v>
      </c>
      <c r="CC323">
        <v>-6902</v>
      </c>
      <c r="CD323">
        <v>0</v>
      </c>
      <c r="CE323">
        <v>-6902</v>
      </c>
      <c r="CF323">
        <v>0</v>
      </c>
      <c r="CG323">
        <v>0</v>
      </c>
      <c r="CH323">
        <v>0</v>
      </c>
      <c r="CI323">
        <v>0</v>
      </c>
      <c r="CJ323">
        <v>0</v>
      </c>
      <c r="CK323">
        <v>0</v>
      </c>
      <c r="CL323">
        <v>0</v>
      </c>
      <c r="CM323">
        <v>-77522</v>
      </c>
      <c r="CN323">
        <v>-77522</v>
      </c>
      <c r="CO323">
        <v>-77522</v>
      </c>
      <c r="CP323">
        <v>0</v>
      </c>
      <c r="CQ323">
        <v>-683883</v>
      </c>
      <c r="CR323">
        <v>-77522</v>
      </c>
      <c r="CS323">
        <v>0</v>
      </c>
      <c r="CT323">
        <v>0</v>
      </c>
      <c r="CU323">
        <v>-683883</v>
      </c>
      <c r="CV323">
        <v>-77522</v>
      </c>
      <c r="CW323">
        <v>-761405</v>
      </c>
      <c r="CX323">
        <v>0</v>
      </c>
      <c r="CY323">
        <v>0</v>
      </c>
      <c r="CZ323">
        <v>0</v>
      </c>
      <c r="DA323">
        <v>-9179</v>
      </c>
      <c r="DB323">
        <v>0</v>
      </c>
      <c r="DC323">
        <v>-9179</v>
      </c>
      <c r="DD323">
        <v>0</v>
      </c>
      <c r="DE323">
        <v>0</v>
      </c>
      <c r="DF323">
        <v>0</v>
      </c>
      <c r="DG323">
        <v>-6000</v>
      </c>
      <c r="DH323">
        <v>0</v>
      </c>
      <c r="DI323">
        <v>-6000</v>
      </c>
      <c r="DJ323">
        <v>-15179</v>
      </c>
      <c r="DK323">
        <v>0</v>
      </c>
      <c r="DL323">
        <v>5000</v>
      </c>
      <c r="DM323">
        <v>0</v>
      </c>
      <c r="DN323">
        <v>-10179</v>
      </c>
      <c r="DO323">
        <v>0</v>
      </c>
      <c r="DP323">
        <v>-10179</v>
      </c>
      <c r="DQ323">
        <v>74227642</v>
      </c>
      <c r="DR323">
        <v>1135916</v>
      </c>
      <c r="DS323">
        <v>75363558</v>
      </c>
    </row>
    <row r="324" spans="1:123" ht="12.75" x14ac:dyDescent="0.2">
      <c r="A324" s="468">
        <v>317</v>
      </c>
      <c r="B324" s="473" t="s">
        <v>504</v>
      </c>
      <c r="C324" s="403" t="s">
        <v>897</v>
      </c>
      <c r="D324" s="474" t="s">
        <v>898</v>
      </c>
      <c r="E324" s="480" t="s">
        <v>503</v>
      </c>
      <c r="F324" t="s">
        <v>926</v>
      </c>
      <c r="G324">
        <v>119053000</v>
      </c>
      <c r="H324">
        <v>0</v>
      </c>
      <c r="I324">
        <v>119053000</v>
      </c>
      <c r="J324">
        <v>46.6</v>
      </c>
      <c r="K324">
        <v>55478698</v>
      </c>
      <c r="L324">
        <v>0</v>
      </c>
      <c r="M324">
        <v>0</v>
      </c>
      <c r="N324">
        <v>0</v>
      </c>
      <c r="O324">
        <v>55478698</v>
      </c>
      <c r="P324">
        <v>0</v>
      </c>
      <c r="Q324">
        <v>55478698</v>
      </c>
      <c r="R324">
        <v>-1253877</v>
      </c>
      <c r="S324">
        <v>0</v>
      </c>
      <c r="T324">
        <v>-1253877</v>
      </c>
      <c r="U324">
        <v>1954412</v>
      </c>
      <c r="V324">
        <v>0</v>
      </c>
      <c r="W324">
        <v>1954412</v>
      </c>
      <c r="X324">
        <v>700535</v>
      </c>
      <c r="Y324">
        <v>0</v>
      </c>
      <c r="Z324">
        <v>0</v>
      </c>
      <c r="AA324">
        <v>0</v>
      </c>
      <c r="AB324">
        <v>700535</v>
      </c>
      <c r="AC324">
        <v>0</v>
      </c>
      <c r="AD324">
        <v>700535</v>
      </c>
      <c r="AE324">
        <v>-700535</v>
      </c>
      <c r="AF324">
        <v>0</v>
      </c>
      <c r="AG324">
        <v>-700535</v>
      </c>
      <c r="AH324">
        <v>-1673635</v>
      </c>
      <c r="AI324">
        <v>0</v>
      </c>
      <c r="AJ324">
        <v>-1673635</v>
      </c>
      <c r="AK324">
        <v>0</v>
      </c>
      <c r="AL324">
        <v>0</v>
      </c>
      <c r="AM324">
        <v>0</v>
      </c>
      <c r="AN324">
        <v>1208500</v>
      </c>
      <c r="AO324">
        <v>0</v>
      </c>
      <c r="AP324">
        <v>1208500</v>
      </c>
      <c r="AQ324">
        <v>-465135</v>
      </c>
      <c r="AR324">
        <v>0</v>
      </c>
      <c r="AS324">
        <v>-465135</v>
      </c>
      <c r="AT324">
        <v>-3073911</v>
      </c>
      <c r="AU324">
        <v>0</v>
      </c>
      <c r="AV324">
        <v>-3073911</v>
      </c>
      <c r="AW324">
        <v>0</v>
      </c>
      <c r="AX324">
        <v>0</v>
      </c>
      <c r="AY324">
        <v>0</v>
      </c>
      <c r="AZ324">
        <v>-1555</v>
      </c>
      <c r="BA324">
        <v>0</v>
      </c>
      <c r="BB324">
        <v>-1555</v>
      </c>
      <c r="BC324">
        <v>-3540601</v>
      </c>
      <c r="BD324">
        <v>0</v>
      </c>
      <c r="BE324">
        <v>0</v>
      </c>
      <c r="BF324">
        <v>0</v>
      </c>
      <c r="BG324">
        <v>-3540601</v>
      </c>
      <c r="BH324">
        <v>0</v>
      </c>
      <c r="BI324">
        <v>-3540601</v>
      </c>
      <c r="BJ324">
        <v>0</v>
      </c>
      <c r="BK324">
        <v>0</v>
      </c>
      <c r="BL324">
        <v>0</v>
      </c>
      <c r="BM324">
        <v>-1063741</v>
      </c>
      <c r="BN324">
        <v>0</v>
      </c>
      <c r="BO324">
        <v>-1063741</v>
      </c>
      <c r="BP324">
        <v>-1063741</v>
      </c>
      <c r="BQ324">
        <v>0</v>
      </c>
      <c r="BR324">
        <v>0</v>
      </c>
      <c r="BS324">
        <v>0</v>
      </c>
      <c r="BT324">
        <v>-1063741</v>
      </c>
      <c r="BU324">
        <v>0</v>
      </c>
      <c r="BV324">
        <v>-1063741</v>
      </c>
      <c r="BW324">
        <v>-355007</v>
      </c>
      <c r="BX324">
        <v>0</v>
      </c>
      <c r="BY324">
        <v>-355007</v>
      </c>
      <c r="BZ324">
        <v>-85404</v>
      </c>
      <c r="CA324">
        <v>0</v>
      </c>
      <c r="CB324">
        <v>-85404</v>
      </c>
      <c r="CC324">
        <v>0</v>
      </c>
      <c r="CD324">
        <v>0</v>
      </c>
      <c r="CE324">
        <v>0</v>
      </c>
      <c r="CF324">
        <v>0</v>
      </c>
      <c r="CG324">
        <v>0</v>
      </c>
      <c r="CH324">
        <v>0</v>
      </c>
      <c r="CI324">
        <v>0</v>
      </c>
      <c r="CJ324">
        <v>0</v>
      </c>
      <c r="CK324">
        <v>0</v>
      </c>
      <c r="CL324">
        <v>-275000</v>
      </c>
      <c r="CM324">
        <v>0</v>
      </c>
      <c r="CN324">
        <v>-275000</v>
      </c>
      <c r="CO324">
        <v>0</v>
      </c>
      <c r="CP324">
        <v>0</v>
      </c>
      <c r="CQ324">
        <v>-715411</v>
      </c>
      <c r="CR324">
        <v>0</v>
      </c>
      <c r="CS324">
        <v>0</v>
      </c>
      <c r="CT324">
        <v>0</v>
      </c>
      <c r="CU324">
        <v>-715411</v>
      </c>
      <c r="CV324">
        <v>0</v>
      </c>
      <c r="CW324">
        <v>-715411</v>
      </c>
      <c r="CX324">
        <v>0</v>
      </c>
      <c r="CY324">
        <v>0</v>
      </c>
      <c r="CZ324">
        <v>0</v>
      </c>
      <c r="DA324">
        <v>0</v>
      </c>
      <c r="DB324">
        <v>0</v>
      </c>
      <c r="DC324">
        <v>0</v>
      </c>
      <c r="DD324">
        <v>0</v>
      </c>
      <c r="DE324">
        <v>0</v>
      </c>
      <c r="DF324">
        <v>0</v>
      </c>
      <c r="DG324">
        <v>0</v>
      </c>
      <c r="DH324">
        <v>0</v>
      </c>
      <c r="DI324">
        <v>0</v>
      </c>
      <c r="DJ324">
        <v>0</v>
      </c>
      <c r="DK324">
        <v>0</v>
      </c>
      <c r="DL324">
        <v>0</v>
      </c>
      <c r="DM324">
        <v>0</v>
      </c>
      <c r="DN324">
        <v>0</v>
      </c>
      <c r="DO324">
        <v>0</v>
      </c>
      <c r="DP324">
        <v>0</v>
      </c>
      <c r="DQ324">
        <v>50859480</v>
      </c>
      <c r="DR324">
        <v>0</v>
      </c>
      <c r="DS324">
        <v>50859480</v>
      </c>
    </row>
    <row r="325" spans="1:123" ht="12.75" x14ac:dyDescent="0.2">
      <c r="A325" s="468">
        <v>318</v>
      </c>
      <c r="B325" s="473" t="s">
        <v>505</v>
      </c>
      <c r="C325" s="403" t="s">
        <v>529</v>
      </c>
      <c r="D325" s="474" t="s">
        <v>898</v>
      </c>
      <c r="E325" s="480" t="s">
        <v>538</v>
      </c>
      <c r="F325" t="s">
        <v>926</v>
      </c>
      <c r="G325">
        <v>173299451</v>
      </c>
      <c r="H325">
        <v>0</v>
      </c>
      <c r="I325">
        <v>173299451</v>
      </c>
      <c r="J325">
        <v>46.6</v>
      </c>
      <c r="K325">
        <v>80757544</v>
      </c>
      <c r="L325">
        <v>0</v>
      </c>
      <c r="M325">
        <v>-2279600</v>
      </c>
      <c r="N325">
        <v>0</v>
      </c>
      <c r="O325">
        <v>78477944</v>
      </c>
      <c r="P325">
        <v>0</v>
      </c>
      <c r="Q325">
        <v>78477944</v>
      </c>
      <c r="R325">
        <v>-6395736</v>
      </c>
      <c r="S325">
        <v>0</v>
      </c>
      <c r="T325">
        <v>-6395736</v>
      </c>
      <c r="U325">
        <v>1128582</v>
      </c>
      <c r="V325">
        <v>0</v>
      </c>
      <c r="W325">
        <v>1128582</v>
      </c>
      <c r="X325">
        <v>-5267154</v>
      </c>
      <c r="Y325">
        <v>0</v>
      </c>
      <c r="Z325">
        <v>23000</v>
      </c>
      <c r="AA325">
        <v>0</v>
      </c>
      <c r="AB325">
        <v>-5244154</v>
      </c>
      <c r="AC325">
        <v>0</v>
      </c>
      <c r="AD325">
        <v>-5244154</v>
      </c>
      <c r="AE325">
        <v>5244154</v>
      </c>
      <c r="AF325">
        <v>0</v>
      </c>
      <c r="AG325">
        <v>5244154</v>
      </c>
      <c r="AH325">
        <v>-2585508</v>
      </c>
      <c r="AI325">
        <v>0</v>
      </c>
      <c r="AJ325">
        <v>-2585508</v>
      </c>
      <c r="AK325">
        <v>-500</v>
      </c>
      <c r="AL325">
        <v>0</v>
      </c>
      <c r="AM325">
        <v>-500</v>
      </c>
      <c r="AN325">
        <v>1773219</v>
      </c>
      <c r="AO325">
        <v>0</v>
      </c>
      <c r="AP325">
        <v>1773219</v>
      </c>
      <c r="AQ325">
        <v>-812289</v>
      </c>
      <c r="AR325">
        <v>0</v>
      </c>
      <c r="AS325">
        <v>-812289</v>
      </c>
      <c r="AT325">
        <v>-6207794</v>
      </c>
      <c r="AU325">
        <v>0</v>
      </c>
      <c r="AV325">
        <v>-6207794</v>
      </c>
      <c r="AW325">
        <v>-62620</v>
      </c>
      <c r="AX325">
        <v>0</v>
      </c>
      <c r="AY325">
        <v>-62620</v>
      </c>
      <c r="AZ325">
        <v>-5854</v>
      </c>
      <c r="BA325">
        <v>0</v>
      </c>
      <c r="BB325">
        <v>-5854</v>
      </c>
      <c r="BC325">
        <v>-7088557</v>
      </c>
      <c r="BD325">
        <v>0</v>
      </c>
      <c r="BE325">
        <v>0</v>
      </c>
      <c r="BF325">
        <v>0</v>
      </c>
      <c r="BG325">
        <v>-7088557</v>
      </c>
      <c r="BH325">
        <v>0</v>
      </c>
      <c r="BI325">
        <v>-7088557</v>
      </c>
      <c r="BJ325">
        <v>-80000</v>
      </c>
      <c r="BK325">
        <v>0</v>
      </c>
      <c r="BL325">
        <v>-80000</v>
      </c>
      <c r="BM325">
        <v>-2987716</v>
      </c>
      <c r="BN325">
        <v>0</v>
      </c>
      <c r="BO325">
        <v>-2987716</v>
      </c>
      <c r="BP325">
        <v>-3067716</v>
      </c>
      <c r="BQ325">
        <v>0</v>
      </c>
      <c r="BR325">
        <v>-250000</v>
      </c>
      <c r="BS325">
        <v>0</v>
      </c>
      <c r="BT325">
        <v>-3317716</v>
      </c>
      <c r="BU325">
        <v>0</v>
      </c>
      <c r="BV325">
        <v>-3317716</v>
      </c>
      <c r="BW325">
        <v>-6744</v>
      </c>
      <c r="BX325">
        <v>0</v>
      </c>
      <c r="BY325">
        <v>-6744</v>
      </c>
      <c r="BZ325">
        <v>-43542</v>
      </c>
      <c r="CA325">
        <v>0</v>
      </c>
      <c r="CB325">
        <v>-43542</v>
      </c>
      <c r="CC325">
        <v>-436</v>
      </c>
      <c r="CD325">
        <v>0</v>
      </c>
      <c r="CE325">
        <v>-436</v>
      </c>
      <c r="CF325">
        <v>0</v>
      </c>
      <c r="CG325">
        <v>0</v>
      </c>
      <c r="CH325">
        <v>0</v>
      </c>
      <c r="CI325">
        <v>0</v>
      </c>
      <c r="CJ325">
        <v>0</v>
      </c>
      <c r="CK325">
        <v>0</v>
      </c>
      <c r="CL325">
        <v>-6336</v>
      </c>
      <c r="CM325">
        <v>0</v>
      </c>
      <c r="CN325">
        <v>-6336</v>
      </c>
      <c r="CO325">
        <v>0</v>
      </c>
      <c r="CP325">
        <v>0</v>
      </c>
      <c r="CQ325">
        <v>-57058</v>
      </c>
      <c r="CR325">
        <v>0</v>
      </c>
      <c r="CS325">
        <v>-30000</v>
      </c>
      <c r="CT325">
        <v>0</v>
      </c>
      <c r="CU325">
        <v>-87058</v>
      </c>
      <c r="CV325">
        <v>0</v>
      </c>
      <c r="CW325">
        <v>-87058</v>
      </c>
      <c r="CX325">
        <v>-112995</v>
      </c>
      <c r="CY325">
        <v>0</v>
      </c>
      <c r="CZ325">
        <v>-112995</v>
      </c>
      <c r="DA325">
        <v>-3589</v>
      </c>
      <c r="DB325">
        <v>0</v>
      </c>
      <c r="DC325">
        <v>-3589</v>
      </c>
      <c r="DD325">
        <v>-5854</v>
      </c>
      <c r="DE325">
        <v>0</v>
      </c>
      <c r="DF325">
        <v>-5854</v>
      </c>
      <c r="DG325">
        <v>0</v>
      </c>
      <c r="DH325">
        <v>0</v>
      </c>
      <c r="DI325">
        <v>0</v>
      </c>
      <c r="DJ325">
        <v>-122438</v>
      </c>
      <c r="DK325">
        <v>0</v>
      </c>
      <c r="DL325">
        <v>0</v>
      </c>
      <c r="DM325">
        <v>0</v>
      </c>
      <c r="DN325">
        <v>-122438</v>
      </c>
      <c r="DO325">
        <v>0</v>
      </c>
      <c r="DP325">
        <v>-122438</v>
      </c>
      <c r="DQ325">
        <v>62618021</v>
      </c>
      <c r="DR325">
        <v>0</v>
      </c>
      <c r="DS325">
        <v>62618021</v>
      </c>
    </row>
    <row r="326" spans="1:123" ht="12.75" x14ac:dyDescent="0.2">
      <c r="A326" s="468">
        <v>319</v>
      </c>
      <c r="B326" s="473" t="s">
        <v>507</v>
      </c>
      <c r="C326" s="403" t="s">
        <v>904</v>
      </c>
      <c r="D326" s="474" t="s">
        <v>907</v>
      </c>
      <c r="E326" s="480" t="s">
        <v>506</v>
      </c>
      <c r="F326" t="s">
        <v>926</v>
      </c>
      <c r="G326">
        <v>195946547</v>
      </c>
      <c r="H326">
        <v>518750</v>
      </c>
      <c r="I326">
        <v>196465297</v>
      </c>
      <c r="J326">
        <v>46.6</v>
      </c>
      <c r="K326">
        <v>91311091</v>
      </c>
      <c r="L326">
        <v>241738</v>
      </c>
      <c r="M326">
        <v>0</v>
      </c>
      <c r="N326">
        <v>0</v>
      </c>
      <c r="O326">
        <v>91311091</v>
      </c>
      <c r="P326">
        <v>241738</v>
      </c>
      <c r="Q326">
        <v>91552829</v>
      </c>
      <c r="R326">
        <v>-2335183</v>
      </c>
      <c r="S326">
        <v>0</v>
      </c>
      <c r="T326">
        <v>-2335183</v>
      </c>
      <c r="U326">
        <v>3511646</v>
      </c>
      <c r="V326">
        <v>0</v>
      </c>
      <c r="W326">
        <v>3511646</v>
      </c>
      <c r="X326">
        <v>1176463</v>
      </c>
      <c r="Y326">
        <v>0</v>
      </c>
      <c r="Z326">
        <v>0</v>
      </c>
      <c r="AA326">
        <v>0</v>
      </c>
      <c r="AB326">
        <v>1176463</v>
      </c>
      <c r="AC326">
        <v>0</v>
      </c>
      <c r="AD326">
        <v>1176463</v>
      </c>
      <c r="AE326">
        <v>-1176463</v>
      </c>
      <c r="AF326">
        <v>0</v>
      </c>
      <c r="AG326">
        <v>-1176463</v>
      </c>
      <c r="AH326">
        <v>-7366641</v>
      </c>
      <c r="AI326">
        <v>0</v>
      </c>
      <c r="AJ326">
        <v>-7366641</v>
      </c>
      <c r="AK326">
        <v>-13616.52</v>
      </c>
      <c r="AL326">
        <v>0</v>
      </c>
      <c r="AM326">
        <v>-13616.52</v>
      </c>
      <c r="AN326">
        <v>1763022</v>
      </c>
      <c r="AO326">
        <v>0</v>
      </c>
      <c r="AP326">
        <v>1763022</v>
      </c>
      <c r="AQ326">
        <v>-5603619</v>
      </c>
      <c r="AR326">
        <v>0</v>
      </c>
      <c r="AS326">
        <v>-5603619</v>
      </c>
      <c r="AT326">
        <v>-5992842</v>
      </c>
      <c r="AU326">
        <v>0</v>
      </c>
      <c r="AV326">
        <v>-5992842</v>
      </c>
      <c r="AW326">
        <v>-12008</v>
      </c>
      <c r="AX326">
        <v>0</v>
      </c>
      <c r="AY326">
        <v>-12008</v>
      </c>
      <c r="AZ326">
        <v>0</v>
      </c>
      <c r="BA326">
        <v>0</v>
      </c>
      <c r="BB326">
        <v>0</v>
      </c>
      <c r="BC326">
        <v>-11608469</v>
      </c>
      <c r="BD326">
        <v>0</v>
      </c>
      <c r="BE326">
        <v>0</v>
      </c>
      <c r="BF326">
        <v>0</v>
      </c>
      <c r="BG326">
        <v>-11608469</v>
      </c>
      <c r="BH326">
        <v>0</v>
      </c>
      <c r="BI326">
        <v>-11608469</v>
      </c>
      <c r="BJ326">
        <v>0</v>
      </c>
      <c r="BK326">
        <v>0</v>
      </c>
      <c r="BL326">
        <v>0</v>
      </c>
      <c r="BM326">
        <v>-3019040</v>
      </c>
      <c r="BN326">
        <v>-84463</v>
      </c>
      <c r="BO326">
        <v>-3103503</v>
      </c>
      <c r="BP326">
        <v>-3019040</v>
      </c>
      <c r="BQ326">
        <v>-84463</v>
      </c>
      <c r="BR326">
        <v>0</v>
      </c>
      <c r="BS326">
        <v>0</v>
      </c>
      <c r="BT326">
        <v>-3019040</v>
      </c>
      <c r="BU326">
        <v>-84463</v>
      </c>
      <c r="BV326">
        <v>-3103503</v>
      </c>
      <c r="BW326">
        <v>-253363</v>
      </c>
      <c r="BX326">
        <v>0</v>
      </c>
      <c r="BY326">
        <v>-253363</v>
      </c>
      <c r="BZ326">
        <v>-368631</v>
      </c>
      <c r="CA326">
        <v>0</v>
      </c>
      <c r="CB326">
        <v>-368631</v>
      </c>
      <c r="CC326">
        <v>-1596</v>
      </c>
      <c r="CD326">
        <v>0</v>
      </c>
      <c r="CE326">
        <v>-1596</v>
      </c>
      <c r="CF326">
        <v>0</v>
      </c>
      <c r="CG326">
        <v>0</v>
      </c>
      <c r="CH326">
        <v>0</v>
      </c>
      <c r="CI326">
        <v>0</v>
      </c>
      <c r="CJ326">
        <v>0</v>
      </c>
      <c r="CK326">
        <v>0</v>
      </c>
      <c r="CL326">
        <v>0</v>
      </c>
      <c r="CM326">
        <v>0</v>
      </c>
      <c r="CN326">
        <v>0</v>
      </c>
      <c r="CO326">
        <v>0</v>
      </c>
      <c r="CP326">
        <v>0</v>
      </c>
      <c r="CQ326">
        <v>-623590</v>
      </c>
      <c r="CR326">
        <v>0</v>
      </c>
      <c r="CS326">
        <v>0</v>
      </c>
      <c r="CT326">
        <v>0</v>
      </c>
      <c r="CU326">
        <v>-623590</v>
      </c>
      <c r="CV326">
        <v>0</v>
      </c>
      <c r="CW326">
        <v>-623590</v>
      </c>
      <c r="CX326">
        <v>0</v>
      </c>
      <c r="CY326">
        <v>0</v>
      </c>
      <c r="CZ326">
        <v>0</v>
      </c>
      <c r="DA326">
        <v>-42219</v>
      </c>
      <c r="DB326">
        <v>0</v>
      </c>
      <c r="DC326">
        <v>-42219</v>
      </c>
      <c r="DD326">
        <v>0</v>
      </c>
      <c r="DE326">
        <v>0</v>
      </c>
      <c r="DF326">
        <v>0</v>
      </c>
      <c r="DG326">
        <v>0</v>
      </c>
      <c r="DH326">
        <v>0</v>
      </c>
      <c r="DI326">
        <v>0</v>
      </c>
      <c r="DJ326">
        <v>-42219</v>
      </c>
      <c r="DK326">
        <v>0</v>
      </c>
      <c r="DL326">
        <v>0</v>
      </c>
      <c r="DM326">
        <v>0</v>
      </c>
      <c r="DN326">
        <v>-42219</v>
      </c>
      <c r="DO326">
        <v>0</v>
      </c>
      <c r="DP326">
        <v>-42219</v>
      </c>
      <c r="DQ326">
        <v>77194236</v>
      </c>
      <c r="DR326">
        <v>157275</v>
      </c>
      <c r="DS326">
        <v>77351511</v>
      </c>
    </row>
    <row r="327" spans="1:123" ht="12.75" x14ac:dyDescent="0.2">
      <c r="A327" s="468">
        <v>320</v>
      </c>
      <c r="B327" s="473" t="s">
        <v>509</v>
      </c>
      <c r="C327" s="403" t="s">
        <v>897</v>
      </c>
      <c r="D327" s="474" t="s">
        <v>907</v>
      </c>
      <c r="E327" s="480" t="s">
        <v>508</v>
      </c>
      <c r="F327" t="s">
        <v>926</v>
      </c>
      <c r="G327">
        <v>102679645</v>
      </c>
      <c r="H327">
        <v>0</v>
      </c>
      <c r="I327">
        <v>102679645</v>
      </c>
      <c r="J327">
        <v>46.6</v>
      </c>
      <c r="K327">
        <v>47848715</v>
      </c>
      <c r="L327">
        <v>0</v>
      </c>
      <c r="M327">
        <v>0</v>
      </c>
      <c r="N327">
        <v>0</v>
      </c>
      <c r="O327">
        <v>47848715</v>
      </c>
      <c r="P327">
        <v>0</v>
      </c>
      <c r="Q327">
        <v>47848715</v>
      </c>
      <c r="R327">
        <v>-1363917</v>
      </c>
      <c r="S327">
        <v>0</v>
      </c>
      <c r="T327">
        <v>-1363917</v>
      </c>
      <c r="U327">
        <v>2970477</v>
      </c>
      <c r="V327">
        <v>0</v>
      </c>
      <c r="W327">
        <v>2970477</v>
      </c>
      <c r="X327">
        <v>1606560</v>
      </c>
      <c r="Y327">
        <v>0</v>
      </c>
      <c r="Z327">
        <v>0</v>
      </c>
      <c r="AA327">
        <v>0</v>
      </c>
      <c r="AB327">
        <v>1606560</v>
      </c>
      <c r="AC327">
        <v>0</v>
      </c>
      <c r="AD327">
        <v>1606560</v>
      </c>
      <c r="AE327">
        <v>-1606560</v>
      </c>
      <c r="AF327">
        <v>0</v>
      </c>
      <c r="AG327">
        <v>-1606560</v>
      </c>
      <c r="AH327">
        <v>-2525300</v>
      </c>
      <c r="AI327">
        <v>0</v>
      </c>
      <c r="AJ327">
        <v>-2525300</v>
      </c>
      <c r="AK327">
        <v>-6109</v>
      </c>
      <c r="AL327">
        <v>0</v>
      </c>
      <c r="AM327">
        <v>-6109</v>
      </c>
      <c r="AN327">
        <v>985075</v>
      </c>
      <c r="AO327">
        <v>0</v>
      </c>
      <c r="AP327">
        <v>985075</v>
      </c>
      <c r="AQ327">
        <v>-1540225</v>
      </c>
      <c r="AR327">
        <v>0</v>
      </c>
      <c r="AS327">
        <v>-1540225</v>
      </c>
      <c r="AT327">
        <v>-3846183</v>
      </c>
      <c r="AU327">
        <v>0</v>
      </c>
      <c r="AV327">
        <v>-3846183</v>
      </c>
      <c r="AW327">
        <v>-17763</v>
      </c>
      <c r="AX327">
        <v>0</v>
      </c>
      <c r="AY327">
        <v>-17763</v>
      </c>
      <c r="AZ327">
        <v>0</v>
      </c>
      <c r="BA327">
        <v>0</v>
      </c>
      <c r="BB327">
        <v>0</v>
      </c>
      <c r="BC327">
        <v>-5404171</v>
      </c>
      <c r="BD327">
        <v>0</v>
      </c>
      <c r="BE327">
        <v>-66000</v>
      </c>
      <c r="BF327">
        <v>0</v>
      </c>
      <c r="BG327">
        <v>-5470171</v>
      </c>
      <c r="BH327">
        <v>0</v>
      </c>
      <c r="BI327">
        <v>-5470171</v>
      </c>
      <c r="BJ327">
        <v>0</v>
      </c>
      <c r="BK327">
        <v>0</v>
      </c>
      <c r="BL327">
        <v>0</v>
      </c>
      <c r="BM327">
        <v>-1321244</v>
      </c>
      <c r="BN327">
        <v>0</v>
      </c>
      <c r="BO327">
        <v>-1321244</v>
      </c>
      <c r="BP327">
        <v>-1321244</v>
      </c>
      <c r="BQ327">
        <v>0</v>
      </c>
      <c r="BR327">
        <v>0</v>
      </c>
      <c r="BS327">
        <v>0</v>
      </c>
      <c r="BT327">
        <v>-1321244</v>
      </c>
      <c r="BU327">
        <v>0</v>
      </c>
      <c r="BV327">
        <v>-1321244</v>
      </c>
      <c r="BW327">
        <v>-182220</v>
      </c>
      <c r="BX327">
        <v>0</v>
      </c>
      <c r="BY327">
        <v>-182220</v>
      </c>
      <c r="BZ327">
        <v>-19130</v>
      </c>
      <c r="CA327">
        <v>0</v>
      </c>
      <c r="CB327">
        <v>-19130</v>
      </c>
      <c r="CC327">
        <v>-4441</v>
      </c>
      <c r="CD327">
        <v>0</v>
      </c>
      <c r="CE327">
        <v>-4441</v>
      </c>
      <c r="CF327">
        <v>0</v>
      </c>
      <c r="CG327">
        <v>0</v>
      </c>
      <c r="CH327">
        <v>0</v>
      </c>
      <c r="CI327">
        <v>0</v>
      </c>
      <c r="CJ327">
        <v>0</v>
      </c>
      <c r="CK327">
        <v>0</v>
      </c>
      <c r="CL327">
        <v>0</v>
      </c>
      <c r="CM327">
        <v>0</v>
      </c>
      <c r="CN327">
        <v>0</v>
      </c>
      <c r="CO327">
        <v>0</v>
      </c>
      <c r="CP327">
        <v>0</v>
      </c>
      <c r="CQ327">
        <v>-205791</v>
      </c>
      <c r="CR327">
        <v>0</v>
      </c>
      <c r="CS327">
        <v>0</v>
      </c>
      <c r="CT327">
        <v>0</v>
      </c>
      <c r="CU327">
        <v>-205791</v>
      </c>
      <c r="CV327">
        <v>0</v>
      </c>
      <c r="CW327">
        <v>-205791</v>
      </c>
      <c r="CX327">
        <v>0</v>
      </c>
      <c r="CY327">
        <v>0</v>
      </c>
      <c r="CZ327">
        <v>0</v>
      </c>
      <c r="DA327">
        <v>-11770</v>
      </c>
      <c r="DB327">
        <v>0</v>
      </c>
      <c r="DC327">
        <v>-11770</v>
      </c>
      <c r="DD327">
        <v>0</v>
      </c>
      <c r="DE327">
        <v>0</v>
      </c>
      <c r="DF327">
        <v>0</v>
      </c>
      <c r="DG327">
        <v>-1500</v>
      </c>
      <c r="DH327">
        <v>0</v>
      </c>
      <c r="DI327">
        <v>-1500</v>
      </c>
      <c r="DJ327">
        <v>-13270</v>
      </c>
      <c r="DK327">
        <v>0</v>
      </c>
      <c r="DL327">
        <v>0</v>
      </c>
      <c r="DM327">
        <v>0</v>
      </c>
      <c r="DN327">
        <v>-13270</v>
      </c>
      <c r="DO327">
        <v>0</v>
      </c>
      <c r="DP327">
        <v>-13270</v>
      </c>
      <c r="DQ327">
        <v>42444799</v>
      </c>
      <c r="DR327">
        <v>0</v>
      </c>
      <c r="DS327">
        <v>42444799</v>
      </c>
    </row>
    <row r="328" spans="1:123" ht="12.75" x14ac:dyDescent="0.2">
      <c r="A328" s="468">
        <v>321</v>
      </c>
      <c r="B328" s="473" t="s">
        <v>511</v>
      </c>
      <c r="C328" s="403" t="s">
        <v>897</v>
      </c>
      <c r="D328" s="474" t="s">
        <v>898</v>
      </c>
      <c r="E328" s="480" t="s">
        <v>510</v>
      </c>
      <c r="F328" t="s">
        <v>926</v>
      </c>
      <c r="G328">
        <v>82735097</v>
      </c>
      <c r="H328">
        <v>0</v>
      </c>
      <c r="I328">
        <v>82735097</v>
      </c>
      <c r="J328">
        <v>46.6</v>
      </c>
      <c r="K328">
        <v>38554555</v>
      </c>
      <c r="L328">
        <v>0</v>
      </c>
      <c r="M328">
        <v>0</v>
      </c>
      <c r="N328">
        <v>0</v>
      </c>
      <c r="O328">
        <v>38554555</v>
      </c>
      <c r="P328">
        <v>0</v>
      </c>
      <c r="Q328">
        <v>38554555</v>
      </c>
      <c r="R328">
        <v>-980669</v>
      </c>
      <c r="S328">
        <v>0</v>
      </c>
      <c r="T328">
        <v>-980669</v>
      </c>
      <c r="U328">
        <v>1419913</v>
      </c>
      <c r="V328">
        <v>0</v>
      </c>
      <c r="W328">
        <v>1419913</v>
      </c>
      <c r="X328">
        <v>439244</v>
      </c>
      <c r="Y328">
        <v>0</v>
      </c>
      <c r="Z328">
        <v>0</v>
      </c>
      <c r="AA328">
        <v>0</v>
      </c>
      <c r="AB328">
        <v>439244</v>
      </c>
      <c r="AC328">
        <v>0</v>
      </c>
      <c r="AD328">
        <v>439244</v>
      </c>
      <c r="AE328">
        <v>-439244</v>
      </c>
      <c r="AF328">
        <v>0</v>
      </c>
      <c r="AG328">
        <v>-439244</v>
      </c>
      <c r="AH328">
        <v>-2920333</v>
      </c>
      <c r="AI328">
        <v>0</v>
      </c>
      <c r="AJ328">
        <v>-2920333</v>
      </c>
      <c r="AK328">
        <v>0</v>
      </c>
      <c r="AL328">
        <v>0</v>
      </c>
      <c r="AM328">
        <v>0</v>
      </c>
      <c r="AN328">
        <v>746069</v>
      </c>
      <c r="AO328">
        <v>0</v>
      </c>
      <c r="AP328">
        <v>746069</v>
      </c>
      <c r="AQ328">
        <v>-2174264</v>
      </c>
      <c r="AR328">
        <v>0</v>
      </c>
      <c r="AS328">
        <v>-2174264</v>
      </c>
      <c r="AT328">
        <v>-2745897</v>
      </c>
      <c r="AU328">
        <v>0</v>
      </c>
      <c r="AV328">
        <v>-2745897</v>
      </c>
      <c r="AW328">
        <v>-39818</v>
      </c>
      <c r="AX328">
        <v>0</v>
      </c>
      <c r="AY328">
        <v>-39818</v>
      </c>
      <c r="AZ328">
        <v>0</v>
      </c>
      <c r="BA328">
        <v>0</v>
      </c>
      <c r="BB328">
        <v>0</v>
      </c>
      <c r="BC328">
        <v>-4959979</v>
      </c>
      <c r="BD328">
        <v>0</v>
      </c>
      <c r="BE328">
        <v>0</v>
      </c>
      <c r="BF328">
        <v>0</v>
      </c>
      <c r="BG328">
        <v>-4959979</v>
      </c>
      <c r="BH328">
        <v>0</v>
      </c>
      <c r="BI328">
        <v>-4959979</v>
      </c>
      <c r="BJ328">
        <v>0</v>
      </c>
      <c r="BK328">
        <v>0</v>
      </c>
      <c r="BL328">
        <v>0</v>
      </c>
      <c r="BM328">
        <v>-991468</v>
      </c>
      <c r="BN328">
        <v>0</v>
      </c>
      <c r="BO328">
        <v>-991468</v>
      </c>
      <c r="BP328">
        <v>-991468</v>
      </c>
      <c r="BQ328">
        <v>0</v>
      </c>
      <c r="BR328">
        <v>0</v>
      </c>
      <c r="BS328">
        <v>0</v>
      </c>
      <c r="BT328">
        <v>-991468</v>
      </c>
      <c r="BU328">
        <v>0</v>
      </c>
      <c r="BV328">
        <v>-991468</v>
      </c>
      <c r="BW328">
        <v>-201191</v>
      </c>
      <c r="BX328">
        <v>0</v>
      </c>
      <c r="BY328">
        <v>-201191</v>
      </c>
      <c r="BZ328">
        <v>-3705</v>
      </c>
      <c r="CA328">
        <v>0</v>
      </c>
      <c r="CB328">
        <v>-3705</v>
      </c>
      <c r="CC328">
        <v>-573</v>
      </c>
      <c r="CD328">
        <v>0</v>
      </c>
      <c r="CE328">
        <v>-573</v>
      </c>
      <c r="CF328">
        <v>0</v>
      </c>
      <c r="CG328">
        <v>0</v>
      </c>
      <c r="CH328">
        <v>0</v>
      </c>
      <c r="CI328">
        <v>0</v>
      </c>
      <c r="CJ328">
        <v>0</v>
      </c>
      <c r="CK328">
        <v>0</v>
      </c>
      <c r="CL328">
        <v>0</v>
      </c>
      <c r="CM328">
        <v>0</v>
      </c>
      <c r="CN328">
        <v>0</v>
      </c>
      <c r="CO328">
        <v>0</v>
      </c>
      <c r="CP328">
        <v>0</v>
      </c>
      <c r="CQ328">
        <v>-205469</v>
      </c>
      <c r="CR328">
        <v>0</v>
      </c>
      <c r="CS328">
        <v>0</v>
      </c>
      <c r="CT328">
        <v>0</v>
      </c>
      <c r="CU328">
        <v>-205469</v>
      </c>
      <c r="CV328">
        <v>0</v>
      </c>
      <c r="CW328">
        <v>-205469</v>
      </c>
      <c r="CX328">
        <v>0</v>
      </c>
      <c r="CY328">
        <v>0</v>
      </c>
      <c r="CZ328">
        <v>0</v>
      </c>
      <c r="DA328">
        <v>0</v>
      </c>
      <c r="DB328">
        <v>0</v>
      </c>
      <c r="DC328">
        <v>0</v>
      </c>
      <c r="DD328">
        <v>0</v>
      </c>
      <c r="DE328">
        <v>0</v>
      </c>
      <c r="DF328">
        <v>0</v>
      </c>
      <c r="DG328">
        <v>0</v>
      </c>
      <c r="DH328">
        <v>0</v>
      </c>
      <c r="DI328">
        <v>0</v>
      </c>
      <c r="DJ328">
        <v>0</v>
      </c>
      <c r="DK328">
        <v>0</v>
      </c>
      <c r="DL328">
        <v>0</v>
      </c>
      <c r="DM328">
        <v>0</v>
      </c>
      <c r="DN328">
        <v>0</v>
      </c>
      <c r="DO328">
        <v>0</v>
      </c>
      <c r="DP328">
        <v>0</v>
      </c>
      <c r="DQ328">
        <v>32836883</v>
      </c>
      <c r="DR328">
        <v>0</v>
      </c>
      <c r="DS328">
        <v>32836883</v>
      </c>
    </row>
    <row r="329" spans="1:123" ht="12.75" x14ac:dyDescent="0.2">
      <c r="A329" s="468">
        <v>322</v>
      </c>
      <c r="B329" s="473" t="s">
        <v>513</v>
      </c>
      <c r="C329" s="403" t="s">
        <v>897</v>
      </c>
      <c r="D329" s="474" t="s">
        <v>907</v>
      </c>
      <c r="E329" s="480" t="s">
        <v>512</v>
      </c>
      <c r="F329" t="s">
        <v>926</v>
      </c>
      <c r="G329">
        <v>103317875</v>
      </c>
      <c r="H329">
        <v>0</v>
      </c>
      <c r="I329">
        <v>103317875</v>
      </c>
      <c r="J329">
        <v>46.6</v>
      </c>
      <c r="K329">
        <v>48146130</v>
      </c>
      <c r="L329">
        <v>0</v>
      </c>
      <c r="M329">
        <v>-300000</v>
      </c>
      <c r="N329">
        <v>0</v>
      </c>
      <c r="O329">
        <v>47846130</v>
      </c>
      <c r="P329">
        <v>0</v>
      </c>
      <c r="Q329">
        <v>47846130</v>
      </c>
      <c r="R329">
        <v>-1746408</v>
      </c>
      <c r="S329">
        <v>0</v>
      </c>
      <c r="T329">
        <v>-1746408</v>
      </c>
      <c r="U329">
        <v>2124456</v>
      </c>
      <c r="V329">
        <v>0</v>
      </c>
      <c r="W329">
        <v>2124456</v>
      </c>
      <c r="X329">
        <v>378048</v>
      </c>
      <c r="Y329">
        <v>0</v>
      </c>
      <c r="Z329">
        <v>0</v>
      </c>
      <c r="AA329">
        <v>0</v>
      </c>
      <c r="AB329">
        <v>378048</v>
      </c>
      <c r="AC329">
        <v>0</v>
      </c>
      <c r="AD329">
        <v>378048</v>
      </c>
      <c r="AE329">
        <v>-378048</v>
      </c>
      <c r="AF329">
        <v>0</v>
      </c>
      <c r="AG329">
        <v>-378048</v>
      </c>
      <c r="AH329">
        <v>-4135718</v>
      </c>
      <c r="AI329">
        <v>0</v>
      </c>
      <c r="AJ329">
        <v>-4135718</v>
      </c>
      <c r="AK329">
        <v>0</v>
      </c>
      <c r="AL329">
        <v>0</v>
      </c>
      <c r="AM329">
        <v>0</v>
      </c>
      <c r="AN329">
        <v>888308</v>
      </c>
      <c r="AO329">
        <v>0</v>
      </c>
      <c r="AP329">
        <v>888308</v>
      </c>
      <c r="AQ329">
        <v>-3247410</v>
      </c>
      <c r="AR329">
        <v>0</v>
      </c>
      <c r="AS329">
        <v>-3247410</v>
      </c>
      <c r="AT329">
        <v>-2050228</v>
      </c>
      <c r="AU329">
        <v>0</v>
      </c>
      <c r="AV329">
        <v>-2050228</v>
      </c>
      <c r="AW329">
        <v>-55190</v>
      </c>
      <c r="AX329">
        <v>0</v>
      </c>
      <c r="AY329">
        <v>-55190</v>
      </c>
      <c r="AZ329">
        <v>-50729</v>
      </c>
      <c r="BA329">
        <v>0</v>
      </c>
      <c r="BB329">
        <v>-50729</v>
      </c>
      <c r="BC329">
        <v>-5403557</v>
      </c>
      <c r="BD329">
        <v>0</v>
      </c>
      <c r="BE329">
        <v>0</v>
      </c>
      <c r="BF329">
        <v>0</v>
      </c>
      <c r="BG329">
        <v>-5403557</v>
      </c>
      <c r="BH329">
        <v>0</v>
      </c>
      <c r="BI329">
        <v>-5403557</v>
      </c>
      <c r="BJ329">
        <v>0</v>
      </c>
      <c r="BK329">
        <v>0</v>
      </c>
      <c r="BL329">
        <v>0</v>
      </c>
      <c r="BM329">
        <v>-603783</v>
      </c>
      <c r="BN329">
        <v>0</v>
      </c>
      <c r="BO329">
        <v>-603783</v>
      </c>
      <c r="BP329">
        <v>-603783</v>
      </c>
      <c r="BQ329">
        <v>0</v>
      </c>
      <c r="BR329">
        <v>0</v>
      </c>
      <c r="BS329">
        <v>0</v>
      </c>
      <c r="BT329">
        <v>-603783</v>
      </c>
      <c r="BU329">
        <v>0</v>
      </c>
      <c r="BV329">
        <v>-603783</v>
      </c>
      <c r="BW329">
        <v>-203883</v>
      </c>
      <c r="BX329">
        <v>0</v>
      </c>
      <c r="BY329">
        <v>-203883</v>
      </c>
      <c r="BZ329">
        <v>-52812</v>
      </c>
      <c r="CA329">
        <v>0</v>
      </c>
      <c r="CB329">
        <v>-52812</v>
      </c>
      <c r="CC329">
        <v>-10775</v>
      </c>
      <c r="CD329">
        <v>0</v>
      </c>
      <c r="CE329">
        <v>-10775</v>
      </c>
      <c r="CF329">
        <v>0</v>
      </c>
      <c r="CG329">
        <v>0</v>
      </c>
      <c r="CH329">
        <v>0</v>
      </c>
      <c r="CI329">
        <v>-23063</v>
      </c>
      <c r="CJ329">
        <v>0</v>
      </c>
      <c r="CK329">
        <v>-23063</v>
      </c>
      <c r="CL329">
        <v>0</v>
      </c>
      <c r="CM329">
        <v>0</v>
      </c>
      <c r="CN329">
        <v>0</v>
      </c>
      <c r="CO329">
        <v>0</v>
      </c>
      <c r="CP329">
        <v>0</v>
      </c>
      <c r="CQ329">
        <v>-290533</v>
      </c>
      <c r="CR329">
        <v>0</v>
      </c>
      <c r="CS329">
        <v>0</v>
      </c>
      <c r="CT329">
        <v>0</v>
      </c>
      <c r="CU329">
        <v>-290533</v>
      </c>
      <c r="CV329">
        <v>0</v>
      </c>
      <c r="CW329">
        <v>-290533</v>
      </c>
      <c r="CX329">
        <v>0</v>
      </c>
      <c r="CY329">
        <v>0</v>
      </c>
      <c r="CZ329">
        <v>0</v>
      </c>
      <c r="DA329">
        <v>-10599</v>
      </c>
      <c r="DB329">
        <v>0</v>
      </c>
      <c r="DC329">
        <v>-10599</v>
      </c>
      <c r="DD329">
        <v>-50729</v>
      </c>
      <c r="DE329">
        <v>0</v>
      </c>
      <c r="DF329">
        <v>-50729</v>
      </c>
      <c r="DG329">
        <v>0</v>
      </c>
      <c r="DH329">
        <v>0</v>
      </c>
      <c r="DI329">
        <v>0</v>
      </c>
      <c r="DJ329">
        <v>-61328</v>
      </c>
      <c r="DK329">
        <v>0</v>
      </c>
      <c r="DL329">
        <v>0</v>
      </c>
      <c r="DM329">
        <v>0</v>
      </c>
      <c r="DN329">
        <v>-61328</v>
      </c>
      <c r="DO329">
        <v>0</v>
      </c>
      <c r="DP329">
        <v>-61328</v>
      </c>
      <c r="DQ329">
        <v>41864977</v>
      </c>
      <c r="DR329">
        <v>0</v>
      </c>
      <c r="DS329">
        <v>41864977</v>
      </c>
    </row>
    <row r="330" spans="1:123" ht="12.75" x14ac:dyDescent="0.2">
      <c r="A330" s="468">
        <v>323</v>
      </c>
      <c r="B330" s="473" t="s">
        <v>515</v>
      </c>
      <c r="C330" s="403" t="s">
        <v>897</v>
      </c>
      <c r="D330" s="474" t="s">
        <v>898</v>
      </c>
      <c r="E330" s="480" t="s">
        <v>514</v>
      </c>
      <c r="F330" t="s">
        <v>926</v>
      </c>
      <c r="G330">
        <v>178373896</v>
      </c>
      <c r="H330">
        <v>0</v>
      </c>
      <c r="I330">
        <v>178373896</v>
      </c>
      <c r="J330">
        <v>46.6</v>
      </c>
      <c r="K330">
        <v>83122236</v>
      </c>
      <c r="L330">
        <v>0</v>
      </c>
      <c r="M330">
        <v>500000</v>
      </c>
      <c r="N330">
        <v>0</v>
      </c>
      <c r="O330">
        <v>83622236</v>
      </c>
      <c r="P330">
        <v>0</v>
      </c>
      <c r="Q330">
        <v>83622236</v>
      </c>
      <c r="R330">
        <v>-2592112</v>
      </c>
      <c r="S330">
        <v>0</v>
      </c>
      <c r="T330">
        <v>-2592112</v>
      </c>
      <c r="U330">
        <v>2011993</v>
      </c>
      <c r="V330">
        <v>0</v>
      </c>
      <c r="W330">
        <v>2011993</v>
      </c>
      <c r="X330">
        <v>-580119</v>
      </c>
      <c r="Y330">
        <v>0</v>
      </c>
      <c r="Z330">
        <v>0</v>
      </c>
      <c r="AA330">
        <v>0</v>
      </c>
      <c r="AB330">
        <v>-580119</v>
      </c>
      <c r="AC330">
        <v>0</v>
      </c>
      <c r="AD330">
        <v>-580119</v>
      </c>
      <c r="AE330">
        <v>580119</v>
      </c>
      <c r="AF330">
        <v>0</v>
      </c>
      <c r="AG330">
        <v>580119</v>
      </c>
      <c r="AH330">
        <v>-3452682</v>
      </c>
      <c r="AI330">
        <v>0</v>
      </c>
      <c r="AJ330">
        <v>-3452682</v>
      </c>
      <c r="AK330">
        <v>-12680</v>
      </c>
      <c r="AL330">
        <v>0</v>
      </c>
      <c r="AM330">
        <v>-12680</v>
      </c>
      <c r="AN330">
        <v>1665810</v>
      </c>
      <c r="AO330">
        <v>0</v>
      </c>
      <c r="AP330">
        <v>1665810</v>
      </c>
      <c r="AQ330">
        <v>-1786872</v>
      </c>
      <c r="AR330">
        <v>0</v>
      </c>
      <c r="AS330">
        <v>-1786872</v>
      </c>
      <c r="AT330">
        <v>-5009295</v>
      </c>
      <c r="AU330">
        <v>0</v>
      </c>
      <c r="AV330">
        <v>-5009295</v>
      </c>
      <c r="AW330">
        <v>-61579</v>
      </c>
      <c r="AX330">
        <v>0</v>
      </c>
      <c r="AY330">
        <v>-61579</v>
      </c>
      <c r="AZ330">
        <v>-14018</v>
      </c>
      <c r="BA330">
        <v>0</v>
      </c>
      <c r="BB330">
        <v>-14018</v>
      </c>
      <c r="BC330">
        <v>-6871764</v>
      </c>
      <c r="BD330">
        <v>0</v>
      </c>
      <c r="BE330">
        <v>0</v>
      </c>
      <c r="BF330">
        <v>0</v>
      </c>
      <c r="BG330">
        <v>-6871764</v>
      </c>
      <c r="BH330">
        <v>0</v>
      </c>
      <c r="BI330">
        <v>-6871764</v>
      </c>
      <c r="BJ330">
        <v>0</v>
      </c>
      <c r="BK330">
        <v>0</v>
      </c>
      <c r="BL330">
        <v>0</v>
      </c>
      <c r="BM330">
        <v>-2800000</v>
      </c>
      <c r="BN330">
        <v>0</v>
      </c>
      <c r="BO330">
        <v>-2800000</v>
      </c>
      <c r="BP330">
        <v>-2800000</v>
      </c>
      <c r="BQ330">
        <v>0</v>
      </c>
      <c r="BR330">
        <v>0</v>
      </c>
      <c r="BS330">
        <v>0</v>
      </c>
      <c r="BT330">
        <v>-2800000</v>
      </c>
      <c r="BU330">
        <v>0</v>
      </c>
      <c r="BV330">
        <v>-2800000</v>
      </c>
      <c r="BW330">
        <v>-181650</v>
      </c>
      <c r="BX330">
        <v>0</v>
      </c>
      <c r="BY330">
        <v>-181650</v>
      </c>
      <c r="BZ330">
        <v>-61060</v>
      </c>
      <c r="CA330">
        <v>0</v>
      </c>
      <c r="CB330">
        <v>-61060</v>
      </c>
      <c r="CC330">
        <v>-8157</v>
      </c>
      <c r="CD330">
        <v>0</v>
      </c>
      <c r="CE330">
        <v>-8157</v>
      </c>
      <c r="CF330">
        <v>0</v>
      </c>
      <c r="CG330">
        <v>0</v>
      </c>
      <c r="CH330">
        <v>0</v>
      </c>
      <c r="CI330">
        <v>-25045</v>
      </c>
      <c r="CJ330">
        <v>0</v>
      </c>
      <c r="CK330">
        <v>-25045</v>
      </c>
      <c r="CL330">
        <v>-11666</v>
      </c>
      <c r="CM330">
        <v>0</v>
      </c>
      <c r="CN330">
        <v>-11666</v>
      </c>
      <c r="CO330">
        <v>0</v>
      </c>
      <c r="CP330">
        <v>0</v>
      </c>
      <c r="CQ330">
        <v>-287578</v>
      </c>
      <c r="CR330">
        <v>0</v>
      </c>
      <c r="CS330">
        <v>0</v>
      </c>
      <c r="CT330">
        <v>0</v>
      </c>
      <c r="CU330">
        <v>-287578</v>
      </c>
      <c r="CV330">
        <v>0</v>
      </c>
      <c r="CW330">
        <v>-287578</v>
      </c>
      <c r="CX330">
        <v>0</v>
      </c>
      <c r="CY330">
        <v>0</v>
      </c>
      <c r="CZ330">
        <v>0</v>
      </c>
      <c r="DA330">
        <v>-36869</v>
      </c>
      <c r="DB330">
        <v>0</v>
      </c>
      <c r="DC330">
        <v>-36869</v>
      </c>
      <c r="DD330">
        <v>-14018</v>
      </c>
      <c r="DE330">
        <v>0</v>
      </c>
      <c r="DF330">
        <v>-14018</v>
      </c>
      <c r="DG330">
        <v>-1500</v>
      </c>
      <c r="DH330">
        <v>0</v>
      </c>
      <c r="DI330">
        <v>-1500</v>
      </c>
      <c r="DJ330">
        <v>-52387</v>
      </c>
      <c r="DK330">
        <v>0</v>
      </c>
      <c r="DL330">
        <v>0</v>
      </c>
      <c r="DM330">
        <v>0</v>
      </c>
      <c r="DN330">
        <v>-52387</v>
      </c>
      <c r="DO330">
        <v>0</v>
      </c>
      <c r="DP330">
        <v>-52387</v>
      </c>
      <c r="DQ330">
        <v>73030388</v>
      </c>
      <c r="DR330">
        <v>0</v>
      </c>
      <c r="DS330">
        <v>73030388</v>
      </c>
    </row>
    <row r="331" spans="1:123" ht="12.75" x14ac:dyDescent="0.2">
      <c r="A331" s="468">
        <v>324</v>
      </c>
      <c r="B331" s="473" t="s">
        <v>517</v>
      </c>
      <c r="C331" s="403" t="s">
        <v>897</v>
      </c>
      <c r="D331" s="474" t="s">
        <v>899</v>
      </c>
      <c r="E331" s="480" t="s">
        <v>516</v>
      </c>
      <c r="F331" t="s">
        <v>926</v>
      </c>
      <c r="G331">
        <v>62287129</v>
      </c>
      <c r="H331">
        <v>6139660</v>
      </c>
      <c r="I331">
        <v>68426789</v>
      </c>
      <c r="J331">
        <v>46.6</v>
      </c>
      <c r="K331">
        <v>29025802</v>
      </c>
      <c r="L331">
        <v>2861082</v>
      </c>
      <c r="M331">
        <v>0</v>
      </c>
      <c r="N331">
        <v>0</v>
      </c>
      <c r="O331">
        <v>29025802</v>
      </c>
      <c r="P331">
        <v>2861082</v>
      </c>
      <c r="Q331">
        <v>31886884</v>
      </c>
      <c r="R331">
        <v>-916191</v>
      </c>
      <c r="S331">
        <v>-3667</v>
      </c>
      <c r="T331">
        <v>-919858</v>
      </c>
      <c r="U331">
        <v>2216348</v>
      </c>
      <c r="V331">
        <v>177994</v>
      </c>
      <c r="W331">
        <v>2394342</v>
      </c>
      <c r="X331">
        <v>1300157</v>
      </c>
      <c r="Y331">
        <v>174327</v>
      </c>
      <c r="Z331">
        <v>0</v>
      </c>
      <c r="AA331">
        <v>0</v>
      </c>
      <c r="AB331">
        <v>1300157</v>
      </c>
      <c r="AC331">
        <v>174327</v>
      </c>
      <c r="AD331">
        <v>1474484</v>
      </c>
      <c r="AE331">
        <v>-1300157</v>
      </c>
      <c r="AF331">
        <v>-174327</v>
      </c>
      <c r="AG331">
        <v>-1474484</v>
      </c>
      <c r="AH331">
        <v>-3908276</v>
      </c>
      <c r="AI331">
        <v>-31472</v>
      </c>
      <c r="AJ331">
        <v>-3939748</v>
      </c>
      <c r="AK331">
        <v>-22904</v>
      </c>
      <c r="AL331">
        <v>-4520</v>
      </c>
      <c r="AM331">
        <v>-27424</v>
      </c>
      <c r="AN331">
        <v>440116</v>
      </c>
      <c r="AO331">
        <v>76076</v>
      </c>
      <c r="AP331">
        <v>516192</v>
      </c>
      <c r="AQ331">
        <v>-3468160</v>
      </c>
      <c r="AR331">
        <v>44604</v>
      </c>
      <c r="AS331">
        <v>-3423556</v>
      </c>
      <c r="AT331">
        <v>-1904813</v>
      </c>
      <c r="AU331">
        <v>-7568</v>
      </c>
      <c r="AV331">
        <v>-1912381</v>
      </c>
      <c r="AW331">
        <v>-27788</v>
      </c>
      <c r="AX331">
        <v>0</v>
      </c>
      <c r="AY331">
        <v>-27788</v>
      </c>
      <c r="AZ331">
        <v>-2273</v>
      </c>
      <c r="BA331">
        <v>0</v>
      </c>
      <c r="BB331">
        <v>-2273</v>
      </c>
      <c r="BC331">
        <v>-5403034</v>
      </c>
      <c r="BD331">
        <v>37036</v>
      </c>
      <c r="BE331">
        <v>0</v>
      </c>
      <c r="BF331">
        <v>0</v>
      </c>
      <c r="BG331">
        <v>-5403034</v>
      </c>
      <c r="BH331">
        <v>37036</v>
      </c>
      <c r="BI331">
        <v>-5365998</v>
      </c>
      <c r="BJ331">
        <v>0</v>
      </c>
      <c r="BK331">
        <v>0</v>
      </c>
      <c r="BL331">
        <v>0</v>
      </c>
      <c r="BM331">
        <v>-430263</v>
      </c>
      <c r="BN331">
        <v>-26670</v>
      </c>
      <c r="BO331">
        <v>-456933</v>
      </c>
      <c r="BP331">
        <v>-430263</v>
      </c>
      <c r="BQ331">
        <v>-26670</v>
      </c>
      <c r="BR331">
        <v>0</v>
      </c>
      <c r="BS331">
        <v>0</v>
      </c>
      <c r="BT331">
        <v>-430263</v>
      </c>
      <c r="BU331">
        <v>-26670</v>
      </c>
      <c r="BV331">
        <v>-456933</v>
      </c>
      <c r="BW331">
        <v>-2705</v>
      </c>
      <c r="BX331">
        <v>0</v>
      </c>
      <c r="BY331">
        <v>-2705</v>
      </c>
      <c r="BZ331">
        <v>-63332</v>
      </c>
      <c r="CA331">
        <v>0</v>
      </c>
      <c r="CB331">
        <v>-63332</v>
      </c>
      <c r="CC331">
        <v>0</v>
      </c>
      <c r="CD331">
        <v>0</v>
      </c>
      <c r="CE331">
        <v>0</v>
      </c>
      <c r="CF331">
        <v>-36</v>
      </c>
      <c r="CG331">
        <v>0</v>
      </c>
      <c r="CH331">
        <v>-36</v>
      </c>
      <c r="CI331">
        <v>0</v>
      </c>
      <c r="CJ331">
        <v>0</v>
      </c>
      <c r="CK331">
        <v>0</v>
      </c>
      <c r="CL331">
        <v>0</v>
      </c>
      <c r="CM331">
        <v>0</v>
      </c>
      <c r="CN331">
        <v>0</v>
      </c>
      <c r="CO331">
        <v>0</v>
      </c>
      <c r="CP331">
        <v>0</v>
      </c>
      <c r="CQ331">
        <v>-66073</v>
      </c>
      <c r="CR331">
        <v>0</v>
      </c>
      <c r="CS331">
        <v>0</v>
      </c>
      <c r="CT331">
        <v>0</v>
      </c>
      <c r="CU331">
        <v>-66073</v>
      </c>
      <c r="CV331">
        <v>0</v>
      </c>
      <c r="CW331">
        <v>-66073</v>
      </c>
      <c r="CX331">
        <v>0</v>
      </c>
      <c r="CY331">
        <v>0</v>
      </c>
      <c r="CZ331">
        <v>0</v>
      </c>
      <c r="DA331">
        <v>0</v>
      </c>
      <c r="DB331">
        <v>0</v>
      </c>
      <c r="DC331">
        <v>0</v>
      </c>
      <c r="DD331">
        <v>0</v>
      </c>
      <c r="DE331">
        <v>0</v>
      </c>
      <c r="DF331">
        <v>0</v>
      </c>
      <c r="DG331">
        <v>0</v>
      </c>
      <c r="DH331">
        <v>0</v>
      </c>
      <c r="DI331">
        <v>0</v>
      </c>
      <c r="DJ331">
        <v>0</v>
      </c>
      <c r="DK331">
        <v>0</v>
      </c>
      <c r="DL331">
        <v>0</v>
      </c>
      <c r="DM331">
        <v>0</v>
      </c>
      <c r="DN331">
        <v>0</v>
      </c>
      <c r="DO331">
        <v>0</v>
      </c>
      <c r="DP331">
        <v>0</v>
      </c>
      <c r="DQ331">
        <v>24426589</v>
      </c>
      <c r="DR331">
        <v>3045775</v>
      </c>
      <c r="DS331">
        <v>27472364</v>
      </c>
    </row>
    <row r="332" spans="1:123" ht="12.75" x14ac:dyDescent="0.2">
      <c r="A332" s="468">
        <v>325</v>
      </c>
      <c r="B332" s="473" t="s">
        <v>519</v>
      </c>
      <c r="C332" s="403" t="s">
        <v>897</v>
      </c>
      <c r="D332" s="474" t="s">
        <v>907</v>
      </c>
      <c r="E332" s="480" t="s">
        <v>518</v>
      </c>
      <c r="F332" t="s">
        <v>926</v>
      </c>
      <c r="G332">
        <v>74184077</v>
      </c>
      <c r="H332">
        <v>0</v>
      </c>
      <c r="I332">
        <v>74184077</v>
      </c>
      <c r="J332">
        <v>46.6</v>
      </c>
      <c r="K332">
        <v>34569780</v>
      </c>
      <c r="L332">
        <v>0</v>
      </c>
      <c r="M332">
        <v>0</v>
      </c>
      <c r="N332">
        <v>0</v>
      </c>
      <c r="O332">
        <v>34569780</v>
      </c>
      <c r="P332">
        <v>0</v>
      </c>
      <c r="Q332">
        <v>34569780</v>
      </c>
      <c r="R332">
        <v>-802504</v>
      </c>
      <c r="S332">
        <v>0</v>
      </c>
      <c r="T332">
        <v>-802504</v>
      </c>
      <c r="U332">
        <v>1913535</v>
      </c>
      <c r="V332">
        <v>0</v>
      </c>
      <c r="W332">
        <v>1913535</v>
      </c>
      <c r="X332">
        <v>1111031</v>
      </c>
      <c r="Y332">
        <v>0</v>
      </c>
      <c r="Z332">
        <v>0</v>
      </c>
      <c r="AA332">
        <v>0</v>
      </c>
      <c r="AB332">
        <v>1111031</v>
      </c>
      <c r="AC332">
        <v>0</v>
      </c>
      <c r="AD332">
        <v>1111031</v>
      </c>
      <c r="AE332">
        <v>-1111031</v>
      </c>
      <c r="AF332">
        <v>0</v>
      </c>
      <c r="AG332">
        <v>-1111031</v>
      </c>
      <c r="AH332">
        <v>-2915500</v>
      </c>
      <c r="AI332">
        <v>0</v>
      </c>
      <c r="AJ332">
        <v>-2915500</v>
      </c>
      <c r="AK332">
        <v>0</v>
      </c>
      <c r="AL332">
        <v>0</v>
      </c>
      <c r="AM332">
        <v>0</v>
      </c>
      <c r="AN332">
        <v>643486</v>
      </c>
      <c r="AO332">
        <v>0</v>
      </c>
      <c r="AP332">
        <v>643486</v>
      </c>
      <c r="AQ332">
        <v>-2272014</v>
      </c>
      <c r="AR332">
        <v>0</v>
      </c>
      <c r="AS332">
        <v>-2272014</v>
      </c>
      <c r="AT332">
        <v>-1987276</v>
      </c>
      <c r="AU332">
        <v>0</v>
      </c>
      <c r="AV332">
        <v>-1987276</v>
      </c>
      <c r="AW332">
        <v>-47961</v>
      </c>
      <c r="AX332">
        <v>0</v>
      </c>
      <c r="AY332">
        <v>-47961</v>
      </c>
      <c r="AZ332">
        <v>-9728</v>
      </c>
      <c r="BA332">
        <v>0</v>
      </c>
      <c r="BB332">
        <v>-9728</v>
      </c>
      <c r="BC332">
        <v>-4316979</v>
      </c>
      <c r="BD332">
        <v>0</v>
      </c>
      <c r="BE332">
        <v>-200000</v>
      </c>
      <c r="BF332">
        <v>0</v>
      </c>
      <c r="BG332">
        <v>-4516979</v>
      </c>
      <c r="BH332">
        <v>0</v>
      </c>
      <c r="BI332">
        <v>-4516979</v>
      </c>
      <c r="BJ332">
        <v>-473</v>
      </c>
      <c r="BK332">
        <v>0</v>
      </c>
      <c r="BL332">
        <v>-473</v>
      </c>
      <c r="BM332">
        <v>-745371</v>
      </c>
      <c r="BN332">
        <v>0</v>
      </c>
      <c r="BO332">
        <v>-745371</v>
      </c>
      <c r="BP332">
        <v>-745844</v>
      </c>
      <c r="BQ332">
        <v>0</v>
      </c>
      <c r="BR332">
        <v>-850000</v>
      </c>
      <c r="BS332">
        <v>0</v>
      </c>
      <c r="BT332">
        <v>-1595844</v>
      </c>
      <c r="BU332">
        <v>0</v>
      </c>
      <c r="BV332">
        <v>-1595844</v>
      </c>
      <c r="BW332">
        <v>-44253</v>
      </c>
      <c r="BX332">
        <v>0</v>
      </c>
      <c r="BY332">
        <v>-44253</v>
      </c>
      <c r="BZ332">
        <v>-115176</v>
      </c>
      <c r="CA332">
        <v>0</v>
      </c>
      <c r="CB332">
        <v>-115176</v>
      </c>
      <c r="CC332">
        <v>0</v>
      </c>
      <c r="CD332">
        <v>0</v>
      </c>
      <c r="CE332">
        <v>0</v>
      </c>
      <c r="CF332">
        <v>-2735</v>
      </c>
      <c r="CG332">
        <v>0</v>
      </c>
      <c r="CH332">
        <v>-2735</v>
      </c>
      <c r="CI332">
        <v>0</v>
      </c>
      <c r="CJ332">
        <v>0</v>
      </c>
      <c r="CK332">
        <v>0</v>
      </c>
      <c r="CL332">
        <v>0</v>
      </c>
      <c r="CM332">
        <v>0</v>
      </c>
      <c r="CN332">
        <v>0</v>
      </c>
      <c r="CO332">
        <v>0</v>
      </c>
      <c r="CP332">
        <v>0</v>
      </c>
      <c r="CQ332">
        <v>-162164</v>
      </c>
      <c r="CR332">
        <v>0</v>
      </c>
      <c r="CS332">
        <v>-80000</v>
      </c>
      <c r="CT332">
        <v>0</v>
      </c>
      <c r="CU332">
        <v>-242164</v>
      </c>
      <c r="CV332">
        <v>0</v>
      </c>
      <c r="CW332">
        <v>-242164</v>
      </c>
      <c r="CX332">
        <v>0</v>
      </c>
      <c r="CY332">
        <v>0</v>
      </c>
      <c r="CZ332">
        <v>0</v>
      </c>
      <c r="DA332">
        <v>-9495</v>
      </c>
      <c r="DB332">
        <v>0</v>
      </c>
      <c r="DC332">
        <v>-9495</v>
      </c>
      <c r="DD332">
        <v>-9728</v>
      </c>
      <c r="DE332">
        <v>0</v>
      </c>
      <c r="DF332">
        <v>-9728</v>
      </c>
      <c r="DG332">
        <v>0</v>
      </c>
      <c r="DH332">
        <v>0</v>
      </c>
      <c r="DI332">
        <v>0</v>
      </c>
      <c r="DJ332">
        <v>-19223</v>
      </c>
      <c r="DK332">
        <v>0</v>
      </c>
      <c r="DL332">
        <v>0</v>
      </c>
      <c r="DM332">
        <v>0</v>
      </c>
      <c r="DN332">
        <v>-19223</v>
      </c>
      <c r="DO332">
        <v>0</v>
      </c>
      <c r="DP332">
        <v>-19223</v>
      </c>
      <c r="DQ332">
        <v>29306601</v>
      </c>
      <c r="DR332">
        <v>0</v>
      </c>
      <c r="DS332">
        <v>29306601</v>
      </c>
    </row>
    <row r="333" spans="1:123" ht="13.5" thickBot="1" x14ac:dyDescent="0.25">
      <c r="A333" s="468">
        <v>326</v>
      </c>
      <c r="B333" s="473" t="s">
        <v>521</v>
      </c>
      <c r="C333" s="403" t="s">
        <v>529</v>
      </c>
      <c r="D333" s="474" t="s">
        <v>905</v>
      </c>
      <c r="E333" s="480" t="s">
        <v>572</v>
      </c>
      <c r="F333" t="s">
        <v>926</v>
      </c>
      <c r="G333">
        <v>253910850</v>
      </c>
      <c r="H333">
        <v>3618150</v>
      </c>
      <c r="I333">
        <v>257529000</v>
      </c>
      <c r="J333">
        <v>46.6</v>
      </c>
      <c r="K333">
        <v>118322456</v>
      </c>
      <c r="L333">
        <v>1686058</v>
      </c>
      <c r="M333">
        <v>0</v>
      </c>
      <c r="N333">
        <v>0</v>
      </c>
      <c r="O333">
        <v>118322456</v>
      </c>
      <c r="P333">
        <v>1686058</v>
      </c>
      <c r="Q333">
        <v>120008514</v>
      </c>
      <c r="R333">
        <v>-4156239</v>
      </c>
      <c r="S333">
        <v>-468912</v>
      </c>
      <c r="T333">
        <v>-4625151</v>
      </c>
      <c r="U333">
        <v>6854400</v>
      </c>
      <c r="V333">
        <v>36216</v>
      </c>
      <c r="W333">
        <v>6890616</v>
      </c>
      <c r="X333">
        <v>2698161</v>
      </c>
      <c r="Y333">
        <v>-432696</v>
      </c>
      <c r="Z333">
        <v>0</v>
      </c>
      <c r="AA333">
        <v>0</v>
      </c>
      <c r="AB333">
        <v>2698161</v>
      </c>
      <c r="AC333">
        <v>-432696</v>
      </c>
      <c r="AD333">
        <v>2265465</v>
      </c>
      <c r="AE333">
        <v>-2698161</v>
      </c>
      <c r="AF333">
        <v>432696</v>
      </c>
      <c r="AG333">
        <v>-2265465</v>
      </c>
      <c r="AH333">
        <v>-4577275</v>
      </c>
      <c r="AI333">
        <v>-5082</v>
      </c>
      <c r="AJ333">
        <v>-4582357</v>
      </c>
      <c r="AK333">
        <v>0</v>
      </c>
      <c r="AL333">
        <v>0</v>
      </c>
      <c r="AM333">
        <v>0</v>
      </c>
      <c r="AN333">
        <v>2558447</v>
      </c>
      <c r="AO333">
        <v>43282</v>
      </c>
      <c r="AP333">
        <v>2601729</v>
      </c>
      <c r="AQ333">
        <v>-2018828</v>
      </c>
      <c r="AR333">
        <v>38200</v>
      </c>
      <c r="AS333">
        <v>-1980628</v>
      </c>
      <c r="AT333">
        <v>-9874178</v>
      </c>
      <c r="AU333">
        <v>-435412</v>
      </c>
      <c r="AV333">
        <v>-10309590</v>
      </c>
      <c r="AW333">
        <v>-89013</v>
      </c>
      <c r="AX333">
        <v>0</v>
      </c>
      <c r="AY333">
        <v>-89013</v>
      </c>
      <c r="AZ333">
        <v>-8719</v>
      </c>
      <c r="BA333">
        <v>0</v>
      </c>
      <c r="BB333">
        <v>-8719</v>
      </c>
      <c r="BC333">
        <v>-11990738</v>
      </c>
      <c r="BD333">
        <v>-397212</v>
      </c>
      <c r="BE333">
        <v>0</v>
      </c>
      <c r="BF333">
        <v>0</v>
      </c>
      <c r="BG333">
        <v>-11990738</v>
      </c>
      <c r="BH333">
        <v>-397212</v>
      </c>
      <c r="BI333">
        <v>-12387950</v>
      </c>
      <c r="BJ333">
        <v>-30000</v>
      </c>
      <c r="BK333">
        <v>0</v>
      </c>
      <c r="BL333">
        <v>-30000</v>
      </c>
      <c r="BM333">
        <v>-3152673</v>
      </c>
      <c r="BN333">
        <v>-2520</v>
      </c>
      <c r="BO333">
        <v>-3155193</v>
      </c>
      <c r="BP333">
        <v>-3182673</v>
      </c>
      <c r="BQ333">
        <v>-2520</v>
      </c>
      <c r="BR333">
        <v>0</v>
      </c>
      <c r="BS333">
        <v>0</v>
      </c>
      <c r="BT333">
        <v>-3182673</v>
      </c>
      <c r="BU333">
        <v>-2520</v>
      </c>
      <c r="BV333">
        <v>-3185193</v>
      </c>
      <c r="BW333">
        <v>-67991</v>
      </c>
      <c r="BX333">
        <v>-5782</v>
      </c>
      <c r="BY333">
        <v>-73773</v>
      </c>
      <c r="BZ333">
        <v>-9892</v>
      </c>
      <c r="CA333">
        <v>0</v>
      </c>
      <c r="CB333">
        <v>-9892</v>
      </c>
      <c r="CC333">
        <v>-12963</v>
      </c>
      <c r="CD333">
        <v>0</v>
      </c>
      <c r="CE333">
        <v>-12963</v>
      </c>
      <c r="CF333">
        <v>0</v>
      </c>
      <c r="CG333">
        <v>0</v>
      </c>
      <c r="CH333">
        <v>0</v>
      </c>
      <c r="CI333">
        <v>-34430</v>
      </c>
      <c r="CJ333">
        <v>0</v>
      </c>
      <c r="CK333">
        <v>-34430</v>
      </c>
      <c r="CL333">
        <v>-8294</v>
      </c>
      <c r="CM333">
        <v>0</v>
      </c>
      <c r="CN333">
        <v>-8294</v>
      </c>
      <c r="CO333">
        <v>0</v>
      </c>
      <c r="CP333">
        <v>0</v>
      </c>
      <c r="CQ333">
        <v>-133570</v>
      </c>
      <c r="CR333">
        <v>-5782</v>
      </c>
      <c r="CS333">
        <v>0</v>
      </c>
      <c r="CT333">
        <v>0</v>
      </c>
      <c r="CU333">
        <v>-133570</v>
      </c>
      <c r="CV333">
        <v>-5782</v>
      </c>
      <c r="CW333">
        <v>-139352</v>
      </c>
      <c r="CX333">
        <v>-50000</v>
      </c>
      <c r="CY333">
        <v>0</v>
      </c>
      <c r="CZ333">
        <v>-50000</v>
      </c>
      <c r="DA333">
        <v>-105000</v>
      </c>
      <c r="DB333">
        <v>0</v>
      </c>
      <c r="DC333">
        <v>-105000</v>
      </c>
      <c r="DD333">
        <v>-8719</v>
      </c>
      <c r="DE333">
        <v>0</v>
      </c>
      <c r="DF333">
        <v>-8719</v>
      </c>
      <c r="DG333">
        <v>-1500</v>
      </c>
      <c r="DH333">
        <v>0</v>
      </c>
      <c r="DI333">
        <v>-1500</v>
      </c>
      <c r="DJ333">
        <v>-165219</v>
      </c>
      <c r="DK333">
        <v>0</v>
      </c>
      <c r="DL333">
        <v>0</v>
      </c>
      <c r="DM333">
        <v>0</v>
      </c>
      <c r="DN333">
        <v>-165219</v>
      </c>
      <c r="DO333">
        <v>0</v>
      </c>
      <c r="DP333">
        <v>-165219</v>
      </c>
      <c r="DQ333">
        <v>105548417</v>
      </c>
      <c r="DR333">
        <v>847848</v>
      </c>
      <c r="DS333">
        <v>106396265</v>
      </c>
    </row>
    <row r="334" spans="1:123" ht="13.5" thickBot="1" x14ac:dyDescent="0.25">
      <c r="A334" s="469">
        <v>327</v>
      </c>
      <c r="B334" s="477"/>
      <c r="C334" s="478"/>
      <c r="D334" s="416" t="s">
        <v>901</v>
      </c>
      <c r="E334" s="416" t="s">
        <v>912</v>
      </c>
      <c r="F334" t="s">
        <v>926</v>
      </c>
      <c r="G334">
        <v>62769505977</v>
      </c>
      <c r="H334">
        <v>461415714</v>
      </c>
      <c r="I334">
        <v>63230921691</v>
      </c>
      <c r="J334">
        <v>46.6</v>
      </c>
      <c r="K334">
        <v>29250589786</v>
      </c>
      <c r="L334">
        <v>215019726</v>
      </c>
      <c r="M334">
        <v>16931714</v>
      </c>
      <c r="N334">
        <v>5456416</v>
      </c>
      <c r="O334">
        <v>29267521500</v>
      </c>
      <c r="P334">
        <v>220476142</v>
      </c>
      <c r="Q334">
        <v>29487997642</v>
      </c>
      <c r="R334">
        <v>-1293945309.26</v>
      </c>
      <c r="S334">
        <v>-4039556.19</v>
      </c>
      <c r="T334">
        <v>-1297984865.45</v>
      </c>
      <c r="U334">
        <v>1165041568.53</v>
      </c>
      <c r="V334">
        <v>9596269</v>
      </c>
      <c r="W334">
        <v>1174637837.53</v>
      </c>
      <c r="X334">
        <v>-128903740.73000002</v>
      </c>
      <c r="Y334">
        <v>5556712.8100000005</v>
      </c>
      <c r="Z334">
        <v>4001971</v>
      </c>
      <c r="AA334">
        <v>0</v>
      </c>
      <c r="AB334">
        <v>-124901769.73000002</v>
      </c>
      <c r="AC334">
        <v>5556712.8100000005</v>
      </c>
      <c r="AD334">
        <v>-119345056.92000002</v>
      </c>
      <c r="AE334">
        <v>124901769.73000002</v>
      </c>
      <c r="AF334">
        <v>-5556712.8100000005</v>
      </c>
      <c r="AG334">
        <v>119345056.92000002</v>
      </c>
      <c r="AH334">
        <v>-1532326568.47</v>
      </c>
      <c r="AI334">
        <v>-4647902</v>
      </c>
      <c r="AJ334">
        <v>-1536974470.47</v>
      </c>
      <c r="AK334">
        <v>-2793219.52</v>
      </c>
      <c r="AL334">
        <v>-33615</v>
      </c>
      <c r="AM334">
        <v>-2826834.52</v>
      </c>
      <c r="AN334">
        <v>624209744.0999999</v>
      </c>
      <c r="AO334">
        <v>4660007.18</v>
      </c>
      <c r="AP334">
        <v>628869751.27999997</v>
      </c>
      <c r="AQ334">
        <v>-908116824.37</v>
      </c>
      <c r="AR334">
        <v>12105.179999999993</v>
      </c>
      <c r="AS334">
        <v>-908104719.19000006</v>
      </c>
      <c r="AT334">
        <v>-1767040354.4300001</v>
      </c>
      <c r="AU334">
        <v>-8319870</v>
      </c>
      <c r="AV334">
        <v>-1775360224.4300001</v>
      </c>
      <c r="AW334">
        <v>-18863967.490000002</v>
      </c>
      <c r="AX334">
        <v>0</v>
      </c>
      <c r="AY334">
        <v>-18863967.490000002</v>
      </c>
      <c r="AZ334">
        <v>-5309864.620000001</v>
      </c>
      <c r="BA334">
        <v>0</v>
      </c>
      <c r="BB334">
        <v>-5309864.620000001</v>
      </c>
      <c r="BC334">
        <v>-2699331010.9100003</v>
      </c>
      <c r="BD334">
        <v>-8307764.8200000003</v>
      </c>
      <c r="BE334">
        <v>-41551298</v>
      </c>
      <c r="BF334">
        <v>-429875</v>
      </c>
      <c r="BG334">
        <v>-2740882308.9100003</v>
      </c>
      <c r="BH334">
        <v>-8737639.8200000003</v>
      </c>
      <c r="BI334">
        <v>-2749619948.73</v>
      </c>
      <c r="BJ334">
        <v>-21040854</v>
      </c>
      <c r="BK334">
        <v>-80000</v>
      </c>
      <c r="BL334">
        <v>-21120854</v>
      </c>
      <c r="BM334">
        <v>-817042832.82999992</v>
      </c>
      <c r="BN334">
        <v>-14644443.17</v>
      </c>
      <c r="BO334">
        <v>-831687276</v>
      </c>
      <c r="BP334">
        <v>-838083686.82999992</v>
      </c>
      <c r="BQ334">
        <v>-14724443.17</v>
      </c>
      <c r="BR334">
        <v>-49649655</v>
      </c>
      <c r="BS334">
        <v>-195986</v>
      </c>
      <c r="BT334">
        <v>-887733341.82999992</v>
      </c>
      <c r="BU334">
        <v>-14920429.17</v>
      </c>
      <c r="BV334">
        <v>-902653771</v>
      </c>
      <c r="BW334">
        <v>-51021838.560000002</v>
      </c>
      <c r="BX334">
        <v>-122126</v>
      </c>
      <c r="BY334">
        <v>-51143964.560000002</v>
      </c>
      <c r="BZ334">
        <v>-34327367.329999998</v>
      </c>
      <c r="CA334">
        <v>-401958</v>
      </c>
      <c r="CB334">
        <v>-34729325.329999998</v>
      </c>
      <c r="CC334">
        <v>-1269926.7900000003</v>
      </c>
      <c r="CD334">
        <v>0</v>
      </c>
      <c r="CE334">
        <v>-1269926.7900000003</v>
      </c>
      <c r="CF334">
        <v>-643227.19000000006</v>
      </c>
      <c r="CG334">
        <v>0</v>
      </c>
      <c r="CH334">
        <v>-643227.19000000006</v>
      </c>
      <c r="CI334">
        <v>-1071119</v>
      </c>
      <c r="CJ334">
        <v>0</v>
      </c>
      <c r="CK334">
        <v>-1071119</v>
      </c>
      <c r="CL334">
        <v>-8746449</v>
      </c>
      <c r="CM334">
        <v>-11872452</v>
      </c>
      <c r="CN334">
        <v>-20618901</v>
      </c>
      <c r="CO334">
        <v>-11704539</v>
      </c>
      <c r="CP334">
        <v>-3124185</v>
      </c>
      <c r="CQ334">
        <v>-97079927.86999999</v>
      </c>
      <c r="CR334">
        <v>-12396536</v>
      </c>
      <c r="CS334">
        <v>-2527446</v>
      </c>
      <c r="CT334">
        <v>-338447</v>
      </c>
      <c r="CU334">
        <v>-99607373.86999999</v>
      </c>
      <c r="CV334">
        <v>-12734983</v>
      </c>
      <c r="CW334">
        <v>-112342356.86999999</v>
      </c>
      <c r="CX334">
        <v>-5817867</v>
      </c>
      <c r="CY334">
        <v>-2275</v>
      </c>
      <c r="CZ334">
        <v>-5820142</v>
      </c>
      <c r="DA334">
        <v>-4116682</v>
      </c>
      <c r="DB334">
        <v>-18567</v>
      </c>
      <c r="DC334">
        <v>-4135249</v>
      </c>
      <c r="DD334">
        <v>-4638963</v>
      </c>
      <c r="DE334">
        <v>0</v>
      </c>
      <c r="DF334">
        <v>-4638963</v>
      </c>
      <c r="DG334">
        <v>-331224</v>
      </c>
      <c r="DH334">
        <v>0</v>
      </c>
      <c r="DI334">
        <v>-331224</v>
      </c>
      <c r="DJ334">
        <v>-14904736</v>
      </c>
      <c r="DK334">
        <v>-20842</v>
      </c>
      <c r="DL334">
        <v>-400564</v>
      </c>
      <c r="DM334">
        <v>-116910</v>
      </c>
      <c r="DN334">
        <v>-15305300</v>
      </c>
      <c r="DO334">
        <v>-137752</v>
      </c>
      <c r="DP334">
        <v>-15443052</v>
      </c>
      <c r="DQ334">
        <v>25399091405.659996</v>
      </c>
      <c r="DR334">
        <v>189502050.81999999</v>
      </c>
      <c r="DS334">
        <v>25588593456.479996</v>
      </c>
    </row>
    <row r="335" spans="1:123" x14ac:dyDescent="0.2">
      <c r="D335" s="405"/>
      <c r="E335" s="406"/>
    </row>
    <row r="336" spans="1:123" x14ac:dyDescent="0.2">
      <c r="D336" s="405"/>
      <c r="E336" s="406"/>
    </row>
    <row r="337" spans="4:5" x14ac:dyDescent="0.2">
      <c r="D337" s="405"/>
      <c r="E337" s="406"/>
    </row>
    <row r="338" spans="4:5" x14ac:dyDescent="0.2">
      <c r="D338" s="405"/>
      <c r="E338" s="406"/>
    </row>
    <row r="339" spans="4:5" x14ac:dyDescent="0.2">
      <c r="D339" s="405"/>
      <c r="E339" s="406"/>
    </row>
  </sheetData>
  <mergeCells count="84">
    <mergeCell ref="DN2:DP2"/>
    <mergeCell ref="DQ2:DS2"/>
    <mergeCell ref="DA2:DC2"/>
    <mergeCell ref="DD2:DF2"/>
    <mergeCell ref="DG2:DI2"/>
    <mergeCell ref="DJ2:DK2"/>
    <mergeCell ref="DL2:DM2"/>
    <mergeCell ref="CL2:CN2"/>
    <mergeCell ref="CQ2:CR2"/>
    <mergeCell ref="CS2:CT2"/>
    <mergeCell ref="CU2:CW2"/>
    <mergeCell ref="CX2:CZ2"/>
    <mergeCell ref="BW2:BY2"/>
    <mergeCell ref="BZ2:CB2"/>
    <mergeCell ref="CC2:CE2"/>
    <mergeCell ref="CF2:CH2"/>
    <mergeCell ref="CI2:CK2"/>
    <mergeCell ref="BJ2:BL2"/>
    <mergeCell ref="BM2:BO2"/>
    <mergeCell ref="BP2:BQ2"/>
    <mergeCell ref="BR2:BS2"/>
    <mergeCell ref="BT2:BV2"/>
    <mergeCell ref="AW2:AY2"/>
    <mergeCell ref="AZ2:BB2"/>
    <mergeCell ref="BC2:BD2"/>
    <mergeCell ref="BE2:BF2"/>
    <mergeCell ref="BG2:BI2"/>
    <mergeCell ref="AH2:AJ2"/>
    <mergeCell ref="AK2:AM2"/>
    <mergeCell ref="AN2:AP2"/>
    <mergeCell ref="AQ2:AS2"/>
    <mergeCell ref="AT2:AV2"/>
    <mergeCell ref="U2:W2"/>
    <mergeCell ref="X2:Y2"/>
    <mergeCell ref="Z2:AA2"/>
    <mergeCell ref="AB2:AD2"/>
    <mergeCell ref="AE2:AG2"/>
    <mergeCell ref="G2:I2"/>
    <mergeCell ref="K2:L2"/>
    <mergeCell ref="M2:N2"/>
    <mergeCell ref="O2:Q2"/>
    <mergeCell ref="R2:T2"/>
    <mergeCell ref="DQ1:DS1"/>
    <mergeCell ref="DD1:DF1"/>
    <mergeCell ref="DG1:DI1"/>
    <mergeCell ref="DJ1:DK1"/>
    <mergeCell ref="DL1:DM1"/>
    <mergeCell ref="DN1:DP1"/>
    <mergeCell ref="CQ1:CR1"/>
    <mergeCell ref="CS1:CT1"/>
    <mergeCell ref="CU1:CW1"/>
    <mergeCell ref="CX1:CZ1"/>
    <mergeCell ref="DA1:DC1"/>
    <mergeCell ref="BZ1:CB1"/>
    <mergeCell ref="CC1:CE1"/>
    <mergeCell ref="CF1:CH1"/>
    <mergeCell ref="CI1:CK1"/>
    <mergeCell ref="CL1:CN1"/>
    <mergeCell ref="BM1:BO1"/>
    <mergeCell ref="BP1:BQ1"/>
    <mergeCell ref="BR1:BS1"/>
    <mergeCell ref="BT1:BV1"/>
    <mergeCell ref="BW1:BY1"/>
    <mergeCell ref="AZ1:BB1"/>
    <mergeCell ref="BC1:BD1"/>
    <mergeCell ref="BE1:BF1"/>
    <mergeCell ref="BG1:BI1"/>
    <mergeCell ref="BJ1:BL1"/>
    <mergeCell ref="AK1:AM1"/>
    <mergeCell ref="AN1:AP1"/>
    <mergeCell ref="AQ1:AS1"/>
    <mergeCell ref="AT1:AV1"/>
    <mergeCell ref="AW1:AY1"/>
    <mergeCell ref="X1:Y1"/>
    <mergeCell ref="Z1:AA1"/>
    <mergeCell ref="AB1:AD1"/>
    <mergeCell ref="AE1:AG1"/>
    <mergeCell ref="AH1:AJ1"/>
    <mergeCell ref="G1:I1"/>
    <mergeCell ref="M1:N1"/>
    <mergeCell ref="O1:Q1"/>
    <mergeCell ref="R1:T1"/>
    <mergeCell ref="U1:W1"/>
    <mergeCell ref="K1:L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9"/>
  <sheetViews>
    <sheetView workbookViewId="0"/>
  </sheetViews>
  <sheetFormatPr defaultRowHeight="15" x14ac:dyDescent="0.2"/>
  <cols>
    <col min="1" max="1" width="7.85546875" style="402" customWidth="1"/>
    <col min="2" max="2" width="8.42578125" style="9" customWidth="1"/>
    <col min="3" max="3" width="6.7109375" style="9" customWidth="1"/>
    <col min="4" max="4" width="8.140625" style="9" customWidth="1"/>
    <col min="5" max="5" width="27" style="9" bestFit="1" customWidth="1"/>
    <col min="6" max="6" width="12" bestFit="1" customWidth="1"/>
  </cols>
  <sheetData>
    <row r="1" spans="1:41" ht="12" customHeight="1" x14ac:dyDescent="0.2">
      <c r="A1" s="388"/>
      <c r="B1" s="389"/>
      <c r="C1" s="44"/>
      <c r="D1" s="101"/>
      <c r="E1" s="609"/>
      <c r="F1" s="774"/>
      <c r="G1" s="774"/>
      <c r="H1" s="774"/>
      <c r="I1" s="774"/>
      <c r="J1" s="774"/>
      <c r="K1" s="774"/>
      <c r="L1" s="774"/>
      <c r="M1" s="774"/>
      <c r="N1" s="774"/>
      <c r="O1" s="774"/>
      <c r="P1" s="774"/>
      <c r="Q1" s="774"/>
      <c r="R1" s="774"/>
      <c r="S1" s="774"/>
      <c r="T1" s="774"/>
      <c r="U1" s="603"/>
      <c r="V1" s="603"/>
      <c r="W1" s="774"/>
      <c r="X1" s="774"/>
      <c r="Y1" s="774"/>
      <c r="Z1" s="774"/>
      <c r="AA1" s="774"/>
      <c r="AB1" s="774"/>
      <c r="AC1" s="774"/>
      <c r="AD1" s="774"/>
      <c r="AE1" s="774"/>
      <c r="AF1" s="774"/>
      <c r="AG1" s="774"/>
      <c r="AH1" s="774"/>
      <c r="AI1" s="774"/>
      <c r="AJ1" s="774"/>
      <c r="AK1" s="774"/>
      <c r="AL1" s="774"/>
      <c r="AM1" s="774"/>
      <c r="AN1" s="774"/>
      <c r="AO1" s="774"/>
    </row>
    <row r="2" spans="1:41" ht="57" customHeight="1" x14ac:dyDescent="0.2">
      <c r="A2" s="391"/>
      <c r="B2" s="392"/>
      <c r="C2" s="393"/>
      <c r="D2" s="394"/>
      <c r="E2" s="610"/>
      <c r="F2" s="774" t="s">
        <v>1269</v>
      </c>
      <c r="G2" s="774"/>
      <c r="H2" s="774"/>
      <c r="I2" s="774" t="s">
        <v>1270</v>
      </c>
      <c r="J2" s="774"/>
      <c r="K2" s="774"/>
      <c r="L2" s="774" t="s">
        <v>1271</v>
      </c>
      <c r="M2" s="774"/>
      <c r="N2" s="774"/>
      <c r="O2" s="774" t="s">
        <v>1272</v>
      </c>
      <c r="P2" s="774"/>
      <c r="Q2" s="774"/>
      <c r="R2" s="774" t="s">
        <v>1273</v>
      </c>
      <c r="S2" s="774"/>
      <c r="T2" s="774"/>
      <c r="U2" s="606" t="s">
        <v>1274</v>
      </c>
      <c r="V2" s="606" t="s">
        <v>1275</v>
      </c>
      <c r="W2" s="774" t="s">
        <v>1276</v>
      </c>
      <c r="X2" s="774"/>
      <c r="Y2" s="774" t="s">
        <v>1277</v>
      </c>
      <c r="Z2" s="774"/>
      <c r="AA2" s="774"/>
      <c r="AB2" s="774" t="s">
        <v>1278</v>
      </c>
      <c r="AC2" s="774"/>
      <c r="AD2" s="774"/>
      <c r="AE2" s="774" t="s">
        <v>1279</v>
      </c>
      <c r="AF2" s="774"/>
      <c r="AG2" s="774" t="s">
        <v>1280</v>
      </c>
      <c r="AH2" s="774"/>
      <c r="AI2" s="774" t="s">
        <v>1281</v>
      </c>
      <c r="AJ2" s="774"/>
      <c r="AK2" s="774" t="s">
        <v>1282</v>
      </c>
      <c r="AL2" s="774"/>
      <c r="AM2" s="774" t="s">
        <v>1283</v>
      </c>
      <c r="AN2" s="774"/>
      <c r="AO2" s="774"/>
    </row>
    <row r="3" spans="1:41" ht="12.75" x14ac:dyDescent="0.2">
      <c r="A3" s="117">
        <v>1</v>
      </c>
      <c r="B3" s="45">
        <v>2</v>
      </c>
      <c r="C3" s="45">
        <v>3</v>
      </c>
      <c r="D3" s="100">
        <v>4</v>
      </c>
      <c r="E3" s="117">
        <v>5</v>
      </c>
      <c r="F3" s="45">
        <v>6</v>
      </c>
      <c r="G3" s="45">
        <v>7</v>
      </c>
      <c r="H3" s="45">
        <v>8</v>
      </c>
      <c r="I3" s="45">
        <v>9</v>
      </c>
      <c r="J3" s="45">
        <v>10</v>
      </c>
      <c r="K3" s="45">
        <v>11</v>
      </c>
      <c r="L3" s="45">
        <v>12</v>
      </c>
      <c r="M3" s="45">
        <v>13</v>
      </c>
      <c r="N3" s="45">
        <v>14</v>
      </c>
      <c r="O3" s="45">
        <v>15</v>
      </c>
      <c r="P3" s="45">
        <v>16</v>
      </c>
      <c r="Q3" s="45">
        <v>17</v>
      </c>
      <c r="R3" s="45">
        <v>18</v>
      </c>
      <c r="S3" s="45">
        <v>19</v>
      </c>
      <c r="T3" s="45">
        <v>20</v>
      </c>
      <c r="U3" s="45">
        <v>21</v>
      </c>
      <c r="V3" s="45">
        <v>22</v>
      </c>
      <c r="W3" s="45">
        <v>23</v>
      </c>
      <c r="X3" s="45">
        <v>24</v>
      </c>
      <c r="Y3" s="45">
        <v>25</v>
      </c>
      <c r="Z3" s="45">
        <v>26</v>
      </c>
      <c r="AA3" s="45">
        <v>27</v>
      </c>
      <c r="AB3" s="45">
        <v>28</v>
      </c>
      <c r="AC3" s="45">
        <v>29</v>
      </c>
      <c r="AD3" s="45">
        <v>30</v>
      </c>
      <c r="AE3" s="45">
        <v>31</v>
      </c>
      <c r="AF3" s="45">
        <v>32</v>
      </c>
      <c r="AG3" s="45">
        <v>33</v>
      </c>
      <c r="AH3" s="45">
        <v>34</v>
      </c>
      <c r="AI3" s="45">
        <v>35</v>
      </c>
      <c r="AJ3" s="45">
        <v>36</v>
      </c>
      <c r="AK3" s="45">
        <v>37</v>
      </c>
      <c r="AL3" s="45">
        <v>38</v>
      </c>
      <c r="AM3" s="45">
        <v>39</v>
      </c>
      <c r="AN3" s="45">
        <v>40</v>
      </c>
      <c r="AO3" s="45">
        <v>41</v>
      </c>
    </row>
    <row r="4" spans="1:41" ht="12.75" x14ac:dyDescent="0.2">
      <c r="A4" s="117"/>
      <c r="B4" s="395"/>
      <c r="C4" s="46"/>
      <c r="D4" s="102"/>
      <c r="E4" s="611"/>
      <c r="F4" s="608"/>
      <c r="G4" s="608"/>
      <c r="H4" s="608"/>
      <c r="I4" s="608"/>
      <c r="J4" s="608"/>
      <c r="K4" s="608"/>
      <c r="L4" s="608"/>
      <c r="M4" s="608"/>
      <c r="N4" s="608"/>
      <c r="O4" s="608"/>
      <c r="P4" s="608"/>
      <c r="Q4" s="608"/>
      <c r="R4" s="608"/>
      <c r="S4" s="608"/>
      <c r="T4" s="608"/>
      <c r="U4" s="608"/>
      <c r="V4" s="608"/>
      <c r="W4" s="608"/>
      <c r="X4" s="608"/>
      <c r="Y4" s="608"/>
      <c r="Z4" s="608"/>
      <c r="AA4" s="608"/>
      <c r="AB4" s="608"/>
      <c r="AC4" s="608"/>
      <c r="AD4" s="608"/>
      <c r="AE4" s="608"/>
      <c r="AF4" s="608"/>
      <c r="AG4" s="608"/>
      <c r="AH4" s="608"/>
      <c r="AI4" s="608"/>
      <c r="AJ4" s="608"/>
      <c r="AK4" s="608"/>
      <c r="AL4" s="608"/>
      <c r="AM4" s="608"/>
      <c r="AN4" s="608"/>
      <c r="AO4" s="608"/>
    </row>
    <row r="5" spans="1:41" ht="13.5" thickBot="1" x14ac:dyDescent="0.25">
      <c r="A5" s="117"/>
      <c r="B5" s="396" t="s">
        <v>629</v>
      </c>
      <c r="C5" s="396" t="s">
        <v>895</v>
      </c>
      <c r="D5" s="397" t="s">
        <v>896</v>
      </c>
      <c r="E5" s="612" t="s">
        <v>628</v>
      </c>
      <c r="F5" s="608"/>
      <c r="G5" s="608"/>
      <c r="H5" s="608"/>
      <c r="I5" s="608"/>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608"/>
      <c r="AI5" s="608"/>
      <c r="AJ5" s="608"/>
      <c r="AK5" s="608"/>
      <c r="AL5" s="608"/>
      <c r="AM5" s="608"/>
      <c r="AN5" s="608"/>
      <c r="AO5" s="608"/>
    </row>
    <row r="6" spans="1:41" ht="13.5" thickBot="1" x14ac:dyDescent="0.25">
      <c r="A6" s="398"/>
      <c r="B6" s="399"/>
      <c r="C6" s="400"/>
      <c r="D6" s="401"/>
      <c r="E6" s="613"/>
      <c r="F6" s="608"/>
      <c r="G6" s="608"/>
      <c r="H6" s="608"/>
      <c r="I6" s="608"/>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08"/>
      <c r="AL6" s="608"/>
      <c r="AM6" s="608"/>
      <c r="AN6" s="608"/>
      <c r="AO6" s="608"/>
    </row>
    <row r="7" spans="1:41" ht="13.5" thickBot="1" x14ac:dyDescent="0.25">
      <c r="A7" s="417"/>
      <c r="B7" s="418"/>
      <c r="C7" s="419"/>
      <c r="D7" s="420"/>
      <c r="E7" s="605"/>
      <c r="F7" s="458"/>
      <c r="G7" s="458"/>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458"/>
      <c r="AK7" s="458"/>
      <c r="AL7" s="458"/>
      <c r="AM7" s="458"/>
      <c r="AN7" s="458"/>
      <c r="AO7" s="459"/>
    </row>
    <row r="8" spans="1:41" ht="12.75" x14ac:dyDescent="0.2">
      <c r="A8" s="467">
        <v>1</v>
      </c>
      <c r="B8" s="470" t="s">
        <v>631</v>
      </c>
      <c r="C8" s="471" t="s">
        <v>897</v>
      </c>
      <c r="D8" s="472" t="s">
        <v>898</v>
      </c>
      <c r="E8" s="480" t="s">
        <v>630</v>
      </c>
      <c r="F8">
        <v>20127060</v>
      </c>
      <c r="G8">
        <v>0</v>
      </c>
      <c r="H8">
        <v>20127060</v>
      </c>
      <c r="I8">
        <v>-40300</v>
      </c>
      <c r="J8">
        <v>0</v>
      </c>
      <c r="K8">
        <v>-40300</v>
      </c>
      <c r="L8">
        <v>-1170000</v>
      </c>
      <c r="M8">
        <v>0</v>
      </c>
      <c r="N8">
        <v>-1170000</v>
      </c>
      <c r="O8">
        <v>18916760</v>
      </c>
      <c r="P8">
        <v>0</v>
      </c>
      <c r="Q8">
        <v>18916760</v>
      </c>
      <c r="R8">
        <v>0</v>
      </c>
      <c r="S8">
        <v>0</v>
      </c>
      <c r="T8">
        <v>0</v>
      </c>
      <c r="U8">
        <v>0</v>
      </c>
      <c r="V8">
        <v>0</v>
      </c>
      <c r="W8">
        <v>0</v>
      </c>
      <c r="X8">
        <v>0</v>
      </c>
      <c r="Y8">
        <v>0</v>
      </c>
      <c r="Z8">
        <v>0</v>
      </c>
      <c r="AA8">
        <v>0</v>
      </c>
      <c r="AB8">
        <v>0</v>
      </c>
      <c r="AC8">
        <v>0</v>
      </c>
      <c r="AD8">
        <v>0</v>
      </c>
      <c r="AE8">
        <v>0</v>
      </c>
      <c r="AF8">
        <v>0</v>
      </c>
      <c r="AG8">
        <v>0</v>
      </c>
      <c r="AH8">
        <v>0</v>
      </c>
      <c r="AI8">
        <v>0</v>
      </c>
      <c r="AJ8">
        <v>0</v>
      </c>
      <c r="AK8">
        <v>0</v>
      </c>
      <c r="AL8">
        <v>0</v>
      </c>
      <c r="AM8">
        <v>0</v>
      </c>
      <c r="AN8">
        <v>0</v>
      </c>
      <c r="AO8">
        <v>0</v>
      </c>
    </row>
    <row r="9" spans="1:41" ht="12.75" x14ac:dyDescent="0.2">
      <c r="A9" s="468">
        <v>2</v>
      </c>
      <c r="B9" s="473" t="s">
        <v>633</v>
      </c>
      <c r="C9" s="403" t="s">
        <v>897</v>
      </c>
      <c r="D9" s="474" t="s">
        <v>899</v>
      </c>
      <c r="E9" s="480" t="s">
        <v>632</v>
      </c>
      <c r="F9">
        <v>28903207</v>
      </c>
      <c r="G9">
        <v>0</v>
      </c>
      <c r="H9">
        <v>28903207</v>
      </c>
      <c r="I9">
        <v>-126543</v>
      </c>
      <c r="J9">
        <v>0</v>
      </c>
      <c r="K9">
        <v>-126543</v>
      </c>
      <c r="L9">
        <v>-406659</v>
      </c>
      <c r="M9">
        <v>0</v>
      </c>
      <c r="N9">
        <v>-406659</v>
      </c>
      <c r="O9">
        <v>28370005</v>
      </c>
      <c r="P9">
        <v>0</v>
      </c>
      <c r="Q9">
        <v>28370005</v>
      </c>
      <c r="R9">
        <v>408587</v>
      </c>
      <c r="S9">
        <v>0</v>
      </c>
      <c r="T9">
        <v>408587</v>
      </c>
      <c r="U9">
        <v>0</v>
      </c>
      <c r="V9">
        <v>0</v>
      </c>
      <c r="W9">
        <v>0</v>
      </c>
      <c r="X9">
        <v>0</v>
      </c>
      <c r="Y9">
        <v>0</v>
      </c>
      <c r="Z9">
        <v>0</v>
      </c>
      <c r="AA9">
        <v>0</v>
      </c>
      <c r="AB9">
        <v>0</v>
      </c>
      <c r="AC9">
        <v>0</v>
      </c>
      <c r="AD9">
        <v>0</v>
      </c>
      <c r="AE9">
        <v>0</v>
      </c>
      <c r="AF9">
        <v>0</v>
      </c>
      <c r="AG9">
        <v>0</v>
      </c>
      <c r="AH9">
        <v>0</v>
      </c>
      <c r="AI9">
        <v>0</v>
      </c>
      <c r="AJ9">
        <v>0</v>
      </c>
      <c r="AK9">
        <v>0</v>
      </c>
      <c r="AL9">
        <v>0</v>
      </c>
      <c r="AM9">
        <v>0</v>
      </c>
      <c r="AN9">
        <v>0</v>
      </c>
      <c r="AO9">
        <v>0</v>
      </c>
    </row>
    <row r="10" spans="1:41" ht="12.75" x14ac:dyDescent="0.2">
      <c r="A10" s="468">
        <v>3</v>
      </c>
      <c r="B10" s="473" t="s">
        <v>635</v>
      </c>
      <c r="C10" s="403" t="s">
        <v>897</v>
      </c>
      <c r="D10" s="474" t="s">
        <v>900</v>
      </c>
      <c r="E10" s="480" t="s">
        <v>634</v>
      </c>
      <c r="F10">
        <v>31165012</v>
      </c>
      <c r="G10">
        <v>0</v>
      </c>
      <c r="H10">
        <v>31165012</v>
      </c>
      <c r="I10">
        <v>-196600</v>
      </c>
      <c r="J10">
        <v>0</v>
      </c>
      <c r="K10">
        <v>-196600</v>
      </c>
      <c r="L10">
        <v>-2694600</v>
      </c>
      <c r="M10">
        <v>0</v>
      </c>
      <c r="N10">
        <v>-2694600</v>
      </c>
      <c r="O10">
        <v>28273812</v>
      </c>
      <c r="P10">
        <v>0</v>
      </c>
      <c r="Q10">
        <v>28273812</v>
      </c>
      <c r="R10">
        <v>5554</v>
      </c>
      <c r="S10">
        <v>0</v>
      </c>
      <c r="T10">
        <v>5554</v>
      </c>
      <c r="U10">
        <v>0</v>
      </c>
      <c r="V10">
        <v>0</v>
      </c>
      <c r="W10">
        <v>0</v>
      </c>
      <c r="X10">
        <v>0</v>
      </c>
      <c r="Y10">
        <v>0</v>
      </c>
      <c r="Z10">
        <v>0</v>
      </c>
      <c r="AA10">
        <v>0</v>
      </c>
      <c r="AB10">
        <v>0</v>
      </c>
      <c r="AC10">
        <v>0</v>
      </c>
      <c r="AD10">
        <v>0</v>
      </c>
      <c r="AE10">
        <v>0</v>
      </c>
      <c r="AF10">
        <v>0</v>
      </c>
      <c r="AG10">
        <v>0</v>
      </c>
      <c r="AH10">
        <v>0</v>
      </c>
      <c r="AI10">
        <v>0</v>
      </c>
      <c r="AJ10">
        <v>0</v>
      </c>
      <c r="AK10">
        <v>0</v>
      </c>
      <c r="AL10">
        <v>0</v>
      </c>
      <c r="AM10">
        <v>0</v>
      </c>
      <c r="AN10">
        <v>0</v>
      </c>
      <c r="AO10">
        <v>0</v>
      </c>
    </row>
    <row r="11" spans="1:41" ht="12.75" x14ac:dyDescent="0.2">
      <c r="A11" s="468">
        <v>4</v>
      </c>
      <c r="B11" s="473" t="s">
        <v>637</v>
      </c>
      <c r="C11" s="403" t="s">
        <v>897</v>
      </c>
      <c r="D11" s="474" t="s">
        <v>898</v>
      </c>
      <c r="E11" s="480" t="s">
        <v>636</v>
      </c>
      <c r="F11">
        <v>38517521</v>
      </c>
      <c r="G11">
        <v>0</v>
      </c>
      <c r="H11">
        <v>38517521</v>
      </c>
      <c r="I11">
        <v>-385000</v>
      </c>
      <c r="J11">
        <v>0</v>
      </c>
      <c r="K11">
        <v>-385000</v>
      </c>
      <c r="L11">
        <v>-2200000</v>
      </c>
      <c r="M11">
        <v>0</v>
      </c>
      <c r="N11">
        <v>-2200000</v>
      </c>
      <c r="O11">
        <v>35932521</v>
      </c>
      <c r="P11">
        <v>0</v>
      </c>
      <c r="Q11">
        <v>35932521</v>
      </c>
      <c r="R11">
        <v>0</v>
      </c>
      <c r="S11">
        <v>0</v>
      </c>
      <c r="T11">
        <v>0</v>
      </c>
      <c r="U11">
        <v>0</v>
      </c>
      <c r="V11">
        <v>0</v>
      </c>
      <c r="W11">
        <v>0</v>
      </c>
      <c r="X11">
        <v>0</v>
      </c>
      <c r="Y11">
        <v>0</v>
      </c>
      <c r="Z11">
        <v>0</v>
      </c>
      <c r="AA11">
        <v>0</v>
      </c>
      <c r="AB11">
        <v>0</v>
      </c>
      <c r="AC11">
        <v>0</v>
      </c>
      <c r="AD11">
        <v>0</v>
      </c>
      <c r="AE11">
        <v>0</v>
      </c>
      <c r="AF11">
        <v>0</v>
      </c>
      <c r="AG11">
        <v>0</v>
      </c>
      <c r="AH11">
        <v>0</v>
      </c>
      <c r="AI11">
        <v>0</v>
      </c>
      <c r="AJ11">
        <v>0</v>
      </c>
      <c r="AK11">
        <v>0</v>
      </c>
      <c r="AL11">
        <v>0</v>
      </c>
      <c r="AM11">
        <v>0</v>
      </c>
      <c r="AN11">
        <v>0</v>
      </c>
      <c r="AO11">
        <v>0</v>
      </c>
    </row>
    <row r="12" spans="1:41" ht="12.75" x14ac:dyDescent="0.2">
      <c r="A12" s="468">
        <v>5</v>
      </c>
      <c r="B12" s="473" t="s">
        <v>639</v>
      </c>
      <c r="C12" s="403" t="s">
        <v>897</v>
      </c>
      <c r="D12" s="474" t="s">
        <v>900</v>
      </c>
      <c r="E12" s="480" t="s">
        <v>638</v>
      </c>
      <c r="F12">
        <v>37042927</v>
      </c>
      <c r="G12">
        <v>0</v>
      </c>
      <c r="H12">
        <v>37042927</v>
      </c>
      <c r="I12">
        <v>-350000</v>
      </c>
      <c r="J12">
        <v>0</v>
      </c>
      <c r="K12">
        <v>-350000</v>
      </c>
      <c r="L12">
        <v>-439421</v>
      </c>
      <c r="M12">
        <v>0</v>
      </c>
      <c r="N12">
        <v>-439421</v>
      </c>
      <c r="O12">
        <v>36253506</v>
      </c>
      <c r="P12">
        <v>0</v>
      </c>
      <c r="Q12">
        <v>36253506</v>
      </c>
      <c r="R12">
        <v>0</v>
      </c>
      <c r="S12">
        <v>0</v>
      </c>
      <c r="T12">
        <v>0</v>
      </c>
      <c r="U12">
        <v>0</v>
      </c>
      <c r="V12">
        <v>0</v>
      </c>
      <c r="W12">
        <v>0</v>
      </c>
      <c r="X12">
        <v>0</v>
      </c>
      <c r="Y12">
        <v>0</v>
      </c>
      <c r="Z12">
        <v>0</v>
      </c>
      <c r="AA12">
        <v>0</v>
      </c>
      <c r="AB12">
        <v>0</v>
      </c>
      <c r="AC12">
        <v>0</v>
      </c>
      <c r="AD12">
        <v>0</v>
      </c>
      <c r="AE12">
        <v>0</v>
      </c>
      <c r="AF12">
        <v>0</v>
      </c>
      <c r="AG12">
        <v>0</v>
      </c>
      <c r="AH12">
        <v>0</v>
      </c>
      <c r="AI12">
        <v>0</v>
      </c>
      <c r="AJ12">
        <v>0</v>
      </c>
      <c r="AK12">
        <v>0</v>
      </c>
      <c r="AL12">
        <v>0</v>
      </c>
      <c r="AM12">
        <v>0</v>
      </c>
      <c r="AN12">
        <v>0</v>
      </c>
      <c r="AO12">
        <v>0</v>
      </c>
    </row>
    <row r="13" spans="1:41" ht="12.75" x14ac:dyDescent="0.2">
      <c r="A13" s="468">
        <v>6</v>
      </c>
      <c r="B13" s="473" t="s">
        <v>641</v>
      </c>
      <c r="C13" s="403" t="s">
        <v>897</v>
      </c>
      <c r="D13" s="474" t="s">
        <v>898</v>
      </c>
      <c r="E13" s="480" t="s">
        <v>640</v>
      </c>
      <c r="F13">
        <v>51922076</v>
      </c>
      <c r="G13">
        <v>0</v>
      </c>
      <c r="H13">
        <v>51922076</v>
      </c>
      <c r="I13">
        <v>-259000</v>
      </c>
      <c r="J13">
        <v>0</v>
      </c>
      <c r="K13">
        <v>-259000</v>
      </c>
      <c r="L13">
        <v>-2430000</v>
      </c>
      <c r="M13">
        <v>0</v>
      </c>
      <c r="N13">
        <v>-2430000</v>
      </c>
      <c r="O13">
        <v>49233076</v>
      </c>
      <c r="P13">
        <v>0</v>
      </c>
      <c r="Q13">
        <v>49233076</v>
      </c>
      <c r="R13">
        <v>60400</v>
      </c>
      <c r="S13">
        <v>0</v>
      </c>
      <c r="T13">
        <v>60400</v>
      </c>
      <c r="U13">
        <v>0</v>
      </c>
      <c r="V13">
        <v>0</v>
      </c>
      <c r="W13">
        <v>0</v>
      </c>
      <c r="X13">
        <v>0</v>
      </c>
      <c r="Y13">
        <v>0</v>
      </c>
      <c r="Z13">
        <v>0</v>
      </c>
      <c r="AA13">
        <v>0</v>
      </c>
      <c r="AB13">
        <v>0</v>
      </c>
      <c r="AC13">
        <v>0</v>
      </c>
      <c r="AD13">
        <v>0</v>
      </c>
      <c r="AE13">
        <v>0</v>
      </c>
      <c r="AF13">
        <v>0</v>
      </c>
      <c r="AG13">
        <v>0</v>
      </c>
      <c r="AH13">
        <v>0</v>
      </c>
      <c r="AI13">
        <v>0</v>
      </c>
      <c r="AJ13">
        <v>0</v>
      </c>
      <c r="AK13">
        <v>0</v>
      </c>
      <c r="AL13">
        <v>0</v>
      </c>
      <c r="AM13">
        <v>0</v>
      </c>
      <c r="AN13">
        <v>0</v>
      </c>
      <c r="AO13">
        <v>0</v>
      </c>
    </row>
    <row r="14" spans="1:41" ht="12.75" x14ac:dyDescent="0.2">
      <c r="A14" s="468">
        <v>7</v>
      </c>
      <c r="B14" s="473" t="s">
        <v>643</v>
      </c>
      <c r="C14" s="403" t="s">
        <v>897</v>
      </c>
      <c r="D14" s="474" t="s">
        <v>898</v>
      </c>
      <c r="E14" s="480" t="s">
        <v>642</v>
      </c>
      <c r="F14">
        <v>52990603</v>
      </c>
      <c r="G14">
        <v>246630</v>
      </c>
      <c r="H14">
        <v>53237233</v>
      </c>
      <c r="I14">
        <v>-125000</v>
      </c>
      <c r="J14">
        <v>0</v>
      </c>
      <c r="K14">
        <v>-125000</v>
      </c>
      <c r="L14">
        <v>-227668</v>
      </c>
      <c r="M14">
        <v>-12332</v>
      </c>
      <c r="N14">
        <v>-240000</v>
      </c>
      <c r="O14">
        <v>52637935</v>
      </c>
      <c r="P14">
        <v>234298</v>
      </c>
      <c r="Q14">
        <v>52872233</v>
      </c>
      <c r="R14">
        <v>0</v>
      </c>
      <c r="S14">
        <v>0</v>
      </c>
      <c r="T14">
        <v>0</v>
      </c>
      <c r="U14">
        <v>-8387</v>
      </c>
      <c r="V14">
        <v>24915</v>
      </c>
      <c r="W14">
        <v>204367</v>
      </c>
      <c r="X14">
        <v>204367</v>
      </c>
      <c r="Y14">
        <v>0</v>
      </c>
      <c r="Z14">
        <v>0</v>
      </c>
      <c r="AA14">
        <v>0</v>
      </c>
      <c r="AB14">
        <v>0</v>
      </c>
      <c r="AC14">
        <v>0</v>
      </c>
      <c r="AD14">
        <v>0</v>
      </c>
      <c r="AE14">
        <v>0</v>
      </c>
      <c r="AF14">
        <v>0</v>
      </c>
      <c r="AG14">
        <v>0</v>
      </c>
      <c r="AH14">
        <v>0</v>
      </c>
      <c r="AI14">
        <v>0</v>
      </c>
      <c r="AJ14">
        <v>0</v>
      </c>
      <c r="AK14">
        <v>0</v>
      </c>
      <c r="AL14">
        <v>0</v>
      </c>
      <c r="AM14">
        <v>0</v>
      </c>
      <c r="AN14">
        <v>0</v>
      </c>
      <c r="AO14">
        <v>0</v>
      </c>
    </row>
    <row r="15" spans="1:41" ht="12.75" x14ac:dyDescent="0.2">
      <c r="A15" s="468">
        <v>8</v>
      </c>
      <c r="B15" s="473" t="s">
        <v>645</v>
      </c>
      <c r="C15" s="403" t="s">
        <v>897</v>
      </c>
      <c r="D15" s="474" t="s">
        <v>901</v>
      </c>
      <c r="E15" s="480" t="s">
        <v>644</v>
      </c>
      <c r="F15">
        <v>23782380</v>
      </c>
      <c r="G15">
        <v>0</v>
      </c>
      <c r="H15">
        <v>23782380</v>
      </c>
      <c r="I15">
        <v>-102500</v>
      </c>
      <c r="J15">
        <v>0</v>
      </c>
      <c r="K15">
        <v>-102500</v>
      </c>
      <c r="L15">
        <v>-594850</v>
      </c>
      <c r="M15">
        <v>0</v>
      </c>
      <c r="N15">
        <v>-594850</v>
      </c>
      <c r="O15">
        <v>23085030</v>
      </c>
      <c r="P15">
        <v>0</v>
      </c>
      <c r="Q15">
        <v>23085030</v>
      </c>
      <c r="R15">
        <v>2148</v>
      </c>
      <c r="S15">
        <v>0</v>
      </c>
      <c r="T15">
        <v>2148</v>
      </c>
      <c r="U15">
        <v>0</v>
      </c>
      <c r="V15">
        <v>0</v>
      </c>
      <c r="W15">
        <v>0</v>
      </c>
      <c r="X15">
        <v>0</v>
      </c>
      <c r="Y15">
        <v>0</v>
      </c>
      <c r="Z15">
        <v>0</v>
      </c>
      <c r="AA15">
        <v>0</v>
      </c>
      <c r="AB15">
        <v>0</v>
      </c>
      <c r="AC15">
        <v>0</v>
      </c>
      <c r="AD15">
        <v>0</v>
      </c>
      <c r="AE15">
        <v>0</v>
      </c>
      <c r="AF15">
        <v>0</v>
      </c>
      <c r="AG15">
        <v>0</v>
      </c>
      <c r="AH15">
        <v>0</v>
      </c>
      <c r="AI15">
        <v>0</v>
      </c>
      <c r="AJ15">
        <v>0</v>
      </c>
      <c r="AK15">
        <v>0</v>
      </c>
      <c r="AL15">
        <v>0</v>
      </c>
      <c r="AM15">
        <v>0</v>
      </c>
      <c r="AN15">
        <v>0</v>
      </c>
      <c r="AO15">
        <v>0</v>
      </c>
    </row>
    <row r="16" spans="1:41" ht="12.75" x14ac:dyDescent="0.2">
      <c r="A16" s="468">
        <v>9</v>
      </c>
      <c r="B16" s="473" t="s">
        <v>646</v>
      </c>
      <c r="C16" s="403" t="s">
        <v>902</v>
      </c>
      <c r="D16" s="474" t="s">
        <v>903</v>
      </c>
      <c r="E16" s="480" t="s">
        <v>582</v>
      </c>
      <c r="F16">
        <v>59775189</v>
      </c>
      <c r="G16">
        <v>0</v>
      </c>
      <c r="H16">
        <v>59775189</v>
      </c>
      <c r="I16">
        <v>-500000</v>
      </c>
      <c r="J16">
        <v>0</v>
      </c>
      <c r="K16">
        <v>-500000</v>
      </c>
      <c r="L16">
        <v>-2809434</v>
      </c>
      <c r="M16">
        <v>0</v>
      </c>
      <c r="N16">
        <v>-2809434</v>
      </c>
      <c r="O16">
        <v>56465755</v>
      </c>
      <c r="P16">
        <v>0</v>
      </c>
      <c r="Q16">
        <v>56465755</v>
      </c>
      <c r="R16">
        <v>0</v>
      </c>
      <c r="S16">
        <v>0</v>
      </c>
      <c r="T16">
        <v>0</v>
      </c>
      <c r="U16">
        <v>0</v>
      </c>
      <c r="V16">
        <v>0</v>
      </c>
      <c r="W16">
        <v>0</v>
      </c>
      <c r="X16">
        <v>0</v>
      </c>
      <c r="Y16">
        <v>0</v>
      </c>
      <c r="Z16">
        <v>0</v>
      </c>
      <c r="AA16">
        <v>0</v>
      </c>
      <c r="AB16">
        <v>0</v>
      </c>
      <c r="AC16">
        <v>0</v>
      </c>
      <c r="AD16">
        <v>0</v>
      </c>
      <c r="AE16">
        <v>0</v>
      </c>
      <c r="AF16">
        <v>0</v>
      </c>
      <c r="AG16">
        <v>0</v>
      </c>
      <c r="AH16">
        <v>0</v>
      </c>
      <c r="AI16">
        <v>0</v>
      </c>
      <c r="AJ16">
        <v>0</v>
      </c>
      <c r="AK16">
        <v>0</v>
      </c>
      <c r="AL16">
        <v>0</v>
      </c>
      <c r="AM16">
        <v>0</v>
      </c>
      <c r="AN16">
        <v>0</v>
      </c>
      <c r="AO16">
        <v>0</v>
      </c>
    </row>
    <row r="17" spans="1:41" ht="12.75" x14ac:dyDescent="0.2">
      <c r="A17" s="468">
        <v>10</v>
      </c>
      <c r="B17" s="473" t="s">
        <v>648</v>
      </c>
      <c r="C17" s="403" t="s">
        <v>902</v>
      </c>
      <c r="D17" s="474" t="s">
        <v>903</v>
      </c>
      <c r="E17" s="480" t="s">
        <v>647</v>
      </c>
      <c r="F17">
        <v>118801227</v>
      </c>
      <c r="G17">
        <v>0</v>
      </c>
      <c r="H17">
        <v>118801227</v>
      </c>
      <c r="I17">
        <v>-1820051</v>
      </c>
      <c r="J17">
        <v>0</v>
      </c>
      <c r="K17">
        <v>-1820051</v>
      </c>
      <c r="L17">
        <v>-3000000</v>
      </c>
      <c r="M17">
        <v>0</v>
      </c>
      <c r="N17">
        <v>-3000000</v>
      </c>
      <c r="O17">
        <v>113981176</v>
      </c>
      <c r="P17">
        <v>0</v>
      </c>
      <c r="Q17">
        <v>113981176</v>
      </c>
      <c r="R17">
        <v>0</v>
      </c>
      <c r="S17">
        <v>0</v>
      </c>
      <c r="T17">
        <v>0</v>
      </c>
      <c r="U17">
        <v>0</v>
      </c>
      <c r="V17">
        <v>0</v>
      </c>
      <c r="W17">
        <v>0</v>
      </c>
      <c r="X17">
        <v>0</v>
      </c>
      <c r="Y17">
        <v>0</v>
      </c>
      <c r="Z17">
        <v>0</v>
      </c>
      <c r="AA17">
        <v>0</v>
      </c>
      <c r="AB17">
        <v>0</v>
      </c>
      <c r="AC17">
        <v>0</v>
      </c>
      <c r="AD17">
        <v>0</v>
      </c>
      <c r="AE17">
        <v>0</v>
      </c>
      <c r="AF17">
        <v>0</v>
      </c>
      <c r="AG17">
        <v>0</v>
      </c>
      <c r="AH17">
        <v>0</v>
      </c>
      <c r="AI17">
        <v>0</v>
      </c>
      <c r="AJ17">
        <v>0</v>
      </c>
      <c r="AK17">
        <v>0</v>
      </c>
      <c r="AL17">
        <v>0</v>
      </c>
      <c r="AM17">
        <v>0</v>
      </c>
      <c r="AN17">
        <v>0</v>
      </c>
      <c r="AO17">
        <v>0</v>
      </c>
    </row>
    <row r="18" spans="1:41" ht="12.75" x14ac:dyDescent="0.2">
      <c r="A18" s="468">
        <v>11</v>
      </c>
      <c r="B18" s="473" t="s">
        <v>650</v>
      </c>
      <c r="C18" s="403" t="s">
        <v>904</v>
      </c>
      <c r="D18" s="474" t="s">
        <v>905</v>
      </c>
      <c r="E18" s="480" t="s">
        <v>649</v>
      </c>
      <c r="F18">
        <v>53081995</v>
      </c>
      <c r="G18">
        <v>336583</v>
      </c>
      <c r="H18">
        <v>53418578</v>
      </c>
      <c r="I18">
        <v>-1869650</v>
      </c>
      <c r="J18">
        <v>0</v>
      </c>
      <c r="K18">
        <v>-1869650</v>
      </c>
      <c r="L18">
        <v>-3305459</v>
      </c>
      <c r="M18">
        <v>0</v>
      </c>
      <c r="N18">
        <v>-3305459</v>
      </c>
      <c r="O18">
        <v>47906886</v>
      </c>
      <c r="P18">
        <v>336583</v>
      </c>
      <c r="Q18">
        <v>48243469</v>
      </c>
      <c r="R18">
        <v>48371</v>
      </c>
      <c r="S18">
        <v>0</v>
      </c>
      <c r="T18">
        <v>48371</v>
      </c>
      <c r="U18">
        <v>-5988</v>
      </c>
      <c r="V18">
        <v>88251</v>
      </c>
      <c r="W18">
        <v>242344</v>
      </c>
      <c r="X18">
        <v>242344</v>
      </c>
      <c r="Y18">
        <v>0</v>
      </c>
      <c r="Z18">
        <v>0</v>
      </c>
      <c r="AA18">
        <v>0</v>
      </c>
      <c r="AB18">
        <v>0</v>
      </c>
      <c r="AC18">
        <v>252508</v>
      </c>
      <c r="AD18">
        <v>252508</v>
      </c>
      <c r="AE18">
        <v>0</v>
      </c>
      <c r="AF18">
        <v>0</v>
      </c>
      <c r="AG18">
        <v>0</v>
      </c>
      <c r="AH18">
        <v>0</v>
      </c>
      <c r="AI18">
        <v>0</v>
      </c>
      <c r="AJ18">
        <v>0</v>
      </c>
      <c r="AK18">
        <v>0</v>
      </c>
      <c r="AL18">
        <v>0</v>
      </c>
      <c r="AM18">
        <v>0</v>
      </c>
      <c r="AN18">
        <v>252508</v>
      </c>
      <c r="AO18">
        <v>252508</v>
      </c>
    </row>
    <row r="19" spans="1:41" ht="12.75" x14ac:dyDescent="0.2">
      <c r="A19" s="468">
        <v>12</v>
      </c>
      <c r="B19" s="473" t="s">
        <v>652</v>
      </c>
      <c r="C19" s="403" t="s">
        <v>897</v>
      </c>
      <c r="D19" s="474" t="s">
        <v>899</v>
      </c>
      <c r="E19" s="480" t="s">
        <v>651</v>
      </c>
      <c r="F19">
        <v>23292067</v>
      </c>
      <c r="G19">
        <v>0</v>
      </c>
      <c r="H19">
        <v>23292067</v>
      </c>
      <c r="I19">
        <v>-130000</v>
      </c>
      <c r="J19">
        <v>0</v>
      </c>
      <c r="K19">
        <v>-130000</v>
      </c>
      <c r="L19">
        <v>-100000</v>
      </c>
      <c r="M19">
        <v>0</v>
      </c>
      <c r="N19">
        <v>-100000</v>
      </c>
      <c r="O19">
        <v>23062067</v>
      </c>
      <c r="P19">
        <v>0</v>
      </c>
      <c r="Q19">
        <v>23062067</v>
      </c>
      <c r="R19">
        <v>135658</v>
      </c>
      <c r="S19">
        <v>0</v>
      </c>
      <c r="T19">
        <v>135658</v>
      </c>
      <c r="U19">
        <v>0</v>
      </c>
      <c r="V19">
        <v>0</v>
      </c>
      <c r="W19">
        <v>0</v>
      </c>
      <c r="X19">
        <v>0</v>
      </c>
      <c r="Y19">
        <v>0</v>
      </c>
      <c r="Z19">
        <v>0</v>
      </c>
      <c r="AA19">
        <v>0</v>
      </c>
      <c r="AB19">
        <v>0</v>
      </c>
      <c r="AC19">
        <v>0</v>
      </c>
      <c r="AD19">
        <v>0</v>
      </c>
      <c r="AE19">
        <v>0</v>
      </c>
      <c r="AF19">
        <v>0</v>
      </c>
      <c r="AG19">
        <v>0</v>
      </c>
      <c r="AH19">
        <v>0</v>
      </c>
      <c r="AI19">
        <v>0</v>
      </c>
      <c r="AJ19">
        <v>0</v>
      </c>
      <c r="AK19">
        <v>0</v>
      </c>
      <c r="AL19">
        <v>0</v>
      </c>
      <c r="AM19">
        <v>0</v>
      </c>
      <c r="AN19">
        <v>0</v>
      </c>
      <c r="AO19">
        <v>0</v>
      </c>
    </row>
    <row r="20" spans="1:41" ht="12.75" x14ac:dyDescent="0.2">
      <c r="A20" s="468">
        <v>13</v>
      </c>
      <c r="B20" s="473" t="s">
        <v>654</v>
      </c>
      <c r="C20" s="403" t="s">
        <v>897</v>
      </c>
      <c r="D20" s="474" t="s">
        <v>901</v>
      </c>
      <c r="E20" s="480" t="s">
        <v>653</v>
      </c>
      <c r="F20">
        <v>86810650</v>
      </c>
      <c r="G20">
        <v>0</v>
      </c>
      <c r="H20">
        <v>86810650</v>
      </c>
      <c r="I20">
        <v>-520864</v>
      </c>
      <c r="J20">
        <v>0</v>
      </c>
      <c r="K20">
        <v>-520864</v>
      </c>
      <c r="L20">
        <v>-9168255</v>
      </c>
      <c r="M20">
        <v>0</v>
      </c>
      <c r="N20">
        <v>-9168255</v>
      </c>
      <c r="O20">
        <v>77121531</v>
      </c>
      <c r="P20">
        <v>0</v>
      </c>
      <c r="Q20">
        <v>77121531</v>
      </c>
      <c r="R20">
        <v>38</v>
      </c>
      <c r="S20">
        <v>0</v>
      </c>
      <c r="T20">
        <v>38</v>
      </c>
      <c r="U20">
        <v>0</v>
      </c>
      <c r="V20">
        <v>0</v>
      </c>
      <c r="W20">
        <v>0</v>
      </c>
      <c r="X20">
        <v>0</v>
      </c>
      <c r="Y20">
        <v>0</v>
      </c>
      <c r="Z20">
        <v>0</v>
      </c>
      <c r="AA20">
        <v>0</v>
      </c>
      <c r="AB20">
        <v>0</v>
      </c>
      <c r="AC20">
        <v>0</v>
      </c>
      <c r="AD20">
        <v>0</v>
      </c>
      <c r="AE20">
        <v>0</v>
      </c>
      <c r="AF20">
        <v>0</v>
      </c>
      <c r="AG20">
        <v>0</v>
      </c>
      <c r="AH20">
        <v>0</v>
      </c>
      <c r="AI20">
        <v>0</v>
      </c>
      <c r="AJ20">
        <v>0</v>
      </c>
      <c r="AK20">
        <v>0</v>
      </c>
      <c r="AL20">
        <v>0</v>
      </c>
      <c r="AM20">
        <v>0</v>
      </c>
      <c r="AN20">
        <v>0</v>
      </c>
      <c r="AO20">
        <v>0</v>
      </c>
    </row>
    <row r="21" spans="1:41" ht="12.75" x14ac:dyDescent="0.2">
      <c r="A21" s="468">
        <v>14</v>
      </c>
      <c r="B21" s="473" t="s">
        <v>656</v>
      </c>
      <c r="C21" s="403" t="s">
        <v>897</v>
      </c>
      <c r="D21" s="474" t="s">
        <v>898</v>
      </c>
      <c r="E21" s="480" t="s">
        <v>655</v>
      </c>
      <c r="F21">
        <v>75474244</v>
      </c>
      <c r="G21">
        <v>1855391</v>
      </c>
      <c r="H21">
        <v>77329635</v>
      </c>
      <c r="I21">
        <v>-500000</v>
      </c>
      <c r="J21">
        <v>0</v>
      </c>
      <c r="K21">
        <v>-500000</v>
      </c>
      <c r="L21">
        <v>-3250000</v>
      </c>
      <c r="M21">
        <v>-50000</v>
      </c>
      <c r="N21">
        <v>-3300000</v>
      </c>
      <c r="O21">
        <v>71724244</v>
      </c>
      <c r="P21">
        <v>1805391</v>
      </c>
      <c r="Q21">
        <v>73529635</v>
      </c>
      <c r="R21">
        <v>303136</v>
      </c>
      <c r="S21">
        <v>0</v>
      </c>
      <c r="T21">
        <v>303136</v>
      </c>
      <c r="U21">
        <v>25826</v>
      </c>
      <c r="V21">
        <v>2131596</v>
      </c>
      <c r="W21">
        <v>0</v>
      </c>
      <c r="X21">
        <v>0</v>
      </c>
      <c r="Y21">
        <v>0</v>
      </c>
      <c r="Z21">
        <v>0</v>
      </c>
      <c r="AA21">
        <v>0</v>
      </c>
      <c r="AB21">
        <v>0</v>
      </c>
      <c r="AC21">
        <v>155000</v>
      </c>
      <c r="AD21">
        <v>155000</v>
      </c>
      <c r="AE21">
        <v>0</v>
      </c>
      <c r="AF21">
        <v>0</v>
      </c>
      <c r="AG21">
        <v>0</v>
      </c>
      <c r="AH21">
        <v>0</v>
      </c>
      <c r="AI21">
        <v>0</v>
      </c>
      <c r="AJ21">
        <v>0</v>
      </c>
      <c r="AK21">
        <v>0</v>
      </c>
      <c r="AL21">
        <v>0</v>
      </c>
      <c r="AM21">
        <v>0</v>
      </c>
      <c r="AN21">
        <v>155000</v>
      </c>
      <c r="AO21">
        <v>155000</v>
      </c>
    </row>
    <row r="22" spans="1:41" ht="12.75" x14ac:dyDescent="0.2">
      <c r="A22" s="468">
        <v>15</v>
      </c>
      <c r="B22" s="473" t="s">
        <v>658</v>
      </c>
      <c r="C22" s="403" t="s">
        <v>897</v>
      </c>
      <c r="D22" s="474" t="s">
        <v>900</v>
      </c>
      <c r="E22" s="480" t="s">
        <v>657</v>
      </c>
      <c r="F22">
        <v>52597764</v>
      </c>
      <c r="G22">
        <v>0</v>
      </c>
      <c r="H22">
        <v>52597764</v>
      </c>
      <c r="I22">
        <v>-525000</v>
      </c>
      <c r="J22">
        <v>0</v>
      </c>
      <c r="K22">
        <v>-525000</v>
      </c>
      <c r="L22">
        <v>-2355410</v>
      </c>
      <c r="M22">
        <v>0</v>
      </c>
      <c r="N22">
        <v>-2355410</v>
      </c>
      <c r="O22">
        <v>49717354</v>
      </c>
      <c r="P22">
        <v>0</v>
      </c>
      <c r="Q22">
        <v>49717354</v>
      </c>
      <c r="R22">
        <v>482834</v>
      </c>
      <c r="S22">
        <v>0</v>
      </c>
      <c r="T22">
        <v>482834</v>
      </c>
      <c r="U22">
        <v>0</v>
      </c>
      <c r="V22">
        <v>0</v>
      </c>
      <c r="W22">
        <v>0</v>
      </c>
      <c r="X22">
        <v>0</v>
      </c>
      <c r="Y22">
        <v>0</v>
      </c>
      <c r="Z22">
        <v>0</v>
      </c>
      <c r="AA22">
        <v>0</v>
      </c>
      <c r="AB22">
        <v>0</v>
      </c>
      <c r="AC22">
        <v>0</v>
      </c>
      <c r="AD22">
        <v>0</v>
      </c>
      <c r="AE22">
        <v>0</v>
      </c>
      <c r="AF22">
        <v>0</v>
      </c>
      <c r="AG22">
        <v>0</v>
      </c>
      <c r="AH22">
        <v>0</v>
      </c>
      <c r="AI22">
        <v>0</v>
      </c>
      <c r="AJ22">
        <v>0</v>
      </c>
      <c r="AK22">
        <v>0</v>
      </c>
      <c r="AL22">
        <v>0</v>
      </c>
      <c r="AM22">
        <v>0</v>
      </c>
      <c r="AN22">
        <v>0</v>
      </c>
      <c r="AO22">
        <v>0</v>
      </c>
    </row>
    <row r="23" spans="1:41" ht="12.75" x14ac:dyDescent="0.2">
      <c r="A23" s="468">
        <v>16</v>
      </c>
      <c r="B23" s="473" t="s">
        <v>660</v>
      </c>
      <c r="C23" s="403" t="s">
        <v>529</v>
      </c>
      <c r="D23" s="474" t="s">
        <v>906</v>
      </c>
      <c r="E23" s="480" t="s">
        <v>659</v>
      </c>
      <c r="F23">
        <v>63552073</v>
      </c>
      <c r="G23">
        <v>6103484</v>
      </c>
      <c r="H23">
        <v>69655557</v>
      </c>
      <c r="I23">
        <v>-569385</v>
      </c>
      <c r="J23">
        <v>-55005</v>
      </c>
      <c r="K23">
        <v>-624390</v>
      </c>
      <c r="L23">
        <v>-2981913</v>
      </c>
      <c r="M23">
        <v>-288031</v>
      </c>
      <c r="N23">
        <v>-3269944</v>
      </c>
      <c r="O23">
        <v>60000775</v>
      </c>
      <c r="P23">
        <v>5760448</v>
      </c>
      <c r="Q23">
        <v>65761223</v>
      </c>
      <c r="R23">
        <v>54227</v>
      </c>
      <c r="S23">
        <v>0</v>
      </c>
      <c r="T23">
        <v>54227</v>
      </c>
      <c r="U23">
        <v>-22611</v>
      </c>
      <c r="V23">
        <v>5203731</v>
      </c>
      <c r="W23">
        <v>534106</v>
      </c>
      <c r="X23">
        <v>534106</v>
      </c>
      <c r="Y23">
        <v>0</v>
      </c>
      <c r="Z23">
        <v>100000</v>
      </c>
      <c r="AA23">
        <v>100000</v>
      </c>
      <c r="AB23">
        <v>0</v>
      </c>
      <c r="AC23">
        <v>0</v>
      </c>
      <c r="AD23">
        <v>0</v>
      </c>
      <c r="AE23">
        <v>0</v>
      </c>
      <c r="AF23">
        <v>0</v>
      </c>
      <c r="AG23">
        <v>0</v>
      </c>
      <c r="AH23">
        <v>0</v>
      </c>
      <c r="AI23">
        <v>0</v>
      </c>
      <c r="AJ23">
        <v>0</v>
      </c>
      <c r="AK23">
        <v>0</v>
      </c>
      <c r="AL23">
        <v>0</v>
      </c>
      <c r="AM23">
        <v>0</v>
      </c>
      <c r="AN23">
        <v>0</v>
      </c>
      <c r="AO23">
        <v>0</v>
      </c>
    </row>
    <row r="24" spans="1:41" ht="12.75" x14ac:dyDescent="0.2">
      <c r="A24" s="468">
        <v>17</v>
      </c>
      <c r="B24" s="473" t="s">
        <v>662</v>
      </c>
      <c r="C24" s="403" t="s">
        <v>529</v>
      </c>
      <c r="D24" s="474" t="s">
        <v>901</v>
      </c>
      <c r="E24" s="480" t="s">
        <v>661</v>
      </c>
      <c r="F24">
        <v>68380453</v>
      </c>
      <c r="G24">
        <v>0</v>
      </c>
      <c r="H24">
        <v>68380453</v>
      </c>
      <c r="I24">
        <v>-706040</v>
      </c>
      <c r="J24">
        <v>0</v>
      </c>
      <c r="K24">
        <v>-706040</v>
      </c>
      <c r="L24">
        <v>-3016715</v>
      </c>
      <c r="M24">
        <v>0</v>
      </c>
      <c r="N24">
        <v>-3016715</v>
      </c>
      <c r="O24">
        <v>64657698</v>
      </c>
      <c r="P24">
        <v>0</v>
      </c>
      <c r="Q24">
        <v>64657698</v>
      </c>
      <c r="R24">
        <v>449000</v>
      </c>
      <c r="S24">
        <v>0</v>
      </c>
      <c r="T24">
        <v>449000</v>
      </c>
      <c r="U24">
        <v>0</v>
      </c>
      <c r="V24">
        <v>0</v>
      </c>
      <c r="W24">
        <v>0</v>
      </c>
      <c r="X24">
        <v>0</v>
      </c>
      <c r="Y24">
        <v>0</v>
      </c>
      <c r="Z24">
        <v>0</v>
      </c>
      <c r="AA24">
        <v>0</v>
      </c>
      <c r="AB24">
        <v>0</v>
      </c>
      <c r="AC24">
        <v>0</v>
      </c>
      <c r="AD24">
        <v>0</v>
      </c>
      <c r="AE24">
        <v>0</v>
      </c>
      <c r="AF24">
        <v>0</v>
      </c>
      <c r="AG24">
        <v>0</v>
      </c>
      <c r="AH24">
        <v>0</v>
      </c>
      <c r="AI24">
        <v>0</v>
      </c>
      <c r="AJ24">
        <v>0</v>
      </c>
      <c r="AK24">
        <v>0</v>
      </c>
      <c r="AL24">
        <v>0</v>
      </c>
      <c r="AM24">
        <v>0</v>
      </c>
      <c r="AN24">
        <v>0</v>
      </c>
      <c r="AO24">
        <v>0</v>
      </c>
    </row>
    <row r="25" spans="1:41" ht="12.75" x14ac:dyDescent="0.2">
      <c r="A25" s="468">
        <v>18</v>
      </c>
      <c r="B25" s="473" t="s">
        <v>664</v>
      </c>
      <c r="C25" s="403" t="s">
        <v>902</v>
      </c>
      <c r="D25" s="474" t="s">
        <v>903</v>
      </c>
      <c r="E25" s="480" t="s">
        <v>663</v>
      </c>
      <c r="F25">
        <v>74356056</v>
      </c>
      <c r="G25">
        <v>0</v>
      </c>
      <c r="H25">
        <v>74356056</v>
      </c>
      <c r="I25">
        <v>0</v>
      </c>
      <c r="J25">
        <v>0</v>
      </c>
      <c r="K25">
        <v>0</v>
      </c>
      <c r="L25">
        <v>-500000</v>
      </c>
      <c r="M25">
        <v>0</v>
      </c>
      <c r="N25">
        <v>-500000</v>
      </c>
      <c r="O25">
        <v>73856056</v>
      </c>
      <c r="P25">
        <v>0</v>
      </c>
      <c r="Q25">
        <v>73856056</v>
      </c>
      <c r="R25">
        <v>0</v>
      </c>
      <c r="S25">
        <v>0</v>
      </c>
      <c r="T25">
        <v>0</v>
      </c>
      <c r="U25">
        <v>0</v>
      </c>
      <c r="V25">
        <v>0</v>
      </c>
      <c r="W25">
        <v>0</v>
      </c>
      <c r="X25">
        <v>0</v>
      </c>
      <c r="Y25">
        <v>0</v>
      </c>
      <c r="Z25">
        <v>0</v>
      </c>
      <c r="AA25">
        <v>0</v>
      </c>
      <c r="AB25">
        <v>0</v>
      </c>
      <c r="AC25">
        <v>0</v>
      </c>
      <c r="AD25">
        <v>0</v>
      </c>
      <c r="AE25">
        <v>0</v>
      </c>
      <c r="AF25">
        <v>0</v>
      </c>
      <c r="AG25">
        <v>0</v>
      </c>
      <c r="AH25">
        <v>0</v>
      </c>
      <c r="AI25">
        <v>0</v>
      </c>
      <c r="AJ25">
        <v>0</v>
      </c>
      <c r="AK25">
        <v>0</v>
      </c>
      <c r="AL25">
        <v>0</v>
      </c>
      <c r="AM25">
        <v>0</v>
      </c>
      <c r="AN25">
        <v>0</v>
      </c>
      <c r="AO25">
        <v>0</v>
      </c>
    </row>
    <row r="26" spans="1:41" ht="12.75" x14ac:dyDescent="0.2">
      <c r="A26" s="468">
        <v>19</v>
      </c>
      <c r="B26" s="473" t="s">
        <v>666</v>
      </c>
      <c r="C26" s="403" t="s">
        <v>904</v>
      </c>
      <c r="D26" s="474" t="s">
        <v>907</v>
      </c>
      <c r="E26" s="480" t="s">
        <v>665</v>
      </c>
      <c r="F26">
        <v>429707999</v>
      </c>
      <c r="G26">
        <v>12580987</v>
      </c>
      <c r="H26">
        <v>442288986</v>
      </c>
      <c r="I26">
        <v>-8740967</v>
      </c>
      <c r="J26">
        <v>-36234</v>
      </c>
      <c r="K26">
        <v>-8777201</v>
      </c>
      <c r="L26">
        <v>-23078670</v>
      </c>
      <c r="M26">
        <v>-250895</v>
      </c>
      <c r="N26">
        <v>-23329565</v>
      </c>
      <c r="O26">
        <v>397888362</v>
      </c>
      <c r="P26">
        <v>12293858</v>
      </c>
      <c r="Q26">
        <v>410182220</v>
      </c>
      <c r="R26">
        <v>0</v>
      </c>
      <c r="S26">
        <v>0</v>
      </c>
      <c r="T26">
        <v>0</v>
      </c>
      <c r="U26">
        <v>0</v>
      </c>
      <c r="V26">
        <v>10769281</v>
      </c>
      <c r="W26">
        <v>1524577</v>
      </c>
      <c r="X26">
        <v>1524577</v>
      </c>
      <c r="Y26">
        <v>0</v>
      </c>
      <c r="Z26">
        <v>845610</v>
      </c>
      <c r="AA26">
        <v>845610</v>
      </c>
      <c r="AB26">
        <v>0</v>
      </c>
      <c r="AC26">
        <v>0</v>
      </c>
      <c r="AD26">
        <v>0</v>
      </c>
      <c r="AE26">
        <v>0</v>
      </c>
      <c r="AF26">
        <v>0</v>
      </c>
      <c r="AG26">
        <v>0</v>
      </c>
      <c r="AH26">
        <v>0</v>
      </c>
      <c r="AI26">
        <v>0</v>
      </c>
      <c r="AJ26">
        <v>0</v>
      </c>
      <c r="AK26">
        <v>0</v>
      </c>
      <c r="AL26">
        <v>0</v>
      </c>
      <c r="AM26">
        <v>0</v>
      </c>
      <c r="AN26">
        <v>0</v>
      </c>
      <c r="AO26">
        <v>0</v>
      </c>
    </row>
    <row r="27" spans="1:41" ht="12.75" x14ac:dyDescent="0.2">
      <c r="A27" s="468">
        <v>20</v>
      </c>
      <c r="B27" s="473" t="s">
        <v>668</v>
      </c>
      <c r="C27" s="403" t="s">
        <v>897</v>
      </c>
      <c r="D27" s="474" t="s">
        <v>900</v>
      </c>
      <c r="E27" s="480" t="s">
        <v>667</v>
      </c>
      <c r="F27">
        <v>46079276</v>
      </c>
      <c r="G27">
        <v>0</v>
      </c>
      <c r="H27">
        <v>46079276</v>
      </c>
      <c r="I27">
        <v>-250000</v>
      </c>
      <c r="J27">
        <v>0</v>
      </c>
      <c r="K27">
        <v>-250000</v>
      </c>
      <c r="L27">
        <v>-2918002</v>
      </c>
      <c r="M27">
        <v>0</v>
      </c>
      <c r="N27">
        <v>-2918002</v>
      </c>
      <c r="O27">
        <v>42911274</v>
      </c>
      <c r="P27">
        <v>0</v>
      </c>
      <c r="Q27">
        <v>42911274</v>
      </c>
      <c r="R27">
        <v>0</v>
      </c>
      <c r="S27">
        <v>0</v>
      </c>
      <c r="T27">
        <v>0</v>
      </c>
      <c r="U27">
        <v>0</v>
      </c>
      <c r="V27">
        <v>0</v>
      </c>
      <c r="W27">
        <v>0</v>
      </c>
      <c r="X27">
        <v>0</v>
      </c>
      <c r="Y27">
        <v>0</v>
      </c>
      <c r="Z27">
        <v>0</v>
      </c>
      <c r="AA27">
        <v>0</v>
      </c>
      <c r="AB27">
        <v>0</v>
      </c>
      <c r="AC27">
        <v>0</v>
      </c>
      <c r="AD27">
        <v>0</v>
      </c>
      <c r="AE27">
        <v>0</v>
      </c>
      <c r="AF27">
        <v>0</v>
      </c>
      <c r="AG27">
        <v>0</v>
      </c>
      <c r="AH27">
        <v>0</v>
      </c>
      <c r="AI27">
        <v>0</v>
      </c>
      <c r="AJ27">
        <v>0</v>
      </c>
      <c r="AK27">
        <v>0</v>
      </c>
      <c r="AL27">
        <v>0</v>
      </c>
      <c r="AM27">
        <v>0</v>
      </c>
      <c r="AN27">
        <v>0</v>
      </c>
      <c r="AO27">
        <v>0</v>
      </c>
    </row>
    <row r="28" spans="1:41" ht="12.75" x14ac:dyDescent="0.2">
      <c r="A28" s="468">
        <v>21</v>
      </c>
      <c r="B28" s="473" t="s">
        <v>669</v>
      </c>
      <c r="C28" s="403" t="s">
        <v>529</v>
      </c>
      <c r="D28" s="474" t="s">
        <v>899</v>
      </c>
      <c r="E28" s="480" t="s">
        <v>566</v>
      </c>
      <c r="F28">
        <v>47696752</v>
      </c>
      <c r="G28">
        <v>0</v>
      </c>
      <c r="H28">
        <v>47696752</v>
      </c>
      <c r="I28">
        <v>-600000</v>
      </c>
      <c r="J28">
        <v>0</v>
      </c>
      <c r="K28">
        <v>-600000</v>
      </c>
      <c r="L28">
        <v>-2500000</v>
      </c>
      <c r="M28">
        <v>0</v>
      </c>
      <c r="N28">
        <v>-2500000</v>
      </c>
      <c r="O28">
        <v>44596752</v>
      </c>
      <c r="P28">
        <v>0</v>
      </c>
      <c r="Q28">
        <v>44596752</v>
      </c>
      <c r="R28">
        <v>0</v>
      </c>
      <c r="S28">
        <v>0</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row>
    <row r="29" spans="1:41" ht="12.75" x14ac:dyDescent="0.2">
      <c r="A29" s="468">
        <v>22</v>
      </c>
      <c r="B29" s="473" t="s">
        <v>671</v>
      </c>
      <c r="C29" s="403" t="s">
        <v>529</v>
      </c>
      <c r="D29" s="474" t="s">
        <v>899</v>
      </c>
      <c r="E29" s="480" t="s">
        <v>567</v>
      </c>
      <c r="F29">
        <v>49581041</v>
      </c>
      <c r="G29">
        <v>2015468</v>
      </c>
      <c r="H29">
        <v>51596509</v>
      </c>
      <c r="I29">
        <v>-1631500</v>
      </c>
      <c r="J29">
        <v>-68500</v>
      </c>
      <c r="K29">
        <v>-1700000</v>
      </c>
      <c r="L29">
        <v>-2591000</v>
      </c>
      <c r="M29">
        <v>-109000</v>
      </c>
      <c r="N29">
        <v>-2700000</v>
      </c>
      <c r="O29">
        <v>45358541</v>
      </c>
      <c r="P29">
        <v>1837968</v>
      </c>
      <c r="Q29">
        <v>47196509</v>
      </c>
      <c r="R29">
        <v>0</v>
      </c>
      <c r="S29">
        <v>0</v>
      </c>
      <c r="T29">
        <v>0</v>
      </c>
      <c r="U29">
        <v>-135660</v>
      </c>
      <c r="V29">
        <v>1503000</v>
      </c>
      <c r="W29">
        <v>199308</v>
      </c>
      <c r="X29">
        <v>199308</v>
      </c>
      <c r="Y29">
        <v>0</v>
      </c>
      <c r="Z29">
        <v>0</v>
      </c>
      <c r="AA29">
        <v>0</v>
      </c>
      <c r="AB29">
        <v>0</v>
      </c>
      <c r="AC29">
        <v>20508</v>
      </c>
      <c r="AD29">
        <v>20508</v>
      </c>
      <c r="AE29">
        <v>0</v>
      </c>
      <c r="AF29">
        <v>0</v>
      </c>
      <c r="AG29">
        <v>0</v>
      </c>
      <c r="AH29">
        <v>0</v>
      </c>
      <c r="AI29">
        <v>0</v>
      </c>
      <c r="AJ29">
        <v>0</v>
      </c>
      <c r="AK29">
        <v>0</v>
      </c>
      <c r="AL29">
        <v>0</v>
      </c>
      <c r="AM29">
        <v>0</v>
      </c>
      <c r="AN29">
        <v>20508</v>
      </c>
      <c r="AO29">
        <v>20508</v>
      </c>
    </row>
    <row r="30" spans="1:41" ht="12.75" x14ac:dyDescent="0.2">
      <c r="A30" s="468">
        <v>23</v>
      </c>
      <c r="B30" s="473" t="s">
        <v>673</v>
      </c>
      <c r="C30" s="403" t="s">
        <v>897</v>
      </c>
      <c r="D30" s="474" t="s">
        <v>900</v>
      </c>
      <c r="E30" s="480" t="s">
        <v>672</v>
      </c>
      <c r="F30">
        <v>27007505</v>
      </c>
      <c r="G30">
        <v>0</v>
      </c>
      <c r="H30">
        <v>27007505</v>
      </c>
      <c r="I30">
        <v>-135038</v>
      </c>
      <c r="J30">
        <v>0</v>
      </c>
      <c r="K30">
        <v>-135038</v>
      </c>
      <c r="L30">
        <v>-2113213</v>
      </c>
      <c r="M30">
        <v>0</v>
      </c>
      <c r="N30">
        <v>-2113213</v>
      </c>
      <c r="O30">
        <v>24759254</v>
      </c>
      <c r="P30">
        <v>0</v>
      </c>
      <c r="Q30">
        <v>24759254</v>
      </c>
      <c r="R30">
        <v>43541</v>
      </c>
      <c r="S30">
        <v>0</v>
      </c>
      <c r="T30">
        <v>43541</v>
      </c>
      <c r="U30">
        <v>0</v>
      </c>
      <c r="V30">
        <v>0</v>
      </c>
      <c r="W30">
        <v>0</v>
      </c>
      <c r="X30">
        <v>0</v>
      </c>
      <c r="Y30">
        <v>0</v>
      </c>
      <c r="Z30">
        <v>0</v>
      </c>
      <c r="AA30">
        <v>0</v>
      </c>
      <c r="AB30">
        <v>0</v>
      </c>
      <c r="AC30">
        <v>0</v>
      </c>
      <c r="AD30">
        <v>0</v>
      </c>
      <c r="AE30">
        <v>0</v>
      </c>
      <c r="AF30">
        <v>0</v>
      </c>
      <c r="AG30">
        <v>0</v>
      </c>
      <c r="AH30">
        <v>0</v>
      </c>
      <c r="AI30">
        <v>0</v>
      </c>
      <c r="AJ30">
        <v>0</v>
      </c>
      <c r="AK30">
        <v>0</v>
      </c>
      <c r="AL30">
        <v>0</v>
      </c>
      <c r="AM30">
        <v>0</v>
      </c>
      <c r="AN30">
        <v>0</v>
      </c>
      <c r="AO30">
        <v>0</v>
      </c>
    </row>
    <row r="31" spans="1:41" ht="12.75" x14ac:dyDescent="0.2">
      <c r="A31" s="468">
        <v>24</v>
      </c>
      <c r="B31" s="473" t="s">
        <v>675</v>
      </c>
      <c r="C31" s="403" t="s">
        <v>904</v>
      </c>
      <c r="D31" s="474" t="s">
        <v>899</v>
      </c>
      <c r="E31" s="480" t="s">
        <v>674</v>
      </c>
      <c r="F31">
        <v>90098483</v>
      </c>
      <c r="G31">
        <v>0</v>
      </c>
      <c r="H31">
        <v>90098483</v>
      </c>
      <c r="I31">
        <v>-2533000</v>
      </c>
      <c r="J31">
        <v>0</v>
      </c>
      <c r="K31">
        <v>-2533000</v>
      </c>
      <c r="L31">
        <v>-4730000</v>
      </c>
      <c r="M31">
        <v>0</v>
      </c>
      <c r="N31">
        <v>-4730000</v>
      </c>
      <c r="O31">
        <v>82835483</v>
      </c>
      <c r="P31">
        <v>0</v>
      </c>
      <c r="Q31">
        <v>82835483</v>
      </c>
      <c r="R31">
        <v>0</v>
      </c>
      <c r="S31">
        <v>0</v>
      </c>
      <c r="T31">
        <v>0</v>
      </c>
      <c r="U31">
        <v>0</v>
      </c>
      <c r="V31">
        <v>0</v>
      </c>
      <c r="W31">
        <v>0</v>
      </c>
      <c r="X31">
        <v>0</v>
      </c>
      <c r="Y31">
        <v>0</v>
      </c>
      <c r="Z31">
        <v>0</v>
      </c>
      <c r="AA31">
        <v>0</v>
      </c>
      <c r="AB31">
        <v>0</v>
      </c>
      <c r="AC31">
        <v>0</v>
      </c>
      <c r="AD31">
        <v>0</v>
      </c>
      <c r="AE31">
        <v>0</v>
      </c>
      <c r="AF31">
        <v>0</v>
      </c>
      <c r="AG31">
        <v>0</v>
      </c>
      <c r="AH31">
        <v>0</v>
      </c>
      <c r="AI31">
        <v>0</v>
      </c>
      <c r="AJ31">
        <v>0</v>
      </c>
      <c r="AK31">
        <v>0</v>
      </c>
      <c r="AL31">
        <v>0</v>
      </c>
      <c r="AM31">
        <v>0</v>
      </c>
      <c r="AN31">
        <v>0</v>
      </c>
      <c r="AO31">
        <v>0</v>
      </c>
    </row>
    <row r="32" spans="1:41" ht="12.75" x14ac:dyDescent="0.2">
      <c r="A32" s="468">
        <v>25</v>
      </c>
      <c r="B32" s="473" t="s">
        <v>677</v>
      </c>
      <c r="C32" s="403" t="s">
        <v>897</v>
      </c>
      <c r="D32" s="474" t="s">
        <v>900</v>
      </c>
      <c r="E32" s="480" t="s">
        <v>676</v>
      </c>
      <c r="F32">
        <v>20441418</v>
      </c>
      <c r="G32">
        <v>0</v>
      </c>
      <c r="H32">
        <v>20441418</v>
      </c>
      <c r="I32">
        <v>-200000</v>
      </c>
      <c r="J32">
        <v>0</v>
      </c>
      <c r="K32">
        <v>-200000</v>
      </c>
      <c r="L32">
        <v>-960888</v>
      </c>
      <c r="M32">
        <v>0</v>
      </c>
      <c r="N32">
        <v>-960888</v>
      </c>
      <c r="O32">
        <v>19280530</v>
      </c>
      <c r="P32">
        <v>0</v>
      </c>
      <c r="Q32">
        <v>19280530</v>
      </c>
      <c r="R32">
        <v>188057</v>
      </c>
      <c r="S32">
        <v>0</v>
      </c>
      <c r="T32">
        <v>188057</v>
      </c>
      <c r="U32">
        <v>0</v>
      </c>
      <c r="V32">
        <v>0</v>
      </c>
      <c r="W32">
        <v>0</v>
      </c>
      <c r="X32">
        <v>0</v>
      </c>
      <c r="Y32">
        <v>0</v>
      </c>
      <c r="Z32">
        <v>0</v>
      </c>
      <c r="AA32">
        <v>0</v>
      </c>
      <c r="AB32">
        <v>0</v>
      </c>
      <c r="AC32">
        <v>0</v>
      </c>
      <c r="AD32">
        <v>0</v>
      </c>
      <c r="AE32">
        <v>0</v>
      </c>
      <c r="AF32">
        <v>0</v>
      </c>
      <c r="AG32">
        <v>0</v>
      </c>
      <c r="AH32">
        <v>0</v>
      </c>
      <c r="AI32">
        <v>0</v>
      </c>
      <c r="AJ32">
        <v>0</v>
      </c>
      <c r="AK32">
        <v>0</v>
      </c>
      <c r="AL32">
        <v>0</v>
      </c>
      <c r="AM32">
        <v>0</v>
      </c>
      <c r="AN32">
        <v>0</v>
      </c>
      <c r="AO32">
        <v>0</v>
      </c>
    </row>
    <row r="33" spans="1:41" ht="12.75" x14ac:dyDescent="0.2">
      <c r="A33" s="468">
        <v>26</v>
      </c>
      <c r="B33" s="473" t="s">
        <v>678</v>
      </c>
      <c r="C33" s="403" t="s">
        <v>529</v>
      </c>
      <c r="D33" s="474" t="s">
        <v>906</v>
      </c>
      <c r="E33" s="480" t="s">
        <v>553</v>
      </c>
      <c r="F33">
        <v>69977945.260000005</v>
      </c>
      <c r="G33">
        <v>0</v>
      </c>
      <c r="H33">
        <v>69977945.260000005</v>
      </c>
      <c r="I33">
        <v>-673000</v>
      </c>
      <c r="J33">
        <v>0</v>
      </c>
      <c r="K33">
        <v>-673000</v>
      </c>
      <c r="L33">
        <v>-569446</v>
      </c>
      <c r="M33">
        <v>0</v>
      </c>
      <c r="N33">
        <v>-569446</v>
      </c>
      <c r="O33">
        <v>68735499.260000005</v>
      </c>
      <c r="P33">
        <v>0</v>
      </c>
      <c r="Q33">
        <v>68735499.260000005</v>
      </c>
      <c r="R33">
        <v>204</v>
      </c>
      <c r="S33">
        <v>0</v>
      </c>
      <c r="T33">
        <v>204</v>
      </c>
      <c r="U33">
        <v>0</v>
      </c>
      <c r="V33">
        <v>0</v>
      </c>
      <c r="W33">
        <v>0</v>
      </c>
      <c r="X33">
        <v>0</v>
      </c>
      <c r="Y33">
        <v>0</v>
      </c>
      <c r="Z33">
        <v>0</v>
      </c>
      <c r="AA33">
        <v>0</v>
      </c>
      <c r="AB33">
        <v>0</v>
      </c>
      <c r="AC33">
        <v>0</v>
      </c>
      <c r="AD33">
        <v>0</v>
      </c>
      <c r="AE33">
        <v>0</v>
      </c>
      <c r="AF33">
        <v>0</v>
      </c>
      <c r="AG33">
        <v>0</v>
      </c>
      <c r="AH33">
        <v>0</v>
      </c>
      <c r="AI33">
        <v>0</v>
      </c>
      <c r="AJ33">
        <v>0</v>
      </c>
      <c r="AK33">
        <v>0</v>
      </c>
      <c r="AL33">
        <v>0</v>
      </c>
      <c r="AM33">
        <v>0</v>
      </c>
      <c r="AN33">
        <v>0</v>
      </c>
      <c r="AO33">
        <v>0</v>
      </c>
    </row>
    <row r="34" spans="1:41" ht="12.75" x14ac:dyDescent="0.2">
      <c r="A34" s="468">
        <v>27</v>
      </c>
      <c r="B34" s="473" t="s">
        <v>679</v>
      </c>
      <c r="C34" s="403" t="s">
        <v>529</v>
      </c>
      <c r="D34" s="474" t="s">
        <v>898</v>
      </c>
      <c r="E34" s="480" t="s">
        <v>533</v>
      </c>
      <c r="F34">
        <v>66193758</v>
      </c>
      <c r="G34">
        <v>0</v>
      </c>
      <c r="H34">
        <v>66193758</v>
      </c>
      <c r="I34">
        <v>-500000</v>
      </c>
      <c r="J34">
        <v>0</v>
      </c>
      <c r="K34">
        <v>-500000</v>
      </c>
      <c r="L34">
        <v>-2730642</v>
      </c>
      <c r="M34">
        <v>0</v>
      </c>
      <c r="N34">
        <v>-2730642</v>
      </c>
      <c r="O34">
        <v>62963116</v>
      </c>
      <c r="P34">
        <v>0</v>
      </c>
      <c r="Q34">
        <v>62963116</v>
      </c>
      <c r="R34">
        <v>708</v>
      </c>
      <c r="S34">
        <v>0</v>
      </c>
      <c r="T34">
        <v>708</v>
      </c>
      <c r="U34">
        <v>0</v>
      </c>
      <c r="V34">
        <v>0</v>
      </c>
      <c r="W34">
        <v>0</v>
      </c>
      <c r="X34">
        <v>0</v>
      </c>
      <c r="Y34">
        <v>0</v>
      </c>
      <c r="Z34">
        <v>0</v>
      </c>
      <c r="AA34">
        <v>0</v>
      </c>
      <c r="AB34">
        <v>0</v>
      </c>
      <c r="AC34">
        <v>0</v>
      </c>
      <c r="AD34">
        <v>0</v>
      </c>
      <c r="AE34">
        <v>0</v>
      </c>
      <c r="AF34">
        <v>0</v>
      </c>
      <c r="AG34">
        <v>0</v>
      </c>
      <c r="AH34">
        <v>0</v>
      </c>
      <c r="AI34">
        <v>0</v>
      </c>
      <c r="AJ34">
        <v>0</v>
      </c>
      <c r="AK34">
        <v>0</v>
      </c>
      <c r="AL34">
        <v>0</v>
      </c>
      <c r="AM34">
        <v>0</v>
      </c>
      <c r="AN34">
        <v>0</v>
      </c>
      <c r="AO34">
        <v>0</v>
      </c>
    </row>
    <row r="35" spans="1:41" ht="12.75" x14ac:dyDescent="0.2">
      <c r="A35" s="468">
        <v>28</v>
      </c>
      <c r="B35" s="473" t="s">
        <v>681</v>
      </c>
      <c r="C35" s="403" t="s">
        <v>904</v>
      </c>
      <c r="D35" s="474" t="s">
        <v>905</v>
      </c>
      <c r="E35" s="480" t="s">
        <v>680</v>
      </c>
      <c r="F35">
        <v>144994170</v>
      </c>
      <c r="G35">
        <v>0</v>
      </c>
      <c r="H35">
        <v>144994170</v>
      </c>
      <c r="I35">
        <v>-2618000</v>
      </c>
      <c r="J35">
        <v>0</v>
      </c>
      <c r="K35">
        <v>-2618000</v>
      </c>
      <c r="L35">
        <v>-8265713</v>
      </c>
      <c r="M35">
        <v>0</v>
      </c>
      <c r="N35">
        <v>-8265713</v>
      </c>
      <c r="O35">
        <v>134110457</v>
      </c>
      <c r="P35">
        <v>0</v>
      </c>
      <c r="Q35">
        <v>134110457</v>
      </c>
      <c r="R35">
        <v>0</v>
      </c>
      <c r="S35">
        <v>0</v>
      </c>
      <c r="T35">
        <v>0</v>
      </c>
      <c r="U35">
        <v>0</v>
      </c>
      <c r="V35">
        <v>0</v>
      </c>
      <c r="W35">
        <v>0</v>
      </c>
      <c r="X35">
        <v>0</v>
      </c>
      <c r="Y35">
        <v>0</v>
      </c>
      <c r="Z35">
        <v>0</v>
      </c>
      <c r="AA35">
        <v>0</v>
      </c>
      <c r="AB35">
        <v>0</v>
      </c>
      <c r="AC35">
        <v>0</v>
      </c>
      <c r="AD35">
        <v>0</v>
      </c>
      <c r="AE35">
        <v>0</v>
      </c>
      <c r="AF35">
        <v>0</v>
      </c>
      <c r="AG35">
        <v>0</v>
      </c>
      <c r="AH35">
        <v>0</v>
      </c>
      <c r="AI35">
        <v>0</v>
      </c>
      <c r="AJ35">
        <v>0</v>
      </c>
      <c r="AK35">
        <v>0</v>
      </c>
      <c r="AL35">
        <v>0</v>
      </c>
      <c r="AM35">
        <v>0</v>
      </c>
      <c r="AN35">
        <v>0</v>
      </c>
      <c r="AO35">
        <v>0</v>
      </c>
    </row>
    <row r="36" spans="1:41" ht="12.75" x14ac:dyDescent="0.2">
      <c r="A36" s="468">
        <v>29</v>
      </c>
      <c r="B36" s="473" t="s">
        <v>683</v>
      </c>
      <c r="C36" s="403" t="s">
        <v>897</v>
      </c>
      <c r="D36" s="474" t="s">
        <v>901</v>
      </c>
      <c r="E36" s="480" t="s">
        <v>682</v>
      </c>
      <c r="F36">
        <v>43306062</v>
      </c>
      <c r="G36">
        <v>0</v>
      </c>
      <c r="H36">
        <v>43306062</v>
      </c>
      <c r="I36">
        <v>-433000</v>
      </c>
      <c r="J36">
        <v>0</v>
      </c>
      <c r="K36">
        <v>-433000</v>
      </c>
      <c r="L36">
        <v>-2035000</v>
      </c>
      <c r="M36">
        <v>0</v>
      </c>
      <c r="N36">
        <v>-2035000</v>
      </c>
      <c r="O36">
        <v>40838062</v>
      </c>
      <c r="P36">
        <v>0</v>
      </c>
      <c r="Q36">
        <v>40838062</v>
      </c>
      <c r="R36">
        <v>191145</v>
      </c>
      <c r="S36">
        <v>0</v>
      </c>
      <c r="T36">
        <v>191145</v>
      </c>
      <c r="U36">
        <v>0</v>
      </c>
      <c r="V36">
        <v>0</v>
      </c>
      <c r="W36">
        <v>0</v>
      </c>
      <c r="X36">
        <v>0</v>
      </c>
      <c r="Y36">
        <v>0</v>
      </c>
      <c r="Z36">
        <v>0</v>
      </c>
      <c r="AA36">
        <v>0</v>
      </c>
      <c r="AB36">
        <v>0</v>
      </c>
      <c r="AC36">
        <v>0</v>
      </c>
      <c r="AD36">
        <v>0</v>
      </c>
      <c r="AE36">
        <v>0</v>
      </c>
      <c r="AF36">
        <v>0</v>
      </c>
      <c r="AG36">
        <v>0</v>
      </c>
      <c r="AH36">
        <v>0</v>
      </c>
      <c r="AI36">
        <v>0</v>
      </c>
      <c r="AJ36">
        <v>0</v>
      </c>
      <c r="AK36">
        <v>0</v>
      </c>
      <c r="AL36">
        <v>0</v>
      </c>
      <c r="AM36">
        <v>0</v>
      </c>
      <c r="AN36">
        <v>0</v>
      </c>
      <c r="AO36">
        <v>0</v>
      </c>
    </row>
    <row r="37" spans="1:41" ht="12.75" x14ac:dyDescent="0.2">
      <c r="A37" s="468">
        <v>30</v>
      </c>
      <c r="B37" s="473" t="s">
        <v>685</v>
      </c>
      <c r="C37" s="403" t="s">
        <v>897</v>
      </c>
      <c r="D37" s="474" t="s">
        <v>901</v>
      </c>
      <c r="E37" s="480" t="s">
        <v>684</v>
      </c>
      <c r="F37">
        <v>31759967</v>
      </c>
      <c r="G37">
        <v>0</v>
      </c>
      <c r="H37">
        <v>31759967</v>
      </c>
      <c r="I37">
        <v>-160077</v>
      </c>
      <c r="J37">
        <v>0</v>
      </c>
      <c r="K37">
        <v>-160077</v>
      </c>
      <c r="L37">
        <v>-1576188</v>
      </c>
      <c r="M37">
        <v>0</v>
      </c>
      <c r="N37">
        <v>-1576188</v>
      </c>
      <c r="O37">
        <v>30023702</v>
      </c>
      <c r="P37">
        <v>0</v>
      </c>
      <c r="Q37">
        <v>30023702</v>
      </c>
      <c r="R37">
        <v>413975</v>
      </c>
      <c r="S37">
        <v>0</v>
      </c>
      <c r="T37">
        <v>413975</v>
      </c>
      <c r="U37">
        <v>0</v>
      </c>
      <c r="V37">
        <v>0</v>
      </c>
      <c r="W37">
        <v>0</v>
      </c>
      <c r="X37">
        <v>0</v>
      </c>
      <c r="Y37">
        <v>0</v>
      </c>
      <c r="Z37">
        <v>0</v>
      </c>
      <c r="AA37">
        <v>0</v>
      </c>
      <c r="AB37">
        <v>0</v>
      </c>
      <c r="AC37">
        <v>0</v>
      </c>
      <c r="AD37">
        <v>0</v>
      </c>
      <c r="AE37">
        <v>0</v>
      </c>
      <c r="AF37">
        <v>0</v>
      </c>
      <c r="AG37">
        <v>0</v>
      </c>
      <c r="AH37">
        <v>0</v>
      </c>
      <c r="AI37">
        <v>0</v>
      </c>
      <c r="AJ37">
        <v>0</v>
      </c>
      <c r="AK37">
        <v>0</v>
      </c>
      <c r="AL37">
        <v>0</v>
      </c>
      <c r="AM37">
        <v>0</v>
      </c>
      <c r="AN37">
        <v>0</v>
      </c>
      <c r="AO37">
        <v>0</v>
      </c>
    </row>
    <row r="38" spans="1:41" ht="12.75" x14ac:dyDescent="0.2">
      <c r="A38" s="468">
        <v>31</v>
      </c>
      <c r="B38" s="473" t="s">
        <v>687</v>
      </c>
      <c r="C38" s="403" t="s">
        <v>902</v>
      </c>
      <c r="D38" s="474" t="s">
        <v>903</v>
      </c>
      <c r="E38" s="480" t="s">
        <v>686</v>
      </c>
      <c r="F38">
        <v>129867694</v>
      </c>
      <c r="G38">
        <v>0</v>
      </c>
      <c r="H38">
        <v>129867694</v>
      </c>
      <c r="I38">
        <v>-2000000</v>
      </c>
      <c r="J38">
        <v>0</v>
      </c>
      <c r="K38">
        <v>-2000000</v>
      </c>
      <c r="L38">
        <v>-5579000</v>
      </c>
      <c r="M38">
        <v>0</v>
      </c>
      <c r="N38">
        <v>-5579000</v>
      </c>
      <c r="O38">
        <v>122288694</v>
      </c>
      <c r="P38">
        <v>0</v>
      </c>
      <c r="Q38">
        <v>122288694</v>
      </c>
      <c r="R38">
        <v>0</v>
      </c>
      <c r="S38">
        <v>0</v>
      </c>
      <c r="T38">
        <v>0</v>
      </c>
      <c r="U38">
        <v>0</v>
      </c>
      <c r="V38">
        <v>0</v>
      </c>
      <c r="W38">
        <v>0</v>
      </c>
      <c r="X38">
        <v>0</v>
      </c>
      <c r="Y38">
        <v>0</v>
      </c>
      <c r="Z38">
        <v>0</v>
      </c>
      <c r="AA38">
        <v>0</v>
      </c>
      <c r="AB38">
        <v>0</v>
      </c>
      <c r="AC38">
        <v>0</v>
      </c>
      <c r="AD38">
        <v>0</v>
      </c>
      <c r="AE38">
        <v>0</v>
      </c>
      <c r="AF38">
        <v>0</v>
      </c>
      <c r="AG38">
        <v>0</v>
      </c>
      <c r="AH38">
        <v>0</v>
      </c>
      <c r="AI38">
        <v>0</v>
      </c>
      <c r="AJ38">
        <v>0</v>
      </c>
      <c r="AK38">
        <v>0</v>
      </c>
      <c r="AL38">
        <v>0</v>
      </c>
      <c r="AM38">
        <v>0</v>
      </c>
      <c r="AN38">
        <v>0</v>
      </c>
      <c r="AO38">
        <v>0</v>
      </c>
    </row>
    <row r="39" spans="1:41" ht="12.75" x14ac:dyDescent="0.2">
      <c r="A39" s="468">
        <v>32</v>
      </c>
      <c r="B39" s="473" t="s">
        <v>689</v>
      </c>
      <c r="C39" s="403" t="s">
        <v>897</v>
      </c>
      <c r="D39" s="474" t="s">
        <v>901</v>
      </c>
      <c r="E39" s="480" t="s">
        <v>688</v>
      </c>
      <c r="F39">
        <v>31415489</v>
      </c>
      <c r="G39">
        <v>0</v>
      </c>
      <c r="H39">
        <v>31415489</v>
      </c>
      <c r="I39">
        <v>-609000</v>
      </c>
      <c r="J39">
        <v>0</v>
      </c>
      <c r="K39">
        <v>-609000</v>
      </c>
      <c r="L39">
        <v>-1500000</v>
      </c>
      <c r="M39">
        <v>0</v>
      </c>
      <c r="N39">
        <v>-1500000</v>
      </c>
      <c r="O39">
        <v>29306489</v>
      </c>
      <c r="P39">
        <v>0</v>
      </c>
      <c r="Q39">
        <v>29306489</v>
      </c>
      <c r="R39">
        <v>0</v>
      </c>
      <c r="S39">
        <v>0</v>
      </c>
      <c r="T39">
        <v>0</v>
      </c>
      <c r="U39">
        <v>0</v>
      </c>
      <c r="V39">
        <v>0</v>
      </c>
      <c r="W39">
        <v>0</v>
      </c>
      <c r="X39">
        <v>0</v>
      </c>
      <c r="Y39">
        <v>0</v>
      </c>
      <c r="Z39">
        <v>0</v>
      </c>
      <c r="AA39">
        <v>0</v>
      </c>
      <c r="AB39">
        <v>0</v>
      </c>
      <c r="AC39">
        <v>0</v>
      </c>
      <c r="AD39">
        <v>0</v>
      </c>
      <c r="AE39">
        <v>0</v>
      </c>
      <c r="AF39">
        <v>0</v>
      </c>
      <c r="AG39">
        <v>0</v>
      </c>
      <c r="AH39">
        <v>0</v>
      </c>
      <c r="AI39">
        <v>0</v>
      </c>
      <c r="AJ39">
        <v>0</v>
      </c>
      <c r="AK39">
        <v>0</v>
      </c>
      <c r="AL39">
        <v>0</v>
      </c>
      <c r="AM39">
        <v>0</v>
      </c>
      <c r="AN39">
        <v>0</v>
      </c>
      <c r="AO39">
        <v>0</v>
      </c>
    </row>
    <row r="40" spans="1:41" ht="12.75" x14ac:dyDescent="0.2">
      <c r="A40" s="468">
        <v>33</v>
      </c>
      <c r="B40" s="473" t="s">
        <v>690</v>
      </c>
      <c r="C40" s="403" t="s">
        <v>529</v>
      </c>
      <c r="D40" s="474" t="s">
        <v>898</v>
      </c>
      <c r="E40" s="480" t="s">
        <v>908</v>
      </c>
      <c r="F40">
        <v>117869500</v>
      </c>
      <c r="G40">
        <v>0</v>
      </c>
      <c r="H40">
        <v>117869500</v>
      </c>
      <c r="I40">
        <v>-1178695</v>
      </c>
      <c r="J40">
        <v>0</v>
      </c>
      <c r="K40">
        <v>-1178695</v>
      </c>
      <c r="L40">
        <v>-7660000</v>
      </c>
      <c r="M40">
        <v>0</v>
      </c>
      <c r="N40">
        <v>-7660000</v>
      </c>
      <c r="O40">
        <v>109030805</v>
      </c>
      <c r="P40">
        <v>0</v>
      </c>
      <c r="Q40">
        <v>109030805</v>
      </c>
      <c r="R40">
        <v>0</v>
      </c>
      <c r="S40">
        <v>0</v>
      </c>
      <c r="T40">
        <v>0</v>
      </c>
      <c r="U40">
        <v>0</v>
      </c>
      <c r="V40">
        <v>0</v>
      </c>
      <c r="W40">
        <v>0</v>
      </c>
      <c r="X40">
        <v>0</v>
      </c>
      <c r="Y40">
        <v>0</v>
      </c>
      <c r="Z40">
        <v>0</v>
      </c>
      <c r="AA40">
        <v>0</v>
      </c>
      <c r="AB40">
        <v>0</v>
      </c>
      <c r="AC40">
        <v>0</v>
      </c>
      <c r="AD40">
        <v>0</v>
      </c>
      <c r="AE40">
        <v>0</v>
      </c>
      <c r="AF40">
        <v>0</v>
      </c>
      <c r="AG40">
        <v>0</v>
      </c>
      <c r="AH40">
        <v>0</v>
      </c>
      <c r="AI40">
        <v>0</v>
      </c>
      <c r="AJ40">
        <v>0</v>
      </c>
      <c r="AK40">
        <v>0</v>
      </c>
      <c r="AL40">
        <v>0</v>
      </c>
      <c r="AM40">
        <v>0</v>
      </c>
      <c r="AN40">
        <v>0</v>
      </c>
      <c r="AO40">
        <v>0</v>
      </c>
    </row>
    <row r="41" spans="1:41" ht="12.75" x14ac:dyDescent="0.2">
      <c r="A41" s="468">
        <v>34</v>
      </c>
      <c r="B41" s="473" t="s">
        <v>692</v>
      </c>
      <c r="C41" s="403" t="s">
        <v>529</v>
      </c>
      <c r="D41" s="474" t="s">
        <v>906</v>
      </c>
      <c r="E41" s="480" t="s">
        <v>691</v>
      </c>
      <c r="F41">
        <v>200925585</v>
      </c>
      <c r="G41">
        <v>31053296</v>
      </c>
      <c r="H41">
        <v>231978881</v>
      </c>
      <c r="I41">
        <v>-3589121</v>
      </c>
      <c r="J41">
        <v>-543433</v>
      </c>
      <c r="K41">
        <v>-4132554</v>
      </c>
      <c r="L41">
        <v>-9641503</v>
      </c>
      <c r="M41">
        <v>-1459505</v>
      </c>
      <c r="N41">
        <v>-11101008</v>
      </c>
      <c r="O41">
        <v>187694961</v>
      </c>
      <c r="P41">
        <v>29050358</v>
      </c>
      <c r="Q41">
        <v>216745319</v>
      </c>
      <c r="R41">
        <v>624</v>
      </c>
      <c r="S41">
        <v>139334</v>
      </c>
      <c r="T41">
        <v>139958</v>
      </c>
      <c r="U41">
        <v>-239923</v>
      </c>
      <c r="V41">
        <v>24834735</v>
      </c>
      <c r="W41">
        <v>4280807</v>
      </c>
      <c r="X41">
        <v>4280807</v>
      </c>
      <c r="Y41">
        <v>0</v>
      </c>
      <c r="Z41">
        <v>1498718</v>
      </c>
      <c r="AA41">
        <v>1498718</v>
      </c>
      <c r="AB41">
        <v>0</v>
      </c>
      <c r="AC41">
        <v>0</v>
      </c>
      <c r="AD41">
        <v>0</v>
      </c>
      <c r="AE41">
        <v>0</v>
      </c>
      <c r="AF41">
        <v>0</v>
      </c>
      <c r="AG41">
        <v>0</v>
      </c>
      <c r="AH41">
        <v>0</v>
      </c>
      <c r="AI41">
        <v>0</v>
      </c>
      <c r="AJ41">
        <v>0</v>
      </c>
      <c r="AK41">
        <v>0</v>
      </c>
      <c r="AL41">
        <v>0</v>
      </c>
      <c r="AM41">
        <v>0</v>
      </c>
      <c r="AN41">
        <v>0</v>
      </c>
      <c r="AO41">
        <v>0</v>
      </c>
    </row>
    <row r="42" spans="1:41" ht="12.75" x14ac:dyDescent="0.2">
      <c r="A42" s="468">
        <v>35</v>
      </c>
      <c r="B42" s="473" t="s">
        <v>694</v>
      </c>
      <c r="C42" s="403" t="s">
        <v>897</v>
      </c>
      <c r="D42" s="474" t="s">
        <v>901</v>
      </c>
      <c r="E42" s="480" t="s">
        <v>693</v>
      </c>
      <c r="F42">
        <v>30940707</v>
      </c>
      <c r="G42">
        <v>0</v>
      </c>
      <c r="H42">
        <v>30940707</v>
      </c>
      <c r="I42">
        <v>-80000</v>
      </c>
      <c r="J42">
        <v>0</v>
      </c>
      <c r="K42">
        <v>-80000</v>
      </c>
      <c r="L42">
        <v>-696913</v>
      </c>
      <c r="M42">
        <v>0</v>
      </c>
      <c r="N42">
        <v>-696913</v>
      </c>
      <c r="O42">
        <v>30163794</v>
      </c>
      <c r="P42">
        <v>0</v>
      </c>
      <c r="Q42">
        <v>30163794</v>
      </c>
      <c r="R42">
        <v>150362</v>
      </c>
      <c r="S42">
        <v>0</v>
      </c>
      <c r="T42">
        <v>150362</v>
      </c>
      <c r="U42">
        <v>0</v>
      </c>
      <c r="V42">
        <v>0</v>
      </c>
      <c r="W42">
        <v>0</v>
      </c>
      <c r="X42">
        <v>0</v>
      </c>
      <c r="Y42">
        <v>0</v>
      </c>
      <c r="Z42">
        <v>0</v>
      </c>
      <c r="AA42">
        <v>0</v>
      </c>
      <c r="AB42">
        <v>0</v>
      </c>
      <c r="AC42">
        <v>0</v>
      </c>
      <c r="AD42">
        <v>0</v>
      </c>
      <c r="AE42">
        <v>0</v>
      </c>
      <c r="AF42">
        <v>0</v>
      </c>
      <c r="AG42">
        <v>0</v>
      </c>
      <c r="AH42">
        <v>0</v>
      </c>
      <c r="AI42">
        <v>0</v>
      </c>
      <c r="AJ42">
        <v>0</v>
      </c>
      <c r="AK42">
        <v>0</v>
      </c>
      <c r="AL42">
        <v>0</v>
      </c>
      <c r="AM42">
        <v>0</v>
      </c>
      <c r="AN42">
        <v>0</v>
      </c>
      <c r="AO42">
        <v>0</v>
      </c>
    </row>
    <row r="43" spans="1:41" ht="12.75" x14ac:dyDescent="0.2">
      <c r="A43" s="468">
        <v>36</v>
      </c>
      <c r="B43" s="473" t="s">
        <v>696</v>
      </c>
      <c r="C43" s="403" t="s">
        <v>902</v>
      </c>
      <c r="D43" s="474" t="s">
        <v>903</v>
      </c>
      <c r="E43" s="480" t="s">
        <v>695</v>
      </c>
      <c r="F43">
        <v>89768755</v>
      </c>
      <c r="G43">
        <v>0</v>
      </c>
      <c r="H43">
        <v>89768755</v>
      </c>
      <c r="I43">
        <v>-784000</v>
      </c>
      <c r="J43">
        <v>0</v>
      </c>
      <c r="K43">
        <v>-784000</v>
      </c>
      <c r="L43">
        <v>-3931730</v>
      </c>
      <c r="M43">
        <v>0</v>
      </c>
      <c r="N43">
        <v>-3931730</v>
      </c>
      <c r="O43">
        <v>85053025</v>
      </c>
      <c r="P43">
        <v>0</v>
      </c>
      <c r="Q43">
        <v>85053025</v>
      </c>
      <c r="R43">
        <v>0</v>
      </c>
      <c r="S43">
        <v>0</v>
      </c>
      <c r="T43">
        <v>0</v>
      </c>
      <c r="U43">
        <v>0</v>
      </c>
      <c r="V43">
        <v>0</v>
      </c>
      <c r="W43">
        <v>0</v>
      </c>
      <c r="X43">
        <v>0</v>
      </c>
      <c r="Y43">
        <v>0</v>
      </c>
      <c r="Z43">
        <v>0</v>
      </c>
      <c r="AA43">
        <v>0</v>
      </c>
      <c r="AB43">
        <v>0</v>
      </c>
      <c r="AC43">
        <v>0</v>
      </c>
      <c r="AD43">
        <v>0</v>
      </c>
      <c r="AE43">
        <v>0</v>
      </c>
      <c r="AF43">
        <v>0</v>
      </c>
      <c r="AG43">
        <v>0</v>
      </c>
      <c r="AH43">
        <v>0</v>
      </c>
      <c r="AI43">
        <v>0</v>
      </c>
      <c r="AJ43">
        <v>0</v>
      </c>
      <c r="AK43">
        <v>0</v>
      </c>
      <c r="AL43">
        <v>0</v>
      </c>
      <c r="AM43">
        <v>0</v>
      </c>
      <c r="AN43">
        <v>0</v>
      </c>
      <c r="AO43">
        <v>0</v>
      </c>
    </row>
    <row r="44" spans="1:41" ht="12.75" x14ac:dyDescent="0.2">
      <c r="A44" s="468">
        <v>37</v>
      </c>
      <c r="B44" s="473" t="s">
        <v>698</v>
      </c>
      <c r="C44" s="403" t="s">
        <v>897</v>
      </c>
      <c r="D44" s="474" t="s">
        <v>907</v>
      </c>
      <c r="E44" s="480" t="s">
        <v>697</v>
      </c>
      <c r="F44">
        <v>25843858.91</v>
      </c>
      <c r="G44">
        <v>0</v>
      </c>
      <c r="H44">
        <v>25843858.91</v>
      </c>
      <c r="I44">
        <v>-247272</v>
      </c>
      <c r="J44">
        <v>0</v>
      </c>
      <c r="K44">
        <v>-247272</v>
      </c>
      <c r="L44">
        <v>-1119150</v>
      </c>
      <c r="M44">
        <v>0</v>
      </c>
      <c r="N44">
        <v>-1119150</v>
      </c>
      <c r="O44">
        <v>24477436.91</v>
      </c>
      <c r="P44">
        <v>0</v>
      </c>
      <c r="Q44">
        <v>24477436.91</v>
      </c>
      <c r="R44">
        <v>0</v>
      </c>
      <c r="S44">
        <v>0</v>
      </c>
      <c r="T44">
        <v>0</v>
      </c>
      <c r="U44">
        <v>0</v>
      </c>
      <c r="V44">
        <v>0</v>
      </c>
      <c r="W44">
        <v>0</v>
      </c>
      <c r="X44">
        <v>0</v>
      </c>
      <c r="Y44">
        <v>0</v>
      </c>
      <c r="Z44">
        <v>0</v>
      </c>
      <c r="AA44">
        <v>0</v>
      </c>
      <c r="AB44">
        <v>0</v>
      </c>
      <c r="AC44">
        <v>0</v>
      </c>
      <c r="AD44">
        <v>0</v>
      </c>
      <c r="AE44">
        <v>0</v>
      </c>
      <c r="AF44">
        <v>0</v>
      </c>
      <c r="AG44">
        <v>0</v>
      </c>
      <c r="AH44">
        <v>0</v>
      </c>
      <c r="AI44">
        <v>0</v>
      </c>
      <c r="AJ44">
        <v>0</v>
      </c>
      <c r="AK44">
        <v>0</v>
      </c>
      <c r="AL44">
        <v>0</v>
      </c>
      <c r="AM44">
        <v>0</v>
      </c>
      <c r="AN44">
        <v>0</v>
      </c>
      <c r="AO44">
        <v>0</v>
      </c>
    </row>
    <row r="45" spans="1:41" ht="12.75" x14ac:dyDescent="0.2">
      <c r="A45" s="468">
        <v>38</v>
      </c>
      <c r="B45" s="473" t="s">
        <v>700</v>
      </c>
      <c r="C45" s="403" t="s">
        <v>897</v>
      </c>
      <c r="D45" s="474" t="s">
        <v>901</v>
      </c>
      <c r="E45" s="480" t="s">
        <v>699</v>
      </c>
      <c r="F45">
        <v>42328128</v>
      </c>
      <c r="G45">
        <v>0</v>
      </c>
      <c r="H45">
        <v>42328128</v>
      </c>
      <c r="I45">
        <v>-150000</v>
      </c>
      <c r="J45">
        <v>0</v>
      </c>
      <c r="K45">
        <v>-150000</v>
      </c>
      <c r="L45">
        <v>-720000</v>
      </c>
      <c r="M45">
        <v>0</v>
      </c>
      <c r="N45">
        <v>-720000</v>
      </c>
      <c r="O45">
        <v>41458128</v>
      </c>
      <c r="P45">
        <v>0</v>
      </c>
      <c r="Q45">
        <v>41458128</v>
      </c>
      <c r="R45">
        <v>0</v>
      </c>
      <c r="S45">
        <v>0</v>
      </c>
      <c r="T45">
        <v>0</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v>0</v>
      </c>
    </row>
    <row r="46" spans="1:41" ht="12.75" x14ac:dyDescent="0.2">
      <c r="A46" s="468">
        <v>39</v>
      </c>
      <c r="B46" s="473" t="s">
        <v>702</v>
      </c>
      <c r="C46" s="403" t="s">
        <v>897</v>
      </c>
      <c r="D46" s="474" t="s">
        <v>900</v>
      </c>
      <c r="E46" s="480" t="s">
        <v>701</v>
      </c>
      <c r="F46">
        <v>25892714.570000004</v>
      </c>
      <c r="G46">
        <v>715294.32000000007</v>
      </c>
      <c r="H46">
        <v>26608008.890000001</v>
      </c>
      <c r="I46">
        <v>-150000</v>
      </c>
      <c r="J46">
        <v>0</v>
      </c>
      <c r="K46">
        <v>-150000</v>
      </c>
      <c r="L46">
        <v>-279000</v>
      </c>
      <c r="M46">
        <v>0</v>
      </c>
      <c r="N46">
        <v>-279000</v>
      </c>
      <c r="O46">
        <v>25463714.570000004</v>
      </c>
      <c r="P46">
        <v>715294.32000000007</v>
      </c>
      <c r="Q46">
        <v>26179008.890000004</v>
      </c>
      <c r="R46">
        <v>0</v>
      </c>
      <c r="S46">
        <v>0</v>
      </c>
      <c r="T46">
        <v>0</v>
      </c>
      <c r="U46">
        <v>8895.1900000000023</v>
      </c>
      <c r="V46">
        <v>1182989</v>
      </c>
      <c r="W46">
        <v>0</v>
      </c>
      <c r="X46">
        <v>0</v>
      </c>
      <c r="Y46">
        <v>0</v>
      </c>
      <c r="Z46">
        <v>0</v>
      </c>
      <c r="AA46">
        <v>0</v>
      </c>
      <c r="AB46">
        <v>0</v>
      </c>
      <c r="AC46">
        <v>110000</v>
      </c>
      <c r="AD46">
        <v>110000</v>
      </c>
      <c r="AE46">
        <v>0</v>
      </c>
      <c r="AF46">
        <v>0</v>
      </c>
      <c r="AG46">
        <v>0</v>
      </c>
      <c r="AH46">
        <v>0</v>
      </c>
      <c r="AI46">
        <v>0</v>
      </c>
      <c r="AJ46">
        <v>0</v>
      </c>
      <c r="AK46">
        <v>0</v>
      </c>
      <c r="AL46">
        <v>0</v>
      </c>
      <c r="AM46">
        <v>0</v>
      </c>
      <c r="AN46">
        <v>110000</v>
      </c>
      <c r="AO46">
        <v>110000</v>
      </c>
    </row>
    <row r="47" spans="1:41" ht="12.75" x14ac:dyDescent="0.2">
      <c r="A47" s="468">
        <v>40</v>
      </c>
      <c r="B47" s="473" t="s">
        <v>704</v>
      </c>
      <c r="C47" s="403" t="s">
        <v>897</v>
      </c>
      <c r="D47" s="474" t="s">
        <v>899</v>
      </c>
      <c r="E47" s="480" t="s">
        <v>703</v>
      </c>
      <c r="F47">
        <v>29104823</v>
      </c>
      <c r="G47">
        <v>0</v>
      </c>
      <c r="H47">
        <v>29104823</v>
      </c>
      <c r="I47">
        <v>-291048</v>
      </c>
      <c r="J47">
        <v>0</v>
      </c>
      <c r="K47">
        <v>-291048</v>
      </c>
      <c r="L47">
        <v>-1697504</v>
      </c>
      <c r="M47">
        <v>0</v>
      </c>
      <c r="N47">
        <v>-1697504</v>
      </c>
      <c r="O47">
        <v>27116271</v>
      </c>
      <c r="P47">
        <v>0</v>
      </c>
      <c r="Q47">
        <v>27116271</v>
      </c>
      <c r="R47">
        <v>233252</v>
      </c>
      <c r="S47">
        <v>0</v>
      </c>
      <c r="T47">
        <v>233252</v>
      </c>
      <c r="U47">
        <v>0</v>
      </c>
      <c r="V47">
        <v>0</v>
      </c>
      <c r="W47">
        <v>0</v>
      </c>
      <c r="X47">
        <v>0</v>
      </c>
      <c r="Y47">
        <v>0</v>
      </c>
      <c r="Z47">
        <v>0</v>
      </c>
      <c r="AA47">
        <v>0</v>
      </c>
      <c r="AB47">
        <v>0</v>
      </c>
      <c r="AC47">
        <v>0</v>
      </c>
      <c r="AD47">
        <v>0</v>
      </c>
      <c r="AE47">
        <v>0</v>
      </c>
      <c r="AF47">
        <v>0</v>
      </c>
      <c r="AG47">
        <v>0</v>
      </c>
      <c r="AH47">
        <v>0</v>
      </c>
      <c r="AI47">
        <v>0</v>
      </c>
      <c r="AJ47">
        <v>0</v>
      </c>
      <c r="AK47">
        <v>0</v>
      </c>
      <c r="AL47">
        <v>0</v>
      </c>
      <c r="AM47">
        <v>0</v>
      </c>
      <c r="AN47">
        <v>0</v>
      </c>
      <c r="AO47">
        <v>0</v>
      </c>
    </row>
    <row r="48" spans="1:41" ht="12.75" x14ac:dyDescent="0.2">
      <c r="A48" s="468">
        <v>41</v>
      </c>
      <c r="B48" s="473" t="s">
        <v>706</v>
      </c>
      <c r="C48" s="403" t="s">
        <v>904</v>
      </c>
      <c r="D48" s="474" t="s">
        <v>899</v>
      </c>
      <c r="E48" s="480" t="s">
        <v>705</v>
      </c>
      <c r="F48">
        <v>53061878</v>
      </c>
      <c r="G48">
        <v>0</v>
      </c>
      <c r="H48">
        <v>53061878</v>
      </c>
      <c r="I48">
        <v>-756132</v>
      </c>
      <c r="J48">
        <v>0</v>
      </c>
      <c r="K48">
        <v>-756132</v>
      </c>
      <c r="L48">
        <v>-3626047</v>
      </c>
      <c r="M48">
        <v>0</v>
      </c>
      <c r="N48">
        <v>-3626047</v>
      </c>
      <c r="O48">
        <v>48679699</v>
      </c>
      <c r="P48">
        <v>0</v>
      </c>
      <c r="Q48">
        <v>48679699</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row>
    <row r="49" spans="1:41" ht="12.75" x14ac:dyDescent="0.2">
      <c r="A49" s="468">
        <v>42</v>
      </c>
      <c r="B49" s="473" t="s">
        <v>708</v>
      </c>
      <c r="C49" s="403" t="s">
        <v>904</v>
      </c>
      <c r="D49" s="474" t="s">
        <v>905</v>
      </c>
      <c r="E49" s="480" t="s">
        <v>707</v>
      </c>
      <c r="F49">
        <v>57393439</v>
      </c>
      <c r="G49">
        <v>0</v>
      </c>
      <c r="H49">
        <v>57393439</v>
      </c>
      <c r="I49">
        <v>-860902</v>
      </c>
      <c r="J49">
        <v>0</v>
      </c>
      <c r="K49">
        <v>-860902</v>
      </c>
      <c r="L49">
        <v>-2500000</v>
      </c>
      <c r="M49">
        <v>0</v>
      </c>
      <c r="N49">
        <v>-2500000</v>
      </c>
      <c r="O49">
        <v>54032537</v>
      </c>
      <c r="P49">
        <v>0</v>
      </c>
      <c r="Q49">
        <v>54032537</v>
      </c>
      <c r="R49">
        <v>218234</v>
      </c>
      <c r="S49">
        <v>0</v>
      </c>
      <c r="T49">
        <v>218234</v>
      </c>
      <c r="U49">
        <v>0</v>
      </c>
      <c r="V49">
        <v>0</v>
      </c>
      <c r="W49">
        <v>0</v>
      </c>
      <c r="X49">
        <v>0</v>
      </c>
      <c r="Y49">
        <v>0</v>
      </c>
      <c r="Z49">
        <v>0</v>
      </c>
      <c r="AA49">
        <v>0</v>
      </c>
      <c r="AB49">
        <v>0</v>
      </c>
      <c r="AC49">
        <v>0</v>
      </c>
      <c r="AD49">
        <v>0</v>
      </c>
      <c r="AE49">
        <v>0</v>
      </c>
      <c r="AF49">
        <v>0</v>
      </c>
      <c r="AG49">
        <v>0</v>
      </c>
      <c r="AH49">
        <v>0</v>
      </c>
      <c r="AI49">
        <v>0</v>
      </c>
      <c r="AJ49">
        <v>0</v>
      </c>
      <c r="AK49">
        <v>0</v>
      </c>
      <c r="AL49">
        <v>0</v>
      </c>
      <c r="AM49">
        <v>0</v>
      </c>
      <c r="AN49">
        <v>0</v>
      </c>
      <c r="AO49">
        <v>0</v>
      </c>
    </row>
    <row r="50" spans="1:41" ht="12.75" x14ac:dyDescent="0.2">
      <c r="A50" s="468">
        <v>43</v>
      </c>
      <c r="B50" s="473" t="s">
        <v>710</v>
      </c>
      <c r="C50" s="403" t="s">
        <v>897</v>
      </c>
      <c r="D50" s="474" t="s">
        <v>901</v>
      </c>
      <c r="E50" s="480" t="s">
        <v>709</v>
      </c>
      <c r="F50">
        <v>109168272</v>
      </c>
      <c r="G50">
        <v>0</v>
      </c>
      <c r="H50">
        <v>109168272</v>
      </c>
      <c r="I50">
        <v>-550000</v>
      </c>
      <c r="J50">
        <v>0</v>
      </c>
      <c r="K50">
        <v>-550000</v>
      </c>
      <c r="L50">
        <v>-6826400</v>
      </c>
      <c r="M50">
        <v>0</v>
      </c>
      <c r="N50">
        <v>-6826400</v>
      </c>
      <c r="O50">
        <v>101791872</v>
      </c>
      <c r="P50">
        <v>0</v>
      </c>
      <c r="Q50">
        <v>101791872</v>
      </c>
      <c r="R50">
        <v>0</v>
      </c>
      <c r="S50">
        <v>0</v>
      </c>
      <c r="T50">
        <v>0</v>
      </c>
      <c r="U50">
        <v>0</v>
      </c>
      <c r="V50">
        <v>0</v>
      </c>
      <c r="W50">
        <v>0</v>
      </c>
      <c r="X50">
        <v>0</v>
      </c>
      <c r="Y50">
        <v>0</v>
      </c>
      <c r="Z50">
        <v>0</v>
      </c>
      <c r="AA50">
        <v>0</v>
      </c>
      <c r="AB50">
        <v>0</v>
      </c>
      <c r="AC50">
        <v>0</v>
      </c>
      <c r="AD50">
        <v>0</v>
      </c>
      <c r="AE50">
        <v>109236773</v>
      </c>
      <c r="AF50">
        <v>109236773</v>
      </c>
      <c r="AG50">
        <v>108958998.59472252</v>
      </c>
      <c r="AH50">
        <v>108958998.59472252</v>
      </c>
      <c r="AI50">
        <v>138887</v>
      </c>
      <c r="AJ50">
        <v>138887</v>
      </c>
      <c r="AK50">
        <v>0</v>
      </c>
      <c r="AL50">
        <v>0</v>
      </c>
      <c r="AM50">
        <v>138887</v>
      </c>
      <c r="AN50">
        <v>0</v>
      </c>
      <c r="AO50">
        <v>138887</v>
      </c>
    </row>
    <row r="51" spans="1:41" ht="12.75" x14ac:dyDescent="0.2">
      <c r="A51" s="468">
        <v>44</v>
      </c>
      <c r="B51" s="473" t="s">
        <v>712</v>
      </c>
      <c r="C51" s="403" t="s">
        <v>909</v>
      </c>
      <c r="D51" s="474" t="s">
        <v>903</v>
      </c>
      <c r="E51" s="480" t="s">
        <v>711</v>
      </c>
      <c r="F51">
        <v>629493746</v>
      </c>
      <c r="G51">
        <v>0</v>
      </c>
      <c r="H51">
        <v>629493746</v>
      </c>
      <c r="I51">
        <v>-1800000</v>
      </c>
      <c r="J51">
        <v>0</v>
      </c>
      <c r="K51">
        <v>-1800000</v>
      </c>
      <c r="L51">
        <v>-43673949</v>
      </c>
      <c r="M51">
        <v>0</v>
      </c>
      <c r="N51">
        <v>-43673949</v>
      </c>
      <c r="O51">
        <v>584019797</v>
      </c>
      <c r="P51">
        <v>0</v>
      </c>
      <c r="Q51">
        <v>584019797</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row>
    <row r="52" spans="1:41" ht="12.75" x14ac:dyDescent="0.2">
      <c r="A52" s="468">
        <v>45</v>
      </c>
      <c r="B52" s="473" t="s">
        <v>714</v>
      </c>
      <c r="C52" s="403" t="s">
        <v>897</v>
      </c>
      <c r="D52" s="474" t="s">
        <v>907</v>
      </c>
      <c r="E52" s="480" t="s">
        <v>713</v>
      </c>
      <c r="F52">
        <v>35543099</v>
      </c>
      <c r="G52">
        <v>0</v>
      </c>
      <c r="H52">
        <v>35543099</v>
      </c>
      <c r="I52">
        <v>-250000</v>
      </c>
      <c r="J52">
        <v>0</v>
      </c>
      <c r="K52">
        <v>-250000</v>
      </c>
      <c r="L52">
        <v>-2253532</v>
      </c>
      <c r="M52">
        <v>0</v>
      </c>
      <c r="N52">
        <v>-2253532</v>
      </c>
      <c r="O52">
        <v>33039567</v>
      </c>
      <c r="P52">
        <v>0</v>
      </c>
      <c r="Q52">
        <v>33039567</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row>
    <row r="53" spans="1:41" ht="12.75" x14ac:dyDescent="0.2">
      <c r="A53" s="468">
        <v>46</v>
      </c>
      <c r="B53" s="473" t="s">
        <v>716</v>
      </c>
      <c r="C53" s="403" t="s">
        <v>897</v>
      </c>
      <c r="D53" s="474" t="s">
        <v>898</v>
      </c>
      <c r="E53" s="480" t="s">
        <v>715</v>
      </c>
      <c r="F53">
        <v>54309736</v>
      </c>
      <c r="G53">
        <v>0</v>
      </c>
      <c r="H53">
        <v>54309736</v>
      </c>
      <c r="I53">
        <v>-500000</v>
      </c>
      <c r="J53">
        <v>0</v>
      </c>
      <c r="K53">
        <v>-500000</v>
      </c>
      <c r="L53">
        <v>-3015561</v>
      </c>
      <c r="M53">
        <v>0</v>
      </c>
      <c r="N53">
        <v>-3015561</v>
      </c>
      <c r="O53">
        <v>50794175</v>
      </c>
      <c r="P53">
        <v>0</v>
      </c>
      <c r="Q53">
        <v>50794175</v>
      </c>
      <c r="R53">
        <v>328566</v>
      </c>
      <c r="S53">
        <v>0</v>
      </c>
      <c r="T53">
        <v>328566</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row>
    <row r="54" spans="1:41" ht="12.75" x14ac:dyDescent="0.2">
      <c r="A54" s="468">
        <v>47</v>
      </c>
      <c r="B54" s="473" t="s">
        <v>718</v>
      </c>
      <c r="C54" s="403" t="s">
        <v>897</v>
      </c>
      <c r="D54" s="474" t="s">
        <v>899</v>
      </c>
      <c r="E54" s="480" t="s">
        <v>717</v>
      </c>
      <c r="F54">
        <v>43712080</v>
      </c>
      <c r="G54">
        <v>1638411</v>
      </c>
      <c r="H54">
        <v>45350491</v>
      </c>
      <c r="I54">
        <v>-437919</v>
      </c>
      <c r="J54">
        <v>0</v>
      </c>
      <c r="K54">
        <v>-437919</v>
      </c>
      <c r="L54">
        <v>-471253</v>
      </c>
      <c r="M54">
        <v>0</v>
      </c>
      <c r="N54">
        <v>-471253</v>
      </c>
      <c r="O54">
        <v>42802908</v>
      </c>
      <c r="P54">
        <v>1638411</v>
      </c>
      <c r="Q54">
        <v>44441319</v>
      </c>
      <c r="R54">
        <v>83705</v>
      </c>
      <c r="S54">
        <v>0</v>
      </c>
      <c r="T54">
        <v>83705</v>
      </c>
      <c r="U54">
        <v>-27926</v>
      </c>
      <c r="V54">
        <v>1536785</v>
      </c>
      <c r="W54">
        <v>73700</v>
      </c>
      <c r="X54">
        <v>73700</v>
      </c>
      <c r="Y54">
        <v>0</v>
      </c>
      <c r="Z54">
        <v>0</v>
      </c>
      <c r="AA54">
        <v>0</v>
      </c>
      <c r="AB54">
        <v>0</v>
      </c>
      <c r="AC54">
        <v>0</v>
      </c>
      <c r="AD54">
        <v>0</v>
      </c>
      <c r="AE54">
        <v>0</v>
      </c>
      <c r="AF54">
        <v>0</v>
      </c>
      <c r="AG54">
        <v>0</v>
      </c>
      <c r="AH54">
        <v>0</v>
      </c>
      <c r="AI54">
        <v>0</v>
      </c>
      <c r="AJ54">
        <v>0</v>
      </c>
      <c r="AK54">
        <v>0</v>
      </c>
      <c r="AL54">
        <v>0</v>
      </c>
      <c r="AM54">
        <v>0</v>
      </c>
      <c r="AN54">
        <v>0</v>
      </c>
      <c r="AO54">
        <v>0</v>
      </c>
    </row>
    <row r="55" spans="1:41" ht="12.75" x14ac:dyDescent="0.2">
      <c r="A55" s="468">
        <v>48</v>
      </c>
      <c r="B55" s="473" t="s">
        <v>720</v>
      </c>
      <c r="C55" s="403" t="s">
        <v>897</v>
      </c>
      <c r="D55" s="474" t="s">
        <v>901</v>
      </c>
      <c r="E55" s="480" t="s">
        <v>719</v>
      </c>
      <c r="F55">
        <v>15249930</v>
      </c>
      <c r="G55">
        <v>0</v>
      </c>
      <c r="H55">
        <v>15249930</v>
      </c>
      <c r="I55">
        <v>-170800</v>
      </c>
      <c r="J55">
        <v>0</v>
      </c>
      <c r="K55">
        <v>-170800</v>
      </c>
      <c r="L55">
        <v>-716700</v>
      </c>
      <c r="M55">
        <v>0</v>
      </c>
      <c r="N55">
        <v>-716700</v>
      </c>
      <c r="O55">
        <v>14362430</v>
      </c>
      <c r="P55">
        <v>0</v>
      </c>
      <c r="Q55">
        <v>14362430</v>
      </c>
      <c r="R55">
        <v>0</v>
      </c>
      <c r="S55">
        <v>0</v>
      </c>
      <c r="T55">
        <v>0</v>
      </c>
      <c r="U55">
        <v>0</v>
      </c>
      <c r="V55">
        <v>0</v>
      </c>
      <c r="W55">
        <v>0</v>
      </c>
      <c r="X55">
        <v>0</v>
      </c>
      <c r="Y55">
        <v>0</v>
      </c>
      <c r="Z55">
        <v>0</v>
      </c>
      <c r="AA55">
        <v>0</v>
      </c>
      <c r="AB55">
        <v>0</v>
      </c>
      <c r="AC55">
        <v>0</v>
      </c>
      <c r="AD55">
        <v>0</v>
      </c>
      <c r="AE55">
        <v>0</v>
      </c>
      <c r="AF55">
        <v>0</v>
      </c>
      <c r="AG55">
        <v>0</v>
      </c>
      <c r="AH55">
        <v>0</v>
      </c>
      <c r="AI55">
        <v>0</v>
      </c>
      <c r="AJ55">
        <v>0</v>
      </c>
      <c r="AK55">
        <v>0</v>
      </c>
      <c r="AL55">
        <v>0</v>
      </c>
      <c r="AM55">
        <v>0</v>
      </c>
      <c r="AN55">
        <v>0</v>
      </c>
      <c r="AO55">
        <v>0</v>
      </c>
    </row>
    <row r="56" spans="1:41" ht="12.75" x14ac:dyDescent="0.2">
      <c r="A56" s="468">
        <v>49</v>
      </c>
      <c r="B56" s="473" t="s">
        <v>722</v>
      </c>
      <c r="C56" s="403" t="s">
        <v>529</v>
      </c>
      <c r="D56" s="474" t="s">
        <v>901</v>
      </c>
      <c r="E56" s="480" t="s">
        <v>721</v>
      </c>
      <c r="F56">
        <v>86630038</v>
      </c>
      <c r="G56">
        <v>0</v>
      </c>
      <c r="H56">
        <v>86630038</v>
      </c>
      <c r="I56">
        <v>-750000</v>
      </c>
      <c r="J56">
        <v>0</v>
      </c>
      <c r="K56">
        <v>-750000</v>
      </c>
      <c r="L56">
        <v>-1998300</v>
      </c>
      <c r="M56">
        <v>0</v>
      </c>
      <c r="N56">
        <v>-1998300</v>
      </c>
      <c r="O56">
        <v>83881738</v>
      </c>
      <c r="P56">
        <v>0</v>
      </c>
      <c r="Q56">
        <v>83881738</v>
      </c>
      <c r="R56">
        <v>294539</v>
      </c>
      <c r="S56">
        <v>0</v>
      </c>
      <c r="T56">
        <v>294539</v>
      </c>
      <c r="U56">
        <v>0</v>
      </c>
      <c r="V56">
        <v>0</v>
      </c>
      <c r="W56">
        <v>0</v>
      </c>
      <c r="X56">
        <v>0</v>
      </c>
      <c r="Y56">
        <v>0</v>
      </c>
      <c r="Z56">
        <v>0</v>
      </c>
      <c r="AA56">
        <v>0</v>
      </c>
      <c r="AB56">
        <v>0</v>
      </c>
      <c r="AC56">
        <v>0</v>
      </c>
      <c r="AD56">
        <v>0</v>
      </c>
      <c r="AE56">
        <v>0</v>
      </c>
      <c r="AF56">
        <v>0</v>
      </c>
      <c r="AG56">
        <v>0</v>
      </c>
      <c r="AH56">
        <v>0</v>
      </c>
      <c r="AI56">
        <v>0</v>
      </c>
      <c r="AJ56">
        <v>0</v>
      </c>
      <c r="AK56">
        <v>0</v>
      </c>
      <c r="AL56">
        <v>0</v>
      </c>
      <c r="AM56">
        <v>0</v>
      </c>
      <c r="AN56">
        <v>0</v>
      </c>
      <c r="AO56">
        <v>0</v>
      </c>
    </row>
    <row r="57" spans="1:41" ht="12.75" x14ac:dyDescent="0.2">
      <c r="A57" s="468">
        <v>50</v>
      </c>
      <c r="B57" s="473" t="s">
        <v>724</v>
      </c>
      <c r="C57" s="403" t="s">
        <v>897</v>
      </c>
      <c r="D57" s="474" t="s">
        <v>900</v>
      </c>
      <c r="E57" s="480" t="s">
        <v>723</v>
      </c>
      <c r="F57">
        <v>47185070</v>
      </c>
      <c r="G57">
        <v>115544</v>
      </c>
      <c r="H57">
        <v>47300614</v>
      </c>
      <c r="I57">
        <v>-235900</v>
      </c>
      <c r="J57">
        <v>0</v>
      </c>
      <c r="K57">
        <v>-235900</v>
      </c>
      <c r="L57">
        <v>-2728792</v>
      </c>
      <c r="M57">
        <v>-5460</v>
      </c>
      <c r="N57">
        <v>-2734252</v>
      </c>
      <c r="O57">
        <v>44220378</v>
      </c>
      <c r="P57">
        <v>110084</v>
      </c>
      <c r="Q57">
        <v>44330462</v>
      </c>
      <c r="R57">
        <v>151810</v>
      </c>
      <c r="S57">
        <v>0</v>
      </c>
      <c r="T57">
        <v>151810</v>
      </c>
      <c r="U57">
        <v>8996</v>
      </c>
      <c r="V57">
        <v>119000</v>
      </c>
      <c r="W57">
        <v>80</v>
      </c>
      <c r="X57">
        <v>80</v>
      </c>
      <c r="Y57">
        <v>0</v>
      </c>
      <c r="Z57">
        <v>0</v>
      </c>
      <c r="AA57">
        <v>0</v>
      </c>
      <c r="AB57">
        <v>0</v>
      </c>
      <c r="AC57">
        <v>0</v>
      </c>
      <c r="AD57">
        <v>0</v>
      </c>
      <c r="AE57">
        <v>0</v>
      </c>
      <c r="AF57">
        <v>0</v>
      </c>
      <c r="AG57">
        <v>0</v>
      </c>
      <c r="AH57">
        <v>0</v>
      </c>
      <c r="AI57">
        <v>0</v>
      </c>
      <c r="AJ57">
        <v>0</v>
      </c>
      <c r="AK57">
        <v>0</v>
      </c>
      <c r="AL57">
        <v>0</v>
      </c>
      <c r="AM57">
        <v>0</v>
      </c>
      <c r="AN57">
        <v>0</v>
      </c>
      <c r="AO57">
        <v>0</v>
      </c>
    </row>
    <row r="58" spans="1:41" ht="12.75" x14ac:dyDescent="0.2">
      <c r="A58" s="468">
        <v>51</v>
      </c>
      <c r="B58" s="473" t="s">
        <v>726</v>
      </c>
      <c r="C58" s="403" t="s">
        <v>897</v>
      </c>
      <c r="D58" s="474" t="s">
        <v>901</v>
      </c>
      <c r="E58" s="480" t="s">
        <v>725</v>
      </c>
      <c r="F58">
        <v>83605924</v>
      </c>
      <c r="G58">
        <v>0</v>
      </c>
      <c r="H58">
        <v>83605924</v>
      </c>
      <c r="I58">
        <v>-1100000</v>
      </c>
      <c r="J58">
        <v>0</v>
      </c>
      <c r="K58">
        <v>-1100000</v>
      </c>
      <c r="L58">
        <v>-1548375</v>
      </c>
      <c r="M58">
        <v>0</v>
      </c>
      <c r="N58">
        <v>-1548375</v>
      </c>
      <c r="O58">
        <v>80957549</v>
      </c>
      <c r="P58">
        <v>0</v>
      </c>
      <c r="Q58">
        <v>80957549</v>
      </c>
      <c r="R58">
        <v>0</v>
      </c>
      <c r="S58">
        <v>0</v>
      </c>
      <c r="T58">
        <v>0</v>
      </c>
      <c r="U58">
        <v>0</v>
      </c>
      <c r="V58">
        <v>0</v>
      </c>
      <c r="W58">
        <v>0</v>
      </c>
      <c r="X58">
        <v>0</v>
      </c>
      <c r="Y58">
        <v>0</v>
      </c>
      <c r="Z58">
        <v>0</v>
      </c>
      <c r="AA58">
        <v>0</v>
      </c>
      <c r="AB58">
        <v>0</v>
      </c>
      <c r="AC58">
        <v>0</v>
      </c>
      <c r="AD58">
        <v>0</v>
      </c>
      <c r="AE58">
        <v>0</v>
      </c>
      <c r="AF58">
        <v>0</v>
      </c>
      <c r="AG58">
        <v>0</v>
      </c>
      <c r="AH58">
        <v>0</v>
      </c>
      <c r="AI58">
        <v>0</v>
      </c>
      <c r="AJ58">
        <v>0</v>
      </c>
      <c r="AK58">
        <v>0</v>
      </c>
      <c r="AL58">
        <v>0</v>
      </c>
      <c r="AM58">
        <v>0</v>
      </c>
      <c r="AN58">
        <v>0</v>
      </c>
      <c r="AO58">
        <v>0</v>
      </c>
    </row>
    <row r="59" spans="1:41" ht="12.75" x14ac:dyDescent="0.2">
      <c r="A59" s="468">
        <v>52</v>
      </c>
      <c r="B59" s="473" t="s">
        <v>728</v>
      </c>
      <c r="C59" s="403" t="s">
        <v>897</v>
      </c>
      <c r="D59" s="474" t="s">
        <v>906</v>
      </c>
      <c r="E59" s="480" t="s">
        <v>727</v>
      </c>
      <c r="F59">
        <v>57598674</v>
      </c>
      <c r="G59">
        <v>0</v>
      </c>
      <c r="H59">
        <v>57598674</v>
      </c>
      <c r="I59">
        <v>-400000</v>
      </c>
      <c r="J59">
        <v>0</v>
      </c>
      <c r="K59">
        <v>-400000</v>
      </c>
      <c r="L59">
        <v>-1190000</v>
      </c>
      <c r="M59">
        <v>0</v>
      </c>
      <c r="N59">
        <v>-1190000</v>
      </c>
      <c r="O59">
        <v>56008674</v>
      </c>
      <c r="P59">
        <v>0</v>
      </c>
      <c r="Q59">
        <v>56008674</v>
      </c>
      <c r="R59">
        <v>0</v>
      </c>
      <c r="S59">
        <v>0</v>
      </c>
      <c r="T59">
        <v>0</v>
      </c>
      <c r="U59">
        <v>0</v>
      </c>
      <c r="V59">
        <v>0</v>
      </c>
      <c r="W59">
        <v>0</v>
      </c>
      <c r="X59">
        <v>0</v>
      </c>
      <c r="Y59">
        <v>0</v>
      </c>
      <c r="Z59">
        <v>0</v>
      </c>
      <c r="AA59">
        <v>0</v>
      </c>
      <c r="AB59">
        <v>0</v>
      </c>
      <c r="AC59">
        <v>0</v>
      </c>
      <c r="AD59">
        <v>0</v>
      </c>
      <c r="AE59">
        <v>0</v>
      </c>
      <c r="AF59">
        <v>0</v>
      </c>
      <c r="AG59">
        <v>0</v>
      </c>
      <c r="AH59">
        <v>0</v>
      </c>
      <c r="AI59">
        <v>0</v>
      </c>
      <c r="AJ59">
        <v>0</v>
      </c>
      <c r="AK59">
        <v>0</v>
      </c>
      <c r="AL59">
        <v>0</v>
      </c>
      <c r="AM59">
        <v>0</v>
      </c>
      <c r="AN59">
        <v>0</v>
      </c>
      <c r="AO59">
        <v>0</v>
      </c>
    </row>
    <row r="60" spans="1:41" ht="12.75" x14ac:dyDescent="0.2">
      <c r="A60" s="468">
        <v>53</v>
      </c>
      <c r="B60" s="473" t="s">
        <v>730</v>
      </c>
      <c r="C60" s="403" t="s">
        <v>897</v>
      </c>
      <c r="D60" s="474" t="s">
        <v>898</v>
      </c>
      <c r="E60" s="480" t="s">
        <v>729</v>
      </c>
      <c r="F60">
        <v>80315141</v>
      </c>
      <c r="G60">
        <v>0</v>
      </c>
      <c r="H60">
        <v>80315141</v>
      </c>
      <c r="I60">
        <v>-304865</v>
      </c>
      <c r="J60">
        <v>0</v>
      </c>
      <c r="K60">
        <v>-304865</v>
      </c>
      <c r="L60">
        <v>-1081646</v>
      </c>
      <c r="M60">
        <v>0</v>
      </c>
      <c r="N60">
        <v>-1081646</v>
      </c>
      <c r="O60">
        <v>78928630</v>
      </c>
      <c r="P60">
        <v>0</v>
      </c>
      <c r="Q60">
        <v>78928630</v>
      </c>
      <c r="R60">
        <v>447841</v>
      </c>
      <c r="S60">
        <v>0</v>
      </c>
      <c r="T60">
        <v>447841</v>
      </c>
      <c r="U60">
        <v>0</v>
      </c>
      <c r="V60">
        <v>0</v>
      </c>
      <c r="W60">
        <v>0</v>
      </c>
      <c r="X60">
        <v>0</v>
      </c>
      <c r="Y60">
        <v>0</v>
      </c>
      <c r="Z60">
        <v>0</v>
      </c>
      <c r="AA60">
        <v>0</v>
      </c>
      <c r="AB60">
        <v>0</v>
      </c>
      <c r="AC60">
        <v>0</v>
      </c>
      <c r="AD60">
        <v>0</v>
      </c>
      <c r="AE60">
        <v>0</v>
      </c>
      <c r="AF60">
        <v>0</v>
      </c>
      <c r="AG60">
        <v>0</v>
      </c>
      <c r="AH60">
        <v>0</v>
      </c>
      <c r="AI60">
        <v>0</v>
      </c>
      <c r="AJ60">
        <v>0</v>
      </c>
      <c r="AK60">
        <v>0</v>
      </c>
      <c r="AL60">
        <v>0</v>
      </c>
      <c r="AM60">
        <v>0</v>
      </c>
      <c r="AN60">
        <v>0</v>
      </c>
      <c r="AO60">
        <v>0</v>
      </c>
    </row>
    <row r="61" spans="1:41" ht="12.75" x14ac:dyDescent="0.2">
      <c r="A61" s="468">
        <v>54</v>
      </c>
      <c r="B61" s="473" t="s">
        <v>732</v>
      </c>
      <c r="C61" s="403" t="s">
        <v>529</v>
      </c>
      <c r="D61" s="474" t="s">
        <v>899</v>
      </c>
      <c r="E61" s="480" t="s">
        <v>731</v>
      </c>
      <c r="F61">
        <v>139445137</v>
      </c>
      <c r="G61">
        <v>2974518</v>
      </c>
      <c r="H61">
        <v>142419655</v>
      </c>
      <c r="I61">
        <v>-1954227</v>
      </c>
      <c r="J61">
        <v>-45773</v>
      </c>
      <c r="K61">
        <v>-2000000</v>
      </c>
      <c r="L61">
        <v>-3814125</v>
      </c>
      <c r="M61">
        <v>-85875</v>
      </c>
      <c r="N61">
        <v>-3900000</v>
      </c>
      <c r="O61">
        <v>133676785</v>
      </c>
      <c r="P61">
        <v>2842870</v>
      </c>
      <c r="Q61">
        <v>136519655</v>
      </c>
      <c r="R61">
        <v>68439</v>
      </c>
      <c r="S61">
        <v>0</v>
      </c>
      <c r="T61">
        <v>68439</v>
      </c>
      <c r="U61">
        <v>-221003</v>
      </c>
      <c r="V61">
        <v>2253425</v>
      </c>
      <c r="W61">
        <v>368442</v>
      </c>
      <c r="X61">
        <v>368442</v>
      </c>
      <c r="Y61">
        <v>0</v>
      </c>
      <c r="Z61">
        <v>0</v>
      </c>
      <c r="AA61">
        <v>0</v>
      </c>
      <c r="AB61">
        <v>0</v>
      </c>
      <c r="AC61">
        <v>44846</v>
      </c>
      <c r="AD61">
        <v>44846</v>
      </c>
      <c r="AE61">
        <v>133817857</v>
      </c>
      <c r="AF61">
        <v>133817857</v>
      </c>
      <c r="AG61">
        <v>139949530.82509685</v>
      </c>
      <c r="AH61">
        <v>139949530.82509685</v>
      </c>
      <c r="AI61">
        <v>0</v>
      </c>
      <c r="AJ61">
        <v>0</v>
      </c>
      <c r="AK61">
        <v>0</v>
      </c>
      <c r="AL61">
        <v>0</v>
      </c>
      <c r="AM61">
        <v>0</v>
      </c>
      <c r="AN61">
        <v>44846</v>
      </c>
      <c r="AO61">
        <v>44846</v>
      </c>
    </row>
    <row r="62" spans="1:41" ht="12.75" x14ac:dyDescent="0.2">
      <c r="A62" s="468">
        <v>55</v>
      </c>
      <c r="B62" s="473" t="s">
        <v>733</v>
      </c>
      <c r="C62" s="403" t="s">
        <v>529</v>
      </c>
      <c r="D62" s="474" t="s">
        <v>899</v>
      </c>
      <c r="E62" s="480" t="s">
        <v>543</v>
      </c>
      <c r="F62">
        <v>166046198</v>
      </c>
      <c r="G62">
        <v>182298</v>
      </c>
      <c r="H62">
        <v>166228496</v>
      </c>
      <c r="I62">
        <v>-2000000</v>
      </c>
      <c r="J62">
        <v>0</v>
      </c>
      <c r="K62">
        <v>-2000000</v>
      </c>
      <c r="L62">
        <v>-14510000</v>
      </c>
      <c r="M62">
        <v>0</v>
      </c>
      <c r="N62">
        <v>-14510000</v>
      </c>
      <c r="O62">
        <v>149536198</v>
      </c>
      <c r="P62">
        <v>182298</v>
      </c>
      <c r="Q62">
        <v>149718496</v>
      </c>
      <c r="R62">
        <v>0</v>
      </c>
      <c r="S62">
        <v>0</v>
      </c>
      <c r="T62">
        <v>0</v>
      </c>
      <c r="U62">
        <v>-3793</v>
      </c>
      <c r="V62">
        <v>167421</v>
      </c>
      <c r="W62">
        <v>15118</v>
      </c>
      <c r="X62">
        <v>15118</v>
      </c>
      <c r="Y62">
        <v>0</v>
      </c>
      <c r="Z62">
        <v>0</v>
      </c>
      <c r="AA62">
        <v>0</v>
      </c>
      <c r="AB62">
        <v>0</v>
      </c>
      <c r="AC62">
        <v>55000</v>
      </c>
      <c r="AD62">
        <v>55000</v>
      </c>
      <c r="AE62">
        <v>0</v>
      </c>
      <c r="AF62">
        <v>0</v>
      </c>
      <c r="AG62">
        <v>0</v>
      </c>
      <c r="AH62">
        <v>0</v>
      </c>
      <c r="AI62">
        <v>0</v>
      </c>
      <c r="AJ62">
        <v>0</v>
      </c>
      <c r="AK62">
        <v>0</v>
      </c>
      <c r="AL62">
        <v>0</v>
      </c>
      <c r="AM62">
        <v>0</v>
      </c>
      <c r="AN62">
        <v>55000</v>
      </c>
      <c r="AO62">
        <v>55000</v>
      </c>
    </row>
    <row r="63" spans="1:41" ht="12.75" x14ac:dyDescent="0.2">
      <c r="A63" s="468">
        <v>56</v>
      </c>
      <c r="B63" s="473" t="s">
        <v>735</v>
      </c>
      <c r="C63" s="403" t="s">
        <v>897</v>
      </c>
      <c r="D63" s="474" t="s">
        <v>900</v>
      </c>
      <c r="E63" s="480" t="s">
        <v>734</v>
      </c>
      <c r="F63">
        <v>38579089</v>
      </c>
      <c r="G63">
        <v>722065</v>
      </c>
      <c r="H63">
        <v>39301154</v>
      </c>
      <c r="I63">
        <v>-385791</v>
      </c>
      <c r="J63">
        <v>0</v>
      </c>
      <c r="K63">
        <v>-385791</v>
      </c>
      <c r="L63">
        <v>-1200964</v>
      </c>
      <c r="M63">
        <v>0</v>
      </c>
      <c r="N63">
        <v>-1200964</v>
      </c>
      <c r="O63">
        <v>36992334</v>
      </c>
      <c r="P63">
        <v>722065</v>
      </c>
      <c r="Q63">
        <v>37714399</v>
      </c>
      <c r="R63">
        <v>55900</v>
      </c>
      <c r="S63">
        <v>0</v>
      </c>
      <c r="T63">
        <v>55900</v>
      </c>
      <c r="U63">
        <v>-22006</v>
      </c>
      <c r="V63">
        <v>0</v>
      </c>
      <c r="W63">
        <v>700059</v>
      </c>
      <c r="X63">
        <v>700059</v>
      </c>
      <c r="Y63">
        <v>0</v>
      </c>
      <c r="Z63">
        <v>0</v>
      </c>
      <c r="AA63">
        <v>0</v>
      </c>
      <c r="AB63">
        <v>0</v>
      </c>
      <c r="AC63">
        <v>0</v>
      </c>
      <c r="AD63">
        <v>0</v>
      </c>
      <c r="AE63">
        <v>0</v>
      </c>
      <c r="AF63">
        <v>0</v>
      </c>
      <c r="AG63">
        <v>0</v>
      </c>
      <c r="AH63">
        <v>0</v>
      </c>
      <c r="AI63">
        <v>0</v>
      </c>
      <c r="AJ63">
        <v>0</v>
      </c>
      <c r="AK63">
        <v>0</v>
      </c>
      <c r="AL63">
        <v>0</v>
      </c>
      <c r="AM63">
        <v>0</v>
      </c>
      <c r="AN63">
        <v>0</v>
      </c>
      <c r="AO63">
        <v>0</v>
      </c>
    </row>
    <row r="64" spans="1:41" ht="12.75" x14ac:dyDescent="0.2">
      <c r="A64" s="468">
        <v>57</v>
      </c>
      <c r="B64" s="473" t="s">
        <v>737</v>
      </c>
      <c r="C64" s="403" t="s">
        <v>897</v>
      </c>
      <c r="D64" s="474" t="s">
        <v>898</v>
      </c>
      <c r="E64" s="480" t="s">
        <v>736</v>
      </c>
      <c r="F64">
        <v>47459952</v>
      </c>
      <c r="G64">
        <v>0</v>
      </c>
      <c r="H64">
        <v>47459952</v>
      </c>
      <c r="I64">
        <v>-215000</v>
      </c>
      <c r="J64">
        <v>0</v>
      </c>
      <c r="K64">
        <v>-215000</v>
      </c>
      <c r="L64">
        <v>-2200000</v>
      </c>
      <c r="M64">
        <v>0</v>
      </c>
      <c r="N64">
        <v>-2200000</v>
      </c>
      <c r="O64">
        <v>45044952</v>
      </c>
      <c r="P64">
        <v>0</v>
      </c>
      <c r="Q64">
        <v>45044952</v>
      </c>
      <c r="R64">
        <v>109873</v>
      </c>
      <c r="S64">
        <v>0</v>
      </c>
      <c r="T64">
        <v>109873</v>
      </c>
      <c r="U64">
        <v>0</v>
      </c>
      <c r="V64">
        <v>0</v>
      </c>
      <c r="W64">
        <v>0</v>
      </c>
      <c r="X64">
        <v>0</v>
      </c>
      <c r="Y64">
        <v>0</v>
      </c>
      <c r="Z64">
        <v>0</v>
      </c>
      <c r="AA64">
        <v>0</v>
      </c>
      <c r="AB64">
        <v>0</v>
      </c>
      <c r="AC64">
        <v>0</v>
      </c>
      <c r="AD64">
        <v>0</v>
      </c>
      <c r="AE64">
        <v>0</v>
      </c>
      <c r="AF64">
        <v>0</v>
      </c>
      <c r="AG64">
        <v>0</v>
      </c>
      <c r="AH64">
        <v>0</v>
      </c>
      <c r="AI64">
        <v>0</v>
      </c>
      <c r="AJ64">
        <v>0</v>
      </c>
      <c r="AK64">
        <v>0</v>
      </c>
      <c r="AL64">
        <v>0</v>
      </c>
      <c r="AM64">
        <v>0</v>
      </c>
      <c r="AN64">
        <v>0</v>
      </c>
      <c r="AO64">
        <v>0</v>
      </c>
    </row>
    <row r="65" spans="1:41" ht="12.75" x14ac:dyDescent="0.2">
      <c r="A65" s="468">
        <v>58</v>
      </c>
      <c r="B65" s="473" t="s">
        <v>739</v>
      </c>
      <c r="C65" s="403" t="s">
        <v>897</v>
      </c>
      <c r="D65" s="474" t="s">
        <v>898</v>
      </c>
      <c r="E65" s="480" t="s">
        <v>738</v>
      </c>
      <c r="F65">
        <v>21907365</v>
      </c>
      <c r="G65">
        <v>0</v>
      </c>
      <c r="H65">
        <v>21907365</v>
      </c>
      <c r="I65">
        <v>-219054</v>
      </c>
      <c r="J65">
        <v>0</v>
      </c>
      <c r="K65">
        <v>-219054</v>
      </c>
      <c r="L65">
        <v>-498968</v>
      </c>
      <c r="M65">
        <v>0</v>
      </c>
      <c r="N65">
        <v>-498968</v>
      </c>
      <c r="O65">
        <v>21189343</v>
      </c>
      <c r="P65">
        <v>0</v>
      </c>
      <c r="Q65">
        <v>21189343</v>
      </c>
      <c r="R65">
        <v>0</v>
      </c>
      <c r="S65">
        <v>0</v>
      </c>
      <c r="T65">
        <v>0</v>
      </c>
      <c r="U65">
        <v>0</v>
      </c>
      <c r="V65">
        <v>0</v>
      </c>
      <c r="W65">
        <v>0</v>
      </c>
      <c r="X65">
        <v>0</v>
      </c>
      <c r="Y65">
        <v>0</v>
      </c>
      <c r="Z65">
        <v>0</v>
      </c>
      <c r="AA65">
        <v>0</v>
      </c>
      <c r="AB65">
        <v>0</v>
      </c>
      <c r="AC65">
        <v>0</v>
      </c>
      <c r="AD65">
        <v>0</v>
      </c>
      <c r="AE65">
        <v>0</v>
      </c>
      <c r="AF65">
        <v>0</v>
      </c>
      <c r="AG65">
        <v>0</v>
      </c>
      <c r="AH65">
        <v>0</v>
      </c>
      <c r="AI65">
        <v>0</v>
      </c>
      <c r="AJ65">
        <v>0</v>
      </c>
      <c r="AK65">
        <v>0</v>
      </c>
      <c r="AL65">
        <v>0</v>
      </c>
      <c r="AM65">
        <v>0</v>
      </c>
      <c r="AN65">
        <v>0</v>
      </c>
      <c r="AO65">
        <v>0</v>
      </c>
    </row>
    <row r="66" spans="1:41" ht="12.75" x14ac:dyDescent="0.2">
      <c r="A66" s="468">
        <v>59</v>
      </c>
      <c r="B66" s="473" t="s">
        <v>741</v>
      </c>
      <c r="C66" s="403" t="s">
        <v>897</v>
      </c>
      <c r="D66" s="474" t="s">
        <v>899</v>
      </c>
      <c r="E66" s="480" t="s">
        <v>740</v>
      </c>
      <c r="F66">
        <v>28253683</v>
      </c>
      <c r="G66">
        <v>0</v>
      </c>
      <c r="H66">
        <v>28253683</v>
      </c>
      <c r="I66">
        <v>-277000</v>
      </c>
      <c r="J66">
        <v>0</v>
      </c>
      <c r="K66">
        <v>-277000</v>
      </c>
      <c r="L66">
        <v>-693000</v>
      </c>
      <c r="M66">
        <v>0</v>
      </c>
      <c r="N66">
        <v>-693000</v>
      </c>
      <c r="O66">
        <v>27283683</v>
      </c>
      <c r="P66">
        <v>0</v>
      </c>
      <c r="Q66">
        <v>27283683</v>
      </c>
      <c r="R66">
        <v>0</v>
      </c>
      <c r="S66">
        <v>0</v>
      </c>
      <c r="T66">
        <v>0</v>
      </c>
      <c r="U66">
        <v>0</v>
      </c>
      <c r="V66">
        <v>0</v>
      </c>
      <c r="W66">
        <v>0</v>
      </c>
      <c r="X66">
        <v>0</v>
      </c>
      <c r="Y66">
        <v>0</v>
      </c>
      <c r="Z66">
        <v>0</v>
      </c>
      <c r="AA66">
        <v>0</v>
      </c>
      <c r="AB66">
        <v>0</v>
      </c>
      <c r="AC66">
        <v>0</v>
      </c>
      <c r="AD66">
        <v>0</v>
      </c>
      <c r="AE66">
        <v>0</v>
      </c>
      <c r="AF66">
        <v>0</v>
      </c>
      <c r="AG66">
        <v>0</v>
      </c>
      <c r="AH66">
        <v>0</v>
      </c>
      <c r="AI66">
        <v>0</v>
      </c>
      <c r="AJ66">
        <v>0</v>
      </c>
      <c r="AK66">
        <v>0</v>
      </c>
      <c r="AL66">
        <v>0</v>
      </c>
      <c r="AM66">
        <v>0</v>
      </c>
      <c r="AN66">
        <v>0</v>
      </c>
      <c r="AO66">
        <v>0</v>
      </c>
    </row>
    <row r="67" spans="1:41" ht="12.75" x14ac:dyDescent="0.2">
      <c r="A67" s="468">
        <v>60</v>
      </c>
      <c r="B67" s="473" t="s">
        <v>743</v>
      </c>
      <c r="C67" s="403" t="s">
        <v>897</v>
      </c>
      <c r="D67" s="474" t="s">
        <v>906</v>
      </c>
      <c r="E67" s="480" t="s">
        <v>742</v>
      </c>
      <c r="F67">
        <v>19867278</v>
      </c>
      <c r="G67">
        <v>0</v>
      </c>
      <c r="H67">
        <v>19867278</v>
      </c>
      <c r="I67">
        <v>-15000</v>
      </c>
      <c r="J67">
        <v>0</v>
      </c>
      <c r="K67">
        <v>-15000</v>
      </c>
      <c r="L67">
        <v>-470907</v>
      </c>
      <c r="M67">
        <v>0</v>
      </c>
      <c r="N67">
        <v>-470907</v>
      </c>
      <c r="O67">
        <v>19381371</v>
      </c>
      <c r="P67">
        <v>0</v>
      </c>
      <c r="Q67">
        <v>19381371</v>
      </c>
      <c r="R67">
        <v>285495</v>
      </c>
      <c r="S67">
        <v>0</v>
      </c>
      <c r="T67">
        <v>285495</v>
      </c>
      <c r="U67">
        <v>0</v>
      </c>
      <c r="V67">
        <v>0</v>
      </c>
      <c r="W67">
        <v>0</v>
      </c>
      <c r="X67">
        <v>0</v>
      </c>
      <c r="Y67">
        <v>0</v>
      </c>
      <c r="Z67">
        <v>0</v>
      </c>
      <c r="AA67">
        <v>0</v>
      </c>
      <c r="AB67">
        <v>0</v>
      </c>
      <c r="AC67">
        <v>0</v>
      </c>
      <c r="AD67">
        <v>0</v>
      </c>
      <c r="AE67">
        <v>0</v>
      </c>
      <c r="AF67">
        <v>0</v>
      </c>
      <c r="AG67">
        <v>0</v>
      </c>
      <c r="AH67">
        <v>0</v>
      </c>
      <c r="AI67">
        <v>0</v>
      </c>
      <c r="AJ67">
        <v>0</v>
      </c>
      <c r="AK67">
        <v>0</v>
      </c>
      <c r="AL67">
        <v>0</v>
      </c>
      <c r="AM67">
        <v>0</v>
      </c>
      <c r="AN67">
        <v>0</v>
      </c>
      <c r="AO67">
        <v>0</v>
      </c>
    </row>
    <row r="68" spans="1:41" ht="12.75" x14ac:dyDescent="0.2">
      <c r="A68" s="468">
        <v>61</v>
      </c>
      <c r="B68" s="473" t="s">
        <v>0</v>
      </c>
      <c r="C68" s="403" t="s">
        <v>909</v>
      </c>
      <c r="D68" s="474" t="s">
        <v>903</v>
      </c>
      <c r="E68" s="480" t="s">
        <v>744</v>
      </c>
      <c r="F68">
        <v>1139800697</v>
      </c>
      <c r="G68">
        <v>0</v>
      </c>
      <c r="H68">
        <v>1139800697</v>
      </c>
      <c r="I68">
        <v>-14817409</v>
      </c>
      <c r="J68">
        <v>0</v>
      </c>
      <c r="K68">
        <v>-14817409</v>
      </c>
      <c r="L68">
        <v>-76916179</v>
      </c>
      <c r="M68">
        <v>0</v>
      </c>
      <c r="N68">
        <v>-76916179</v>
      </c>
      <c r="O68">
        <v>1048067109</v>
      </c>
      <c r="P68">
        <v>0</v>
      </c>
      <c r="Q68">
        <v>1048067109</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row>
    <row r="69" spans="1:41" ht="12.75" x14ac:dyDescent="0.2">
      <c r="A69" s="468">
        <v>62</v>
      </c>
      <c r="B69" s="473" t="s">
        <v>2</v>
      </c>
      <c r="C69" s="403" t="s">
        <v>897</v>
      </c>
      <c r="D69" s="474" t="s">
        <v>901</v>
      </c>
      <c r="E69" s="480" t="s">
        <v>1</v>
      </c>
      <c r="F69">
        <v>64526363</v>
      </c>
      <c r="G69">
        <v>0</v>
      </c>
      <c r="H69">
        <v>64526363</v>
      </c>
      <c r="I69">
        <v>-483948</v>
      </c>
      <c r="J69">
        <v>0</v>
      </c>
      <c r="K69">
        <v>-483948</v>
      </c>
      <c r="L69">
        <v>-2390466</v>
      </c>
      <c r="M69">
        <v>0</v>
      </c>
      <c r="N69">
        <v>-2390466</v>
      </c>
      <c r="O69">
        <v>61651949</v>
      </c>
      <c r="P69">
        <v>0</v>
      </c>
      <c r="Q69">
        <v>61651949</v>
      </c>
      <c r="R69">
        <v>0</v>
      </c>
      <c r="S69">
        <v>0</v>
      </c>
      <c r="T69">
        <v>0</v>
      </c>
      <c r="U69">
        <v>0</v>
      </c>
      <c r="V69">
        <v>0</v>
      </c>
      <c r="W69">
        <v>0</v>
      </c>
      <c r="X69">
        <v>0</v>
      </c>
      <c r="Y69">
        <v>0</v>
      </c>
      <c r="Z69">
        <v>0</v>
      </c>
      <c r="AA69">
        <v>0</v>
      </c>
      <c r="AB69">
        <v>0</v>
      </c>
      <c r="AC69">
        <v>0</v>
      </c>
      <c r="AD69">
        <v>0</v>
      </c>
      <c r="AE69">
        <v>0</v>
      </c>
      <c r="AF69">
        <v>0</v>
      </c>
      <c r="AG69">
        <v>0</v>
      </c>
      <c r="AH69">
        <v>0</v>
      </c>
      <c r="AI69">
        <v>0</v>
      </c>
      <c r="AJ69">
        <v>0</v>
      </c>
      <c r="AK69">
        <v>0</v>
      </c>
      <c r="AL69">
        <v>0</v>
      </c>
      <c r="AM69">
        <v>0</v>
      </c>
      <c r="AN69">
        <v>0</v>
      </c>
      <c r="AO69">
        <v>0</v>
      </c>
    </row>
    <row r="70" spans="1:41" ht="12.75" x14ac:dyDescent="0.2">
      <c r="A70" s="468">
        <v>63</v>
      </c>
      <c r="B70" s="473" t="s">
        <v>4</v>
      </c>
      <c r="C70" s="403" t="s">
        <v>897</v>
      </c>
      <c r="D70" s="474" t="s">
        <v>899</v>
      </c>
      <c r="E70" s="480" t="s">
        <v>3</v>
      </c>
      <c r="F70">
        <v>40612352</v>
      </c>
      <c r="G70">
        <v>0</v>
      </c>
      <c r="H70">
        <v>40612352</v>
      </c>
      <c r="I70">
        <v>-150000</v>
      </c>
      <c r="J70">
        <v>0</v>
      </c>
      <c r="K70">
        <v>-150000</v>
      </c>
      <c r="L70">
        <v>-560000</v>
      </c>
      <c r="M70">
        <v>0</v>
      </c>
      <c r="N70">
        <v>-560000</v>
      </c>
      <c r="O70">
        <v>39902352</v>
      </c>
      <c r="P70">
        <v>0</v>
      </c>
      <c r="Q70">
        <v>39902352</v>
      </c>
      <c r="R70">
        <v>185613</v>
      </c>
      <c r="S70">
        <v>0</v>
      </c>
      <c r="T70">
        <v>185613</v>
      </c>
      <c r="U70">
        <v>0</v>
      </c>
      <c r="V70">
        <v>0</v>
      </c>
      <c r="W70">
        <v>0</v>
      </c>
      <c r="X70">
        <v>0</v>
      </c>
      <c r="Y70">
        <v>0</v>
      </c>
      <c r="Z70">
        <v>0</v>
      </c>
      <c r="AA70">
        <v>0</v>
      </c>
      <c r="AB70">
        <v>0</v>
      </c>
      <c r="AC70">
        <v>0</v>
      </c>
      <c r="AD70">
        <v>0</v>
      </c>
      <c r="AE70">
        <v>0</v>
      </c>
      <c r="AF70">
        <v>0</v>
      </c>
      <c r="AG70">
        <v>0</v>
      </c>
      <c r="AH70">
        <v>0</v>
      </c>
      <c r="AI70">
        <v>0</v>
      </c>
      <c r="AJ70">
        <v>0</v>
      </c>
      <c r="AK70">
        <v>0</v>
      </c>
      <c r="AL70">
        <v>0</v>
      </c>
      <c r="AM70">
        <v>0</v>
      </c>
      <c r="AN70">
        <v>0</v>
      </c>
      <c r="AO70">
        <v>0</v>
      </c>
    </row>
    <row r="71" spans="1:41" ht="12.75" x14ac:dyDescent="0.2">
      <c r="A71" s="468">
        <v>64</v>
      </c>
      <c r="B71" s="473" t="s">
        <v>6</v>
      </c>
      <c r="C71" s="403" t="s">
        <v>897</v>
      </c>
      <c r="D71" s="474" t="s">
        <v>900</v>
      </c>
      <c r="E71" s="480" t="s">
        <v>5</v>
      </c>
      <c r="F71">
        <v>35127909</v>
      </c>
      <c r="G71">
        <v>0</v>
      </c>
      <c r="H71">
        <v>35127909</v>
      </c>
      <c r="I71">
        <v>-200000</v>
      </c>
      <c r="J71">
        <v>0</v>
      </c>
      <c r="K71">
        <v>-200000</v>
      </c>
      <c r="L71">
        <v>-463900</v>
      </c>
      <c r="M71">
        <v>0</v>
      </c>
      <c r="N71">
        <v>-463900</v>
      </c>
      <c r="O71">
        <v>34464009</v>
      </c>
      <c r="P71">
        <v>0</v>
      </c>
      <c r="Q71">
        <v>34464009</v>
      </c>
      <c r="R71">
        <v>0</v>
      </c>
      <c r="S71">
        <v>0</v>
      </c>
      <c r="T71">
        <v>0</v>
      </c>
      <c r="U71">
        <v>0</v>
      </c>
      <c r="V71">
        <v>0</v>
      </c>
      <c r="W71">
        <v>0</v>
      </c>
      <c r="X71">
        <v>0</v>
      </c>
      <c r="Y71">
        <v>0</v>
      </c>
      <c r="Z71">
        <v>0</v>
      </c>
      <c r="AA71">
        <v>0</v>
      </c>
      <c r="AB71">
        <v>0</v>
      </c>
      <c r="AC71">
        <v>0</v>
      </c>
      <c r="AD71">
        <v>0</v>
      </c>
      <c r="AE71">
        <v>0</v>
      </c>
      <c r="AF71">
        <v>0</v>
      </c>
      <c r="AG71">
        <v>0</v>
      </c>
      <c r="AH71">
        <v>0</v>
      </c>
      <c r="AI71">
        <v>0</v>
      </c>
      <c r="AJ71">
        <v>0</v>
      </c>
      <c r="AK71">
        <v>0</v>
      </c>
      <c r="AL71">
        <v>0</v>
      </c>
      <c r="AM71">
        <v>0</v>
      </c>
      <c r="AN71">
        <v>0</v>
      </c>
      <c r="AO71">
        <v>0</v>
      </c>
    </row>
    <row r="72" spans="1:41" ht="12.75" x14ac:dyDescent="0.2">
      <c r="A72" s="468">
        <v>65</v>
      </c>
      <c r="B72" s="473" t="s">
        <v>8</v>
      </c>
      <c r="C72" s="403" t="s">
        <v>529</v>
      </c>
      <c r="D72" s="474" t="s">
        <v>906</v>
      </c>
      <c r="E72" s="480" t="s">
        <v>7</v>
      </c>
      <c r="F72">
        <v>161538776</v>
      </c>
      <c r="G72">
        <v>764698</v>
      </c>
      <c r="H72">
        <v>162303474</v>
      </c>
      <c r="I72">
        <v>-2435000</v>
      </c>
      <c r="J72">
        <v>0</v>
      </c>
      <c r="K72">
        <v>-2435000</v>
      </c>
      <c r="L72">
        <v>-16447000</v>
      </c>
      <c r="M72">
        <v>0</v>
      </c>
      <c r="N72">
        <v>-16447000</v>
      </c>
      <c r="O72">
        <v>142656776</v>
      </c>
      <c r="P72">
        <v>764698</v>
      </c>
      <c r="Q72">
        <v>143421474</v>
      </c>
      <c r="R72">
        <v>1449994</v>
      </c>
      <c r="S72">
        <v>0</v>
      </c>
      <c r="T72">
        <v>1449994</v>
      </c>
      <c r="U72">
        <v>8497</v>
      </c>
      <c r="V72">
        <v>661124</v>
      </c>
      <c r="W72">
        <v>148239</v>
      </c>
      <c r="X72">
        <v>148239</v>
      </c>
      <c r="Y72">
        <v>0</v>
      </c>
      <c r="Z72">
        <v>230788</v>
      </c>
      <c r="AA72">
        <v>230788</v>
      </c>
      <c r="AB72">
        <v>0</v>
      </c>
      <c r="AC72">
        <v>0</v>
      </c>
      <c r="AD72">
        <v>0</v>
      </c>
      <c r="AE72">
        <v>0</v>
      </c>
      <c r="AF72">
        <v>0</v>
      </c>
      <c r="AG72">
        <v>0</v>
      </c>
      <c r="AH72">
        <v>0</v>
      </c>
      <c r="AI72">
        <v>0</v>
      </c>
      <c r="AJ72">
        <v>0</v>
      </c>
      <c r="AK72">
        <v>0</v>
      </c>
      <c r="AL72">
        <v>0</v>
      </c>
      <c r="AM72">
        <v>0</v>
      </c>
      <c r="AN72">
        <v>0</v>
      </c>
      <c r="AO72">
        <v>0</v>
      </c>
    </row>
    <row r="73" spans="1:41" ht="12.75" x14ac:dyDescent="0.2">
      <c r="A73" s="468">
        <v>66</v>
      </c>
      <c r="B73" s="473" t="s">
        <v>10</v>
      </c>
      <c r="C73" s="403" t="s">
        <v>897</v>
      </c>
      <c r="D73" s="474" t="s">
        <v>906</v>
      </c>
      <c r="E73" s="480" t="s">
        <v>9</v>
      </c>
      <c r="F73">
        <v>35204228</v>
      </c>
      <c r="G73">
        <v>0</v>
      </c>
      <c r="H73">
        <v>35204228</v>
      </c>
      <c r="I73">
        <v>-100000</v>
      </c>
      <c r="J73">
        <v>0</v>
      </c>
      <c r="K73">
        <v>-100000</v>
      </c>
      <c r="L73">
        <v>-1689803</v>
      </c>
      <c r="M73">
        <v>0</v>
      </c>
      <c r="N73">
        <v>-1689803</v>
      </c>
      <c r="O73">
        <v>33414425</v>
      </c>
      <c r="P73">
        <v>0</v>
      </c>
      <c r="Q73">
        <v>33414425</v>
      </c>
      <c r="R73">
        <v>135070</v>
      </c>
      <c r="S73">
        <v>0</v>
      </c>
      <c r="T73">
        <v>135070</v>
      </c>
      <c r="U73">
        <v>0</v>
      </c>
      <c r="V73">
        <v>0</v>
      </c>
      <c r="W73">
        <v>0</v>
      </c>
      <c r="X73">
        <v>0</v>
      </c>
      <c r="Y73">
        <v>0</v>
      </c>
      <c r="Z73">
        <v>0</v>
      </c>
      <c r="AA73">
        <v>0</v>
      </c>
      <c r="AB73">
        <v>0</v>
      </c>
      <c r="AC73">
        <v>0</v>
      </c>
      <c r="AD73">
        <v>0</v>
      </c>
      <c r="AE73">
        <v>0</v>
      </c>
      <c r="AF73">
        <v>0</v>
      </c>
      <c r="AG73">
        <v>0</v>
      </c>
      <c r="AH73">
        <v>0</v>
      </c>
      <c r="AI73">
        <v>0</v>
      </c>
      <c r="AJ73">
        <v>0</v>
      </c>
      <c r="AK73">
        <v>0</v>
      </c>
      <c r="AL73">
        <v>0</v>
      </c>
      <c r="AM73">
        <v>0</v>
      </c>
      <c r="AN73">
        <v>0</v>
      </c>
      <c r="AO73">
        <v>0</v>
      </c>
    </row>
    <row r="74" spans="1:41" ht="12.75" x14ac:dyDescent="0.2">
      <c r="A74" s="468">
        <v>67</v>
      </c>
      <c r="B74" s="473" t="s">
        <v>12</v>
      </c>
      <c r="C74" s="403" t="s">
        <v>904</v>
      </c>
      <c r="D74" s="474" t="s">
        <v>907</v>
      </c>
      <c r="E74" s="480" t="s">
        <v>11</v>
      </c>
      <c r="F74">
        <v>126045066</v>
      </c>
      <c r="G74">
        <v>0</v>
      </c>
      <c r="H74">
        <v>126045066</v>
      </c>
      <c r="I74">
        <v>-1260451</v>
      </c>
      <c r="J74">
        <v>0</v>
      </c>
      <c r="K74">
        <v>-1260451</v>
      </c>
      <c r="L74">
        <v>-5112758</v>
      </c>
      <c r="M74">
        <v>0</v>
      </c>
      <c r="N74">
        <v>-5112758</v>
      </c>
      <c r="O74">
        <v>119671857</v>
      </c>
      <c r="P74">
        <v>0</v>
      </c>
      <c r="Q74">
        <v>119671857</v>
      </c>
      <c r="R74">
        <v>0</v>
      </c>
      <c r="S74">
        <v>0</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row>
    <row r="75" spans="1:41" ht="12.75" x14ac:dyDescent="0.2">
      <c r="A75" s="468">
        <v>68</v>
      </c>
      <c r="B75" s="473" t="s">
        <v>14</v>
      </c>
      <c r="C75" s="403" t="s">
        <v>897</v>
      </c>
      <c r="D75" s="474" t="s">
        <v>905</v>
      </c>
      <c r="E75" s="480" t="s">
        <v>13</v>
      </c>
      <c r="F75">
        <v>18513040</v>
      </c>
      <c r="G75">
        <v>0</v>
      </c>
      <c r="H75">
        <v>18513040</v>
      </c>
      <c r="I75">
        <v>-100000</v>
      </c>
      <c r="J75">
        <v>0</v>
      </c>
      <c r="K75">
        <v>-100000</v>
      </c>
      <c r="L75">
        <v>-343400</v>
      </c>
      <c r="M75">
        <v>0</v>
      </c>
      <c r="N75">
        <v>-343400</v>
      </c>
      <c r="O75">
        <v>18069640</v>
      </c>
      <c r="P75">
        <v>0</v>
      </c>
      <c r="Q75">
        <v>18069640</v>
      </c>
      <c r="R75">
        <v>0</v>
      </c>
      <c r="S75">
        <v>0</v>
      </c>
      <c r="T75">
        <v>0</v>
      </c>
      <c r="U75">
        <v>0</v>
      </c>
      <c r="V75">
        <v>0</v>
      </c>
      <c r="W75">
        <v>0</v>
      </c>
      <c r="X75">
        <v>0</v>
      </c>
      <c r="Y75">
        <v>0</v>
      </c>
      <c r="Z75">
        <v>0</v>
      </c>
      <c r="AA75">
        <v>0</v>
      </c>
      <c r="AB75">
        <v>0</v>
      </c>
      <c r="AC75">
        <v>0</v>
      </c>
      <c r="AD75">
        <v>0</v>
      </c>
      <c r="AE75">
        <v>0</v>
      </c>
      <c r="AF75">
        <v>0</v>
      </c>
      <c r="AG75">
        <v>0</v>
      </c>
      <c r="AH75">
        <v>0</v>
      </c>
      <c r="AI75">
        <v>0</v>
      </c>
      <c r="AJ75">
        <v>0</v>
      </c>
      <c r="AK75">
        <v>0</v>
      </c>
      <c r="AL75">
        <v>0</v>
      </c>
      <c r="AM75">
        <v>0</v>
      </c>
      <c r="AN75">
        <v>0</v>
      </c>
      <c r="AO75">
        <v>0</v>
      </c>
    </row>
    <row r="76" spans="1:41" ht="12.75" x14ac:dyDescent="0.2">
      <c r="A76" s="468">
        <v>69</v>
      </c>
      <c r="B76" s="473" t="s">
        <v>16</v>
      </c>
      <c r="C76" s="403" t="s">
        <v>897</v>
      </c>
      <c r="D76" s="474" t="s">
        <v>898</v>
      </c>
      <c r="E76" s="480" t="s">
        <v>15</v>
      </c>
      <c r="F76">
        <v>126199287</v>
      </c>
      <c r="G76">
        <v>0</v>
      </c>
      <c r="H76">
        <v>126199287</v>
      </c>
      <c r="I76">
        <v>-1009590</v>
      </c>
      <c r="J76">
        <v>0</v>
      </c>
      <c r="K76">
        <v>-1009590</v>
      </c>
      <c r="L76">
        <v>-4571580</v>
      </c>
      <c r="M76">
        <v>0</v>
      </c>
      <c r="N76">
        <v>-4571580</v>
      </c>
      <c r="O76">
        <v>120618117</v>
      </c>
      <c r="P76">
        <v>0</v>
      </c>
      <c r="Q76">
        <v>120618117</v>
      </c>
      <c r="R76">
        <v>4660</v>
      </c>
      <c r="S76">
        <v>0</v>
      </c>
      <c r="T76">
        <v>4660</v>
      </c>
      <c r="U76">
        <v>0</v>
      </c>
      <c r="V76">
        <v>0</v>
      </c>
      <c r="W76">
        <v>0</v>
      </c>
      <c r="X76">
        <v>0</v>
      </c>
      <c r="Y76">
        <v>0</v>
      </c>
      <c r="Z76">
        <v>0</v>
      </c>
      <c r="AA76">
        <v>0</v>
      </c>
      <c r="AB76">
        <v>0</v>
      </c>
      <c r="AC76">
        <v>0</v>
      </c>
      <c r="AD76">
        <v>0</v>
      </c>
      <c r="AE76">
        <v>0</v>
      </c>
      <c r="AF76">
        <v>0</v>
      </c>
      <c r="AG76">
        <v>0</v>
      </c>
      <c r="AH76">
        <v>0</v>
      </c>
      <c r="AI76">
        <v>0</v>
      </c>
      <c r="AJ76">
        <v>0</v>
      </c>
      <c r="AK76">
        <v>0</v>
      </c>
      <c r="AL76">
        <v>0</v>
      </c>
      <c r="AM76">
        <v>0</v>
      </c>
      <c r="AN76">
        <v>0</v>
      </c>
      <c r="AO76">
        <v>0</v>
      </c>
    </row>
    <row r="77" spans="1:41" ht="12.75" x14ac:dyDescent="0.2">
      <c r="A77" s="468">
        <v>70</v>
      </c>
      <c r="B77" s="473" t="s">
        <v>18</v>
      </c>
      <c r="C77" s="403" t="s">
        <v>902</v>
      </c>
      <c r="D77" s="474" t="s">
        <v>903</v>
      </c>
      <c r="E77" s="480" t="s">
        <v>17</v>
      </c>
      <c r="F77">
        <v>126332713</v>
      </c>
      <c r="G77">
        <v>0</v>
      </c>
      <c r="H77">
        <v>126332713</v>
      </c>
      <c r="I77">
        <v>-3158772</v>
      </c>
      <c r="J77">
        <v>0</v>
      </c>
      <c r="K77">
        <v>-3158772</v>
      </c>
      <c r="L77">
        <v>-9500000</v>
      </c>
      <c r="M77">
        <v>0</v>
      </c>
      <c r="N77">
        <v>-9500000</v>
      </c>
      <c r="O77">
        <v>113673941</v>
      </c>
      <c r="P77">
        <v>0</v>
      </c>
      <c r="Q77">
        <v>113673941</v>
      </c>
      <c r="R77">
        <v>0</v>
      </c>
      <c r="S77">
        <v>0</v>
      </c>
      <c r="T77">
        <v>0</v>
      </c>
      <c r="U77">
        <v>0</v>
      </c>
      <c r="V77">
        <v>0</v>
      </c>
      <c r="W77">
        <v>0</v>
      </c>
      <c r="X77">
        <v>0</v>
      </c>
      <c r="Y77">
        <v>0</v>
      </c>
      <c r="Z77">
        <v>0</v>
      </c>
      <c r="AA77">
        <v>0</v>
      </c>
      <c r="AB77">
        <v>0</v>
      </c>
      <c r="AC77">
        <v>0</v>
      </c>
      <c r="AD77">
        <v>0</v>
      </c>
      <c r="AE77">
        <v>0</v>
      </c>
      <c r="AF77">
        <v>0</v>
      </c>
      <c r="AG77">
        <v>0</v>
      </c>
      <c r="AH77">
        <v>0</v>
      </c>
      <c r="AI77">
        <v>0</v>
      </c>
      <c r="AJ77">
        <v>0</v>
      </c>
      <c r="AK77">
        <v>0</v>
      </c>
      <c r="AL77">
        <v>0</v>
      </c>
      <c r="AM77">
        <v>0</v>
      </c>
      <c r="AN77">
        <v>0</v>
      </c>
      <c r="AO77">
        <v>0</v>
      </c>
    </row>
    <row r="78" spans="1:41" ht="12.75" x14ac:dyDescent="0.2">
      <c r="A78" s="468">
        <v>71</v>
      </c>
      <c r="B78" s="473" t="s">
        <v>21</v>
      </c>
      <c r="C78" s="403" t="s">
        <v>897</v>
      </c>
      <c r="D78" s="474" t="s">
        <v>901</v>
      </c>
      <c r="E78" s="480" t="s">
        <v>19</v>
      </c>
      <c r="F78">
        <v>60701477</v>
      </c>
      <c r="G78">
        <v>56382</v>
      </c>
      <c r="H78">
        <v>60757859</v>
      </c>
      <c r="I78">
        <v>-760000</v>
      </c>
      <c r="J78">
        <v>0</v>
      </c>
      <c r="K78">
        <v>-760000</v>
      </c>
      <c r="L78">
        <v>-2235000</v>
      </c>
      <c r="M78">
        <v>0</v>
      </c>
      <c r="N78">
        <v>-2235000</v>
      </c>
      <c r="O78">
        <v>57706477</v>
      </c>
      <c r="P78">
        <v>56382</v>
      </c>
      <c r="Q78">
        <v>57762859</v>
      </c>
      <c r="R78">
        <v>0</v>
      </c>
      <c r="S78">
        <v>0</v>
      </c>
      <c r="T78">
        <v>0</v>
      </c>
      <c r="U78">
        <v>4701</v>
      </c>
      <c r="V78">
        <v>61083</v>
      </c>
      <c r="W78">
        <v>0</v>
      </c>
      <c r="X78">
        <v>0</v>
      </c>
      <c r="Y78">
        <v>0</v>
      </c>
      <c r="Z78">
        <v>0</v>
      </c>
      <c r="AA78">
        <v>0</v>
      </c>
      <c r="AB78">
        <v>0</v>
      </c>
      <c r="AC78">
        <v>0</v>
      </c>
      <c r="AD78">
        <v>0</v>
      </c>
      <c r="AE78">
        <v>0</v>
      </c>
      <c r="AF78">
        <v>0</v>
      </c>
      <c r="AG78">
        <v>0</v>
      </c>
      <c r="AH78">
        <v>0</v>
      </c>
      <c r="AI78">
        <v>0</v>
      </c>
      <c r="AJ78">
        <v>0</v>
      </c>
      <c r="AK78">
        <v>0</v>
      </c>
      <c r="AL78">
        <v>0</v>
      </c>
      <c r="AM78">
        <v>0</v>
      </c>
      <c r="AN78">
        <v>0</v>
      </c>
      <c r="AO78">
        <v>0</v>
      </c>
    </row>
    <row r="79" spans="1:41" ht="12.75" x14ac:dyDescent="0.2">
      <c r="A79" s="468">
        <v>72</v>
      </c>
      <c r="B79" s="473" t="s">
        <v>23</v>
      </c>
      <c r="C79" s="403" t="s">
        <v>529</v>
      </c>
      <c r="D79" s="474" t="s">
        <v>910</v>
      </c>
      <c r="E79" s="480" t="s">
        <v>555</v>
      </c>
      <c r="F79">
        <v>35424778</v>
      </c>
      <c r="G79">
        <v>266708</v>
      </c>
      <c r="H79">
        <v>35691486</v>
      </c>
      <c r="I79">
        <v>-400000</v>
      </c>
      <c r="J79">
        <v>-3000</v>
      </c>
      <c r="K79">
        <v>-403000</v>
      </c>
      <c r="L79">
        <v>-1642000</v>
      </c>
      <c r="M79">
        <v>-2000</v>
      </c>
      <c r="N79">
        <v>-1644000</v>
      </c>
      <c r="O79">
        <v>33382778</v>
      </c>
      <c r="P79">
        <v>261708</v>
      </c>
      <c r="Q79">
        <v>33644486</v>
      </c>
      <c r="R79">
        <v>0</v>
      </c>
      <c r="S79">
        <v>0</v>
      </c>
      <c r="T79">
        <v>0</v>
      </c>
      <c r="U79">
        <v>-12096</v>
      </c>
      <c r="V79">
        <v>28576</v>
      </c>
      <c r="W79">
        <v>221036</v>
      </c>
      <c r="X79">
        <v>221036</v>
      </c>
      <c r="Y79">
        <v>0</v>
      </c>
      <c r="Z79">
        <v>0</v>
      </c>
      <c r="AA79">
        <v>0</v>
      </c>
      <c r="AB79">
        <v>0</v>
      </c>
      <c r="AC79">
        <v>16520</v>
      </c>
      <c r="AD79">
        <v>16520</v>
      </c>
      <c r="AE79">
        <v>0</v>
      </c>
      <c r="AF79">
        <v>0</v>
      </c>
      <c r="AG79">
        <v>0</v>
      </c>
      <c r="AH79">
        <v>0</v>
      </c>
      <c r="AI79">
        <v>0</v>
      </c>
      <c r="AJ79">
        <v>0</v>
      </c>
      <c r="AK79">
        <v>0</v>
      </c>
      <c r="AL79">
        <v>0</v>
      </c>
      <c r="AM79">
        <v>0</v>
      </c>
      <c r="AN79">
        <v>16520</v>
      </c>
      <c r="AO79">
        <v>16520</v>
      </c>
    </row>
    <row r="80" spans="1:41" ht="12.75" x14ac:dyDescent="0.2">
      <c r="A80" s="468">
        <v>73</v>
      </c>
      <c r="B80" s="473" t="s">
        <v>25</v>
      </c>
      <c r="C80" s="403" t="s">
        <v>897</v>
      </c>
      <c r="D80" s="474" t="s">
        <v>898</v>
      </c>
      <c r="E80" s="480" t="s">
        <v>24</v>
      </c>
      <c r="F80">
        <v>90842062</v>
      </c>
      <c r="G80">
        <v>0</v>
      </c>
      <c r="H80">
        <v>90842062</v>
      </c>
      <c r="I80">
        <v>-600000</v>
      </c>
      <c r="J80">
        <v>0</v>
      </c>
      <c r="K80">
        <v>-600000</v>
      </c>
      <c r="L80">
        <v>-6413000</v>
      </c>
      <c r="M80">
        <v>0</v>
      </c>
      <c r="N80">
        <v>-6413000</v>
      </c>
      <c r="O80">
        <v>83829062</v>
      </c>
      <c r="P80">
        <v>0</v>
      </c>
      <c r="Q80">
        <v>83829062</v>
      </c>
      <c r="R80">
        <v>0</v>
      </c>
      <c r="S80">
        <v>0</v>
      </c>
      <c r="T80">
        <v>0</v>
      </c>
      <c r="U80">
        <v>0</v>
      </c>
      <c r="V80">
        <v>0</v>
      </c>
      <c r="W80">
        <v>0</v>
      </c>
      <c r="X80">
        <v>0</v>
      </c>
      <c r="Y80">
        <v>0</v>
      </c>
      <c r="Z80">
        <v>0</v>
      </c>
      <c r="AA80">
        <v>0</v>
      </c>
      <c r="AB80">
        <v>0</v>
      </c>
      <c r="AC80">
        <v>0</v>
      </c>
      <c r="AD80">
        <v>0</v>
      </c>
      <c r="AE80">
        <v>0</v>
      </c>
      <c r="AF80">
        <v>0</v>
      </c>
      <c r="AG80">
        <v>0</v>
      </c>
      <c r="AH80">
        <v>0</v>
      </c>
      <c r="AI80">
        <v>0</v>
      </c>
      <c r="AJ80">
        <v>0</v>
      </c>
      <c r="AK80">
        <v>0</v>
      </c>
      <c r="AL80">
        <v>0</v>
      </c>
      <c r="AM80">
        <v>0</v>
      </c>
      <c r="AN80">
        <v>0</v>
      </c>
      <c r="AO80">
        <v>0</v>
      </c>
    </row>
    <row r="81" spans="1:41" ht="12.75" x14ac:dyDescent="0.2">
      <c r="A81" s="468">
        <v>74</v>
      </c>
      <c r="B81" s="473" t="s">
        <v>27</v>
      </c>
      <c r="C81" s="403" t="s">
        <v>897</v>
      </c>
      <c r="D81" s="474" t="s">
        <v>900</v>
      </c>
      <c r="E81" s="480" t="s">
        <v>26</v>
      </c>
      <c r="F81">
        <v>46314744</v>
      </c>
      <c r="G81">
        <v>0</v>
      </c>
      <c r="H81">
        <v>46314744</v>
      </c>
      <c r="I81">
        <v>-347361</v>
      </c>
      <c r="J81">
        <v>0</v>
      </c>
      <c r="K81">
        <v>-347361</v>
      </c>
      <c r="L81">
        <v>0</v>
      </c>
      <c r="M81">
        <v>0</v>
      </c>
      <c r="N81">
        <v>0</v>
      </c>
      <c r="O81">
        <v>45967383</v>
      </c>
      <c r="P81">
        <v>0</v>
      </c>
      <c r="Q81">
        <v>45967383</v>
      </c>
      <c r="R81">
        <v>799514.1399999999</v>
      </c>
      <c r="S81">
        <v>0</v>
      </c>
      <c r="T81">
        <v>799514.1399999999</v>
      </c>
      <c r="U81">
        <v>0</v>
      </c>
      <c r="V81">
        <v>0</v>
      </c>
      <c r="W81">
        <v>0</v>
      </c>
      <c r="X81">
        <v>0</v>
      </c>
      <c r="Y81">
        <v>0</v>
      </c>
      <c r="Z81">
        <v>0</v>
      </c>
      <c r="AA81">
        <v>0</v>
      </c>
      <c r="AB81">
        <v>0</v>
      </c>
      <c r="AC81">
        <v>0</v>
      </c>
      <c r="AD81">
        <v>0</v>
      </c>
      <c r="AE81">
        <v>0</v>
      </c>
      <c r="AF81">
        <v>0</v>
      </c>
      <c r="AG81">
        <v>0</v>
      </c>
      <c r="AH81">
        <v>0</v>
      </c>
      <c r="AI81">
        <v>0</v>
      </c>
      <c r="AJ81">
        <v>0</v>
      </c>
      <c r="AK81">
        <v>0</v>
      </c>
      <c r="AL81">
        <v>0</v>
      </c>
      <c r="AM81">
        <v>0</v>
      </c>
      <c r="AN81">
        <v>0</v>
      </c>
      <c r="AO81">
        <v>0</v>
      </c>
    </row>
    <row r="82" spans="1:41" ht="12.75" x14ac:dyDescent="0.2">
      <c r="A82" s="468">
        <v>75</v>
      </c>
      <c r="B82" s="473" t="s">
        <v>29</v>
      </c>
      <c r="C82" s="403" t="s">
        <v>529</v>
      </c>
      <c r="D82" s="474" t="s">
        <v>900</v>
      </c>
      <c r="E82" s="480" t="s">
        <v>548</v>
      </c>
      <c r="F82">
        <v>94135119</v>
      </c>
      <c r="G82">
        <v>145000</v>
      </c>
      <c r="H82">
        <v>94280119</v>
      </c>
      <c r="I82">
        <v>-1788567</v>
      </c>
      <c r="J82">
        <v>-2900</v>
      </c>
      <c r="K82">
        <v>-1791467</v>
      </c>
      <c r="L82">
        <v>-3294729</v>
      </c>
      <c r="M82">
        <v>-5075</v>
      </c>
      <c r="N82">
        <v>-3299804</v>
      </c>
      <c r="O82">
        <v>89051823</v>
      </c>
      <c r="P82">
        <v>137025</v>
      </c>
      <c r="Q82">
        <v>89188848</v>
      </c>
      <c r="R82">
        <v>740000</v>
      </c>
      <c r="S82">
        <v>0</v>
      </c>
      <c r="T82">
        <v>740000</v>
      </c>
      <c r="U82">
        <v>0</v>
      </c>
      <c r="V82">
        <v>0</v>
      </c>
      <c r="W82">
        <v>137025</v>
      </c>
      <c r="X82">
        <v>137025</v>
      </c>
      <c r="Y82">
        <v>0</v>
      </c>
      <c r="Z82">
        <v>0</v>
      </c>
      <c r="AA82">
        <v>0</v>
      </c>
      <c r="AB82">
        <v>0</v>
      </c>
      <c r="AC82">
        <v>0</v>
      </c>
      <c r="AD82">
        <v>0</v>
      </c>
      <c r="AE82">
        <v>0</v>
      </c>
      <c r="AF82">
        <v>0</v>
      </c>
      <c r="AG82">
        <v>0</v>
      </c>
      <c r="AH82">
        <v>0</v>
      </c>
      <c r="AI82">
        <v>0</v>
      </c>
      <c r="AJ82">
        <v>0</v>
      </c>
      <c r="AK82">
        <v>0</v>
      </c>
      <c r="AL82">
        <v>0</v>
      </c>
      <c r="AM82">
        <v>0</v>
      </c>
      <c r="AN82">
        <v>0</v>
      </c>
      <c r="AO82">
        <v>0</v>
      </c>
    </row>
    <row r="83" spans="1:41" ht="12.75" x14ac:dyDescent="0.2">
      <c r="A83" s="468">
        <v>76</v>
      </c>
      <c r="B83" s="473" t="s">
        <v>31</v>
      </c>
      <c r="C83" s="403" t="s">
        <v>897</v>
      </c>
      <c r="D83" s="474" t="s">
        <v>900</v>
      </c>
      <c r="E83" s="480" t="s">
        <v>30</v>
      </c>
      <c r="F83">
        <v>18977691</v>
      </c>
      <c r="G83">
        <v>0</v>
      </c>
      <c r="H83">
        <v>18977691</v>
      </c>
      <c r="I83">
        <v>-341598</v>
      </c>
      <c r="J83">
        <v>0</v>
      </c>
      <c r="K83">
        <v>-341598</v>
      </c>
      <c r="L83">
        <v>-931805</v>
      </c>
      <c r="M83">
        <v>0</v>
      </c>
      <c r="N83">
        <v>-931805</v>
      </c>
      <c r="O83">
        <v>17704288</v>
      </c>
      <c r="P83">
        <v>0</v>
      </c>
      <c r="Q83">
        <v>17704288</v>
      </c>
      <c r="R83">
        <v>166647</v>
      </c>
      <c r="S83">
        <v>0</v>
      </c>
      <c r="T83">
        <v>166647</v>
      </c>
      <c r="U83">
        <v>0</v>
      </c>
      <c r="V83">
        <v>0</v>
      </c>
      <c r="W83">
        <v>0</v>
      </c>
      <c r="X83">
        <v>0</v>
      </c>
      <c r="Y83">
        <v>0</v>
      </c>
      <c r="Z83">
        <v>0</v>
      </c>
      <c r="AA83">
        <v>0</v>
      </c>
      <c r="AB83">
        <v>0</v>
      </c>
      <c r="AC83">
        <v>0</v>
      </c>
      <c r="AD83">
        <v>0</v>
      </c>
      <c r="AE83">
        <v>0</v>
      </c>
      <c r="AF83">
        <v>0</v>
      </c>
      <c r="AG83">
        <v>0</v>
      </c>
      <c r="AH83">
        <v>0</v>
      </c>
      <c r="AI83">
        <v>0</v>
      </c>
      <c r="AJ83">
        <v>0</v>
      </c>
      <c r="AK83">
        <v>0</v>
      </c>
      <c r="AL83">
        <v>0</v>
      </c>
      <c r="AM83">
        <v>0</v>
      </c>
      <c r="AN83">
        <v>0</v>
      </c>
      <c r="AO83">
        <v>0</v>
      </c>
    </row>
    <row r="84" spans="1:41" ht="12.75" x14ac:dyDescent="0.2">
      <c r="A84" s="468">
        <v>77</v>
      </c>
      <c r="B84" s="473" t="s">
        <v>33</v>
      </c>
      <c r="C84" s="403" t="s">
        <v>904</v>
      </c>
      <c r="D84" s="474" t="s">
        <v>905</v>
      </c>
      <c r="E84" s="480" t="s">
        <v>32</v>
      </c>
      <c r="F84">
        <v>100829653</v>
      </c>
      <c r="G84">
        <v>0</v>
      </c>
      <c r="H84">
        <v>100829653</v>
      </c>
      <c r="I84">
        <v>-1472117</v>
      </c>
      <c r="J84">
        <v>0</v>
      </c>
      <c r="K84">
        <v>-1472117</v>
      </c>
      <c r="L84">
        <v>-3969288</v>
      </c>
      <c r="M84">
        <v>0</v>
      </c>
      <c r="N84">
        <v>-3969288</v>
      </c>
      <c r="O84">
        <v>95388248</v>
      </c>
      <c r="P84">
        <v>0</v>
      </c>
      <c r="Q84">
        <v>95388248</v>
      </c>
      <c r="R84">
        <v>171341</v>
      </c>
      <c r="S84">
        <v>0</v>
      </c>
      <c r="T84">
        <v>171341</v>
      </c>
      <c r="U84">
        <v>0</v>
      </c>
      <c r="V84">
        <v>0</v>
      </c>
      <c r="W84">
        <v>0</v>
      </c>
      <c r="X84">
        <v>0</v>
      </c>
      <c r="Y84">
        <v>0</v>
      </c>
      <c r="Z84">
        <v>0</v>
      </c>
      <c r="AA84">
        <v>0</v>
      </c>
      <c r="AB84">
        <v>0</v>
      </c>
      <c r="AC84">
        <v>0</v>
      </c>
      <c r="AD84">
        <v>0</v>
      </c>
      <c r="AE84">
        <v>0</v>
      </c>
      <c r="AF84">
        <v>0</v>
      </c>
      <c r="AG84">
        <v>0</v>
      </c>
      <c r="AH84">
        <v>0</v>
      </c>
      <c r="AI84">
        <v>0</v>
      </c>
      <c r="AJ84">
        <v>0</v>
      </c>
      <c r="AK84">
        <v>0</v>
      </c>
      <c r="AL84">
        <v>0</v>
      </c>
      <c r="AM84">
        <v>0</v>
      </c>
      <c r="AN84">
        <v>0</v>
      </c>
      <c r="AO84">
        <v>0</v>
      </c>
    </row>
    <row r="85" spans="1:41" ht="12.75" x14ac:dyDescent="0.2">
      <c r="A85" s="468">
        <v>78</v>
      </c>
      <c r="B85" s="473" t="s">
        <v>44</v>
      </c>
      <c r="C85" s="403" t="s">
        <v>897</v>
      </c>
      <c r="D85" s="474" t="s">
        <v>898</v>
      </c>
      <c r="E85" s="480" t="s">
        <v>43</v>
      </c>
      <c r="F85">
        <v>37469585</v>
      </c>
      <c r="G85">
        <v>0</v>
      </c>
      <c r="H85">
        <v>37469585</v>
      </c>
      <c r="I85">
        <v>-550000</v>
      </c>
      <c r="J85">
        <v>0</v>
      </c>
      <c r="K85">
        <v>-550000</v>
      </c>
      <c r="L85">
        <v>-3059000</v>
      </c>
      <c r="M85">
        <v>0</v>
      </c>
      <c r="N85">
        <v>-3059000</v>
      </c>
      <c r="O85">
        <v>33860585</v>
      </c>
      <c r="P85">
        <v>0</v>
      </c>
      <c r="Q85">
        <v>33860585</v>
      </c>
      <c r="R85">
        <v>39656</v>
      </c>
      <c r="S85">
        <v>0</v>
      </c>
      <c r="T85">
        <v>39656</v>
      </c>
      <c r="U85">
        <v>0</v>
      </c>
      <c r="V85">
        <v>0</v>
      </c>
      <c r="W85">
        <v>0</v>
      </c>
      <c r="X85">
        <v>0</v>
      </c>
      <c r="Y85">
        <v>0</v>
      </c>
      <c r="Z85">
        <v>0</v>
      </c>
      <c r="AA85">
        <v>0</v>
      </c>
      <c r="AB85">
        <v>1327000</v>
      </c>
      <c r="AC85">
        <v>0</v>
      </c>
      <c r="AD85">
        <v>1327000</v>
      </c>
      <c r="AE85">
        <v>0</v>
      </c>
      <c r="AF85">
        <v>0</v>
      </c>
      <c r="AG85">
        <v>0</v>
      </c>
      <c r="AH85">
        <v>0</v>
      </c>
      <c r="AI85">
        <v>0</v>
      </c>
      <c r="AJ85">
        <v>0</v>
      </c>
      <c r="AK85">
        <v>0</v>
      </c>
      <c r="AL85">
        <v>0</v>
      </c>
      <c r="AM85">
        <v>1327000</v>
      </c>
      <c r="AN85">
        <v>0</v>
      </c>
      <c r="AO85">
        <v>1327000</v>
      </c>
    </row>
    <row r="86" spans="1:41" ht="12.75" x14ac:dyDescent="0.2">
      <c r="A86" s="468">
        <v>79</v>
      </c>
      <c r="B86" s="473" t="s">
        <v>46</v>
      </c>
      <c r="C86" s="403" t="s">
        <v>904</v>
      </c>
      <c r="D86" s="474" t="s">
        <v>907</v>
      </c>
      <c r="E86" s="480" t="s">
        <v>45</v>
      </c>
      <c r="F86">
        <v>94616398</v>
      </c>
      <c r="G86">
        <v>123247</v>
      </c>
      <c r="H86">
        <v>94739645</v>
      </c>
      <c r="I86">
        <v>-1000000</v>
      </c>
      <c r="J86">
        <v>0</v>
      </c>
      <c r="K86">
        <v>-1000000</v>
      </c>
      <c r="L86">
        <v>-4300000</v>
      </c>
      <c r="M86">
        <v>0</v>
      </c>
      <c r="N86">
        <v>-4300000</v>
      </c>
      <c r="O86">
        <v>89316398</v>
      </c>
      <c r="P86">
        <v>123247</v>
      </c>
      <c r="Q86">
        <v>89439645</v>
      </c>
      <c r="R86">
        <v>0</v>
      </c>
      <c r="S86">
        <v>0</v>
      </c>
      <c r="T86">
        <v>0</v>
      </c>
      <c r="U86">
        <v>-2338</v>
      </c>
      <c r="V86">
        <v>143334</v>
      </c>
      <c r="W86">
        <v>0</v>
      </c>
      <c r="X86">
        <v>0</v>
      </c>
      <c r="Y86">
        <v>224407</v>
      </c>
      <c r="Z86">
        <v>0</v>
      </c>
      <c r="AA86">
        <v>224407</v>
      </c>
      <c r="AB86">
        <v>0</v>
      </c>
      <c r="AC86">
        <v>0</v>
      </c>
      <c r="AD86">
        <v>0</v>
      </c>
      <c r="AE86">
        <v>0</v>
      </c>
      <c r="AF86">
        <v>0</v>
      </c>
      <c r="AG86">
        <v>0</v>
      </c>
      <c r="AH86">
        <v>0</v>
      </c>
      <c r="AI86">
        <v>0</v>
      </c>
      <c r="AJ86">
        <v>0</v>
      </c>
      <c r="AK86">
        <v>0</v>
      </c>
      <c r="AL86">
        <v>0</v>
      </c>
      <c r="AM86">
        <v>0</v>
      </c>
      <c r="AN86">
        <v>0</v>
      </c>
      <c r="AO86">
        <v>0</v>
      </c>
    </row>
    <row r="87" spans="1:41" ht="12.75" x14ac:dyDescent="0.2">
      <c r="A87" s="468">
        <v>80</v>
      </c>
      <c r="B87" s="473" t="s">
        <v>48</v>
      </c>
      <c r="C87" s="403" t="s">
        <v>529</v>
      </c>
      <c r="D87" s="474" t="s">
        <v>910</v>
      </c>
      <c r="E87" s="480" t="s">
        <v>47</v>
      </c>
      <c r="F87">
        <v>112990909</v>
      </c>
      <c r="G87">
        <v>0</v>
      </c>
      <c r="H87">
        <v>112990909</v>
      </c>
      <c r="I87">
        <v>-1694864</v>
      </c>
      <c r="J87">
        <v>0</v>
      </c>
      <c r="K87">
        <v>-1694864</v>
      </c>
      <c r="L87">
        <v>-6502126</v>
      </c>
      <c r="M87">
        <v>0</v>
      </c>
      <c r="N87">
        <v>-6502126</v>
      </c>
      <c r="O87">
        <v>104793919</v>
      </c>
      <c r="P87">
        <v>0</v>
      </c>
      <c r="Q87">
        <v>104793919</v>
      </c>
      <c r="R87">
        <v>86069</v>
      </c>
      <c r="S87">
        <v>0</v>
      </c>
      <c r="T87">
        <v>86069</v>
      </c>
      <c r="U87">
        <v>0</v>
      </c>
      <c r="V87">
        <v>0</v>
      </c>
      <c r="W87">
        <v>0</v>
      </c>
      <c r="X87">
        <v>0</v>
      </c>
      <c r="Y87">
        <v>0</v>
      </c>
      <c r="Z87">
        <v>0</v>
      </c>
      <c r="AA87">
        <v>0</v>
      </c>
      <c r="AB87">
        <v>0</v>
      </c>
      <c r="AC87">
        <v>0</v>
      </c>
      <c r="AD87">
        <v>0</v>
      </c>
      <c r="AE87">
        <v>0</v>
      </c>
      <c r="AF87">
        <v>0</v>
      </c>
      <c r="AG87">
        <v>0</v>
      </c>
      <c r="AH87">
        <v>0</v>
      </c>
      <c r="AI87">
        <v>0</v>
      </c>
      <c r="AJ87">
        <v>0</v>
      </c>
      <c r="AK87">
        <v>0</v>
      </c>
      <c r="AL87">
        <v>0</v>
      </c>
      <c r="AM87">
        <v>0</v>
      </c>
      <c r="AN87">
        <v>0</v>
      </c>
      <c r="AO87">
        <v>0</v>
      </c>
    </row>
    <row r="88" spans="1:41" ht="12.75" x14ac:dyDescent="0.2">
      <c r="A88" s="468">
        <v>81</v>
      </c>
      <c r="B88" s="473" t="s">
        <v>50</v>
      </c>
      <c r="C88" s="403" t="s">
        <v>902</v>
      </c>
      <c r="D88" s="474" t="s">
        <v>903</v>
      </c>
      <c r="E88" s="480" t="s">
        <v>49</v>
      </c>
      <c r="F88">
        <v>159224947</v>
      </c>
      <c r="G88">
        <v>0</v>
      </c>
      <c r="H88">
        <v>159224947</v>
      </c>
      <c r="I88">
        <v>-6356447</v>
      </c>
      <c r="J88">
        <v>0</v>
      </c>
      <c r="K88">
        <v>-6356447</v>
      </c>
      <c r="L88">
        <v>-7618653</v>
      </c>
      <c r="M88">
        <v>0</v>
      </c>
      <c r="N88">
        <v>-7618653</v>
      </c>
      <c r="O88">
        <v>145249847</v>
      </c>
      <c r="P88">
        <v>0</v>
      </c>
      <c r="Q88">
        <v>145249847</v>
      </c>
      <c r="R88">
        <v>0</v>
      </c>
      <c r="S88">
        <v>0</v>
      </c>
      <c r="T88">
        <v>0</v>
      </c>
      <c r="U88">
        <v>0</v>
      </c>
      <c r="V88">
        <v>0</v>
      </c>
      <c r="W88">
        <v>0</v>
      </c>
      <c r="X88">
        <v>0</v>
      </c>
      <c r="Y88">
        <v>0</v>
      </c>
      <c r="Z88">
        <v>0</v>
      </c>
      <c r="AA88">
        <v>0</v>
      </c>
      <c r="AB88">
        <v>0</v>
      </c>
      <c r="AC88">
        <v>0</v>
      </c>
      <c r="AD88">
        <v>0</v>
      </c>
      <c r="AE88">
        <v>0</v>
      </c>
      <c r="AF88">
        <v>0</v>
      </c>
      <c r="AG88">
        <v>0</v>
      </c>
      <c r="AH88">
        <v>0</v>
      </c>
      <c r="AI88">
        <v>0</v>
      </c>
      <c r="AJ88">
        <v>0</v>
      </c>
      <c r="AK88">
        <v>0</v>
      </c>
      <c r="AL88">
        <v>0</v>
      </c>
      <c r="AM88">
        <v>0</v>
      </c>
      <c r="AN88">
        <v>0</v>
      </c>
      <c r="AO88">
        <v>0</v>
      </c>
    </row>
    <row r="89" spans="1:41" ht="12.75" x14ac:dyDescent="0.2">
      <c r="A89" s="468">
        <v>82</v>
      </c>
      <c r="B89" s="473" t="s">
        <v>52</v>
      </c>
      <c r="C89" s="403" t="s">
        <v>897</v>
      </c>
      <c r="D89" s="474" t="s">
        <v>901</v>
      </c>
      <c r="E89" s="480" t="s">
        <v>51</v>
      </c>
      <c r="F89">
        <v>20175076</v>
      </c>
      <c r="G89">
        <v>0</v>
      </c>
      <c r="H89">
        <v>20175076</v>
      </c>
      <c r="I89">
        <v>-101331</v>
      </c>
      <c r="J89">
        <v>0</v>
      </c>
      <c r="K89">
        <v>-101331</v>
      </c>
      <c r="L89">
        <v>-1001589</v>
      </c>
      <c r="M89">
        <v>0</v>
      </c>
      <c r="N89">
        <v>-1001589</v>
      </c>
      <c r="O89">
        <v>19072156</v>
      </c>
      <c r="P89">
        <v>0</v>
      </c>
      <c r="Q89">
        <v>19072156</v>
      </c>
      <c r="R89">
        <v>348576</v>
      </c>
      <c r="S89">
        <v>0</v>
      </c>
      <c r="T89">
        <v>348576</v>
      </c>
      <c r="U89">
        <v>0</v>
      </c>
      <c r="V89">
        <v>0</v>
      </c>
      <c r="W89">
        <v>0</v>
      </c>
      <c r="X89">
        <v>0</v>
      </c>
      <c r="Y89">
        <v>0</v>
      </c>
      <c r="Z89">
        <v>0</v>
      </c>
      <c r="AA89">
        <v>0</v>
      </c>
      <c r="AB89">
        <v>0</v>
      </c>
      <c r="AC89">
        <v>0</v>
      </c>
      <c r="AD89">
        <v>0</v>
      </c>
      <c r="AE89">
        <v>21041410</v>
      </c>
      <c r="AF89">
        <v>21041410</v>
      </c>
      <c r="AG89">
        <v>20452573.084395654</v>
      </c>
      <c r="AH89">
        <v>20452573.084395654</v>
      </c>
      <c r="AI89">
        <v>294418.45780217275</v>
      </c>
      <c r="AJ89">
        <v>294418.45780217275</v>
      </c>
      <c r="AK89">
        <v>0</v>
      </c>
      <c r="AL89">
        <v>0</v>
      </c>
      <c r="AM89">
        <v>294418.45780217275</v>
      </c>
      <c r="AN89">
        <v>0</v>
      </c>
      <c r="AO89">
        <v>294418.45780217275</v>
      </c>
    </row>
    <row r="90" spans="1:41" ht="12.75" x14ac:dyDescent="0.2">
      <c r="A90" s="468">
        <v>83</v>
      </c>
      <c r="B90" s="473" t="s">
        <v>54</v>
      </c>
      <c r="C90" s="403" t="s">
        <v>897</v>
      </c>
      <c r="D90" s="474" t="s">
        <v>906</v>
      </c>
      <c r="E90" s="480" t="s">
        <v>53</v>
      </c>
      <c r="F90">
        <v>34358109</v>
      </c>
      <c r="G90">
        <v>633221</v>
      </c>
      <c r="H90">
        <v>34991330</v>
      </c>
      <c r="I90">
        <v>-100000</v>
      </c>
      <c r="J90">
        <v>0</v>
      </c>
      <c r="K90">
        <v>-100000</v>
      </c>
      <c r="L90">
        <v>-109058</v>
      </c>
      <c r="M90">
        <v>0</v>
      </c>
      <c r="N90">
        <v>-109058</v>
      </c>
      <c r="O90">
        <v>34149051</v>
      </c>
      <c r="P90">
        <v>633221</v>
      </c>
      <c r="Q90">
        <v>34782272</v>
      </c>
      <c r="R90">
        <v>199062</v>
      </c>
      <c r="S90">
        <v>0</v>
      </c>
      <c r="T90">
        <v>199062</v>
      </c>
      <c r="U90">
        <v>-11413</v>
      </c>
      <c r="V90">
        <v>638942</v>
      </c>
      <c r="W90">
        <v>0</v>
      </c>
      <c r="X90">
        <v>0</v>
      </c>
      <c r="Y90">
        <v>0</v>
      </c>
      <c r="Z90">
        <v>0</v>
      </c>
      <c r="AA90">
        <v>0</v>
      </c>
      <c r="AB90">
        <v>0</v>
      </c>
      <c r="AC90">
        <v>136305</v>
      </c>
      <c r="AD90">
        <v>136305</v>
      </c>
      <c r="AE90">
        <v>0</v>
      </c>
      <c r="AF90">
        <v>0</v>
      </c>
      <c r="AG90">
        <v>0</v>
      </c>
      <c r="AH90">
        <v>0</v>
      </c>
      <c r="AI90">
        <v>0</v>
      </c>
      <c r="AJ90">
        <v>0</v>
      </c>
      <c r="AK90">
        <v>0</v>
      </c>
      <c r="AL90">
        <v>0</v>
      </c>
      <c r="AM90">
        <v>0</v>
      </c>
      <c r="AN90">
        <v>136305</v>
      </c>
      <c r="AO90">
        <v>136305</v>
      </c>
    </row>
    <row r="91" spans="1:41" ht="12.75" x14ac:dyDescent="0.2">
      <c r="A91" s="468">
        <v>84</v>
      </c>
      <c r="B91" s="473" t="s">
        <v>56</v>
      </c>
      <c r="C91" s="403" t="s">
        <v>897</v>
      </c>
      <c r="D91" s="474" t="s">
        <v>906</v>
      </c>
      <c r="E91" s="480" t="s">
        <v>55</v>
      </c>
      <c r="F91">
        <v>22986192</v>
      </c>
      <c r="G91">
        <v>0</v>
      </c>
      <c r="H91">
        <v>22986192</v>
      </c>
      <c r="I91">
        <v>-20000</v>
      </c>
      <c r="J91">
        <v>0</v>
      </c>
      <c r="K91">
        <v>-20000</v>
      </c>
      <c r="L91">
        <v>-578403</v>
      </c>
      <c r="M91">
        <v>0</v>
      </c>
      <c r="N91">
        <v>-578403</v>
      </c>
      <c r="O91">
        <v>22387789</v>
      </c>
      <c r="P91">
        <v>0</v>
      </c>
      <c r="Q91">
        <v>22387789</v>
      </c>
      <c r="R91">
        <v>202519</v>
      </c>
      <c r="S91">
        <v>0</v>
      </c>
      <c r="T91">
        <v>202519</v>
      </c>
      <c r="U91">
        <v>0</v>
      </c>
      <c r="V91">
        <v>0</v>
      </c>
      <c r="W91">
        <v>0</v>
      </c>
      <c r="X91">
        <v>0</v>
      </c>
      <c r="Y91">
        <v>0</v>
      </c>
      <c r="Z91">
        <v>0</v>
      </c>
      <c r="AA91">
        <v>0</v>
      </c>
      <c r="AB91">
        <v>0</v>
      </c>
      <c r="AC91">
        <v>0</v>
      </c>
      <c r="AD91">
        <v>0</v>
      </c>
      <c r="AE91">
        <v>0</v>
      </c>
      <c r="AF91">
        <v>0</v>
      </c>
      <c r="AG91">
        <v>0</v>
      </c>
      <c r="AH91">
        <v>0</v>
      </c>
      <c r="AI91">
        <v>0</v>
      </c>
      <c r="AJ91">
        <v>0</v>
      </c>
      <c r="AK91">
        <v>0</v>
      </c>
      <c r="AL91">
        <v>0</v>
      </c>
      <c r="AM91">
        <v>0</v>
      </c>
      <c r="AN91">
        <v>0</v>
      </c>
      <c r="AO91">
        <v>0</v>
      </c>
    </row>
    <row r="92" spans="1:41" ht="12.75" x14ac:dyDescent="0.2">
      <c r="A92" s="468">
        <v>85</v>
      </c>
      <c r="B92" s="473" t="s">
        <v>58</v>
      </c>
      <c r="C92" s="403" t="s">
        <v>897</v>
      </c>
      <c r="D92" s="474" t="s">
        <v>898</v>
      </c>
      <c r="E92" s="480" t="s">
        <v>57</v>
      </c>
      <c r="F92">
        <v>31613611.919999998</v>
      </c>
      <c r="G92">
        <v>29680</v>
      </c>
      <c r="H92">
        <v>31643291.919999998</v>
      </c>
      <c r="I92">
        <v>-50000</v>
      </c>
      <c r="J92">
        <v>0</v>
      </c>
      <c r="K92">
        <v>-50000</v>
      </c>
      <c r="L92">
        <v>-150000</v>
      </c>
      <c r="M92">
        <v>0</v>
      </c>
      <c r="N92">
        <v>-150000</v>
      </c>
      <c r="O92">
        <v>31413611.919999998</v>
      </c>
      <c r="P92">
        <v>29680</v>
      </c>
      <c r="Q92">
        <v>31443291.919999998</v>
      </c>
      <c r="R92">
        <v>0</v>
      </c>
      <c r="S92">
        <v>0</v>
      </c>
      <c r="T92">
        <v>0</v>
      </c>
      <c r="U92">
        <v>0</v>
      </c>
      <c r="V92">
        <v>0</v>
      </c>
      <c r="W92">
        <v>29680</v>
      </c>
      <c r="X92">
        <v>29680</v>
      </c>
      <c r="Y92">
        <v>0</v>
      </c>
      <c r="Z92">
        <v>0</v>
      </c>
      <c r="AA92">
        <v>0</v>
      </c>
      <c r="AB92">
        <v>0</v>
      </c>
      <c r="AC92">
        <v>0</v>
      </c>
      <c r="AD92">
        <v>0</v>
      </c>
      <c r="AE92">
        <v>0</v>
      </c>
      <c r="AF92">
        <v>0</v>
      </c>
      <c r="AG92">
        <v>0</v>
      </c>
      <c r="AH92">
        <v>0</v>
      </c>
      <c r="AI92">
        <v>0</v>
      </c>
      <c r="AJ92">
        <v>0</v>
      </c>
      <c r="AK92">
        <v>0</v>
      </c>
      <c r="AL92">
        <v>0</v>
      </c>
      <c r="AM92">
        <v>0</v>
      </c>
      <c r="AN92">
        <v>0</v>
      </c>
      <c r="AO92">
        <v>0</v>
      </c>
    </row>
    <row r="93" spans="1:41" ht="12.75" x14ac:dyDescent="0.2">
      <c r="A93" s="468">
        <v>86</v>
      </c>
      <c r="B93" s="473" t="s">
        <v>60</v>
      </c>
      <c r="C93" s="403" t="s">
        <v>897</v>
      </c>
      <c r="D93" s="474" t="s">
        <v>901</v>
      </c>
      <c r="E93" s="480" t="s">
        <v>59</v>
      </c>
      <c r="F93">
        <v>43868072</v>
      </c>
      <c r="G93">
        <v>0</v>
      </c>
      <c r="H93">
        <v>43868072</v>
      </c>
      <c r="I93">
        <v>-250000</v>
      </c>
      <c r="J93">
        <v>0</v>
      </c>
      <c r="K93">
        <v>-250000</v>
      </c>
      <c r="L93">
        <v>-2488040</v>
      </c>
      <c r="M93">
        <v>0</v>
      </c>
      <c r="N93">
        <v>-2488040</v>
      </c>
      <c r="O93">
        <v>41130032</v>
      </c>
      <c r="P93">
        <v>0</v>
      </c>
      <c r="Q93">
        <v>41130032</v>
      </c>
      <c r="R93">
        <v>0</v>
      </c>
      <c r="S93">
        <v>0</v>
      </c>
      <c r="T93">
        <v>0</v>
      </c>
      <c r="U93">
        <v>0</v>
      </c>
      <c r="V93">
        <v>0</v>
      </c>
      <c r="W93">
        <v>0</v>
      </c>
      <c r="X93">
        <v>0</v>
      </c>
      <c r="Y93">
        <v>0</v>
      </c>
      <c r="Z93">
        <v>0</v>
      </c>
      <c r="AA93">
        <v>0</v>
      </c>
      <c r="AB93">
        <v>0</v>
      </c>
      <c r="AC93">
        <v>0</v>
      </c>
      <c r="AD93">
        <v>0</v>
      </c>
      <c r="AE93">
        <v>0</v>
      </c>
      <c r="AF93">
        <v>0</v>
      </c>
      <c r="AG93">
        <v>0</v>
      </c>
      <c r="AH93">
        <v>0</v>
      </c>
      <c r="AI93">
        <v>0</v>
      </c>
      <c r="AJ93">
        <v>0</v>
      </c>
      <c r="AK93">
        <v>0</v>
      </c>
      <c r="AL93">
        <v>0</v>
      </c>
      <c r="AM93">
        <v>0</v>
      </c>
      <c r="AN93">
        <v>0</v>
      </c>
      <c r="AO93">
        <v>0</v>
      </c>
    </row>
    <row r="94" spans="1:41" ht="12.75" x14ac:dyDescent="0.2">
      <c r="A94" s="468">
        <v>87</v>
      </c>
      <c r="B94" s="473" t="s">
        <v>62</v>
      </c>
      <c r="C94" s="403" t="s">
        <v>897</v>
      </c>
      <c r="D94" s="474" t="s">
        <v>900</v>
      </c>
      <c r="E94" s="480" t="s">
        <v>61</v>
      </c>
      <c r="F94">
        <v>36318553</v>
      </c>
      <c r="G94">
        <v>0</v>
      </c>
      <c r="H94">
        <v>36318553</v>
      </c>
      <c r="I94">
        <v>-363186</v>
      </c>
      <c r="J94">
        <v>0</v>
      </c>
      <c r="K94">
        <v>-363186</v>
      </c>
      <c r="L94">
        <v>-1706972</v>
      </c>
      <c r="M94">
        <v>0</v>
      </c>
      <c r="N94">
        <v>-1706972</v>
      </c>
      <c r="O94">
        <v>34248395</v>
      </c>
      <c r="P94">
        <v>0</v>
      </c>
      <c r="Q94">
        <v>34248395</v>
      </c>
      <c r="R94">
        <v>534103</v>
      </c>
      <c r="S94">
        <v>0</v>
      </c>
      <c r="T94">
        <v>534103</v>
      </c>
      <c r="U94">
        <v>0</v>
      </c>
      <c r="V94">
        <v>0</v>
      </c>
      <c r="W94">
        <v>0</v>
      </c>
      <c r="X94">
        <v>0</v>
      </c>
      <c r="Y94">
        <v>0</v>
      </c>
      <c r="Z94">
        <v>0</v>
      </c>
      <c r="AA94">
        <v>0</v>
      </c>
      <c r="AB94">
        <v>0</v>
      </c>
      <c r="AC94">
        <v>0</v>
      </c>
      <c r="AD94">
        <v>0</v>
      </c>
      <c r="AE94">
        <v>0</v>
      </c>
      <c r="AF94">
        <v>0</v>
      </c>
      <c r="AG94">
        <v>0</v>
      </c>
      <c r="AH94">
        <v>0</v>
      </c>
      <c r="AI94">
        <v>0</v>
      </c>
      <c r="AJ94">
        <v>0</v>
      </c>
      <c r="AK94">
        <v>0</v>
      </c>
      <c r="AL94">
        <v>0</v>
      </c>
      <c r="AM94">
        <v>0</v>
      </c>
      <c r="AN94">
        <v>0</v>
      </c>
      <c r="AO94">
        <v>0</v>
      </c>
    </row>
    <row r="95" spans="1:41" ht="12.75" x14ac:dyDescent="0.2">
      <c r="A95" s="468">
        <v>88</v>
      </c>
      <c r="B95" s="473" t="s">
        <v>64</v>
      </c>
      <c r="C95" s="403" t="s">
        <v>897</v>
      </c>
      <c r="D95" s="474" t="s">
        <v>900</v>
      </c>
      <c r="E95" s="480" t="s">
        <v>63</v>
      </c>
      <c r="F95">
        <v>27343391</v>
      </c>
      <c r="G95">
        <v>0</v>
      </c>
      <c r="H95">
        <v>27343391</v>
      </c>
      <c r="I95">
        <v>-200000</v>
      </c>
      <c r="J95">
        <v>0</v>
      </c>
      <c r="K95">
        <v>-200000</v>
      </c>
      <c r="L95">
        <v>-310500</v>
      </c>
      <c r="M95">
        <v>0</v>
      </c>
      <c r="N95">
        <v>-310500</v>
      </c>
      <c r="O95">
        <v>26832891</v>
      </c>
      <c r="P95">
        <v>0</v>
      </c>
      <c r="Q95">
        <v>26832891</v>
      </c>
      <c r="R95">
        <v>287400</v>
      </c>
      <c r="S95">
        <v>0</v>
      </c>
      <c r="T95">
        <v>287400</v>
      </c>
      <c r="U95">
        <v>0</v>
      </c>
      <c r="V95">
        <v>0</v>
      </c>
      <c r="W95">
        <v>0</v>
      </c>
      <c r="X95">
        <v>0</v>
      </c>
      <c r="Y95">
        <v>0</v>
      </c>
      <c r="Z95">
        <v>0</v>
      </c>
      <c r="AA95">
        <v>0</v>
      </c>
      <c r="AB95">
        <v>0</v>
      </c>
      <c r="AC95">
        <v>0</v>
      </c>
      <c r="AD95">
        <v>0</v>
      </c>
      <c r="AE95">
        <v>0</v>
      </c>
      <c r="AF95">
        <v>0</v>
      </c>
      <c r="AG95">
        <v>0</v>
      </c>
      <c r="AH95">
        <v>0</v>
      </c>
      <c r="AI95">
        <v>0</v>
      </c>
      <c r="AJ95">
        <v>0</v>
      </c>
      <c r="AK95">
        <v>0</v>
      </c>
      <c r="AL95">
        <v>0</v>
      </c>
      <c r="AM95">
        <v>0</v>
      </c>
      <c r="AN95">
        <v>0</v>
      </c>
      <c r="AO95">
        <v>0</v>
      </c>
    </row>
    <row r="96" spans="1:41" ht="12.75" x14ac:dyDescent="0.2">
      <c r="A96" s="468">
        <v>89</v>
      </c>
      <c r="B96" s="473" t="s">
        <v>66</v>
      </c>
      <c r="C96" s="403" t="s">
        <v>529</v>
      </c>
      <c r="D96" s="474" t="s">
        <v>905</v>
      </c>
      <c r="E96" s="480" t="s">
        <v>561</v>
      </c>
      <c r="F96">
        <v>108200461</v>
      </c>
      <c r="G96">
        <v>94662</v>
      </c>
      <c r="H96">
        <v>108295123</v>
      </c>
      <c r="I96">
        <v>-582000</v>
      </c>
      <c r="J96">
        <v>0</v>
      </c>
      <c r="K96">
        <v>-582000</v>
      </c>
      <c r="L96">
        <v>-3145625</v>
      </c>
      <c r="M96">
        <v>-4375</v>
      </c>
      <c r="N96">
        <v>-3150000</v>
      </c>
      <c r="O96">
        <v>104472836</v>
      </c>
      <c r="P96">
        <v>90287</v>
      </c>
      <c r="Q96">
        <v>104563123</v>
      </c>
      <c r="R96">
        <v>4455733</v>
      </c>
      <c r="S96">
        <v>0</v>
      </c>
      <c r="T96">
        <v>4455733</v>
      </c>
      <c r="U96">
        <v>0</v>
      </c>
      <c r="V96">
        <v>136350</v>
      </c>
      <c r="W96">
        <v>0</v>
      </c>
      <c r="X96">
        <v>0</v>
      </c>
      <c r="Y96">
        <v>0</v>
      </c>
      <c r="Z96">
        <v>0</v>
      </c>
      <c r="AA96">
        <v>0</v>
      </c>
      <c r="AB96">
        <v>73031.5</v>
      </c>
      <c r="AC96">
        <v>43050</v>
      </c>
      <c r="AD96">
        <v>116081.5</v>
      </c>
      <c r="AE96">
        <v>0</v>
      </c>
      <c r="AF96">
        <v>0</v>
      </c>
      <c r="AG96">
        <v>0</v>
      </c>
      <c r="AH96">
        <v>0</v>
      </c>
      <c r="AI96">
        <v>0</v>
      </c>
      <c r="AJ96">
        <v>0</v>
      </c>
      <c r="AK96">
        <v>0</v>
      </c>
      <c r="AL96">
        <v>0</v>
      </c>
      <c r="AM96">
        <v>73031.5</v>
      </c>
      <c r="AN96">
        <v>43050</v>
      </c>
      <c r="AO96">
        <v>116081.5</v>
      </c>
    </row>
    <row r="97" spans="1:41" ht="12.75" x14ac:dyDescent="0.2">
      <c r="A97" s="468">
        <v>90</v>
      </c>
      <c r="B97" s="473" t="s">
        <v>68</v>
      </c>
      <c r="C97" s="403" t="s">
        <v>897</v>
      </c>
      <c r="D97" s="474" t="s">
        <v>907</v>
      </c>
      <c r="E97" s="480" t="s">
        <v>67</v>
      </c>
      <c r="F97">
        <v>56778723</v>
      </c>
      <c r="G97">
        <v>0</v>
      </c>
      <c r="H97">
        <v>56778723</v>
      </c>
      <c r="I97">
        <v>-550000</v>
      </c>
      <c r="J97">
        <v>0</v>
      </c>
      <c r="K97">
        <v>-550000</v>
      </c>
      <c r="L97">
        <v>-2954410</v>
      </c>
      <c r="M97">
        <v>0</v>
      </c>
      <c r="N97">
        <v>-2954410</v>
      </c>
      <c r="O97">
        <v>53274313</v>
      </c>
      <c r="P97">
        <v>0</v>
      </c>
      <c r="Q97">
        <v>53274313</v>
      </c>
      <c r="R97">
        <v>0</v>
      </c>
      <c r="S97">
        <v>0</v>
      </c>
      <c r="T97">
        <v>0</v>
      </c>
      <c r="U97">
        <v>0</v>
      </c>
      <c r="V97">
        <v>0</v>
      </c>
      <c r="W97">
        <v>0</v>
      </c>
      <c r="X97">
        <v>0</v>
      </c>
      <c r="Y97">
        <v>0</v>
      </c>
      <c r="Z97">
        <v>0</v>
      </c>
      <c r="AA97">
        <v>0</v>
      </c>
      <c r="AB97">
        <v>0</v>
      </c>
      <c r="AC97">
        <v>0</v>
      </c>
      <c r="AD97">
        <v>0</v>
      </c>
      <c r="AE97">
        <v>0</v>
      </c>
      <c r="AF97">
        <v>0</v>
      </c>
      <c r="AG97">
        <v>0</v>
      </c>
      <c r="AH97">
        <v>0</v>
      </c>
      <c r="AI97">
        <v>0</v>
      </c>
      <c r="AJ97">
        <v>0</v>
      </c>
      <c r="AK97">
        <v>0</v>
      </c>
      <c r="AL97">
        <v>0</v>
      </c>
      <c r="AM97">
        <v>0</v>
      </c>
      <c r="AN97">
        <v>0</v>
      </c>
      <c r="AO97">
        <v>0</v>
      </c>
    </row>
    <row r="98" spans="1:41" ht="12.75" x14ac:dyDescent="0.2">
      <c r="A98" s="468">
        <v>91</v>
      </c>
      <c r="B98" s="473" t="s">
        <v>70</v>
      </c>
      <c r="C98" s="403" t="s">
        <v>897</v>
      </c>
      <c r="D98" s="474" t="s">
        <v>898</v>
      </c>
      <c r="E98" s="480" t="s">
        <v>69</v>
      </c>
      <c r="F98">
        <v>35911979</v>
      </c>
      <c r="G98">
        <v>0</v>
      </c>
      <c r="H98">
        <v>35911979</v>
      </c>
      <c r="I98">
        <v>-140775</v>
      </c>
      <c r="J98">
        <v>0</v>
      </c>
      <c r="K98">
        <v>-140775</v>
      </c>
      <c r="L98">
        <v>-663656</v>
      </c>
      <c r="M98">
        <v>0</v>
      </c>
      <c r="N98">
        <v>-663656</v>
      </c>
      <c r="O98">
        <v>35107548</v>
      </c>
      <c r="P98">
        <v>0</v>
      </c>
      <c r="Q98">
        <v>35107548</v>
      </c>
      <c r="R98">
        <v>0</v>
      </c>
      <c r="S98">
        <v>0</v>
      </c>
      <c r="T98">
        <v>0</v>
      </c>
      <c r="U98">
        <v>0</v>
      </c>
      <c r="V98">
        <v>0</v>
      </c>
      <c r="W98">
        <v>0</v>
      </c>
      <c r="X98">
        <v>0</v>
      </c>
      <c r="Y98">
        <v>0</v>
      </c>
      <c r="Z98">
        <v>0</v>
      </c>
      <c r="AA98">
        <v>0</v>
      </c>
      <c r="AB98">
        <v>0</v>
      </c>
      <c r="AC98">
        <v>0</v>
      </c>
      <c r="AD98">
        <v>0</v>
      </c>
      <c r="AE98">
        <v>0</v>
      </c>
      <c r="AF98">
        <v>0</v>
      </c>
      <c r="AG98">
        <v>0</v>
      </c>
      <c r="AH98">
        <v>0</v>
      </c>
      <c r="AI98">
        <v>0</v>
      </c>
      <c r="AJ98">
        <v>0</v>
      </c>
      <c r="AK98">
        <v>0</v>
      </c>
      <c r="AL98">
        <v>0</v>
      </c>
      <c r="AM98">
        <v>0</v>
      </c>
      <c r="AN98">
        <v>0</v>
      </c>
      <c r="AO98">
        <v>0</v>
      </c>
    </row>
    <row r="99" spans="1:41" ht="12.75" x14ac:dyDescent="0.2">
      <c r="A99" s="468">
        <v>92</v>
      </c>
      <c r="B99" s="473" t="s">
        <v>72</v>
      </c>
      <c r="C99" s="403" t="s">
        <v>897</v>
      </c>
      <c r="D99" s="474" t="s">
        <v>898</v>
      </c>
      <c r="E99" s="480" t="s">
        <v>71</v>
      </c>
      <c r="F99">
        <v>60400972</v>
      </c>
      <c r="G99">
        <v>0</v>
      </c>
      <c r="H99">
        <v>60400972</v>
      </c>
      <c r="I99">
        <v>-500000</v>
      </c>
      <c r="J99">
        <v>0</v>
      </c>
      <c r="K99">
        <v>-500000</v>
      </c>
      <c r="L99">
        <v>-1500000</v>
      </c>
      <c r="M99">
        <v>0</v>
      </c>
      <c r="N99">
        <v>-1500000</v>
      </c>
      <c r="O99">
        <v>58400972</v>
      </c>
      <c r="P99">
        <v>0</v>
      </c>
      <c r="Q99">
        <v>58400972</v>
      </c>
      <c r="R99">
        <v>0</v>
      </c>
      <c r="S99">
        <v>0</v>
      </c>
      <c r="T99">
        <v>0</v>
      </c>
      <c r="U99">
        <v>0</v>
      </c>
      <c r="V99">
        <v>0</v>
      </c>
      <c r="W99">
        <v>0</v>
      </c>
      <c r="X99">
        <v>0</v>
      </c>
      <c r="Y99">
        <v>0</v>
      </c>
      <c r="Z99">
        <v>0</v>
      </c>
      <c r="AA99">
        <v>0</v>
      </c>
      <c r="AB99">
        <v>0</v>
      </c>
      <c r="AC99">
        <v>0</v>
      </c>
      <c r="AD99">
        <v>0</v>
      </c>
      <c r="AE99">
        <v>0</v>
      </c>
      <c r="AF99">
        <v>0</v>
      </c>
      <c r="AG99">
        <v>0</v>
      </c>
      <c r="AH99">
        <v>0</v>
      </c>
      <c r="AI99">
        <v>0</v>
      </c>
      <c r="AJ99">
        <v>0</v>
      </c>
      <c r="AK99">
        <v>0</v>
      </c>
      <c r="AL99">
        <v>0</v>
      </c>
      <c r="AM99">
        <v>0</v>
      </c>
      <c r="AN99">
        <v>0</v>
      </c>
      <c r="AO99">
        <v>0</v>
      </c>
    </row>
    <row r="100" spans="1:41" ht="12.75" x14ac:dyDescent="0.2">
      <c r="A100" s="468">
        <v>93</v>
      </c>
      <c r="B100" s="473" t="s">
        <v>74</v>
      </c>
      <c r="C100" s="403" t="s">
        <v>897</v>
      </c>
      <c r="D100" s="474" t="s">
        <v>899</v>
      </c>
      <c r="E100" s="480" t="s">
        <v>73</v>
      </c>
      <c r="F100">
        <v>21427696</v>
      </c>
      <c r="G100">
        <v>0</v>
      </c>
      <c r="H100">
        <v>21427696</v>
      </c>
      <c r="I100">
        <v>-321415</v>
      </c>
      <c r="J100">
        <v>0</v>
      </c>
      <c r="K100">
        <v>-321415</v>
      </c>
      <c r="L100">
        <v>-428554</v>
      </c>
      <c r="M100">
        <v>0</v>
      </c>
      <c r="N100">
        <v>-428554</v>
      </c>
      <c r="O100">
        <v>20677727</v>
      </c>
      <c r="P100">
        <v>0</v>
      </c>
      <c r="Q100">
        <v>20677727</v>
      </c>
      <c r="R100">
        <v>0</v>
      </c>
      <c r="S100">
        <v>0</v>
      </c>
      <c r="T100">
        <v>0</v>
      </c>
      <c r="U100">
        <v>0</v>
      </c>
      <c r="V100">
        <v>0</v>
      </c>
      <c r="W100">
        <v>0</v>
      </c>
      <c r="X100">
        <v>0</v>
      </c>
      <c r="Y100">
        <v>0</v>
      </c>
      <c r="Z100">
        <v>0</v>
      </c>
      <c r="AA100">
        <v>0</v>
      </c>
      <c r="AB100">
        <v>0</v>
      </c>
      <c r="AC100">
        <v>0</v>
      </c>
      <c r="AD100">
        <v>0</v>
      </c>
      <c r="AE100">
        <v>0</v>
      </c>
      <c r="AF100">
        <v>0</v>
      </c>
      <c r="AG100">
        <v>0</v>
      </c>
      <c r="AH100">
        <v>0</v>
      </c>
      <c r="AI100">
        <v>0</v>
      </c>
      <c r="AJ100">
        <v>0</v>
      </c>
      <c r="AK100">
        <v>0</v>
      </c>
      <c r="AL100">
        <v>0</v>
      </c>
      <c r="AM100">
        <v>0</v>
      </c>
      <c r="AN100">
        <v>0</v>
      </c>
      <c r="AO100">
        <v>0</v>
      </c>
    </row>
    <row r="101" spans="1:41" ht="12.75" x14ac:dyDescent="0.2">
      <c r="A101" s="468">
        <v>94</v>
      </c>
      <c r="B101" s="473" t="s">
        <v>76</v>
      </c>
      <c r="C101" s="403" t="s">
        <v>897</v>
      </c>
      <c r="D101" s="474" t="s">
        <v>898</v>
      </c>
      <c r="E101" s="480" t="s">
        <v>75</v>
      </c>
      <c r="F101">
        <v>64108379</v>
      </c>
      <c r="G101">
        <v>0</v>
      </c>
      <c r="H101">
        <v>64108379</v>
      </c>
      <c r="I101">
        <v>-300000</v>
      </c>
      <c r="J101">
        <v>0</v>
      </c>
      <c r="K101">
        <v>-300000</v>
      </c>
      <c r="L101">
        <v>-5128670</v>
      </c>
      <c r="M101">
        <v>0</v>
      </c>
      <c r="N101">
        <v>-5128670</v>
      </c>
      <c r="O101">
        <v>58679709</v>
      </c>
      <c r="P101">
        <v>0</v>
      </c>
      <c r="Q101">
        <v>58679709</v>
      </c>
      <c r="R101">
        <v>22549</v>
      </c>
      <c r="S101">
        <v>0</v>
      </c>
      <c r="T101">
        <v>22549</v>
      </c>
      <c r="U101">
        <v>0</v>
      </c>
      <c r="V101">
        <v>0</v>
      </c>
      <c r="W101">
        <v>0</v>
      </c>
      <c r="X101">
        <v>0</v>
      </c>
      <c r="Y101">
        <v>0</v>
      </c>
      <c r="Z101">
        <v>0</v>
      </c>
      <c r="AA101">
        <v>0</v>
      </c>
      <c r="AB101">
        <v>0</v>
      </c>
      <c r="AC101">
        <v>0</v>
      </c>
      <c r="AD101">
        <v>0</v>
      </c>
      <c r="AE101">
        <v>0</v>
      </c>
      <c r="AF101">
        <v>0</v>
      </c>
      <c r="AG101">
        <v>0</v>
      </c>
      <c r="AH101">
        <v>0</v>
      </c>
      <c r="AI101">
        <v>0</v>
      </c>
      <c r="AJ101">
        <v>0</v>
      </c>
      <c r="AK101">
        <v>0</v>
      </c>
      <c r="AL101">
        <v>0</v>
      </c>
      <c r="AM101">
        <v>0</v>
      </c>
      <c r="AN101">
        <v>0</v>
      </c>
      <c r="AO101">
        <v>0</v>
      </c>
    </row>
    <row r="102" spans="1:41" ht="12.75" x14ac:dyDescent="0.2">
      <c r="A102" s="468">
        <v>95</v>
      </c>
      <c r="B102" s="473" t="s">
        <v>78</v>
      </c>
      <c r="C102" s="403" t="s">
        <v>902</v>
      </c>
      <c r="D102" s="474" t="s">
        <v>903</v>
      </c>
      <c r="E102" s="480" t="s">
        <v>77</v>
      </c>
      <c r="F102">
        <v>118634855</v>
      </c>
      <c r="G102">
        <v>0</v>
      </c>
      <c r="H102">
        <v>118634855</v>
      </c>
      <c r="I102">
        <v>-1423618</v>
      </c>
      <c r="J102">
        <v>0</v>
      </c>
      <c r="K102">
        <v>-1423618</v>
      </c>
      <c r="L102">
        <v>-2705209</v>
      </c>
      <c r="M102">
        <v>0</v>
      </c>
      <c r="N102">
        <v>-2705209</v>
      </c>
      <c r="O102">
        <v>114506028</v>
      </c>
      <c r="P102">
        <v>0</v>
      </c>
      <c r="Q102">
        <v>114506028</v>
      </c>
      <c r="R102">
        <v>0</v>
      </c>
      <c r="S102">
        <v>0</v>
      </c>
      <c r="T102">
        <v>0</v>
      </c>
      <c r="U102">
        <v>0</v>
      </c>
      <c r="V102">
        <v>0</v>
      </c>
      <c r="W102">
        <v>0</v>
      </c>
      <c r="X102">
        <v>0</v>
      </c>
      <c r="Y102">
        <v>0</v>
      </c>
      <c r="Z102">
        <v>0</v>
      </c>
      <c r="AA102">
        <v>0</v>
      </c>
      <c r="AB102">
        <v>0</v>
      </c>
      <c r="AC102">
        <v>0</v>
      </c>
      <c r="AD102">
        <v>0</v>
      </c>
      <c r="AE102">
        <v>0</v>
      </c>
      <c r="AF102">
        <v>0</v>
      </c>
      <c r="AG102">
        <v>0</v>
      </c>
      <c r="AH102">
        <v>0</v>
      </c>
      <c r="AI102">
        <v>0</v>
      </c>
      <c r="AJ102">
        <v>0</v>
      </c>
      <c r="AK102">
        <v>0</v>
      </c>
      <c r="AL102">
        <v>0</v>
      </c>
      <c r="AM102">
        <v>0</v>
      </c>
      <c r="AN102">
        <v>0</v>
      </c>
      <c r="AO102">
        <v>0</v>
      </c>
    </row>
    <row r="103" spans="1:41" ht="12.75" x14ac:dyDescent="0.2">
      <c r="A103" s="468">
        <v>96</v>
      </c>
      <c r="B103" s="473" t="s">
        <v>80</v>
      </c>
      <c r="C103" s="403" t="s">
        <v>897</v>
      </c>
      <c r="D103" s="474" t="s">
        <v>901</v>
      </c>
      <c r="E103" s="480" t="s">
        <v>79</v>
      </c>
      <c r="F103">
        <v>35952429</v>
      </c>
      <c r="G103">
        <v>0</v>
      </c>
      <c r="H103">
        <v>35952429</v>
      </c>
      <c r="I103">
        <v>-150000</v>
      </c>
      <c r="J103">
        <v>0</v>
      </c>
      <c r="K103">
        <v>-150000</v>
      </c>
      <c r="L103">
        <v>-1900000</v>
      </c>
      <c r="M103">
        <v>0</v>
      </c>
      <c r="N103">
        <v>-1900000</v>
      </c>
      <c r="O103">
        <v>33902429</v>
      </c>
      <c r="P103">
        <v>0</v>
      </c>
      <c r="Q103">
        <v>33902429</v>
      </c>
      <c r="R103">
        <v>0</v>
      </c>
      <c r="S103">
        <v>0</v>
      </c>
      <c r="T103">
        <v>0</v>
      </c>
      <c r="U103">
        <v>0</v>
      </c>
      <c r="V103">
        <v>0</v>
      </c>
      <c r="W103">
        <v>0</v>
      </c>
      <c r="X103">
        <v>0</v>
      </c>
      <c r="Y103">
        <v>0</v>
      </c>
      <c r="Z103">
        <v>0</v>
      </c>
      <c r="AA103">
        <v>0</v>
      </c>
      <c r="AB103">
        <v>0</v>
      </c>
      <c r="AC103">
        <v>0</v>
      </c>
      <c r="AD103">
        <v>0</v>
      </c>
      <c r="AE103">
        <v>0</v>
      </c>
      <c r="AF103">
        <v>0</v>
      </c>
      <c r="AG103">
        <v>0</v>
      </c>
      <c r="AH103">
        <v>0</v>
      </c>
      <c r="AI103">
        <v>0</v>
      </c>
      <c r="AJ103">
        <v>0</v>
      </c>
      <c r="AK103">
        <v>0</v>
      </c>
      <c r="AL103">
        <v>0</v>
      </c>
      <c r="AM103">
        <v>0</v>
      </c>
      <c r="AN103">
        <v>0</v>
      </c>
      <c r="AO103">
        <v>0</v>
      </c>
    </row>
    <row r="104" spans="1:41" ht="12.75" x14ac:dyDescent="0.2">
      <c r="A104" s="468">
        <v>97</v>
      </c>
      <c r="B104" s="473" t="s">
        <v>81</v>
      </c>
      <c r="C104" s="403" t="s">
        <v>897</v>
      </c>
      <c r="D104" s="474" t="s">
        <v>898</v>
      </c>
      <c r="E104" s="480" t="s">
        <v>876</v>
      </c>
      <c r="F104">
        <v>25094220</v>
      </c>
      <c r="G104">
        <v>0</v>
      </c>
      <c r="H104">
        <v>25094220</v>
      </c>
      <c r="I104">
        <v>-250942</v>
      </c>
      <c r="J104">
        <v>0</v>
      </c>
      <c r="K104">
        <v>-250942</v>
      </c>
      <c r="L104">
        <v>-362762</v>
      </c>
      <c r="M104">
        <v>0</v>
      </c>
      <c r="N104">
        <v>-362762</v>
      </c>
      <c r="O104">
        <v>24480516</v>
      </c>
      <c r="P104">
        <v>0</v>
      </c>
      <c r="Q104">
        <v>24480516</v>
      </c>
      <c r="R104">
        <v>0</v>
      </c>
      <c r="S104">
        <v>0</v>
      </c>
      <c r="T104">
        <v>0</v>
      </c>
      <c r="U104">
        <v>0</v>
      </c>
      <c r="V104">
        <v>0</v>
      </c>
      <c r="W104">
        <v>0</v>
      </c>
      <c r="X104">
        <v>0</v>
      </c>
      <c r="Y104">
        <v>0</v>
      </c>
      <c r="Z104">
        <v>0</v>
      </c>
      <c r="AA104">
        <v>0</v>
      </c>
      <c r="AB104">
        <v>0</v>
      </c>
      <c r="AC104">
        <v>0</v>
      </c>
      <c r="AD104">
        <v>0</v>
      </c>
      <c r="AE104">
        <v>0</v>
      </c>
      <c r="AF104">
        <v>0</v>
      </c>
      <c r="AG104">
        <v>0</v>
      </c>
      <c r="AH104">
        <v>0</v>
      </c>
      <c r="AI104">
        <v>0</v>
      </c>
      <c r="AJ104">
        <v>0</v>
      </c>
      <c r="AK104">
        <v>0</v>
      </c>
      <c r="AL104">
        <v>0</v>
      </c>
      <c r="AM104">
        <v>0</v>
      </c>
      <c r="AN104">
        <v>0</v>
      </c>
      <c r="AO104">
        <v>0</v>
      </c>
    </row>
    <row r="105" spans="1:41" ht="12.75" x14ac:dyDescent="0.2">
      <c r="A105" s="468">
        <v>98</v>
      </c>
      <c r="B105" s="473" t="s">
        <v>83</v>
      </c>
      <c r="C105" s="403" t="s">
        <v>897</v>
      </c>
      <c r="D105" s="474" t="s">
        <v>900</v>
      </c>
      <c r="E105" s="480" t="s">
        <v>82</v>
      </c>
      <c r="F105">
        <v>25217281</v>
      </c>
      <c r="G105">
        <v>0</v>
      </c>
      <c r="H105">
        <v>25217281</v>
      </c>
      <c r="I105">
        <v>-185100</v>
      </c>
      <c r="J105">
        <v>0</v>
      </c>
      <c r="K105">
        <v>-185100</v>
      </c>
      <c r="L105">
        <v>-115200</v>
      </c>
      <c r="M105">
        <v>0</v>
      </c>
      <c r="N105">
        <v>-115200</v>
      </c>
      <c r="O105">
        <v>24916981</v>
      </c>
      <c r="P105">
        <v>0</v>
      </c>
      <c r="Q105">
        <v>24916981</v>
      </c>
      <c r="R105">
        <v>0</v>
      </c>
      <c r="S105">
        <v>0</v>
      </c>
      <c r="T105">
        <v>0</v>
      </c>
      <c r="U105">
        <v>0</v>
      </c>
      <c r="V105">
        <v>0</v>
      </c>
      <c r="W105">
        <v>0</v>
      </c>
      <c r="X105">
        <v>0</v>
      </c>
      <c r="Y105">
        <v>0</v>
      </c>
      <c r="Z105">
        <v>0</v>
      </c>
      <c r="AA105">
        <v>0</v>
      </c>
      <c r="AB105">
        <v>0</v>
      </c>
      <c r="AC105">
        <v>0</v>
      </c>
      <c r="AD105">
        <v>0</v>
      </c>
      <c r="AE105">
        <v>0</v>
      </c>
      <c r="AF105">
        <v>0</v>
      </c>
      <c r="AG105">
        <v>0</v>
      </c>
      <c r="AH105">
        <v>0</v>
      </c>
      <c r="AI105">
        <v>0</v>
      </c>
      <c r="AJ105">
        <v>0</v>
      </c>
      <c r="AK105">
        <v>0</v>
      </c>
      <c r="AL105">
        <v>0</v>
      </c>
      <c r="AM105">
        <v>0</v>
      </c>
      <c r="AN105">
        <v>0</v>
      </c>
      <c r="AO105">
        <v>0</v>
      </c>
    </row>
    <row r="106" spans="1:41" ht="12.75" x14ac:dyDescent="0.2">
      <c r="A106" s="468">
        <v>99</v>
      </c>
      <c r="B106" s="473" t="s">
        <v>85</v>
      </c>
      <c r="C106" s="403" t="s">
        <v>897</v>
      </c>
      <c r="D106" s="474" t="s">
        <v>906</v>
      </c>
      <c r="E106" s="480" t="s">
        <v>84</v>
      </c>
      <c r="F106">
        <v>82333735</v>
      </c>
      <c r="G106">
        <v>0</v>
      </c>
      <c r="H106">
        <v>82333735</v>
      </c>
      <c r="I106">
        <v>-200000</v>
      </c>
      <c r="J106">
        <v>0</v>
      </c>
      <c r="K106">
        <v>-200000</v>
      </c>
      <c r="L106">
        <v>-3285350</v>
      </c>
      <c r="M106">
        <v>0</v>
      </c>
      <c r="N106">
        <v>-3285350</v>
      </c>
      <c r="O106">
        <v>78848385</v>
      </c>
      <c r="P106">
        <v>0</v>
      </c>
      <c r="Q106">
        <v>78848385</v>
      </c>
      <c r="R106">
        <v>0</v>
      </c>
      <c r="S106">
        <v>0</v>
      </c>
      <c r="T106">
        <v>0</v>
      </c>
      <c r="U106">
        <v>0</v>
      </c>
      <c r="V106">
        <v>0</v>
      </c>
      <c r="W106">
        <v>0</v>
      </c>
      <c r="X106">
        <v>0</v>
      </c>
      <c r="Y106">
        <v>0</v>
      </c>
      <c r="Z106">
        <v>0</v>
      </c>
      <c r="AA106">
        <v>0</v>
      </c>
      <c r="AB106">
        <v>0</v>
      </c>
      <c r="AC106">
        <v>0</v>
      </c>
      <c r="AD106">
        <v>0</v>
      </c>
      <c r="AE106">
        <v>0</v>
      </c>
      <c r="AF106">
        <v>0</v>
      </c>
      <c r="AG106">
        <v>0</v>
      </c>
      <c r="AH106">
        <v>0</v>
      </c>
      <c r="AI106">
        <v>0</v>
      </c>
      <c r="AJ106">
        <v>0</v>
      </c>
      <c r="AK106">
        <v>0</v>
      </c>
      <c r="AL106">
        <v>0</v>
      </c>
      <c r="AM106">
        <v>0</v>
      </c>
      <c r="AN106">
        <v>0</v>
      </c>
      <c r="AO106">
        <v>0</v>
      </c>
    </row>
    <row r="107" spans="1:41" ht="12.75" x14ac:dyDescent="0.2">
      <c r="A107" s="468">
        <v>100</v>
      </c>
      <c r="B107" s="473" t="s">
        <v>87</v>
      </c>
      <c r="C107" s="403" t="s">
        <v>897</v>
      </c>
      <c r="D107" s="474" t="s">
        <v>898</v>
      </c>
      <c r="E107" s="480" t="s">
        <v>86</v>
      </c>
      <c r="F107">
        <v>42951612</v>
      </c>
      <c r="G107">
        <v>332411</v>
      </c>
      <c r="H107">
        <v>43284023</v>
      </c>
      <c r="I107">
        <v>-2636321</v>
      </c>
      <c r="J107">
        <v>0</v>
      </c>
      <c r="K107">
        <v>-2636321</v>
      </c>
      <c r="L107">
        <v>-1071247</v>
      </c>
      <c r="M107">
        <v>-18202</v>
      </c>
      <c r="N107">
        <v>-1089449</v>
      </c>
      <c r="O107">
        <v>39244044</v>
      </c>
      <c r="P107">
        <v>314209</v>
      </c>
      <c r="Q107">
        <v>39558253</v>
      </c>
      <c r="R107">
        <v>75611</v>
      </c>
      <c r="S107">
        <v>0</v>
      </c>
      <c r="T107">
        <v>75611</v>
      </c>
      <c r="U107">
        <v>49</v>
      </c>
      <c r="V107">
        <v>108208</v>
      </c>
      <c r="W107">
        <v>206050</v>
      </c>
      <c r="X107">
        <v>206050</v>
      </c>
      <c r="Y107">
        <v>0</v>
      </c>
      <c r="Z107">
        <v>0</v>
      </c>
      <c r="AA107">
        <v>0</v>
      </c>
      <c r="AB107">
        <v>0</v>
      </c>
      <c r="AC107">
        <v>318655</v>
      </c>
      <c r="AD107">
        <v>318655</v>
      </c>
      <c r="AE107">
        <v>0</v>
      </c>
      <c r="AF107">
        <v>0</v>
      </c>
      <c r="AG107">
        <v>0</v>
      </c>
      <c r="AH107">
        <v>0</v>
      </c>
      <c r="AI107">
        <v>0</v>
      </c>
      <c r="AJ107">
        <v>0</v>
      </c>
      <c r="AK107">
        <v>0</v>
      </c>
      <c r="AL107">
        <v>0</v>
      </c>
      <c r="AM107">
        <v>0</v>
      </c>
      <c r="AN107">
        <v>318655</v>
      </c>
      <c r="AO107">
        <v>318655</v>
      </c>
    </row>
    <row r="108" spans="1:41" ht="12.75" x14ac:dyDescent="0.2">
      <c r="A108" s="468">
        <v>101</v>
      </c>
      <c r="B108" s="473" t="s">
        <v>89</v>
      </c>
      <c r="C108" s="403" t="s">
        <v>897</v>
      </c>
      <c r="D108" s="474" t="s">
        <v>901</v>
      </c>
      <c r="E108" s="480" t="s">
        <v>88</v>
      </c>
      <c r="F108">
        <v>26005450</v>
      </c>
      <c r="G108">
        <v>0</v>
      </c>
      <c r="H108">
        <v>26005450</v>
      </c>
      <c r="I108">
        <v>-200000</v>
      </c>
      <c r="J108">
        <v>0</v>
      </c>
      <c r="K108">
        <v>-200000</v>
      </c>
      <c r="L108">
        <v>-900000</v>
      </c>
      <c r="M108">
        <v>0</v>
      </c>
      <c r="N108">
        <v>-900000</v>
      </c>
      <c r="O108">
        <v>24905450</v>
      </c>
      <c r="P108">
        <v>0</v>
      </c>
      <c r="Q108">
        <v>24905450</v>
      </c>
      <c r="R108">
        <v>253074</v>
      </c>
      <c r="S108">
        <v>0</v>
      </c>
      <c r="T108">
        <v>253074</v>
      </c>
      <c r="U108">
        <v>0</v>
      </c>
      <c r="V108">
        <v>0</v>
      </c>
      <c r="W108">
        <v>0</v>
      </c>
      <c r="X108">
        <v>0</v>
      </c>
      <c r="Y108">
        <v>0</v>
      </c>
      <c r="Z108">
        <v>0</v>
      </c>
      <c r="AA108">
        <v>0</v>
      </c>
      <c r="AB108">
        <v>0</v>
      </c>
      <c r="AC108">
        <v>0</v>
      </c>
      <c r="AD108">
        <v>0</v>
      </c>
      <c r="AE108">
        <v>25364174</v>
      </c>
      <c r="AF108">
        <v>25364174</v>
      </c>
      <c r="AG108">
        <v>25321064.161360983</v>
      </c>
      <c r="AH108">
        <v>25321064.161360983</v>
      </c>
      <c r="AI108">
        <v>21554.919319508597</v>
      </c>
      <c r="AJ108">
        <v>21554.919319508597</v>
      </c>
      <c r="AK108">
        <v>0</v>
      </c>
      <c r="AL108">
        <v>0</v>
      </c>
      <c r="AM108">
        <v>21554.919319508597</v>
      </c>
      <c r="AN108">
        <v>0</v>
      </c>
      <c r="AO108">
        <v>21554.919319508597</v>
      </c>
    </row>
    <row r="109" spans="1:41" ht="12.75" x14ac:dyDescent="0.2">
      <c r="A109" s="468">
        <v>102</v>
      </c>
      <c r="B109" s="473" t="s">
        <v>91</v>
      </c>
      <c r="C109" s="403" t="s">
        <v>897</v>
      </c>
      <c r="D109" s="474" t="s">
        <v>901</v>
      </c>
      <c r="E109" s="480" t="s">
        <v>90</v>
      </c>
      <c r="F109">
        <v>24933788</v>
      </c>
      <c r="G109">
        <v>0</v>
      </c>
      <c r="H109">
        <v>24933788</v>
      </c>
      <c r="I109">
        <v>-125373</v>
      </c>
      <c r="J109">
        <v>0</v>
      </c>
      <c r="K109">
        <v>-125373</v>
      </c>
      <c r="L109">
        <v>-1075355</v>
      </c>
      <c r="M109">
        <v>0</v>
      </c>
      <c r="N109">
        <v>-1075355</v>
      </c>
      <c r="O109">
        <v>23733060</v>
      </c>
      <c r="P109">
        <v>0</v>
      </c>
      <c r="Q109">
        <v>23733060</v>
      </c>
      <c r="R109">
        <v>97797</v>
      </c>
      <c r="S109">
        <v>0</v>
      </c>
      <c r="T109">
        <v>97797</v>
      </c>
      <c r="U109">
        <v>0</v>
      </c>
      <c r="V109">
        <v>0</v>
      </c>
      <c r="W109">
        <v>0</v>
      </c>
      <c r="X109">
        <v>0</v>
      </c>
      <c r="Y109">
        <v>0</v>
      </c>
      <c r="Z109">
        <v>0</v>
      </c>
      <c r="AA109">
        <v>0</v>
      </c>
      <c r="AB109">
        <v>0</v>
      </c>
      <c r="AC109">
        <v>0</v>
      </c>
      <c r="AD109">
        <v>0</v>
      </c>
      <c r="AE109">
        <v>0</v>
      </c>
      <c r="AF109">
        <v>0</v>
      </c>
      <c r="AG109">
        <v>0</v>
      </c>
      <c r="AH109">
        <v>0</v>
      </c>
      <c r="AI109">
        <v>0</v>
      </c>
      <c r="AJ109">
        <v>0</v>
      </c>
      <c r="AK109">
        <v>0</v>
      </c>
      <c r="AL109">
        <v>0</v>
      </c>
      <c r="AM109">
        <v>0</v>
      </c>
      <c r="AN109">
        <v>0</v>
      </c>
      <c r="AO109">
        <v>0</v>
      </c>
    </row>
    <row r="110" spans="1:41" ht="12.75" x14ac:dyDescent="0.2">
      <c r="A110" s="468">
        <v>103</v>
      </c>
      <c r="B110" s="473" t="s">
        <v>93</v>
      </c>
      <c r="C110" s="403" t="s">
        <v>897</v>
      </c>
      <c r="D110" s="474" t="s">
        <v>906</v>
      </c>
      <c r="E110" s="480" t="s">
        <v>92</v>
      </c>
      <c r="F110">
        <v>12331238</v>
      </c>
      <c r="G110">
        <v>0</v>
      </c>
      <c r="H110">
        <v>12331238</v>
      </c>
      <c r="I110">
        <v>-61226</v>
      </c>
      <c r="J110">
        <v>0</v>
      </c>
      <c r="K110">
        <v>-61226</v>
      </c>
      <c r="L110">
        <v>-366000</v>
      </c>
      <c r="M110">
        <v>0</v>
      </c>
      <c r="N110">
        <v>-366000</v>
      </c>
      <c r="O110">
        <v>11904012</v>
      </c>
      <c r="P110">
        <v>0</v>
      </c>
      <c r="Q110">
        <v>11904012</v>
      </c>
      <c r="R110">
        <v>73768</v>
      </c>
      <c r="S110">
        <v>0</v>
      </c>
      <c r="T110">
        <v>73768</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row>
    <row r="111" spans="1:41" ht="12.75" x14ac:dyDescent="0.2">
      <c r="A111" s="468">
        <v>104</v>
      </c>
      <c r="B111" s="473" t="s">
        <v>95</v>
      </c>
      <c r="C111" s="403" t="s">
        <v>897</v>
      </c>
      <c r="D111" s="474" t="s">
        <v>899</v>
      </c>
      <c r="E111" s="480" t="s">
        <v>94</v>
      </c>
      <c r="F111">
        <v>24006233</v>
      </c>
      <c r="G111">
        <v>2883646</v>
      </c>
      <c r="H111">
        <v>26889879</v>
      </c>
      <c r="I111">
        <v>-500000</v>
      </c>
      <c r="J111">
        <v>-26116</v>
      </c>
      <c r="K111">
        <v>-526116</v>
      </c>
      <c r="L111">
        <v>-1128293</v>
      </c>
      <c r="M111">
        <v>-26116</v>
      </c>
      <c r="N111">
        <v>-1154409</v>
      </c>
      <c r="O111">
        <v>22377940</v>
      </c>
      <c r="P111">
        <v>2831414</v>
      </c>
      <c r="Q111">
        <v>25209354</v>
      </c>
      <c r="R111">
        <v>39531</v>
      </c>
      <c r="S111">
        <v>0</v>
      </c>
      <c r="T111">
        <v>39531</v>
      </c>
      <c r="U111">
        <v>-119259</v>
      </c>
      <c r="V111">
        <v>2863624</v>
      </c>
      <c r="W111">
        <v>0</v>
      </c>
      <c r="X111">
        <v>0</v>
      </c>
      <c r="Y111">
        <v>0</v>
      </c>
      <c r="Z111">
        <v>0</v>
      </c>
      <c r="AA111">
        <v>0</v>
      </c>
      <c r="AB111">
        <v>0</v>
      </c>
      <c r="AC111">
        <v>39375</v>
      </c>
      <c r="AD111">
        <v>39375</v>
      </c>
      <c r="AE111">
        <v>0</v>
      </c>
      <c r="AF111">
        <v>0</v>
      </c>
      <c r="AG111">
        <v>0</v>
      </c>
      <c r="AH111">
        <v>0</v>
      </c>
      <c r="AI111">
        <v>0</v>
      </c>
      <c r="AJ111">
        <v>0</v>
      </c>
      <c r="AK111">
        <v>0</v>
      </c>
      <c r="AL111">
        <v>0</v>
      </c>
      <c r="AM111">
        <v>0</v>
      </c>
      <c r="AN111">
        <v>39375</v>
      </c>
      <c r="AO111">
        <v>39375</v>
      </c>
    </row>
    <row r="112" spans="1:41" ht="12.75" x14ac:dyDescent="0.2">
      <c r="A112" s="468">
        <v>105</v>
      </c>
      <c r="B112" s="473" t="s">
        <v>97</v>
      </c>
      <c r="C112" s="403" t="s">
        <v>904</v>
      </c>
      <c r="D112" s="474" t="s">
        <v>910</v>
      </c>
      <c r="E112" s="480" t="s">
        <v>96</v>
      </c>
      <c r="F112">
        <v>93882319</v>
      </c>
      <c r="G112">
        <v>1869796</v>
      </c>
      <c r="H112">
        <v>95752115</v>
      </c>
      <c r="I112">
        <v>-1080024</v>
      </c>
      <c r="J112">
        <v>-13263</v>
      </c>
      <c r="K112">
        <v>-1093287</v>
      </c>
      <c r="L112">
        <v>-1188016</v>
      </c>
      <c r="M112">
        <v>-33984</v>
      </c>
      <c r="N112">
        <v>-1222000</v>
      </c>
      <c r="O112">
        <v>91614279</v>
      </c>
      <c r="P112">
        <v>1822549</v>
      </c>
      <c r="Q112">
        <v>93436828</v>
      </c>
      <c r="R112">
        <v>0</v>
      </c>
      <c r="S112">
        <v>0</v>
      </c>
      <c r="T112">
        <v>0</v>
      </c>
      <c r="U112">
        <v>-1569</v>
      </c>
      <c r="V112">
        <v>1339272</v>
      </c>
      <c r="W112">
        <v>481708</v>
      </c>
      <c r="X112">
        <v>481708</v>
      </c>
      <c r="Y112">
        <v>0</v>
      </c>
      <c r="Z112">
        <v>0</v>
      </c>
      <c r="AA112">
        <v>0</v>
      </c>
      <c r="AB112">
        <v>0</v>
      </c>
      <c r="AC112">
        <v>0</v>
      </c>
      <c r="AD112">
        <v>0</v>
      </c>
      <c r="AE112">
        <v>0</v>
      </c>
      <c r="AF112">
        <v>0</v>
      </c>
      <c r="AG112">
        <v>0</v>
      </c>
      <c r="AH112">
        <v>0</v>
      </c>
      <c r="AI112">
        <v>0</v>
      </c>
      <c r="AJ112">
        <v>0</v>
      </c>
      <c r="AK112">
        <v>0</v>
      </c>
      <c r="AL112">
        <v>0</v>
      </c>
      <c r="AM112">
        <v>0</v>
      </c>
      <c r="AN112">
        <v>0</v>
      </c>
      <c r="AO112">
        <v>0</v>
      </c>
    </row>
    <row r="113" spans="1:41" ht="12.75" x14ac:dyDescent="0.2">
      <c r="A113" s="468">
        <v>106</v>
      </c>
      <c r="B113" s="473" t="s">
        <v>99</v>
      </c>
      <c r="C113" s="403" t="s">
        <v>897</v>
      </c>
      <c r="D113" s="474" t="s">
        <v>900</v>
      </c>
      <c r="E113" s="480" t="s">
        <v>98</v>
      </c>
      <c r="F113">
        <v>23176533.170000006</v>
      </c>
      <c r="G113">
        <v>0</v>
      </c>
      <c r="H113">
        <v>23176533.170000006</v>
      </c>
      <c r="I113">
        <v>-71847</v>
      </c>
      <c r="J113">
        <v>0</v>
      </c>
      <c r="K113">
        <v>-71847</v>
      </c>
      <c r="L113">
        <v>-383351</v>
      </c>
      <c r="M113">
        <v>0</v>
      </c>
      <c r="N113">
        <v>-383351</v>
      </c>
      <c r="O113">
        <v>22721335.170000006</v>
      </c>
      <c r="P113">
        <v>0</v>
      </c>
      <c r="Q113">
        <v>22721335.170000006</v>
      </c>
      <c r="R113">
        <v>74525</v>
      </c>
      <c r="S113">
        <v>0</v>
      </c>
      <c r="T113">
        <v>74525</v>
      </c>
      <c r="U113">
        <v>0</v>
      </c>
      <c r="V113">
        <v>0</v>
      </c>
      <c r="W113">
        <v>0</v>
      </c>
      <c r="X113">
        <v>0</v>
      </c>
      <c r="Y113">
        <v>0</v>
      </c>
      <c r="Z113">
        <v>0</v>
      </c>
      <c r="AA113">
        <v>0</v>
      </c>
      <c r="AB113">
        <v>0</v>
      </c>
      <c r="AC113">
        <v>0</v>
      </c>
      <c r="AD113">
        <v>0</v>
      </c>
      <c r="AE113">
        <v>0</v>
      </c>
      <c r="AF113">
        <v>0</v>
      </c>
      <c r="AG113">
        <v>0</v>
      </c>
      <c r="AH113">
        <v>0</v>
      </c>
      <c r="AI113">
        <v>0</v>
      </c>
      <c r="AJ113">
        <v>0</v>
      </c>
      <c r="AK113">
        <v>0</v>
      </c>
      <c r="AL113">
        <v>0</v>
      </c>
      <c r="AM113">
        <v>0</v>
      </c>
      <c r="AN113">
        <v>0</v>
      </c>
      <c r="AO113">
        <v>0</v>
      </c>
    </row>
    <row r="114" spans="1:41" ht="12.75" x14ac:dyDescent="0.2">
      <c r="A114" s="468">
        <v>107</v>
      </c>
      <c r="B114" s="473" t="s">
        <v>101</v>
      </c>
      <c r="C114" s="403" t="s">
        <v>897</v>
      </c>
      <c r="D114" s="474" t="s">
        <v>906</v>
      </c>
      <c r="E114" s="480" t="s">
        <v>100</v>
      </c>
      <c r="F114">
        <v>55669220</v>
      </c>
      <c r="G114">
        <v>0</v>
      </c>
      <c r="H114">
        <v>55669220</v>
      </c>
      <c r="I114">
        <v>-556692</v>
      </c>
      <c r="J114">
        <v>0</v>
      </c>
      <c r="K114">
        <v>-556692</v>
      </c>
      <c r="L114">
        <v>-576683</v>
      </c>
      <c r="M114">
        <v>0</v>
      </c>
      <c r="N114">
        <v>-576683</v>
      </c>
      <c r="O114">
        <v>54535845</v>
      </c>
      <c r="P114">
        <v>0</v>
      </c>
      <c r="Q114">
        <v>54535845</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v>0</v>
      </c>
      <c r="AO114">
        <v>0</v>
      </c>
    </row>
    <row r="115" spans="1:41" ht="12.75" x14ac:dyDescent="0.2">
      <c r="A115" s="468">
        <v>108</v>
      </c>
      <c r="B115" s="473" t="s">
        <v>103</v>
      </c>
      <c r="C115" s="403" t="s">
        <v>897</v>
      </c>
      <c r="D115" s="474" t="s">
        <v>898</v>
      </c>
      <c r="E115" s="480" t="s">
        <v>102</v>
      </c>
      <c r="F115">
        <v>15617686</v>
      </c>
      <c r="G115">
        <v>364730</v>
      </c>
      <c r="H115">
        <v>15982416</v>
      </c>
      <c r="I115">
        <v>-206400</v>
      </c>
      <c r="J115">
        <v>-3000</v>
      </c>
      <c r="K115">
        <v>-209400</v>
      </c>
      <c r="L115">
        <v>-781500</v>
      </c>
      <c r="M115">
        <v>-11500</v>
      </c>
      <c r="N115">
        <v>-793000</v>
      </c>
      <c r="O115">
        <v>14629786</v>
      </c>
      <c r="P115">
        <v>350230</v>
      </c>
      <c r="Q115">
        <v>14980016</v>
      </c>
      <c r="R115">
        <v>0</v>
      </c>
      <c r="S115">
        <v>0</v>
      </c>
      <c r="T115">
        <v>0</v>
      </c>
      <c r="U115">
        <v>-36333</v>
      </c>
      <c r="V115">
        <v>396937</v>
      </c>
      <c r="W115">
        <v>0</v>
      </c>
      <c r="X115">
        <v>0</v>
      </c>
      <c r="Y115">
        <v>0</v>
      </c>
      <c r="Z115">
        <v>0</v>
      </c>
      <c r="AA115">
        <v>0</v>
      </c>
      <c r="AB115">
        <v>0</v>
      </c>
      <c r="AC115">
        <v>64685</v>
      </c>
      <c r="AD115">
        <v>64685</v>
      </c>
      <c r="AE115">
        <v>0</v>
      </c>
      <c r="AF115">
        <v>0</v>
      </c>
      <c r="AG115">
        <v>0</v>
      </c>
      <c r="AH115">
        <v>0</v>
      </c>
      <c r="AI115">
        <v>0</v>
      </c>
      <c r="AJ115">
        <v>0</v>
      </c>
      <c r="AK115">
        <v>0</v>
      </c>
      <c r="AL115">
        <v>0</v>
      </c>
      <c r="AM115">
        <v>0</v>
      </c>
      <c r="AN115">
        <v>64685</v>
      </c>
      <c r="AO115">
        <v>64685</v>
      </c>
    </row>
    <row r="116" spans="1:41" ht="12.75" x14ac:dyDescent="0.2">
      <c r="A116" s="468">
        <v>109</v>
      </c>
      <c r="B116" s="473" t="s">
        <v>105</v>
      </c>
      <c r="C116" s="403" t="s">
        <v>897</v>
      </c>
      <c r="D116" s="474" t="s">
        <v>898</v>
      </c>
      <c r="E116" s="480" t="s">
        <v>104</v>
      </c>
      <c r="F116">
        <v>24455748</v>
      </c>
      <c r="G116">
        <v>0</v>
      </c>
      <c r="H116">
        <v>24455748</v>
      </c>
      <c r="I116">
        <v>-202812</v>
      </c>
      <c r="J116">
        <v>0</v>
      </c>
      <c r="K116">
        <v>-202812</v>
      </c>
      <c r="L116">
        <v>-500000</v>
      </c>
      <c r="M116">
        <v>0</v>
      </c>
      <c r="N116">
        <v>-500000</v>
      </c>
      <c r="O116">
        <v>23752936</v>
      </c>
      <c r="P116">
        <v>0</v>
      </c>
      <c r="Q116">
        <v>23752936</v>
      </c>
      <c r="R116">
        <v>0</v>
      </c>
      <c r="S116">
        <v>0</v>
      </c>
      <c r="T116">
        <v>0</v>
      </c>
      <c r="U116">
        <v>0</v>
      </c>
      <c r="V116">
        <v>0</v>
      </c>
      <c r="W116">
        <v>0</v>
      </c>
      <c r="X116">
        <v>0</v>
      </c>
      <c r="Y116">
        <v>0</v>
      </c>
      <c r="Z116">
        <v>0</v>
      </c>
      <c r="AA116">
        <v>0</v>
      </c>
      <c r="AB116">
        <v>0</v>
      </c>
      <c r="AC116">
        <v>0</v>
      </c>
      <c r="AD116">
        <v>0</v>
      </c>
      <c r="AE116">
        <v>0</v>
      </c>
      <c r="AF116">
        <v>0</v>
      </c>
      <c r="AG116">
        <v>0</v>
      </c>
      <c r="AH116">
        <v>0</v>
      </c>
      <c r="AI116">
        <v>0</v>
      </c>
      <c r="AJ116">
        <v>0</v>
      </c>
      <c r="AK116">
        <v>0</v>
      </c>
      <c r="AL116">
        <v>0</v>
      </c>
      <c r="AM116">
        <v>0</v>
      </c>
      <c r="AN116">
        <v>0</v>
      </c>
      <c r="AO116">
        <v>0</v>
      </c>
    </row>
    <row r="117" spans="1:41" ht="12.75" x14ac:dyDescent="0.2">
      <c r="A117" s="468">
        <v>110</v>
      </c>
      <c r="B117" s="473" t="s">
        <v>107</v>
      </c>
      <c r="C117" s="403" t="s">
        <v>897</v>
      </c>
      <c r="D117" s="474" t="s">
        <v>901</v>
      </c>
      <c r="E117" s="480" t="s">
        <v>106</v>
      </c>
      <c r="F117">
        <v>31511471</v>
      </c>
      <c r="G117">
        <v>527670</v>
      </c>
      <c r="H117">
        <v>32039141</v>
      </c>
      <c r="I117">
        <v>-318847</v>
      </c>
      <c r="J117">
        <v>0</v>
      </c>
      <c r="K117">
        <v>-318847</v>
      </c>
      <c r="L117">
        <v>-1434813</v>
      </c>
      <c r="M117">
        <v>-3204</v>
      </c>
      <c r="N117">
        <v>-1438017</v>
      </c>
      <c r="O117">
        <v>29757811</v>
      </c>
      <c r="P117">
        <v>524466</v>
      </c>
      <c r="Q117">
        <v>30282277</v>
      </c>
      <c r="R117">
        <v>49763</v>
      </c>
      <c r="S117">
        <v>0</v>
      </c>
      <c r="T117">
        <v>49763</v>
      </c>
      <c r="U117">
        <v>-15630</v>
      </c>
      <c r="V117">
        <v>305066</v>
      </c>
      <c r="W117">
        <v>207196</v>
      </c>
      <c r="X117">
        <v>207196</v>
      </c>
      <c r="Y117">
        <v>0</v>
      </c>
      <c r="Z117">
        <v>0</v>
      </c>
      <c r="AA117">
        <v>0</v>
      </c>
      <c r="AB117">
        <v>0</v>
      </c>
      <c r="AC117">
        <v>509477</v>
      </c>
      <c r="AD117">
        <v>509477</v>
      </c>
      <c r="AE117">
        <v>0</v>
      </c>
      <c r="AF117">
        <v>0</v>
      </c>
      <c r="AG117">
        <v>0</v>
      </c>
      <c r="AH117">
        <v>0</v>
      </c>
      <c r="AI117">
        <v>0</v>
      </c>
      <c r="AJ117">
        <v>0</v>
      </c>
      <c r="AK117">
        <v>0</v>
      </c>
      <c r="AL117">
        <v>0</v>
      </c>
      <c r="AM117">
        <v>0</v>
      </c>
      <c r="AN117">
        <v>509477</v>
      </c>
      <c r="AO117">
        <v>509477</v>
      </c>
    </row>
    <row r="118" spans="1:41" ht="12.75" x14ac:dyDescent="0.2">
      <c r="A118" s="468">
        <v>111</v>
      </c>
      <c r="B118" s="473" t="s">
        <v>109</v>
      </c>
      <c r="C118" s="403" t="s">
        <v>909</v>
      </c>
      <c r="D118" s="474" t="s">
        <v>903</v>
      </c>
      <c r="E118" s="480" t="s">
        <v>108</v>
      </c>
      <c r="F118">
        <v>81549181</v>
      </c>
      <c r="G118">
        <v>0</v>
      </c>
      <c r="H118">
        <v>81549181</v>
      </c>
      <c r="I118">
        <v>-2800000</v>
      </c>
      <c r="J118">
        <v>0</v>
      </c>
      <c r="K118">
        <v>-2800000</v>
      </c>
      <c r="L118">
        <v>-12712500</v>
      </c>
      <c r="M118">
        <v>0</v>
      </c>
      <c r="N118">
        <v>-12712500</v>
      </c>
      <c r="O118">
        <v>66036681</v>
      </c>
      <c r="P118">
        <v>0</v>
      </c>
      <c r="Q118">
        <v>66036681</v>
      </c>
      <c r="R118">
        <v>0</v>
      </c>
      <c r="S118">
        <v>0</v>
      </c>
      <c r="T118">
        <v>0</v>
      </c>
      <c r="U118">
        <v>0</v>
      </c>
      <c r="V118">
        <v>0</v>
      </c>
      <c r="W118">
        <v>0</v>
      </c>
      <c r="X118">
        <v>0</v>
      </c>
      <c r="Y118">
        <v>0</v>
      </c>
      <c r="Z118">
        <v>0</v>
      </c>
      <c r="AA118">
        <v>0</v>
      </c>
      <c r="AB118">
        <v>0</v>
      </c>
      <c r="AC118">
        <v>0</v>
      </c>
      <c r="AD118">
        <v>0</v>
      </c>
      <c r="AE118">
        <v>0</v>
      </c>
      <c r="AF118">
        <v>0</v>
      </c>
      <c r="AG118">
        <v>0</v>
      </c>
      <c r="AH118">
        <v>0</v>
      </c>
      <c r="AI118">
        <v>0</v>
      </c>
      <c r="AJ118">
        <v>0</v>
      </c>
      <c r="AK118">
        <v>0</v>
      </c>
      <c r="AL118">
        <v>0</v>
      </c>
      <c r="AM118">
        <v>0</v>
      </c>
      <c r="AN118">
        <v>0</v>
      </c>
      <c r="AO118">
        <v>0</v>
      </c>
    </row>
    <row r="119" spans="1:41" ht="12.75" x14ac:dyDescent="0.2">
      <c r="A119" s="468">
        <v>112</v>
      </c>
      <c r="B119" s="473" t="s">
        <v>111</v>
      </c>
      <c r="C119" s="403" t="s">
        <v>897</v>
      </c>
      <c r="D119" s="474" t="s">
        <v>898</v>
      </c>
      <c r="E119" s="480" t="s">
        <v>110</v>
      </c>
      <c r="F119">
        <v>88421376</v>
      </c>
      <c r="G119">
        <v>0</v>
      </c>
      <c r="H119">
        <v>88421376</v>
      </c>
      <c r="I119">
        <v>-442107</v>
      </c>
      <c r="J119">
        <v>0</v>
      </c>
      <c r="K119">
        <v>-442107</v>
      </c>
      <c r="L119">
        <v>-2400000</v>
      </c>
      <c r="M119">
        <v>0</v>
      </c>
      <c r="N119">
        <v>-2400000</v>
      </c>
      <c r="O119">
        <v>85579269</v>
      </c>
      <c r="P119">
        <v>0</v>
      </c>
      <c r="Q119">
        <v>85579269</v>
      </c>
      <c r="R119">
        <v>0</v>
      </c>
      <c r="S119">
        <v>0</v>
      </c>
      <c r="T119">
        <v>0</v>
      </c>
      <c r="U119">
        <v>0</v>
      </c>
      <c r="V119">
        <v>0</v>
      </c>
      <c r="W119">
        <v>0</v>
      </c>
      <c r="X119">
        <v>0</v>
      </c>
      <c r="Y119">
        <v>0</v>
      </c>
      <c r="Z119">
        <v>0</v>
      </c>
      <c r="AA119">
        <v>0</v>
      </c>
      <c r="AB119">
        <v>0</v>
      </c>
      <c r="AC119">
        <v>0</v>
      </c>
      <c r="AD119">
        <v>0</v>
      </c>
      <c r="AE119">
        <v>0</v>
      </c>
      <c r="AF119">
        <v>0</v>
      </c>
      <c r="AG119">
        <v>0</v>
      </c>
      <c r="AH119">
        <v>0</v>
      </c>
      <c r="AI119">
        <v>0</v>
      </c>
      <c r="AJ119">
        <v>0</v>
      </c>
      <c r="AK119">
        <v>0</v>
      </c>
      <c r="AL119">
        <v>0</v>
      </c>
      <c r="AM119">
        <v>0</v>
      </c>
      <c r="AN119">
        <v>0</v>
      </c>
      <c r="AO119">
        <v>0</v>
      </c>
    </row>
    <row r="120" spans="1:41" ht="12.75" x14ac:dyDescent="0.2">
      <c r="A120" s="468">
        <v>113</v>
      </c>
      <c r="B120" s="473" t="s">
        <v>113</v>
      </c>
      <c r="C120" s="403" t="s">
        <v>909</v>
      </c>
      <c r="D120" s="474" t="s">
        <v>903</v>
      </c>
      <c r="E120" s="480" t="s">
        <v>112</v>
      </c>
      <c r="F120">
        <v>96960690</v>
      </c>
      <c r="G120">
        <v>0</v>
      </c>
      <c r="H120">
        <v>96960690</v>
      </c>
      <c r="I120">
        <v>-3126725</v>
      </c>
      <c r="J120">
        <v>0</v>
      </c>
      <c r="K120">
        <v>-3126725</v>
      </c>
      <c r="L120">
        <v>-1000000</v>
      </c>
      <c r="M120">
        <v>0</v>
      </c>
      <c r="N120">
        <v>-1000000</v>
      </c>
      <c r="O120">
        <v>92833965</v>
      </c>
      <c r="P120">
        <v>0</v>
      </c>
      <c r="Q120">
        <v>92833965</v>
      </c>
      <c r="R120">
        <v>0</v>
      </c>
      <c r="S120">
        <v>0</v>
      </c>
      <c r="T120">
        <v>0</v>
      </c>
      <c r="U120">
        <v>0</v>
      </c>
      <c r="V120">
        <v>0</v>
      </c>
      <c r="W120">
        <v>0</v>
      </c>
      <c r="X120">
        <v>0</v>
      </c>
      <c r="Y120">
        <v>0</v>
      </c>
      <c r="Z120">
        <v>0</v>
      </c>
      <c r="AA120">
        <v>0</v>
      </c>
      <c r="AB120">
        <v>0</v>
      </c>
      <c r="AC120">
        <v>0</v>
      </c>
      <c r="AD120">
        <v>0</v>
      </c>
      <c r="AE120">
        <v>0</v>
      </c>
      <c r="AF120">
        <v>0</v>
      </c>
      <c r="AG120">
        <v>0</v>
      </c>
      <c r="AH120">
        <v>0</v>
      </c>
      <c r="AI120">
        <v>0</v>
      </c>
      <c r="AJ120">
        <v>0</v>
      </c>
      <c r="AK120">
        <v>0</v>
      </c>
      <c r="AL120">
        <v>0</v>
      </c>
      <c r="AM120">
        <v>0</v>
      </c>
      <c r="AN120">
        <v>0</v>
      </c>
      <c r="AO120">
        <v>0</v>
      </c>
    </row>
    <row r="121" spans="1:41" ht="12.75" x14ac:dyDescent="0.2">
      <c r="A121" s="468">
        <v>114</v>
      </c>
      <c r="B121" s="473" t="s">
        <v>115</v>
      </c>
      <c r="C121" s="403" t="s">
        <v>529</v>
      </c>
      <c r="D121" s="474" t="s">
        <v>899</v>
      </c>
      <c r="E121" s="480" t="s">
        <v>541</v>
      </c>
      <c r="F121">
        <v>49408411</v>
      </c>
      <c r="G121">
        <v>31921</v>
      </c>
      <c r="H121">
        <v>49440332</v>
      </c>
      <c r="I121">
        <v>-500000</v>
      </c>
      <c r="J121">
        <v>0</v>
      </c>
      <c r="K121">
        <v>-500000</v>
      </c>
      <c r="L121">
        <v>-2429223</v>
      </c>
      <c r="M121">
        <v>0</v>
      </c>
      <c r="N121">
        <v>-2429223</v>
      </c>
      <c r="O121">
        <v>46479188</v>
      </c>
      <c r="P121">
        <v>31921</v>
      </c>
      <c r="Q121">
        <v>46511109</v>
      </c>
      <c r="R121">
        <v>0</v>
      </c>
      <c r="S121">
        <v>0</v>
      </c>
      <c r="T121">
        <v>0</v>
      </c>
      <c r="U121">
        <v>0</v>
      </c>
      <c r="V121">
        <v>32282</v>
      </c>
      <c r="W121">
        <v>0</v>
      </c>
      <c r="X121">
        <v>0</v>
      </c>
      <c r="Y121">
        <v>32282</v>
      </c>
      <c r="Z121">
        <v>175175</v>
      </c>
      <c r="AA121">
        <v>207457</v>
      </c>
      <c r="AB121">
        <v>0</v>
      </c>
      <c r="AC121">
        <v>0</v>
      </c>
      <c r="AD121">
        <v>0</v>
      </c>
      <c r="AE121">
        <v>0</v>
      </c>
      <c r="AF121">
        <v>0</v>
      </c>
      <c r="AG121">
        <v>0</v>
      </c>
      <c r="AH121">
        <v>0</v>
      </c>
      <c r="AI121">
        <v>0</v>
      </c>
      <c r="AJ121">
        <v>0</v>
      </c>
      <c r="AK121">
        <v>0</v>
      </c>
      <c r="AL121">
        <v>0</v>
      </c>
      <c r="AM121">
        <v>0</v>
      </c>
      <c r="AN121">
        <v>0</v>
      </c>
      <c r="AO121">
        <v>0</v>
      </c>
    </row>
    <row r="122" spans="1:41" ht="12.75" x14ac:dyDescent="0.2">
      <c r="A122" s="468">
        <v>115</v>
      </c>
      <c r="B122" s="473" t="s">
        <v>117</v>
      </c>
      <c r="C122" s="403" t="s">
        <v>897</v>
      </c>
      <c r="D122" s="474" t="s">
        <v>905</v>
      </c>
      <c r="E122" s="480" t="s">
        <v>116</v>
      </c>
      <c r="F122">
        <v>27909885</v>
      </c>
      <c r="G122">
        <v>0</v>
      </c>
      <c r="H122">
        <v>27909885</v>
      </c>
      <c r="I122">
        <v>-279100</v>
      </c>
      <c r="J122">
        <v>0</v>
      </c>
      <c r="K122">
        <v>-279100</v>
      </c>
      <c r="L122">
        <v>-400183</v>
      </c>
      <c r="M122">
        <v>0</v>
      </c>
      <c r="N122">
        <v>-400183</v>
      </c>
      <c r="O122">
        <v>27230602</v>
      </c>
      <c r="P122">
        <v>0</v>
      </c>
      <c r="Q122">
        <v>27230602</v>
      </c>
      <c r="R122">
        <v>0</v>
      </c>
      <c r="S122">
        <v>0</v>
      </c>
      <c r="T122">
        <v>0</v>
      </c>
      <c r="U122">
        <v>0</v>
      </c>
      <c r="V122">
        <v>0</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row>
    <row r="123" spans="1:41" ht="12.75" x14ac:dyDescent="0.2">
      <c r="A123" s="468">
        <v>116</v>
      </c>
      <c r="B123" s="473" t="s">
        <v>118</v>
      </c>
      <c r="C123" s="403" t="s">
        <v>909</v>
      </c>
      <c r="D123" s="474" t="s">
        <v>903</v>
      </c>
      <c r="E123" s="480" t="s">
        <v>580</v>
      </c>
      <c r="F123">
        <v>235936611</v>
      </c>
      <c r="G123">
        <v>0</v>
      </c>
      <c r="H123">
        <v>235936611</v>
      </c>
      <c r="I123">
        <v>-5820749</v>
      </c>
      <c r="J123">
        <v>0</v>
      </c>
      <c r="K123">
        <v>-5820749</v>
      </c>
      <c r="L123">
        <v>-21269938</v>
      </c>
      <c r="M123">
        <v>0</v>
      </c>
      <c r="N123">
        <v>-21269938</v>
      </c>
      <c r="O123">
        <v>208845924</v>
      </c>
      <c r="P123">
        <v>0</v>
      </c>
      <c r="Q123">
        <v>208845924</v>
      </c>
      <c r="R123">
        <v>0</v>
      </c>
      <c r="S123">
        <v>0</v>
      </c>
      <c r="T123">
        <v>0</v>
      </c>
      <c r="U123">
        <v>0</v>
      </c>
      <c r="V123">
        <v>0</v>
      </c>
      <c r="W123">
        <v>0</v>
      </c>
      <c r="X123">
        <v>0</v>
      </c>
      <c r="Y123">
        <v>0</v>
      </c>
      <c r="Z123">
        <v>0</v>
      </c>
      <c r="AA123">
        <v>0</v>
      </c>
      <c r="AB123">
        <v>0</v>
      </c>
      <c r="AC123">
        <v>0</v>
      </c>
      <c r="AD123">
        <v>0</v>
      </c>
      <c r="AE123">
        <v>0</v>
      </c>
      <c r="AF123">
        <v>0</v>
      </c>
      <c r="AG123">
        <v>0</v>
      </c>
      <c r="AH123">
        <v>0</v>
      </c>
      <c r="AI123">
        <v>0</v>
      </c>
      <c r="AJ123">
        <v>0</v>
      </c>
      <c r="AK123">
        <v>0</v>
      </c>
      <c r="AL123">
        <v>0</v>
      </c>
      <c r="AM123">
        <v>0</v>
      </c>
      <c r="AN123">
        <v>0</v>
      </c>
      <c r="AO123">
        <v>0</v>
      </c>
    </row>
    <row r="124" spans="1:41" ht="12.75" x14ac:dyDescent="0.2">
      <c r="A124" s="468">
        <v>117</v>
      </c>
      <c r="B124" s="473" t="s">
        <v>120</v>
      </c>
      <c r="C124" s="403" t="s">
        <v>897</v>
      </c>
      <c r="D124" s="474" t="s">
        <v>900</v>
      </c>
      <c r="E124" s="480" t="s">
        <v>119</v>
      </c>
      <c r="F124">
        <v>40827458</v>
      </c>
      <c r="G124">
        <v>0</v>
      </c>
      <c r="H124">
        <v>40827458</v>
      </c>
      <c r="I124">
        <v>-25000</v>
      </c>
      <c r="J124">
        <v>0</v>
      </c>
      <c r="K124">
        <v>-25000</v>
      </c>
      <c r="L124">
        <v>-2815000</v>
      </c>
      <c r="M124">
        <v>0</v>
      </c>
      <c r="N124">
        <v>-2815000</v>
      </c>
      <c r="O124">
        <v>37987458</v>
      </c>
      <c r="P124">
        <v>0</v>
      </c>
      <c r="Q124">
        <v>37987458</v>
      </c>
      <c r="R124">
        <v>33000</v>
      </c>
      <c r="S124">
        <v>0</v>
      </c>
      <c r="T124">
        <v>33000</v>
      </c>
      <c r="U124">
        <v>0</v>
      </c>
      <c r="V124">
        <v>0</v>
      </c>
      <c r="W124">
        <v>0</v>
      </c>
      <c r="X124">
        <v>0</v>
      </c>
      <c r="Y124">
        <v>0</v>
      </c>
      <c r="Z124">
        <v>0</v>
      </c>
      <c r="AA124">
        <v>0</v>
      </c>
      <c r="AB124">
        <v>0</v>
      </c>
      <c r="AC124">
        <v>0</v>
      </c>
      <c r="AD124">
        <v>0</v>
      </c>
      <c r="AE124">
        <v>0</v>
      </c>
      <c r="AF124">
        <v>0</v>
      </c>
      <c r="AG124">
        <v>0</v>
      </c>
      <c r="AH124">
        <v>0</v>
      </c>
      <c r="AI124">
        <v>0</v>
      </c>
      <c r="AJ124">
        <v>0</v>
      </c>
      <c r="AK124">
        <v>0</v>
      </c>
      <c r="AL124">
        <v>0</v>
      </c>
      <c r="AM124">
        <v>0</v>
      </c>
      <c r="AN124">
        <v>0</v>
      </c>
      <c r="AO124">
        <v>0</v>
      </c>
    </row>
    <row r="125" spans="1:41" ht="12.75" x14ac:dyDescent="0.2">
      <c r="A125" s="468">
        <v>118</v>
      </c>
      <c r="B125" s="473" t="s">
        <v>122</v>
      </c>
      <c r="C125" s="403" t="s">
        <v>902</v>
      </c>
      <c r="D125" s="474" t="s">
        <v>903</v>
      </c>
      <c r="E125" s="480" t="s">
        <v>121</v>
      </c>
      <c r="F125">
        <v>71266670</v>
      </c>
      <c r="G125">
        <v>0</v>
      </c>
      <c r="H125">
        <v>71266670</v>
      </c>
      <c r="I125">
        <v>-2126729</v>
      </c>
      <c r="J125">
        <v>0</v>
      </c>
      <c r="K125">
        <v>-2126729</v>
      </c>
      <c r="L125">
        <v>-5024044</v>
      </c>
      <c r="M125">
        <v>0</v>
      </c>
      <c r="N125">
        <v>-5024044</v>
      </c>
      <c r="O125">
        <v>64115897</v>
      </c>
      <c r="P125">
        <v>0</v>
      </c>
      <c r="Q125">
        <v>64115897</v>
      </c>
      <c r="R125">
        <v>0</v>
      </c>
      <c r="S125">
        <v>0</v>
      </c>
      <c r="T125">
        <v>0</v>
      </c>
      <c r="U125">
        <v>0</v>
      </c>
      <c r="V125">
        <v>0</v>
      </c>
      <c r="W125">
        <v>0</v>
      </c>
      <c r="X125">
        <v>0</v>
      </c>
      <c r="Y125">
        <v>0</v>
      </c>
      <c r="Z125">
        <v>0</v>
      </c>
      <c r="AA125">
        <v>0</v>
      </c>
      <c r="AB125">
        <v>0</v>
      </c>
      <c r="AC125">
        <v>0</v>
      </c>
      <c r="AD125">
        <v>0</v>
      </c>
      <c r="AE125">
        <v>0</v>
      </c>
      <c r="AF125">
        <v>0</v>
      </c>
      <c r="AG125">
        <v>0</v>
      </c>
      <c r="AH125">
        <v>0</v>
      </c>
      <c r="AI125">
        <v>0</v>
      </c>
      <c r="AJ125">
        <v>0</v>
      </c>
      <c r="AK125">
        <v>0</v>
      </c>
      <c r="AL125">
        <v>0</v>
      </c>
      <c r="AM125">
        <v>0</v>
      </c>
      <c r="AN125">
        <v>0</v>
      </c>
      <c r="AO125">
        <v>0</v>
      </c>
    </row>
    <row r="126" spans="1:41" ht="12.75" x14ac:dyDescent="0.2">
      <c r="A126" s="468">
        <v>119</v>
      </c>
      <c r="B126" s="473" t="s">
        <v>124</v>
      </c>
      <c r="C126" s="403" t="s">
        <v>897</v>
      </c>
      <c r="D126" s="474" t="s">
        <v>901</v>
      </c>
      <c r="E126" s="480" t="s">
        <v>123</v>
      </c>
      <c r="F126">
        <v>44872292</v>
      </c>
      <c r="G126">
        <v>3290678</v>
      </c>
      <c r="H126">
        <v>48162970</v>
      </c>
      <c r="I126">
        <v>-181240</v>
      </c>
      <c r="J126">
        <v>-18760</v>
      </c>
      <c r="K126">
        <v>-200000</v>
      </c>
      <c r="L126">
        <v>-1131313</v>
      </c>
      <c r="M126">
        <v>-117101</v>
      </c>
      <c r="N126">
        <v>-1248414</v>
      </c>
      <c r="O126">
        <v>43559739</v>
      </c>
      <c r="P126">
        <v>3154817</v>
      </c>
      <c r="Q126">
        <v>46714556</v>
      </c>
      <c r="R126">
        <v>0</v>
      </c>
      <c r="S126">
        <v>0</v>
      </c>
      <c r="T126">
        <v>0</v>
      </c>
      <c r="U126">
        <v>-17366</v>
      </c>
      <c r="V126">
        <v>3169844</v>
      </c>
      <c r="W126">
        <v>0</v>
      </c>
      <c r="X126">
        <v>0</v>
      </c>
      <c r="Y126">
        <v>0</v>
      </c>
      <c r="Z126">
        <v>0</v>
      </c>
      <c r="AA126">
        <v>0</v>
      </c>
      <c r="AB126">
        <v>0</v>
      </c>
      <c r="AC126">
        <v>0</v>
      </c>
      <c r="AD126">
        <v>0</v>
      </c>
      <c r="AE126">
        <v>0</v>
      </c>
      <c r="AF126">
        <v>0</v>
      </c>
      <c r="AG126">
        <v>0</v>
      </c>
      <c r="AH126">
        <v>0</v>
      </c>
      <c r="AI126">
        <v>0</v>
      </c>
      <c r="AJ126">
        <v>0</v>
      </c>
      <c r="AK126">
        <v>0</v>
      </c>
      <c r="AL126">
        <v>0</v>
      </c>
      <c r="AM126">
        <v>0</v>
      </c>
      <c r="AN126">
        <v>0</v>
      </c>
      <c r="AO126">
        <v>0</v>
      </c>
    </row>
    <row r="127" spans="1:41" ht="12.75" x14ac:dyDescent="0.2">
      <c r="A127" s="468">
        <v>120</v>
      </c>
      <c r="B127" s="473" t="s">
        <v>126</v>
      </c>
      <c r="C127" s="403" t="s">
        <v>897</v>
      </c>
      <c r="D127" s="474" t="s">
        <v>905</v>
      </c>
      <c r="E127" s="480" t="s">
        <v>125</v>
      </c>
      <c r="F127">
        <v>65085857</v>
      </c>
      <c r="G127">
        <v>0</v>
      </c>
      <c r="H127">
        <v>65085857</v>
      </c>
      <c r="I127">
        <v>-650859</v>
      </c>
      <c r="J127">
        <v>0</v>
      </c>
      <c r="K127">
        <v>-650859</v>
      </c>
      <c r="L127">
        <v>-3474384</v>
      </c>
      <c r="M127">
        <v>0</v>
      </c>
      <c r="N127">
        <v>-3474384</v>
      </c>
      <c r="O127">
        <v>60960614</v>
      </c>
      <c r="P127">
        <v>0</v>
      </c>
      <c r="Q127">
        <v>60960614</v>
      </c>
      <c r="R127">
        <v>0</v>
      </c>
      <c r="S127">
        <v>0</v>
      </c>
      <c r="T127">
        <v>0</v>
      </c>
      <c r="U127">
        <v>0</v>
      </c>
      <c r="V127">
        <v>0</v>
      </c>
      <c r="W127">
        <v>0</v>
      </c>
      <c r="X127">
        <v>0</v>
      </c>
      <c r="Y127">
        <v>0</v>
      </c>
      <c r="Z127">
        <v>0</v>
      </c>
      <c r="AA127">
        <v>0</v>
      </c>
      <c r="AB127">
        <v>0</v>
      </c>
      <c r="AC127">
        <v>0</v>
      </c>
      <c r="AD127">
        <v>0</v>
      </c>
      <c r="AE127">
        <v>0</v>
      </c>
      <c r="AF127">
        <v>0</v>
      </c>
      <c r="AG127">
        <v>0</v>
      </c>
      <c r="AH127">
        <v>0</v>
      </c>
      <c r="AI127">
        <v>0</v>
      </c>
      <c r="AJ127">
        <v>0</v>
      </c>
      <c r="AK127">
        <v>0</v>
      </c>
      <c r="AL127">
        <v>0</v>
      </c>
      <c r="AM127">
        <v>0</v>
      </c>
      <c r="AN127">
        <v>0</v>
      </c>
      <c r="AO127">
        <v>0</v>
      </c>
    </row>
    <row r="128" spans="1:41" ht="12.75" x14ac:dyDescent="0.2">
      <c r="A128" s="468">
        <v>121</v>
      </c>
      <c r="B128" s="473" t="s">
        <v>128</v>
      </c>
      <c r="C128" s="403" t="s">
        <v>902</v>
      </c>
      <c r="D128" s="474" t="s">
        <v>903</v>
      </c>
      <c r="E128" s="480" t="s">
        <v>127</v>
      </c>
      <c r="F128">
        <v>49285080</v>
      </c>
      <c r="G128">
        <v>0</v>
      </c>
      <c r="H128">
        <v>49285080</v>
      </c>
      <c r="I128">
        <v>-1550000</v>
      </c>
      <c r="J128">
        <v>0</v>
      </c>
      <c r="K128">
        <v>-1550000</v>
      </c>
      <c r="L128">
        <v>-2000000</v>
      </c>
      <c r="M128">
        <v>0</v>
      </c>
      <c r="N128">
        <v>-2000000</v>
      </c>
      <c r="O128">
        <v>45735080</v>
      </c>
      <c r="P128">
        <v>0</v>
      </c>
      <c r="Q128">
        <v>45735080</v>
      </c>
      <c r="R128">
        <v>0</v>
      </c>
      <c r="S128">
        <v>0</v>
      </c>
      <c r="T128">
        <v>0</v>
      </c>
      <c r="U128">
        <v>0</v>
      </c>
      <c r="V128">
        <v>0</v>
      </c>
      <c r="W128">
        <v>0</v>
      </c>
      <c r="X128">
        <v>0</v>
      </c>
      <c r="Y128">
        <v>0</v>
      </c>
      <c r="Z128">
        <v>0</v>
      </c>
      <c r="AA128">
        <v>0</v>
      </c>
      <c r="AB128">
        <v>0</v>
      </c>
      <c r="AC128">
        <v>0</v>
      </c>
      <c r="AD128">
        <v>0</v>
      </c>
      <c r="AE128">
        <v>0</v>
      </c>
      <c r="AF128">
        <v>0</v>
      </c>
      <c r="AG128">
        <v>0</v>
      </c>
      <c r="AH128">
        <v>0</v>
      </c>
      <c r="AI128">
        <v>0</v>
      </c>
      <c r="AJ128">
        <v>0</v>
      </c>
      <c r="AK128">
        <v>0</v>
      </c>
      <c r="AL128">
        <v>0</v>
      </c>
      <c r="AM128">
        <v>0</v>
      </c>
      <c r="AN128">
        <v>0</v>
      </c>
      <c r="AO128">
        <v>0</v>
      </c>
    </row>
    <row r="129" spans="1:41" ht="12.75" x14ac:dyDescent="0.2">
      <c r="A129" s="468">
        <v>122</v>
      </c>
      <c r="B129" s="473" t="s">
        <v>130</v>
      </c>
      <c r="C129" s="403" t="s">
        <v>897</v>
      </c>
      <c r="D129" s="474" t="s">
        <v>898</v>
      </c>
      <c r="E129" s="480" t="s">
        <v>129</v>
      </c>
      <c r="F129">
        <v>32117826</v>
      </c>
      <c r="G129">
        <v>0</v>
      </c>
      <c r="H129">
        <v>32117826</v>
      </c>
      <c r="I129">
        <v>-279471</v>
      </c>
      <c r="J129">
        <v>0</v>
      </c>
      <c r="K129">
        <v>-279471</v>
      </c>
      <c r="L129">
        <v>-1807211</v>
      </c>
      <c r="M129">
        <v>0</v>
      </c>
      <c r="N129">
        <v>-1807211</v>
      </c>
      <c r="O129">
        <v>30031144</v>
      </c>
      <c r="P129">
        <v>0</v>
      </c>
      <c r="Q129">
        <v>30031144</v>
      </c>
      <c r="R129">
        <v>0</v>
      </c>
      <c r="S129">
        <v>0</v>
      </c>
      <c r="T129">
        <v>0</v>
      </c>
      <c r="U129">
        <v>0</v>
      </c>
      <c r="V129">
        <v>0</v>
      </c>
      <c r="W129">
        <v>0</v>
      </c>
      <c r="X129">
        <v>0</v>
      </c>
      <c r="Y129">
        <v>0</v>
      </c>
      <c r="Z129">
        <v>0</v>
      </c>
      <c r="AA129">
        <v>0</v>
      </c>
      <c r="AB129">
        <v>0</v>
      </c>
      <c r="AC129">
        <v>0</v>
      </c>
      <c r="AD129">
        <v>0</v>
      </c>
      <c r="AE129">
        <v>0</v>
      </c>
      <c r="AF129">
        <v>0</v>
      </c>
      <c r="AG129">
        <v>0</v>
      </c>
      <c r="AH129">
        <v>0</v>
      </c>
      <c r="AI129">
        <v>0</v>
      </c>
      <c r="AJ129">
        <v>0</v>
      </c>
      <c r="AK129">
        <v>0</v>
      </c>
      <c r="AL129">
        <v>0</v>
      </c>
      <c r="AM129">
        <v>0</v>
      </c>
      <c r="AN129">
        <v>0</v>
      </c>
      <c r="AO129">
        <v>0</v>
      </c>
    </row>
    <row r="130" spans="1:41" ht="12.75" x14ac:dyDescent="0.2">
      <c r="A130" s="468">
        <v>123</v>
      </c>
      <c r="B130" s="473" t="s">
        <v>132</v>
      </c>
      <c r="C130" s="403" t="s">
        <v>529</v>
      </c>
      <c r="D130" s="474" t="s">
        <v>910</v>
      </c>
      <c r="E130" s="480" t="s">
        <v>544</v>
      </c>
      <c r="F130">
        <v>33221554</v>
      </c>
      <c r="G130">
        <v>0</v>
      </c>
      <c r="H130">
        <v>33221554</v>
      </c>
      <c r="I130">
        <v>-366473</v>
      </c>
      <c r="J130">
        <v>0</v>
      </c>
      <c r="K130">
        <v>-366473</v>
      </c>
      <c r="L130">
        <v>-459776</v>
      </c>
      <c r="M130">
        <v>0</v>
      </c>
      <c r="N130">
        <v>-459776</v>
      </c>
      <c r="O130">
        <v>32395305</v>
      </c>
      <c r="P130">
        <v>0</v>
      </c>
      <c r="Q130">
        <v>32395305</v>
      </c>
      <c r="R130">
        <v>0</v>
      </c>
      <c r="S130">
        <v>0</v>
      </c>
      <c r="T130">
        <v>0</v>
      </c>
      <c r="U130">
        <v>3434</v>
      </c>
      <c r="V130">
        <v>0</v>
      </c>
      <c r="W130">
        <v>3434</v>
      </c>
      <c r="X130">
        <v>3434</v>
      </c>
      <c r="Y130">
        <v>0</v>
      </c>
      <c r="Z130">
        <v>0</v>
      </c>
      <c r="AA130">
        <v>0</v>
      </c>
      <c r="AB130">
        <v>0</v>
      </c>
      <c r="AC130">
        <v>122171</v>
      </c>
      <c r="AD130">
        <v>122171</v>
      </c>
      <c r="AE130">
        <v>0</v>
      </c>
      <c r="AF130">
        <v>0</v>
      </c>
      <c r="AG130">
        <v>0</v>
      </c>
      <c r="AH130">
        <v>0</v>
      </c>
      <c r="AI130">
        <v>0</v>
      </c>
      <c r="AJ130">
        <v>0</v>
      </c>
      <c r="AK130">
        <v>0</v>
      </c>
      <c r="AL130">
        <v>0</v>
      </c>
      <c r="AM130">
        <v>0</v>
      </c>
      <c r="AN130">
        <v>122171</v>
      </c>
      <c r="AO130">
        <v>122171</v>
      </c>
    </row>
    <row r="131" spans="1:41" ht="12.75" x14ac:dyDescent="0.2">
      <c r="A131" s="468">
        <v>124</v>
      </c>
      <c r="B131" s="473" t="s">
        <v>134</v>
      </c>
      <c r="C131" s="403" t="s">
        <v>897</v>
      </c>
      <c r="D131" s="474" t="s">
        <v>898</v>
      </c>
      <c r="E131" s="480" t="s">
        <v>133</v>
      </c>
      <c r="F131">
        <v>22797688</v>
      </c>
      <c r="G131">
        <v>0</v>
      </c>
      <c r="H131">
        <v>22797688</v>
      </c>
      <c r="I131">
        <v>-321277</v>
      </c>
      <c r="J131">
        <v>0</v>
      </c>
      <c r="K131">
        <v>-321277</v>
      </c>
      <c r="L131">
        <v>-1379210</v>
      </c>
      <c r="M131">
        <v>0</v>
      </c>
      <c r="N131">
        <v>-1379210</v>
      </c>
      <c r="O131">
        <v>21097201</v>
      </c>
      <c r="P131">
        <v>0</v>
      </c>
      <c r="Q131">
        <v>21097201</v>
      </c>
      <c r="R131">
        <v>0</v>
      </c>
      <c r="S131">
        <v>0</v>
      </c>
      <c r="T131">
        <v>0</v>
      </c>
      <c r="U131">
        <v>0</v>
      </c>
      <c r="V131">
        <v>0</v>
      </c>
      <c r="W131">
        <v>0</v>
      </c>
      <c r="X131">
        <v>0</v>
      </c>
      <c r="Y131">
        <v>0</v>
      </c>
      <c r="Z131">
        <v>0</v>
      </c>
      <c r="AA131">
        <v>0</v>
      </c>
      <c r="AB131">
        <v>0</v>
      </c>
      <c r="AC131">
        <v>0</v>
      </c>
      <c r="AD131">
        <v>0</v>
      </c>
      <c r="AE131">
        <v>0</v>
      </c>
      <c r="AF131">
        <v>0</v>
      </c>
      <c r="AG131">
        <v>0</v>
      </c>
      <c r="AH131">
        <v>0</v>
      </c>
      <c r="AI131">
        <v>0</v>
      </c>
      <c r="AJ131">
        <v>0</v>
      </c>
      <c r="AK131">
        <v>0</v>
      </c>
      <c r="AL131">
        <v>0</v>
      </c>
      <c r="AM131">
        <v>0</v>
      </c>
      <c r="AN131">
        <v>0</v>
      </c>
      <c r="AO131">
        <v>0</v>
      </c>
    </row>
    <row r="132" spans="1:41" ht="12.75" x14ac:dyDescent="0.2">
      <c r="A132" s="468">
        <v>125</v>
      </c>
      <c r="B132" s="473" t="s">
        <v>136</v>
      </c>
      <c r="C132" s="403" t="s">
        <v>897</v>
      </c>
      <c r="D132" s="474" t="s">
        <v>898</v>
      </c>
      <c r="E132" s="480" t="s">
        <v>135</v>
      </c>
      <c r="F132">
        <v>35964495</v>
      </c>
      <c r="G132">
        <v>0</v>
      </c>
      <c r="H132">
        <v>35964495</v>
      </c>
      <c r="I132">
        <v>-100000</v>
      </c>
      <c r="J132">
        <v>0</v>
      </c>
      <c r="K132">
        <v>-100000</v>
      </c>
      <c r="L132">
        <v>-100000</v>
      </c>
      <c r="M132">
        <v>0</v>
      </c>
      <c r="N132">
        <v>-100000</v>
      </c>
      <c r="O132">
        <v>35764495</v>
      </c>
      <c r="P132">
        <v>0</v>
      </c>
      <c r="Q132">
        <v>35764495</v>
      </c>
      <c r="R132">
        <v>0</v>
      </c>
      <c r="S132">
        <v>0</v>
      </c>
      <c r="T132">
        <v>0</v>
      </c>
      <c r="U132">
        <v>0</v>
      </c>
      <c r="V132">
        <v>0</v>
      </c>
      <c r="W132">
        <v>0</v>
      </c>
      <c r="X132">
        <v>0</v>
      </c>
      <c r="Y132">
        <v>0</v>
      </c>
      <c r="Z132">
        <v>0</v>
      </c>
      <c r="AA132">
        <v>0</v>
      </c>
      <c r="AB132">
        <v>0</v>
      </c>
      <c r="AC132">
        <v>0</v>
      </c>
      <c r="AD132">
        <v>0</v>
      </c>
      <c r="AE132">
        <v>0</v>
      </c>
      <c r="AF132">
        <v>0</v>
      </c>
      <c r="AG132">
        <v>0</v>
      </c>
      <c r="AH132">
        <v>0</v>
      </c>
      <c r="AI132">
        <v>0</v>
      </c>
      <c r="AJ132">
        <v>0</v>
      </c>
      <c r="AK132">
        <v>0</v>
      </c>
      <c r="AL132">
        <v>0</v>
      </c>
      <c r="AM132">
        <v>0</v>
      </c>
      <c r="AN132">
        <v>0</v>
      </c>
      <c r="AO132">
        <v>0</v>
      </c>
    </row>
    <row r="133" spans="1:41" ht="12.75" x14ac:dyDescent="0.2">
      <c r="A133" s="468">
        <v>126</v>
      </c>
      <c r="B133" s="473" t="s">
        <v>138</v>
      </c>
      <c r="C133" s="403" t="s">
        <v>902</v>
      </c>
      <c r="D133" s="474" t="s">
        <v>903</v>
      </c>
      <c r="E133" s="480" t="s">
        <v>137</v>
      </c>
      <c r="F133">
        <v>81015581</v>
      </c>
      <c r="G133">
        <v>0</v>
      </c>
      <c r="H133">
        <v>81015581</v>
      </c>
      <c r="I133">
        <v>-1215234</v>
      </c>
      <c r="J133">
        <v>0</v>
      </c>
      <c r="K133">
        <v>-1215234</v>
      </c>
      <c r="L133">
        <v>-2080515</v>
      </c>
      <c r="M133">
        <v>0</v>
      </c>
      <c r="N133">
        <v>-2080515</v>
      </c>
      <c r="O133">
        <v>77719832</v>
      </c>
      <c r="P133">
        <v>0</v>
      </c>
      <c r="Q133">
        <v>77719832</v>
      </c>
      <c r="R133">
        <v>0</v>
      </c>
      <c r="S133">
        <v>0</v>
      </c>
      <c r="T133">
        <v>0</v>
      </c>
      <c r="U133">
        <v>0</v>
      </c>
      <c r="V133">
        <v>0</v>
      </c>
      <c r="W133">
        <v>0</v>
      </c>
      <c r="X133">
        <v>0</v>
      </c>
      <c r="Y133">
        <v>0</v>
      </c>
      <c r="Z133">
        <v>0</v>
      </c>
      <c r="AA133">
        <v>0</v>
      </c>
      <c r="AB133">
        <v>0</v>
      </c>
      <c r="AC133">
        <v>0</v>
      </c>
      <c r="AD133">
        <v>0</v>
      </c>
      <c r="AE133">
        <v>0</v>
      </c>
      <c r="AF133">
        <v>0</v>
      </c>
      <c r="AG133">
        <v>0</v>
      </c>
      <c r="AH133">
        <v>0</v>
      </c>
      <c r="AI133">
        <v>0</v>
      </c>
      <c r="AJ133">
        <v>0</v>
      </c>
      <c r="AK133">
        <v>0</v>
      </c>
      <c r="AL133">
        <v>0</v>
      </c>
      <c r="AM133">
        <v>0</v>
      </c>
      <c r="AN133">
        <v>0</v>
      </c>
      <c r="AO133">
        <v>0</v>
      </c>
    </row>
    <row r="134" spans="1:41" ht="12.75" x14ac:dyDescent="0.2">
      <c r="A134" s="468">
        <v>127</v>
      </c>
      <c r="B134" s="473" t="s">
        <v>140</v>
      </c>
      <c r="C134" s="403" t="s">
        <v>529</v>
      </c>
      <c r="D134" s="474" t="s">
        <v>907</v>
      </c>
      <c r="E134" s="480" t="s">
        <v>560</v>
      </c>
      <c r="F134">
        <v>47528715</v>
      </c>
      <c r="G134">
        <v>289480</v>
      </c>
      <c r="H134">
        <v>47818195</v>
      </c>
      <c r="I134">
        <v>-300000</v>
      </c>
      <c r="J134">
        <v>0</v>
      </c>
      <c r="K134">
        <v>-300000</v>
      </c>
      <c r="L134">
        <v>-2200000</v>
      </c>
      <c r="M134">
        <v>0</v>
      </c>
      <c r="N134">
        <v>-2200000</v>
      </c>
      <c r="O134">
        <v>45028715</v>
      </c>
      <c r="P134">
        <v>289480</v>
      </c>
      <c r="Q134">
        <v>45318195</v>
      </c>
      <c r="R134">
        <v>100000</v>
      </c>
      <c r="S134">
        <v>0</v>
      </c>
      <c r="T134">
        <v>100000</v>
      </c>
      <c r="U134">
        <v>0</v>
      </c>
      <c r="V134">
        <v>237033</v>
      </c>
      <c r="W134">
        <v>52447</v>
      </c>
      <c r="X134">
        <v>52447</v>
      </c>
      <c r="Y134">
        <v>0</v>
      </c>
      <c r="Z134">
        <v>0</v>
      </c>
      <c r="AA134">
        <v>0</v>
      </c>
      <c r="AB134">
        <v>0</v>
      </c>
      <c r="AC134">
        <v>481000</v>
      </c>
      <c r="AD134">
        <v>481000</v>
      </c>
      <c r="AE134">
        <v>0</v>
      </c>
      <c r="AF134">
        <v>0</v>
      </c>
      <c r="AG134">
        <v>0</v>
      </c>
      <c r="AH134">
        <v>0</v>
      </c>
      <c r="AI134">
        <v>0</v>
      </c>
      <c r="AJ134">
        <v>0</v>
      </c>
      <c r="AK134">
        <v>0</v>
      </c>
      <c r="AL134">
        <v>0</v>
      </c>
      <c r="AM134">
        <v>0</v>
      </c>
      <c r="AN134">
        <v>481000</v>
      </c>
      <c r="AO134">
        <v>481000</v>
      </c>
    </row>
    <row r="135" spans="1:41" ht="12.75" x14ac:dyDescent="0.2">
      <c r="A135" s="468">
        <v>128</v>
      </c>
      <c r="B135" s="473" t="s">
        <v>142</v>
      </c>
      <c r="C135" s="403" t="s">
        <v>897</v>
      </c>
      <c r="D135" s="474" t="s">
        <v>901</v>
      </c>
      <c r="E135" s="480" t="s">
        <v>141</v>
      </c>
      <c r="F135">
        <v>47670153</v>
      </c>
      <c r="G135">
        <v>0</v>
      </c>
      <c r="H135">
        <v>47670153</v>
      </c>
      <c r="I135">
        <v>-270747</v>
      </c>
      <c r="J135">
        <v>0</v>
      </c>
      <c r="K135">
        <v>-270747</v>
      </c>
      <c r="L135">
        <v>-3147474</v>
      </c>
      <c r="M135">
        <v>0</v>
      </c>
      <c r="N135">
        <v>-3147474</v>
      </c>
      <c r="O135">
        <v>44251932</v>
      </c>
      <c r="P135">
        <v>0</v>
      </c>
      <c r="Q135">
        <v>44251932</v>
      </c>
      <c r="R135">
        <v>0</v>
      </c>
      <c r="S135">
        <v>0</v>
      </c>
      <c r="T135">
        <v>0</v>
      </c>
      <c r="U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row>
    <row r="136" spans="1:41" ht="12.75" x14ac:dyDescent="0.2">
      <c r="A136" s="468">
        <v>129</v>
      </c>
      <c r="B136" s="473" t="s">
        <v>144</v>
      </c>
      <c r="C136" s="403" t="s">
        <v>897</v>
      </c>
      <c r="D136" s="474" t="s">
        <v>900</v>
      </c>
      <c r="E136" s="480" t="s">
        <v>143</v>
      </c>
      <c r="F136">
        <v>26048387</v>
      </c>
      <c r="G136">
        <v>0</v>
      </c>
      <c r="H136">
        <v>26048387</v>
      </c>
      <c r="I136">
        <v>-195363</v>
      </c>
      <c r="J136">
        <v>0</v>
      </c>
      <c r="K136">
        <v>-195363</v>
      </c>
      <c r="L136">
        <v>-394339</v>
      </c>
      <c r="M136">
        <v>0</v>
      </c>
      <c r="N136">
        <v>-394339</v>
      </c>
      <c r="O136">
        <v>25458685</v>
      </c>
      <c r="P136">
        <v>0</v>
      </c>
      <c r="Q136">
        <v>25458685</v>
      </c>
      <c r="R136">
        <v>0</v>
      </c>
      <c r="S136">
        <v>0</v>
      </c>
      <c r="T136">
        <v>0</v>
      </c>
      <c r="U136">
        <v>0</v>
      </c>
      <c r="V136">
        <v>0</v>
      </c>
      <c r="W136">
        <v>0</v>
      </c>
      <c r="X136">
        <v>0</v>
      </c>
      <c r="Y136">
        <v>0</v>
      </c>
      <c r="Z136">
        <v>0</v>
      </c>
      <c r="AA136">
        <v>0</v>
      </c>
      <c r="AB136">
        <v>0</v>
      </c>
      <c r="AC136">
        <v>0</v>
      </c>
      <c r="AD136">
        <v>0</v>
      </c>
      <c r="AE136">
        <v>0</v>
      </c>
      <c r="AF136">
        <v>0</v>
      </c>
      <c r="AG136">
        <v>0</v>
      </c>
      <c r="AH136">
        <v>0</v>
      </c>
      <c r="AI136">
        <v>0</v>
      </c>
      <c r="AJ136">
        <v>0</v>
      </c>
      <c r="AK136">
        <v>0</v>
      </c>
      <c r="AL136">
        <v>0</v>
      </c>
      <c r="AM136">
        <v>0</v>
      </c>
      <c r="AN136">
        <v>0</v>
      </c>
      <c r="AO136">
        <v>0</v>
      </c>
    </row>
    <row r="137" spans="1:41" ht="12.75" x14ac:dyDescent="0.2">
      <c r="A137" s="468">
        <v>130</v>
      </c>
      <c r="B137" s="473" t="s">
        <v>146</v>
      </c>
      <c r="C137" s="403" t="s">
        <v>902</v>
      </c>
      <c r="D137" s="474" t="s">
        <v>903</v>
      </c>
      <c r="E137" s="480" t="s">
        <v>145</v>
      </c>
      <c r="F137">
        <v>365253778</v>
      </c>
      <c r="G137">
        <v>0</v>
      </c>
      <c r="H137">
        <v>365253778</v>
      </c>
      <c r="I137">
        <v>-1919000</v>
      </c>
      <c r="J137">
        <v>0</v>
      </c>
      <c r="K137">
        <v>-1919000</v>
      </c>
      <c r="L137">
        <v>-4300000</v>
      </c>
      <c r="M137">
        <v>0</v>
      </c>
      <c r="N137">
        <v>-4300000</v>
      </c>
      <c r="O137">
        <v>359034778</v>
      </c>
      <c r="P137">
        <v>0</v>
      </c>
      <c r="Q137">
        <v>359034778</v>
      </c>
      <c r="R137">
        <v>0</v>
      </c>
      <c r="S137">
        <v>0</v>
      </c>
      <c r="T137">
        <v>0</v>
      </c>
      <c r="U137">
        <v>0</v>
      </c>
      <c r="V137">
        <v>0</v>
      </c>
      <c r="W137">
        <v>0</v>
      </c>
      <c r="X137">
        <v>0</v>
      </c>
      <c r="Y137">
        <v>0</v>
      </c>
      <c r="Z137">
        <v>0</v>
      </c>
      <c r="AA137">
        <v>0</v>
      </c>
      <c r="AB137">
        <v>0</v>
      </c>
      <c r="AC137">
        <v>0</v>
      </c>
      <c r="AD137">
        <v>0</v>
      </c>
      <c r="AE137">
        <v>0</v>
      </c>
      <c r="AF137">
        <v>0</v>
      </c>
      <c r="AG137">
        <v>0</v>
      </c>
      <c r="AH137">
        <v>0</v>
      </c>
      <c r="AI137">
        <v>0</v>
      </c>
      <c r="AJ137">
        <v>0</v>
      </c>
      <c r="AK137">
        <v>0</v>
      </c>
      <c r="AL137">
        <v>0</v>
      </c>
      <c r="AM137">
        <v>0</v>
      </c>
      <c r="AN137">
        <v>0</v>
      </c>
      <c r="AO137">
        <v>0</v>
      </c>
    </row>
    <row r="138" spans="1:41" ht="12.75" x14ac:dyDescent="0.2">
      <c r="A138" s="468">
        <v>131</v>
      </c>
      <c r="B138" s="473" t="s">
        <v>148</v>
      </c>
      <c r="C138" s="403" t="s">
        <v>897</v>
      </c>
      <c r="D138" s="474" t="s">
        <v>900</v>
      </c>
      <c r="E138" s="480" t="s">
        <v>570</v>
      </c>
      <c r="F138">
        <v>32161044</v>
      </c>
      <c r="G138">
        <v>980155</v>
      </c>
      <c r="H138">
        <v>33141199</v>
      </c>
      <c r="I138">
        <v>-321610</v>
      </c>
      <c r="J138">
        <v>0</v>
      </c>
      <c r="K138">
        <v>-321610</v>
      </c>
      <c r="L138">
        <v>-1743452</v>
      </c>
      <c r="M138">
        <v>0</v>
      </c>
      <c r="N138">
        <v>-1743452</v>
      </c>
      <c r="O138">
        <v>30095982</v>
      </c>
      <c r="P138">
        <v>980155</v>
      </c>
      <c r="Q138">
        <v>31076137</v>
      </c>
      <c r="R138">
        <v>94708</v>
      </c>
      <c r="S138">
        <v>0</v>
      </c>
      <c r="T138">
        <v>94708</v>
      </c>
      <c r="U138">
        <v>-60074</v>
      </c>
      <c r="V138">
        <v>843916</v>
      </c>
      <c r="W138">
        <v>76165</v>
      </c>
      <c r="X138">
        <v>76165</v>
      </c>
      <c r="Y138">
        <v>0</v>
      </c>
      <c r="Z138">
        <v>0</v>
      </c>
      <c r="AA138">
        <v>0</v>
      </c>
      <c r="AB138">
        <v>0</v>
      </c>
      <c r="AC138">
        <v>251424</v>
      </c>
      <c r="AD138">
        <v>251424</v>
      </c>
      <c r="AE138">
        <v>0</v>
      </c>
      <c r="AF138">
        <v>0</v>
      </c>
      <c r="AG138">
        <v>0</v>
      </c>
      <c r="AH138">
        <v>0</v>
      </c>
      <c r="AI138">
        <v>0</v>
      </c>
      <c r="AJ138">
        <v>0</v>
      </c>
      <c r="AK138">
        <v>0</v>
      </c>
      <c r="AL138">
        <v>0</v>
      </c>
      <c r="AM138">
        <v>0</v>
      </c>
      <c r="AN138">
        <v>251424</v>
      </c>
      <c r="AO138">
        <v>251424</v>
      </c>
    </row>
    <row r="139" spans="1:41" ht="12.75" x14ac:dyDescent="0.2">
      <c r="A139" s="468">
        <v>132</v>
      </c>
      <c r="B139" s="473" t="s">
        <v>150</v>
      </c>
      <c r="C139" s="403" t="s">
        <v>897</v>
      </c>
      <c r="D139" s="474" t="s">
        <v>898</v>
      </c>
      <c r="E139" s="480" t="s">
        <v>149</v>
      </c>
      <c r="F139">
        <v>43852387</v>
      </c>
      <c r="G139">
        <v>0</v>
      </c>
      <c r="H139">
        <v>43852387</v>
      </c>
      <c r="I139">
        <v>-430000</v>
      </c>
      <c r="J139">
        <v>0</v>
      </c>
      <c r="K139">
        <v>-430000</v>
      </c>
      <c r="L139">
        <v>-2061062</v>
      </c>
      <c r="M139">
        <v>0</v>
      </c>
      <c r="N139">
        <v>-2061062</v>
      </c>
      <c r="O139">
        <v>41361325</v>
      </c>
      <c r="P139">
        <v>0</v>
      </c>
      <c r="Q139">
        <v>41361325</v>
      </c>
      <c r="R139">
        <v>0</v>
      </c>
      <c r="S139">
        <v>0</v>
      </c>
      <c r="T139">
        <v>0</v>
      </c>
      <c r="U139">
        <v>0</v>
      </c>
      <c r="V139">
        <v>0</v>
      </c>
      <c r="W139">
        <v>0</v>
      </c>
      <c r="X139">
        <v>0</v>
      </c>
      <c r="Y139">
        <v>0</v>
      </c>
      <c r="Z139">
        <v>0</v>
      </c>
      <c r="AA139">
        <v>0</v>
      </c>
      <c r="AB139">
        <v>0</v>
      </c>
      <c r="AC139">
        <v>0</v>
      </c>
      <c r="AD139">
        <v>0</v>
      </c>
      <c r="AE139">
        <v>0</v>
      </c>
      <c r="AF139">
        <v>0</v>
      </c>
      <c r="AG139">
        <v>0</v>
      </c>
      <c r="AH139">
        <v>0</v>
      </c>
      <c r="AI139">
        <v>0</v>
      </c>
      <c r="AJ139">
        <v>0</v>
      </c>
      <c r="AK139">
        <v>0</v>
      </c>
      <c r="AL139">
        <v>0</v>
      </c>
      <c r="AM139">
        <v>0</v>
      </c>
      <c r="AN139">
        <v>0</v>
      </c>
      <c r="AO139">
        <v>0</v>
      </c>
    </row>
    <row r="140" spans="1:41" ht="12.75" x14ac:dyDescent="0.2">
      <c r="A140" s="468">
        <v>133</v>
      </c>
      <c r="B140" s="473" t="s">
        <v>152</v>
      </c>
      <c r="C140" s="403" t="s">
        <v>902</v>
      </c>
      <c r="D140" s="474" t="s">
        <v>903</v>
      </c>
      <c r="E140" s="480" t="s">
        <v>151</v>
      </c>
      <c r="F140">
        <v>189708345</v>
      </c>
      <c r="G140">
        <v>0</v>
      </c>
      <c r="H140">
        <v>189708345</v>
      </c>
      <c r="I140">
        <v>-4000000</v>
      </c>
      <c r="J140">
        <v>0</v>
      </c>
      <c r="K140">
        <v>-4000000</v>
      </c>
      <c r="L140">
        <v>-16000000</v>
      </c>
      <c r="M140">
        <v>0</v>
      </c>
      <c r="N140">
        <v>-16000000</v>
      </c>
      <c r="O140">
        <v>169708345</v>
      </c>
      <c r="P140">
        <v>0</v>
      </c>
      <c r="Q140">
        <v>169708345</v>
      </c>
      <c r="R140">
        <v>0</v>
      </c>
      <c r="S140">
        <v>0</v>
      </c>
      <c r="T140">
        <v>0</v>
      </c>
      <c r="U140">
        <v>0</v>
      </c>
      <c r="V140">
        <v>0</v>
      </c>
      <c r="W140">
        <v>0</v>
      </c>
      <c r="X140">
        <v>0</v>
      </c>
      <c r="Y140">
        <v>0</v>
      </c>
      <c r="Z140">
        <v>0</v>
      </c>
      <c r="AA140">
        <v>0</v>
      </c>
      <c r="AB140">
        <v>0</v>
      </c>
      <c r="AC140">
        <v>0</v>
      </c>
      <c r="AD140">
        <v>0</v>
      </c>
      <c r="AE140">
        <v>0</v>
      </c>
      <c r="AF140">
        <v>0</v>
      </c>
      <c r="AG140">
        <v>0</v>
      </c>
      <c r="AH140">
        <v>0</v>
      </c>
      <c r="AI140">
        <v>0</v>
      </c>
      <c r="AJ140">
        <v>0</v>
      </c>
      <c r="AK140">
        <v>0</v>
      </c>
      <c r="AL140">
        <v>0</v>
      </c>
      <c r="AM140">
        <v>0</v>
      </c>
      <c r="AN140">
        <v>0</v>
      </c>
      <c r="AO140">
        <v>0</v>
      </c>
    </row>
    <row r="141" spans="1:41" ht="12.75" x14ac:dyDescent="0.2">
      <c r="A141" s="468">
        <v>134</v>
      </c>
      <c r="B141" s="473" t="s">
        <v>154</v>
      </c>
      <c r="C141" s="403" t="s">
        <v>897</v>
      </c>
      <c r="D141" s="474" t="s">
        <v>901</v>
      </c>
      <c r="E141" s="480" t="s">
        <v>153</v>
      </c>
      <c r="F141">
        <v>58036772</v>
      </c>
      <c r="G141">
        <v>353655</v>
      </c>
      <c r="H141">
        <v>58390427</v>
      </c>
      <c r="I141">
        <v>-316000</v>
      </c>
      <c r="J141">
        <v>0</v>
      </c>
      <c r="K141">
        <v>-316000</v>
      </c>
      <c r="L141">
        <v>-2727728</v>
      </c>
      <c r="M141">
        <v>-16621</v>
      </c>
      <c r="N141">
        <v>-2744349</v>
      </c>
      <c r="O141">
        <v>54993044</v>
      </c>
      <c r="P141">
        <v>337034</v>
      </c>
      <c r="Q141">
        <v>55330078</v>
      </c>
      <c r="R141">
        <v>864030</v>
      </c>
      <c r="S141">
        <v>0</v>
      </c>
      <c r="T141">
        <v>864030</v>
      </c>
      <c r="U141">
        <v>62367</v>
      </c>
      <c r="V141">
        <v>735767</v>
      </c>
      <c r="W141">
        <v>0</v>
      </c>
      <c r="X141">
        <v>0</v>
      </c>
      <c r="Y141">
        <v>0</v>
      </c>
      <c r="Z141">
        <v>0</v>
      </c>
      <c r="AA141">
        <v>0</v>
      </c>
      <c r="AB141">
        <v>0</v>
      </c>
      <c r="AC141">
        <v>200238</v>
      </c>
      <c r="AD141">
        <v>200238</v>
      </c>
      <c r="AE141">
        <v>55975487</v>
      </c>
      <c r="AF141">
        <v>55975487</v>
      </c>
      <c r="AG141">
        <v>60290412.359207466</v>
      </c>
      <c r="AH141">
        <v>60290412.359207466</v>
      </c>
      <c r="AI141">
        <v>0</v>
      </c>
      <c r="AJ141">
        <v>0</v>
      </c>
      <c r="AK141">
        <v>0</v>
      </c>
      <c r="AL141">
        <v>0</v>
      </c>
      <c r="AM141">
        <v>0</v>
      </c>
      <c r="AN141">
        <v>200238</v>
      </c>
      <c r="AO141">
        <v>200238</v>
      </c>
    </row>
    <row r="142" spans="1:41" ht="12.75" x14ac:dyDescent="0.2">
      <c r="A142" s="468">
        <v>135</v>
      </c>
      <c r="B142" s="473" t="s">
        <v>156</v>
      </c>
      <c r="C142" s="403" t="s">
        <v>897</v>
      </c>
      <c r="D142" s="474" t="s">
        <v>899</v>
      </c>
      <c r="E142" s="480" t="s">
        <v>155</v>
      </c>
      <c r="F142">
        <v>20677296</v>
      </c>
      <c r="G142">
        <v>0</v>
      </c>
      <c r="H142">
        <v>20677296</v>
      </c>
      <c r="I142">
        <v>-838223</v>
      </c>
      <c r="J142">
        <v>0</v>
      </c>
      <c r="K142">
        <v>-838223</v>
      </c>
      <c r="L142">
        <v>-1447410</v>
      </c>
      <c r="M142">
        <v>0</v>
      </c>
      <c r="N142">
        <v>-1447410</v>
      </c>
      <c r="O142">
        <v>18391663</v>
      </c>
      <c r="P142">
        <v>0</v>
      </c>
      <c r="Q142">
        <v>18391663</v>
      </c>
      <c r="R142">
        <v>0</v>
      </c>
      <c r="S142">
        <v>0</v>
      </c>
      <c r="T142">
        <v>0</v>
      </c>
      <c r="U142">
        <v>0</v>
      </c>
      <c r="V142">
        <v>0</v>
      </c>
      <c r="W142">
        <v>0</v>
      </c>
      <c r="X142">
        <v>0</v>
      </c>
      <c r="Y142">
        <v>0</v>
      </c>
      <c r="Z142">
        <v>0</v>
      </c>
      <c r="AA142">
        <v>0</v>
      </c>
      <c r="AB142">
        <v>0</v>
      </c>
      <c r="AC142">
        <v>0</v>
      </c>
      <c r="AD142">
        <v>0</v>
      </c>
      <c r="AE142">
        <v>0</v>
      </c>
      <c r="AF142">
        <v>0</v>
      </c>
      <c r="AG142">
        <v>0</v>
      </c>
      <c r="AH142">
        <v>0</v>
      </c>
      <c r="AI142">
        <v>0</v>
      </c>
      <c r="AJ142">
        <v>0</v>
      </c>
      <c r="AK142">
        <v>0</v>
      </c>
      <c r="AL142">
        <v>0</v>
      </c>
      <c r="AM142">
        <v>0</v>
      </c>
      <c r="AN142">
        <v>0</v>
      </c>
      <c r="AO142">
        <v>0</v>
      </c>
    </row>
    <row r="143" spans="1:41" ht="12.75" x14ac:dyDescent="0.2">
      <c r="A143" s="468">
        <v>136</v>
      </c>
      <c r="B143" s="473" t="s">
        <v>158</v>
      </c>
      <c r="C143" s="403" t="s">
        <v>897</v>
      </c>
      <c r="D143" s="474" t="s">
        <v>901</v>
      </c>
      <c r="E143" s="480" t="s">
        <v>157</v>
      </c>
      <c r="F143">
        <v>57534983</v>
      </c>
      <c r="G143">
        <v>362440</v>
      </c>
      <c r="H143">
        <v>57897423</v>
      </c>
      <c r="I143">
        <v>-413595</v>
      </c>
      <c r="J143">
        <v>0</v>
      </c>
      <c r="K143">
        <v>-413595</v>
      </c>
      <c r="L143">
        <v>-1360487</v>
      </c>
      <c r="M143">
        <v>0</v>
      </c>
      <c r="N143">
        <v>-1360487</v>
      </c>
      <c r="O143">
        <v>55760901</v>
      </c>
      <c r="P143">
        <v>362440</v>
      </c>
      <c r="Q143">
        <v>56123341</v>
      </c>
      <c r="R143">
        <v>2073</v>
      </c>
      <c r="S143">
        <v>0</v>
      </c>
      <c r="T143">
        <v>2073</v>
      </c>
      <c r="U143">
        <v>0</v>
      </c>
      <c r="V143">
        <v>192558</v>
      </c>
      <c r="W143">
        <v>169882</v>
      </c>
      <c r="X143">
        <v>169882</v>
      </c>
      <c r="Y143">
        <v>0</v>
      </c>
      <c r="Z143">
        <v>0</v>
      </c>
      <c r="AA143">
        <v>0</v>
      </c>
      <c r="AB143">
        <v>0</v>
      </c>
      <c r="AC143">
        <v>33600</v>
      </c>
      <c r="AD143">
        <v>33600</v>
      </c>
      <c r="AE143">
        <v>0</v>
      </c>
      <c r="AF143">
        <v>0</v>
      </c>
      <c r="AG143">
        <v>0</v>
      </c>
      <c r="AH143">
        <v>0</v>
      </c>
      <c r="AI143">
        <v>0</v>
      </c>
      <c r="AJ143">
        <v>0</v>
      </c>
      <c r="AK143">
        <v>0</v>
      </c>
      <c r="AL143">
        <v>0</v>
      </c>
      <c r="AM143">
        <v>0</v>
      </c>
      <c r="AN143">
        <v>33600</v>
      </c>
      <c r="AO143">
        <v>33600</v>
      </c>
    </row>
    <row r="144" spans="1:41" ht="12.75" x14ac:dyDescent="0.2">
      <c r="A144" s="468">
        <v>137</v>
      </c>
      <c r="B144" s="473" t="s">
        <v>159</v>
      </c>
      <c r="C144" s="403" t="s">
        <v>529</v>
      </c>
      <c r="D144" s="474" t="s">
        <v>898</v>
      </c>
      <c r="E144" s="480" t="s">
        <v>875</v>
      </c>
      <c r="F144">
        <v>37580590</v>
      </c>
      <c r="G144">
        <v>0</v>
      </c>
      <c r="H144">
        <v>37580590</v>
      </c>
      <c r="I144">
        <v>-433920</v>
      </c>
      <c r="J144">
        <v>0</v>
      </c>
      <c r="K144">
        <v>-433920</v>
      </c>
      <c r="L144">
        <v>-2291632</v>
      </c>
      <c r="M144">
        <v>0</v>
      </c>
      <c r="N144">
        <v>-2291632</v>
      </c>
      <c r="O144">
        <v>34855038</v>
      </c>
      <c r="P144">
        <v>0</v>
      </c>
      <c r="Q144">
        <v>34855038</v>
      </c>
      <c r="R144">
        <v>215490</v>
      </c>
      <c r="S144">
        <v>0</v>
      </c>
      <c r="T144">
        <v>215490</v>
      </c>
      <c r="U144">
        <v>0</v>
      </c>
      <c r="V144">
        <v>0</v>
      </c>
      <c r="W144">
        <v>0</v>
      </c>
      <c r="X144">
        <v>0</v>
      </c>
      <c r="Y144">
        <v>0</v>
      </c>
      <c r="Z144">
        <v>0</v>
      </c>
      <c r="AA144">
        <v>0</v>
      </c>
      <c r="AB144">
        <v>0</v>
      </c>
      <c r="AC144">
        <v>0</v>
      </c>
      <c r="AD144">
        <v>0</v>
      </c>
      <c r="AE144">
        <v>0</v>
      </c>
      <c r="AF144">
        <v>0</v>
      </c>
      <c r="AG144">
        <v>0</v>
      </c>
      <c r="AH144">
        <v>0</v>
      </c>
      <c r="AI144">
        <v>0</v>
      </c>
      <c r="AJ144">
        <v>0</v>
      </c>
      <c r="AK144">
        <v>0</v>
      </c>
      <c r="AL144">
        <v>0</v>
      </c>
      <c r="AM144">
        <v>0</v>
      </c>
      <c r="AN144">
        <v>0</v>
      </c>
      <c r="AO144">
        <v>0</v>
      </c>
    </row>
    <row r="145" spans="1:41" ht="12.75" x14ac:dyDescent="0.2">
      <c r="A145" s="468">
        <v>138</v>
      </c>
      <c r="B145" s="473" t="s">
        <v>161</v>
      </c>
      <c r="C145" s="403" t="s">
        <v>529</v>
      </c>
      <c r="D145" s="474" t="s">
        <v>906</v>
      </c>
      <c r="E145" s="480" t="s">
        <v>160</v>
      </c>
      <c r="F145">
        <v>1545963</v>
      </c>
      <c r="G145">
        <v>0</v>
      </c>
      <c r="H145">
        <v>1545963</v>
      </c>
      <c r="I145">
        <v>-20000</v>
      </c>
      <c r="J145">
        <v>0</v>
      </c>
      <c r="K145">
        <v>-20000</v>
      </c>
      <c r="L145">
        <v>-93671</v>
      </c>
      <c r="M145">
        <v>0</v>
      </c>
      <c r="N145">
        <v>-93671</v>
      </c>
      <c r="O145">
        <v>1432292</v>
      </c>
      <c r="P145">
        <v>0</v>
      </c>
      <c r="Q145">
        <v>1432292</v>
      </c>
      <c r="R145">
        <v>0</v>
      </c>
      <c r="S145">
        <v>0</v>
      </c>
      <c r="T145">
        <v>0</v>
      </c>
      <c r="U145">
        <v>0</v>
      </c>
      <c r="V145">
        <v>0</v>
      </c>
      <c r="W145">
        <v>0</v>
      </c>
      <c r="X145">
        <v>0</v>
      </c>
      <c r="Y145">
        <v>0</v>
      </c>
      <c r="Z145">
        <v>0</v>
      </c>
      <c r="AA145">
        <v>0</v>
      </c>
      <c r="AB145">
        <v>0</v>
      </c>
      <c r="AC145">
        <v>0</v>
      </c>
      <c r="AD145">
        <v>0</v>
      </c>
      <c r="AE145">
        <v>0</v>
      </c>
      <c r="AF145">
        <v>0</v>
      </c>
      <c r="AG145">
        <v>0</v>
      </c>
      <c r="AH145">
        <v>0</v>
      </c>
      <c r="AI145">
        <v>0</v>
      </c>
      <c r="AJ145">
        <v>0</v>
      </c>
      <c r="AK145">
        <v>0</v>
      </c>
      <c r="AL145">
        <v>0</v>
      </c>
      <c r="AM145">
        <v>0</v>
      </c>
      <c r="AN145">
        <v>0</v>
      </c>
      <c r="AO145">
        <v>0</v>
      </c>
    </row>
    <row r="146" spans="1:41" ht="12.75" x14ac:dyDescent="0.2">
      <c r="A146" s="468">
        <v>139</v>
      </c>
      <c r="B146" s="473" t="s">
        <v>163</v>
      </c>
      <c r="C146" s="403" t="s">
        <v>909</v>
      </c>
      <c r="D146" s="474" t="s">
        <v>903</v>
      </c>
      <c r="E146" s="480" t="s">
        <v>162</v>
      </c>
      <c r="F146">
        <v>245444359</v>
      </c>
      <c r="G146">
        <v>0</v>
      </c>
      <c r="H146">
        <v>245444359</v>
      </c>
      <c r="I146">
        <v>-5642900</v>
      </c>
      <c r="J146">
        <v>0</v>
      </c>
      <c r="K146">
        <v>-5642900</v>
      </c>
      <c r="L146">
        <v>-16251470</v>
      </c>
      <c r="M146">
        <v>0</v>
      </c>
      <c r="N146">
        <v>-16251470</v>
      </c>
      <c r="O146">
        <v>223549989</v>
      </c>
      <c r="P146">
        <v>0</v>
      </c>
      <c r="Q146">
        <v>223549989</v>
      </c>
      <c r="R146">
        <v>74351</v>
      </c>
      <c r="S146">
        <v>0</v>
      </c>
      <c r="T146">
        <v>74351</v>
      </c>
      <c r="U146">
        <v>0</v>
      </c>
      <c r="V146">
        <v>0</v>
      </c>
      <c r="W146">
        <v>0</v>
      </c>
      <c r="X146">
        <v>0</v>
      </c>
      <c r="Y146">
        <v>0</v>
      </c>
      <c r="Z146">
        <v>0</v>
      </c>
      <c r="AA146">
        <v>0</v>
      </c>
      <c r="AB146">
        <v>0</v>
      </c>
      <c r="AC146">
        <v>0</v>
      </c>
      <c r="AD146">
        <v>0</v>
      </c>
      <c r="AE146">
        <v>0</v>
      </c>
      <c r="AF146">
        <v>0</v>
      </c>
      <c r="AG146">
        <v>0</v>
      </c>
      <c r="AH146">
        <v>0</v>
      </c>
      <c r="AI146">
        <v>0</v>
      </c>
      <c r="AJ146">
        <v>0</v>
      </c>
      <c r="AK146">
        <v>0</v>
      </c>
      <c r="AL146">
        <v>0</v>
      </c>
      <c r="AM146">
        <v>0</v>
      </c>
      <c r="AN146">
        <v>0</v>
      </c>
      <c r="AO146">
        <v>0</v>
      </c>
    </row>
    <row r="147" spans="1:41" ht="12.75" x14ac:dyDescent="0.2">
      <c r="A147" s="468">
        <v>140</v>
      </c>
      <c r="B147" s="473" t="s">
        <v>164</v>
      </c>
      <c r="C147" s="403" t="s">
        <v>909</v>
      </c>
      <c r="D147" s="474" t="s">
        <v>903</v>
      </c>
      <c r="E147" s="480" t="s">
        <v>581</v>
      </c>
      <c r="F147">
        <v>331298073</v>
      </c>
      <c r="G147">
        <v>0</v>
      </c>
      <c r="H147">
        <v>331298073</v>
      </c>
      <c r="I147">
        <v>-4000000</v>
      </c>
      <c r="J147">
        <v>0</v>
      </c>
      <c r="K147">
        <v>-4000000</v>
      </c>
      <c r="L147">
        <v>-25075190</v>
      </c>
      <c r="M147">
        <v>0</v>
      </c>
      <c r="N147">
        <v>-25075190</v>
      </c>
      <c r="O147">
        <v>302222883</v>
      </c>
      <c r="P147">
        <v>0</v>
      </c>
      <c r="Q147">
        <v>302222883</v>
      </c>
      <c r="R147">
        <v>0</v>
      </c>
      <c r="S147">
        <v>0</v>
      </c>
      <c r="T147">
        <v>0</v>
      </c>
      <c r="U147">
        <v>0</v>
      </c>
      <c r="V147">
        <v>0</v>
      </c>
      <c r="W147">
        <v>0</v>
      </c>
      <c r="X147">
        <v>0</v>
      </c>
      <c r="Y147">
        <v>0</v>
      </c>
      <c r="Z147">
        <v>0</v>
      </c>
      <c r="AA147">
        <v>0</v>
      </c>
      <c r="AB147">
        <v>0</v>
      </c>
      <c r="AC147">
        <v>0</v>
      </c>
      <c r="AD147">
        <v>0</v>
      </c>
      <c r="AE147">
        <v>0</v>
      </c>
      <c r="AF147">
        <v>0</v>
      </c>
      <c r="AG147">
        <v>0</v>
      </c>
      <c r="AH147">
        <v>0</v>
      </c>
      <c r="AI147">
        <v>0</v>
      </c>
      <c r="AJ147">
        <v>0</v>
      </c>
      <c r="AK147">
        <v>0</v>
      </c>
      <c r="AL147">
        <v>0</v>
      </c>
      <c r="AM147">
        <v>0</v>
      </c>
      <c r="AN147">
        <v>0</v>
      </c>
      <c r="AO147">
        <v>0</v>
      </c>
    </row>
    <row r="148" spans="1:41" ht="12.75" x14ac:dyDescent="0.2">
      <c r="A148" s="468">
        <v>141</v>
      </c>
      <c r="B148" s="473" t="s">
        <v>166</v>
      </c>
      <c r="C148" s="403" t="s">
        <v>897</v>
      </c>
      <c r="D148" s="474" t="s">
        <v>900</v>
      </c>
      <c r="E148" s="480" t="s">
        <v>165</v>
      </c>
      <c r="F148">
        <v>32284813</v>
      </c>
      <c r="G148">
        <v>0</v>
      </c>
      <c r="H148">
        <v>32284813</v>
      </c>
      <c r="I148">
        <v>-159000</v>
      </c>
      <c r="J148">
        <v>0</v>
      </c>
      <c r="K148">
        <v>-159000</v>
      </c>
      <c r="L148">
        <v>-408000</v>
      </c>
      <c r="M148">
        <v>0</v>
      </c>
      <c r="N148">
        <v>-408000</v>
      </c>
      <c r="O148">
        <v>31717813</v>
      </c>
      <c r="P148">
        <v>0</v>
      </c>
      <c r="Q148">
        <v>31717813</v>
      </c>
      <c r="R148">
        <v>289400</v>
      </c>
      <c r="S148">
        <v>0</v>
      </c>
      <c r="T148">
        <v>289400</v>
      </c>
      <c r="U148">
        <v>0</v>
      </c>
      <c r="V148">
        <v>0</v>
      </c>
      <c r="W148">
        <v>0</v>
      </c>
      <c r="X148">
        <v>0</v>
      </c>
      <c r="Y148">
        <v>0</v>
      </c>
      <c r="Z148">
        <v>0</v>
      </c>
      <c r="AA148">
        <v>0</v>
      </c>
      <c r="AB148">
        <v>0</v>
      </c>
      <c r="AC148">
        <v>0</v>
      </c>
      <c r="AD148">
        <v>0</v>
      </c>
      <c r="AE148">
        <v>0</v>
      </c>
      <c r="AF148">
        <v>0</v>
      </c>
      <c r="AG148">
        <v>0</v>
      </c>
      <c r="AH148">
        <v>0</v>
      </c>
      <c r="AI148">
        <v>0</v>
      </c>
      <c r="AJ148">
        <v>0</v>
      </c>
      <c r="AK148">
        <v>0</v>
      </c>
      <c r="AL148">
        <v>0</v>
      </c>
      <c r="AM148">
        <v>0</v>
      </c>
      <c r="AN148">
        <v>0</v>
      </c>
      <c r="AO148">
        <v>0</v>
      </c>
    </row>
    <row r="149" spans="1:41" ht="12.75" x14ac:dyDescent="0.2">
      <c r="A149" s="468">
        <v>142</v>
      </c>
      <c r="B149" s="473" t="s">
        <v>168</v>
      </c>
      <c r="C149" s="403" t="s">
        <v>897</v>
      </c>
      <c r="D149" s="474" t="s">
        <v>901</v>
      </c>
      <c r="E149" s="480" t="s">
        <v>911</v>
      </c>
      <c r="F149">
        <v>46414928</v>
      </c>
      <c r="G149">
        <v>0</v>
      </c>
      <c r="H149">
        <v>46414928</v>
      </c>
      <c r="I149">
        <v>-250000</v>
      </c>
      <c r="J149">
        <v>0</v>
      </c>
      <c r="K149">
        <v>-250000</v>
      </c>
      <c r="L149">
        <v>-1902434</v>
      </c>
      <c r="M149">
        <v>0</v>
      </c>
      <c r="N149">
        <v>-1902434</v>
      </c>
      <c r="O149">
        <v>44262494</v>
      </c>
      <c r="P149">
        <v>0</v>
      </c>
      <c r="Q149">
        <v>44262494</v>
      </c>
      <c r="R149">
        <v>1108598</v>
      </c>
      <c r="S149">
        <v>0</v>
      </c>
      <c r="T149">
        <v>1108598</v>
      </c>
      <c r="U149">
        <v>0</v>
      </c>
      <c r="V149">
        <v>0</v>
      </c>
      <c r="W149">
        <v>0</v>
      </c>
      <c r="X149">
        <v>0</v>
      </c>
      <c r="Y149">
        <v>0</v>
      </c>
      <c r="Z149">
        <v>0</v>
      </c>
      <c r="AA149">
        <v>0</v>
      </c>
      <c r="AB149">
        <v>0</v>
      </c>
      <c r="AC149">
        <v>84077</v>
      </c>
      <c r="AD149">
        <v>84077</v>
      </c>
      <c r="AE149">
        <v>0</v>
      </c>
      <c r="AF149">
        <v>0</v>
      </c>
      <c r="AG149">
        <v>0</v>
      </c>
      <c r="AH149">
        <v>0</v>
      </c>
      <c r="AI149">
        <v>0</v>
      </c>
      <c r="AJ149">
        <v>0</v>
      </c>
      <c r="AK149">
        <v>0</v>
      </c>
      <c r="AL149">
        <v>0</v>
      </c>
      <c r="AM149">
        <v>0</v>
      </c>
      <c r="AN149">
        <v>84077</v>
      </c>
      <c r="AO149">
        <v>84077</v>
      </c>
    </row>
    <row r="150" spans="1:41" ht="12.75" x14ac:dyDescent="0.2">
      <c r="A150" s="468">
        <v>143</v>
      </c>
      <c r="B150" s="473" t="s">
        <v>170</v>
      </c>
      <c r="C150" s="403" t="s">
        <v>529</v>
      </c>
      <c r="D150" s="474" t="s">
        <v>905</v>
      </c>
      <c r="E150" s="480" t="s">
        <v>874</v>
      </c>
      <c r="F150">
        <v>78704010</v>
      </c>
      <c r="G150">
        <v>1768830</v>
      </c>
      <c r="H150">
        <v>80472840</v>
      </c>
      <c r="I150">
        <v>-1200000</v>
      </c>
      <c r="J150">
        <v>0</v>
      </c>
      <c r="K150">
        <v>-1200000</v>
      </c>
      <c r="L150">
        <v>-3500000</v>
      </c>
      <c r="M150">
        <v>0</v>
      </c>
      <c r="N150">
        <v>-3500000</v>
      </c>
      <c r="O150">
        <v>74004010</v>
      </c>
      <c r="P150">
        <v>1768830</v>
      </c>
      <c r="Q150">
        <v>75772840</v>
      </c>
      <c r="R150">
        <v>0</v>
      </c>
      <c r="S150">
        <v>0</v>
      </c>
      <c r="T150">
        <v>0</v>
      </c>
      <c r="U150">
        <v>0</v>
      </c>
      <c r="V150">
        <v>334474</v>
      </c>
      <c r="W150">
        <v>1536655</v>
      </c>
      <c r="X150">
        <v>1536655</v>
      </c>
      <c r="Y150">
        <v>0</v>
      </c>
      <c r="Z150">
        <v>0</v>
      </c>
      <c r="AA150">
        <v>0</v>
      </c>
      <c r="AB150">
        <v>0</v>
      </c>
      <c r="AC150">
        <v>0</v>
      </c>
      <c r="AD150">
        <v>0</v>
      </c>
      <c r="AE150">
        <v>0</v>
      </c>
      <c r="AF150">
        <v>0</v>
      </c>
      <c r="AG150">
        <v>0</v>
      </c>
      <c r="AH150">
        <v>0</v>
      </c>
      <c r="AI150">
        <v>0</v>
      </c>
      <c r="AJ150">
        <v>0</v>
      </c>
      <c r="AK150">
        <v>0</v>
      </c>
      <c r="AL150">
        <v>0</v>
      </c>
      <c r="AM150">
        <v>0</v>
      </c>
      <c r="AN150">
        <v>0</v>
      </c>
      <c r="AO150">
        <v>0</v>
      </c>
    </row>
    <row r="151" spans="1:41" ht="12.75" x14ac:dyDescent="0.2">
      <c r="A151" s="468">
        <v>144</v>
      </c>
      <c r="B151" s="473" t="s">
        <v>172</v>
      </c>
      <c r="C151" s="403" t="s">
        <v>902</v>
      </c>
      <c r="D151" s="474" t="s">
        <v>903</v>
      </c>
      <c r="E151" s="480" t="s">
        <v>171</v>
      </c>
      <c r="F151">
        <v>86915178</v>
      </c>
      <c r="G151">
        <v>0</v>
      </c>
      <c r="H151">
        <v>86915178</v>
      </c>
      <c r="I151">
        <v>-1293272</v>
      </c>
      <c r="J151">
        <v>0</v>
      </c>
      <c r="K151">
        <v>-1293272</v>
      </c>
      <c r="L151">
        <v>-1000000</v>
      </c>
      <c r="M151">
        <v>0</v>
      </c>
      <c r="N151">
        <v>-1000000</v>
      </c>
      <c r="O151">
        <v>84621906</v>
      </c>
      <c r="P151">
        <v>0</v>
      </c>
      <c r="Q151">
        <v>84621906</v>
      </c>
      <c r="R151">
        <v>0</v>
      </c>
      <c r="S151">
        <v>0</v>
      </c>
      <c r="T151">
        <v>0</v>
      </c>
      <c r="U151">
        <v>0</v>
      </c>
      <c r="V151">
        <v>0</v>
      </c>
      <c r="W151">
        <v>0</v>
      </c>
      <c r="X151">
        <v>0</v>
      </c>
      <c r="Y151">
        <v>0</v>
      </c>
      <c r="Z151">
        <v>0</v>
      </c>
      <c r="AA151">
        <v>0</v>
      </c>
      <c r="AB151">
        <v>0</v>
      </c>
      <c r="AC151">
        <v>0</v>
      </c>
      <c r="AD151">
        <v>0</v>
      </c>
      <c r="AE151">
        <v>0</v>
      </c>
      <c r="AF151">
        <v>0</v>
      </c>
      <c r="AG151">
        <v>0</v>
      </c>
      <c r="AH151">
        <v>0</v>
      </c>
      <c r="AI151">
        <v>0</v>
      </c>
      <c r="AJ151">
        <v>0</v>
      </c>
      <c r="AK151">
        <v>0</v>
      </c>
      <c r="AL151">
        <v>0</v>
      </c>
      <c r="AM151">
        <v>0</v>
      </c>
      <c r="AN151">
        <v>0</v>
      </c>
      <c r="AO151">
        <v>0</v>
      </c>
    </row>
    <row r="152" spans="1:41" ht="12.75" x14ac:dyDescent="0.2">
      <c r="A152" s="468">
        <v>145</v>
      </c>
      <c r="B152" s="473" t="s">
        <v>174</v>
      </c>
      <c r="C152" s="403" t="s">
        <v>904</v>
      </c>
      <c r="D152" s="474" t="s">
        <v>905</v>
      </c>
      <c r="E152" s="480" t="s">
        <v>173</v>
      </c>
      <c r="F152">
        <v>108514989</v>
      </c>
      <c r="G152">
        <v>55000</v>
      </c>
      <c r="H152">
        <v>108569989</v>
      </c>
      <c r="I152">
        <v>-1800000</v>
      </c>
      <c r="J152">
        <v>0</v>
      </c>
      <c r="K152">
        <v>-1800000</v>
      </c>
      <c r="L152">
        <v>-5714490</v>
      </c>
      <c r="M152">
        <v>0</v>
      </c>
      <c r="N152">
        <v>-5714490</v>
      </c>
      <c r="O152">
        <v>101000499</v>
      </c>
      <c r="P152">
        <v>55000</v>
      </c>
      <c r="Q152">
        <v>101055499</v>
      </c>
      <c r="R152">
        <v>0</v>
      </c>
      <c r="S152">
        <v>0</v>
      </c>
      <c r="T152">
        <v>0</v>
      </c>
      <c r="U152">
        <v>0</v>
      </c>
      <c r="V152">
        <v>0</v>
      </c>
      <c r="W152">
        <v>55000</v>
      </c>
      <c r="X152">
        <v>55000</v>
      </c>
      <c r="Y152">
        <v>0</v>
      </c>
      <c r="Z152">
        <v>0</v>
      </c>
      <c r="AA152">
        <v>0</v>
      </c>
      <c r="AB152">
        <v>0</v>
      </c>
      <c r="AC152">
        <v>0</v>
      </c>
      <c r="AD152">
        <v>0</v>
      </c>
      <c r="AE152">
        <v>0</v>
      </c>
      <c r="AF152">
        <v>0</v>
      </c>
      <c r="AG152">
        <v>0</v>
      </c>
      <c r="AH152">
        <v>0</v>
      </c>
      <c r="AI152">
        <v>0</v>
      </c>
      <c r="AJ152">
        <v>0</v>
      </c>
      <c r="AK152">
        <v>0</v>
      </c>
      <c r="AL152">
        <v>0</v>
      </c>
      <c r="AM152">
        <v>0</v>
      </c>
      <c r="AN152">
        <v>0</v>
      </c>
      <c r="AO152">
        <v>0</v>
      </c>
    </row>
    <row r="153" spans="1:41" ht="12.75" x14ac:dyDescent="0.2">
      <c r="A153" s="468">
        <v>146</v>
      </c>
      <c r="B153" s="473" t="s">
        <v>176</v>
      </c>
      <c r="C153" s="403" t="s">
        <v>904</v>
      </c>
      <c r="D153" s="474" t="s">
        <v>899</v>
      </c>
      <c r="E153" s="480" t="s">
        <v>175</v>
      </c>
      <c r="F153">
        <v>44698990</v>
      </c>
      <c r="G153">
        <v>0</v>
      </c>
      <c r="H153">
        <v>44698990</v>
      </c>
      <c r="I153">
        <v>-42320</v>
      </c>
      <c r="J153">
        <v>0</v>
      </c>
      <c r="K153">
        <v>-42320</v>
      </c>
      <c r="L153">
        <v>-1371264</v>
      </c>
      <c r="M153">
        <v>0</v>
      </c>
      <c r="N153">
        <v>-1371264</v>
      </c>
      <c r="O153">
        <v>43285406</v>
      </c>
      <c r="P153">
        <v>0</v>
      </c>
      <c r="Q153">
        <v>43285406</v>
      </c>
      <c r="R153">
        <v>0</v>
      </c>
      <c r="S153">
        <v>0</v>
      </c>
      <c r="T153">
        <v>0</v>
      </c>
      <c r="U153">
        <v>0</v>
      </c>
      <c r="V153">
        <v>0</v>
      </c>
      <c r="W153">
        <v>0</v>
      </c>
      <c r="X153">
        <v>0</v>
      </c>
      <c r="Y153">
        <v>0</v>
      </c>
      <c r="Z153">
        <v>0</v>
      </c>
      <c r="AA153">
        <v>0</v>
      </c>
      <c r="AB153">
        <v>0</v>
      </c>
      <c r="AC153">
        <v>0</v>
      </c>
      <c r="AD153">
        <v>0</v>
      </c>
      <c r="AE153">
        <v>0</v>
      </c>
      <c r="AF153">
        <v>0</v>
      </c>
      <c r="AG153">
        <v>0</v>
      </c>
      <c r="AH153">
        <v>0</v>
      </c>
      <c r="AI153">
        <v>0</v>
      </c>
      <c r="AJ153">
        <v>0</v>
      </c>
      <c r="AK153">
        <v>0</v>
      </c>
      <c r="AL153">
        <v>0</v>
      </c>
      <c r="AM153">
        <v>0</v>
      </c>
      <c r="AN153">
        <v>0</v>
      </c>
      <c r="AO153">
        <v>0</v>
      </c>
    </row>
    <row r="154" spans="1:41" ht="12.75" x14ac:dyDescent="0.2">
      <c r="A154" s="468">
        <v>147</v>
      </c>
      <c r="B154" s="473" t="s">
        <v>178</v>
      </c>
      <c r="C154" s="403" t="s">
        <v>909</v>
      </c>
      <c r="D154" s="474" t="s">
        <v>903</v>
      </c>
      <c r="E154" s="480" t="s">
        <v>177</v>
      </c>
      <c r="F154">
        <v>147335534</v>
      </c>
      <c r="G154">
        <v>1387273</v>
      </c>
      <c r="H154">
        <v>148722807</v>
      </c>
      <c r="I154">
        <v>-800000</v>
      </c>
      <c r="J154">
        <v>0</v>
      </c>
      <c r="K154">
        <v>-800000</v>
      </c>
      <c r="L154">
        <v>-1620690</v>
      </c>
      <c r="M154">
        <v>0</v>
      </c>
      <c r="N154">
        <v>-1620690</v>
      </c>
      <c r="O154">
        <v>144914844</v>
      </c>
      <c r="P154">
        <v>1387273</v>
      </c>
      <c r="Q154">
        <v>146302117</v>
      </c>
      <c r="R154">
        <v>0</v>
      </c>
      <c r="S154">
        <v>0</v>
      </c>
      <c r="T154">
        <v>0</v>
      </c>
      <c r="U154">
        <v>17913</v>
      </c>
      <c r="V154">
        <v>1605555</v>
      </c>
      <c r="W154">
        <v>0</v>
      </c>
      <c r="X154">
        <v>0</v>
      </c>
      <c r="Y154">
        <v>0</v>
      </c>
      <c r="Z154">
        <v>0</v>
      </c>
      <c r="AA154">
        <v>0</v>
      </c>
      <c r="AB154">
        <v>0</v>
      </c>
      <c r="AC154">
        <v>0</v>
      </c>
      <c r="AD154">
        <v>0</v>
      </c>
      <c r="AE154">
        <v>0</v>
      </c>
      <c r="AF154">
        <v>0</v>
      </c>
      <c r="AG154">
        <v>0</v>
      </c>
      <c r="AH154">
        <v>0</v>
      </c>
      <c r="AI154">
        <v>0</v>
      </c>
      <c r="AJ154">
        <v>0</v>
      </c>
      <c r="AK154">
        <v>0</v>
      </c>
      <c r="AL154">
        <v>0</v>
      </c>
      <c r="AM154">
        <v>0</v>
      </c>
      <c r="AN154">
        <v>0</v>
      </c>
      <c r="AO154">
        <v>0</v>
      </c>
    </row>
    <row r="155" spans="1:41" ht="12.75" x14ac:dyDescent="0.2">
      <c r="A155" s="468">
        <v>148</v>
      </c>
      <c r="B155" s="473" t="s">
        <v>180</v>
      </c>
      <c r="C155" s="403" t="s">
        <v>897</v>
      </c>
      <c r="D155" s="474" t="s">
        <v>899</v>
      </c>
      <c r="E155" s="480" t="s">
        <v>179</v>
      </c>
      <c r="F155">
        <v>66623702</v>
      </c>
      <c r="G155">
        <v>0</v>
      </c>
      <c r="H155">
        <v>66623702</v>
      </c>
      <c r="I155">
        <v>-1132603</v>
      </c>
      <c r="J155">
        <v>0</v>
      </c>
      <c r="K155">
        <v>-1132603</v>
      </c>
      <c r="L155">
        <v>-6759000</v>
      </c>
      <c r="M155">
        <v>0</v>
      </c>
      <c r="N155">
        <v>-6759000</v>
      </c>
      <c r="O155">
        <v>58732099</v>
      </c>
      <c r="P155">
        <v>0</v>
      </c>
      <c r="Q155">
        <v>58732099</v>
      </c>
      <c r="R155">
        <v>938564</v>
      </c>
      <c r="S155">
        <v>0</v>
      </c>
      <c r="T155">
        <v>938564</v>
      </c>
      <c r="U155">
        <v>0</v>
      </c>
      <c r="V155">
        <v>0</v>
      </c>
      <c r="W155">
        <v>0</v>
      </c>
      <c r="X155">
        <v>0</v>
      </c>
      <c r="Y155">
        <v>0</v>
      </c>
      <c r="Z155">
        <v>0</v>
      </c>
      <c r="AA155">
        <v>0</v>
      </c>
      <c r="AB155">
        <v>0</v>
      </c>
      <c r="AC155">
        <v>0</v>
      </c>
      <c r="AD155">
        <v>0</v>
      </c>
      <c r="AE155">
        <v>0</v>
      </c>
      <c r="AF155">
        <v>0</v>
      </c>
      <c r="AG155">
        <v>0</v>
      </c>
      <c r="AH155">
        <v>0</v>
      </c>
      <c r="AI155">
        <v>0</v>
      </c>
      <c r="AJ155">
        <v>0</v>
      </c>
      <c r="AK155">
        <v>0</v>
      </c>
      <c r="AL155">
        <v>0</v>
      </c>
      <c r="AM155">
        <v>0</v>
      </c>
      <c r="AN155">
        <v>0</v>
      </c>
      <c r="AO155">
        <v>0</v>
      </c>
    </row>
    <row r="156" spans="1:41" ht="12.75" x14ac:dyDescent="0.2">
      <c r="A156" s="468">
        <v>149</v>
      </c>
      <c r="B156" s="473" t="s">
        <v>182</v>
      </c>
      <c r="C156" s="403" t="s">
        <v>904</v>
      </c>
      <c r="D156" s="474" t="s">
        <v>905</v>
      </c>
      <c r="E156" s="480" t="s">
        <v>181</v>
      </c>
      <c r="F156">
        <v>391290262</v>
      </c>
      <c r="G156">
        <v>2075597</v>
      </c>
      <c r="H156">
        <v>393365859</v>
      </c>
      <c r="I156">
        <v>-4579323</v>
      </c>
      <c r="J156">
        <v>0</v>
      </c>
      <c r="K156">
        <v>-4579323</v>
      </c>
      <c r="L156">
        <v>-2000000</v>
      </c>
      <c r="M156">
        <v>0</v>
      </c>
      <c r="N156">
        <v>-2000000</v>
      </c>
      <c r="O156">
        <v>384710939</v>
      </c>
      <c r="P156">
        <v>2075597</v>
      </c>
      <c r="Q156">
        <v>386786536</v>
      </c>
      <c r="R156">
        <v>0</v>
      </c>
      <c r="S156">
        <v>151163</v>
      </c>
      <c r="T156">
        <v>151163</v>
      </c>
      <c r="U156">
        <v>-58280</v>
      </c>
      <c r="V156">
        <v>982004</v>
      </c>
      <c r="W156">
        <v>884150</v>
      </c>
      <c r="X156">
        <v>884150</v>
      </c>
      <c r="Y156">
        <v>0</v>
      </c>
      <c r="Z156">
        <v>0</v>
      </c>
      <c r="AA156">
        <v>0</v>
      </c>
      <c r="AB156">
        <v>0</v>
      </c>
      <c r="AC156">
        <v>440000</v>
      </c>
      <c r="AD156">
        <v>440000</v>
      </c>
      <c r="AE156">
        <v>0</v>
      </c>
      <c r="AF156">
        <v>0</v>
      </c>
      <c r="AG156">
        <v>0</v>
      </c>
      <c r="AH156">
        <v>0</v>
      </c>
      <c r="AI156">
        <v>0</v>
      </c>
      <c r="AJ156">
        <v>0</v>
      </c>
      <c r="AK156">
        <v>0</v>
      </c>
      <c r="AL156">
        <v>0</v>
      </c>
      <c r="AM156">
        <v>0</v>
      </c>
      <c r="AN156">
        <v>440000</v>
      </c>
      <c r="AO156">
        <v>440000</v>
      </c>
    </row>
    <row r="157" spans="1:41" ht="12.75" x14ac:dyDescent="0.2">
      <c r="A157" s="468">
        <v>150</v>
      </c>
      <c r="B157" s="473" t="s">
        <v>184</v>
      </c>
      <c r="C157" s="403" t="s">
        <v>529</v>
      </c>
      <c r="D157" s="474" t="s">
        <v>900</v>
      </c>
      <c r="E157" s="480" t="s">
        <v>568</v>
      </c>
      <c r="F157">
        <v>108240362</v>
      </c>
      <c r="G157">
        <v>2288254</v>
      </c>
      <c r="H157">
        <v>110528616</v>
      </c>
      <c r="I157">
        <v>-1340074</v>
      </c>
      <c r="J157">
        <v>-26926</v>
      </c>
      <c r="K157">
        <v>-1367000</v>
      </c>
      <c r="L157">
        <v>-8357567</v>
      </c>
      <c r="M157">
        <v>-114328</v>
      </c>
      <c r="N157">
        <v>-8471895</v>
      </c>
      <c r="O157">
        <v>98542721</v>
      </c>
      <c r="P157">
        <v>2147000</v>
      </c>
      <c r="Q157">
        <v>100689721</v>
      </c>
      <c r="R157">
        <v>0</v>
      </c>
      <c r="S157">
        <v>0</v>
      </c>
      <c r="T157">
        <v>0</v>
      </c>
      <c r="U157">
        <v>187075</v>
      </c>
      <c r="V157">
        <v>2334075</v>
      </c>
      <c r="W157">
        <v>0</v>
      </c>
      <c r="X157">
        <v>0</v>
      </c>
      <c r="Y157">
        <v>0</v>
      </c>
      <c r="Z157">
        <v>0</v>
      </c>
      <c r="AA157">
        <v>0</v>
      </c>
      <c r="AB157">
        <v>0</v>
      </c>
      <c r="AC157">
        <v>0</v>
      </c>
      <c r="AD157">
        <v>0</v>
      </c>
      <c r="AE157">
        <v>0</v>
      </c>
      <c r="AF157">
        <v>0</v>
      </c>
      <c r="AG157">
        <v>0</v>
      </c>
      <c r="AH157">
        <v>0</v>
      </c>
      <c r="AI157">
        <v>0</v>
      </c>
      <c r="AJ157">
        <v>0</v>
      </c>
      <c r="AK157">
        <v>0</v>
      </c>
      <c r="AL157">
        <v>0</v>
      </c>
      <c r="AM157">
        <v>0</v>
      </c>
      <c r="AN157">
        <v>0</v>
      </c>
      <c r="AO157">
        <v>0</v>
      </c>
    </row>
    <row r="158" spans="1:41" ht="12.75" x14ac:dyDescent="0.2">
      <c r="A158" s="468">
        <v>151</v>
      </c>
      <c r="B158" s="473" t="s">
        <v>186</v>
      </c>
      <c r="C158" s="403" t="s">
        <v>897</v>
      </c>
      <c r="D158" s="474" t="s">
        <v>898</v>
      </c>
      <c r="E158" s="480" t="s">
        <v>185</v>
      </c>
      <c r="F158">
        <v>23395570</v>
      </c>
      <c r="G158">
        <v>2273678</v>
      </c>
      <c r="H158">
        <v>25669248</v>
      </c>
      <c r="I158">
        <v>0</v>
      </c>
      <c r="J158">
        <v>0</v>
      </c>
      <c r="K158">
        <v>0</v>
      </c>
      <c r="L158">
        <v>-1458000</v>
      </c>
      <c r="M158">
        <v>-132000</v>
      </c>
      <c r="N158">
        <v>-1590000</v>
      </c>
      <c r="O158">
        <v>21937570</v>
      </c>
      <c r="P158">
        <v>2141678</v>
      </c>
      <c r="Q158">
        <v>24079248</v>
      </c>
      <c r="R158">
        <v>0</v>
      </c>
      <c r="S158">
        <v>0</v>
      </c>
      <c r="T158">
        <v>0</v>
      </c>
      <c r="U158">
        <v>-62027</v>
      </c>
      <c r="V158">
        <v>1999351</v>
      </c>
      <c r="W158">
        <v>80300</v>
      </c>
      <c r="X158">
        <v>80300</v>
      </c>
      <c r="Y158">
        <v>0</v>
      </c>
      <c r="Z158">
        <v>0</v>
      </c>
      <c r="AA158">
        <v>0</v>
      </c>
      <c r="AB158">
        <v>0</v>
      </c>
      <c r="AC158">
        <v>0</v>
      </c>
      <c r="AD158">
        <v>0</v>
      </c>
      <c r="AE158">
        <v>0</v>
      </c>
      <c r="AF158">
        <v>0</v>
      </c>
      <c r="AG158">
        <v>0</v>
      </c>
      <c r="AH158">
        <v>0</v>
      </c>
      <c r="AI158">
        <v>0</v>
      </c>
      <c r="AJ158">
        <v>0</v>
      </c>
      <c r="AK158">
        <v>0</v>
      </c>
      <c r="AL158">
        <v>0</v>
      </c>
      <c r="AM158">
        <v>0</v>
      </c>
      <c r="AN158">
        <v>0</v>
      </c>
      <c r="AO158">
        <v>0</v>
      </c>
    </row>
    <row r="159" spans="1:41" ht="12.75" x14ac:dyDescent="0.2">
      <c r="A159" s="468">
        <v>152</v>
      </c>
      <c r="B159" s="473" t="s">
        <v>188</v>
      </c>
      <c r="C159" s="403" t="s">
        <v>909</v>
      </c>
      <c r="D159" s="474" t="s">
        <v>903</v>
      </c>
      <c r="E159" s="480" t="s">
        <v>187</v>
      </c>
      <c r="F159">
        <v>61192270</v>
      </c>
      <c r="G159">
        <v>0</v>
      </c>
      <c r="H159">
        <v>61192270</v>
      </c>
      <c r="I159">
        <v>-612000</v>
      </c>
      <c r="J159">
        <v>0</v>
      </c>
      <c r="K159">
        <v>-612000</v>
      </c>
      <c r="L159">
        <v>-2937000</v>
      </c>
      <c r="M159">
        <v>0</v>
      </c>
      <c r="N159">
        <v>-2937000</v>
      </c>
      <c r="O159">
        <v>57643270</v>
      </c>
      <c r="P159">
        <v>0</v>
      </c>
      <c r="Q159">
        <v>57643270</v>
      </c>
      <c r="R159">
        <v>0</v>
      </c>
      <c r="S159">
        <v>0</v>
      </c>
      <c r="T159">
        <v>0</v>
      </c>
      <c r="U159">
        <v>0</v>
      </c>
      <c r="V159">
        <v>0</v>
      </c>
      <c r="W159">
        <v>0</v>
      </c>
      <c r="X159">
        <v>0</v>
      </c>
      <c r="Y159">
        <v>0</v>
      </c>
      <c r="Z159">
        <v>0</v>
      </c>
      <c r="AA159">
        <v>0</v>
      </c>
      <c r="AB159">
        <v>0</v>
      </c>
      <c r="AC159">
        <v>0</v>
      </c>
      <c r="AD159">
        <v>0</v>
      </c>
      <c r="AE159">
        <v>0</v>
      </c>
      <c r="AF159">
        <v>0</v>
      </c>
      <c r="AG159">
        <v>0</v>
      </c>
      <c r="AH159">
        <v>0</v>
      </c>
      <c r="AI159">
        <v>0</v>
      </c>
      <c r="AJ159">
        <v>0</v>
      </c>
      <c r="AK159">
        <v>0</v>
      </c>
      <c r="AL159">
        <v>0</v>
      </c>
      <c r="AM159">
        <v>0</v>
      </c>
      <c r="AN159">
        <v>0</v>
      </c>
      <c r="AO159">
        <v>0</v>
      </c>
    </row>
    <row r="160" spans="1:41" ht="12.75" x14ac:dyDescent="0.2">
      <c r="A160" s="468">
        <v>153</v>
      </c>
      <c r="B160" s="473" t="s">
        <v>190</v>
      </c>
      <c r="C160" s="403" t="s">
        <v>897</v>
      </c>
      <c r="D160" s="474" t="s">
        <v>907</v>
      </c>
      <c r="E160" s="480" t="s">
        <v>189</v>
      </c>
      <c r="F160">
        <v>35112733</v>
      </c>
      <c r="G160">
        <v>0</v>
      </c>
      <c r="H160">
        <v>35112733</v>
      </c>
      <c r="I160">
        <v>-321000</v>
      </c>
      <c r="J160">
        <v>0</v>
      </c>
      <c r="K160">
        <v>-321000</v>
      </c>
      <c r="L160">
        <v>-1649000</v>
      </c>
      <c r="M160">
        <v>0</v>
      </c>
      <c r="N160">
        <v>-1649000</v>
      </c>
      <c r="O160">
        <v>33142733</v>
      </c>
      <c r="P160">
        <v>0</v>
      </c>
      <c r="Q160">
        <v>33142733</v>
      </c>
      <c r="R160">
        <v>0</v>
      </c>
      <c r="S160">
        <v>0</v>
      </c>
      <c r="T160">
        <v>0</v>
      </c>
      <c r="U160">
        <v>0</v>
      </c>
      <c r="V160">
        <v>0</v>
      </c>
      <c r="W160">
        <v>0</v>
      </c>
      <c r="X160">
        <v>0</v>
      </c>
      <c r="Y160">
        <v>0</v>
      </c>
      <c r="Z160">
        <v>0</v>
      </c>
      <c r="AA160">
        <v>0</v>
      </c>
      <c r="AB160">
        <v>0</v>
      </c>
      <c r="AC160">
        <v>0</v>
      </c>
      <c r="AD160">
        <v>0</v>
      </c>
      <c r="AE160">
        <v>0</v>
      </c>
      <c r="AF160">
        <v>0</v>
      </c>
      <c r="AG160">
        <v>0</v>
      </c>
      <c r="AH160">
        <v>0</v>
      </c>
      <c r="AI160">
        <v>0</v>
      </c>
      <c r="AJ160">
        <v>0</v>
      </c>
      <c r="AK160">
        <v>0</v>
      </c>
      <c r="AL160">
        <v>0</v>
      </c>
      <c r="AM160">
        <v>0</v>
      </c>
      <c r="AN160">
        <v>0</v>
      </c>
      <c r="AO160">
        <v>0</v>
      </c>
    </row>
    <row r="161" spans="1:41" ht="12.75" x14ac:dyDescent="0.2">
      <c r="A161" s="468">
        <v>154</v>
      </c>
      <c r="B161" s="473" t="s">
        <v>192</v>
      </c>
      <c r="C161" s="403" t="s">
        <v>897</v>
      </c>
      <c r="D161" s="474" t="s">
        <v>900</v>
      </c>
      <c r="E161" s="480" t="s">
        <v>191</v>
      </c>
      <c r="F161">
        <v>44036881</v>
      </c>
      <c r="G161">
        <v>0</v>
      </c>
      <c r="H161">
        <v>44036881</v>
      </c>
      <c r="I161">
        <v>-250000</v>
      </c>
      <c r="J161">
        <v>0</v>
      </c>
      <c r="K161">
        <v>-250000</v>
      </c>
      <c r="L161">
        <v>-2400000</v>
      </c>
      <c r="M161">
        <v>0</v>
      </c>
      <c r="N161">
        <v>-2400000</v>
      </c>
      <c r="O161">
        <v>41386881</v>
      </c>
      <c r="P161">
        <v>0</v>
      </c>
      <c r="Q161">
        <v>41386881</v>
      </c>
      <c r="R161">
        <v>0</v>
      </c>
      <c r="S161">
        <v>0</v>
      </c>
      <c r="T161">
        <v>0</v>
      </c>
      <c r="U161">
        <v>0</v>
      </c>
      <c r="V161">
        <v>0</v>
      </c>
      <c r="W161">
        <v>0</v>
      </c>
      <c r="X161">
        <v>0</v>
      </c>
      <c r="Y161">
        <v>0</v>
      </c>
      <c r="Z161">
        <v>0</v>
      </c>
      <c r="AA161">
        <v>0</v>
      </c>
      <c r="AB161">
        <v>0</v>
      </c>
      <c r="AC161">
        <v>0</v>
      </c>
      <c r="AD161">
        <v>0</v>
      </c>
      <c r="AE161">
        <v>0</v>
      </c>
      <c r="AF161">
        <v>0</v>
      </c>
      <c r="AG161">
        <v>0</v>
      </c>
      <c r="AH161">
        <v>0</v>
      </c>
      <c r="AI161">
        <v>0</v>
      </c>
      <c r="AJ161">
        <v>0</v>
      </c>
      <c r="AK161">
        <v>0</v>
      </c>
      <c r="AL161">
        <v>0</v>
      </c>
      <c r="AM161">
        <v>0</v>
      </c>
      <c r="AN161">
        <v>0</v>
      </c>
      <c r="AO161">
        <v>0</v>
      </c>
    </row>
    <row r="162" spans="1:41" ht="12.75" x14ac:dyDescent="0.2">
      <c r="A162" s="468">
        <v>155</v>
      </c>
      <c r="B162" s="473" t="s">
        <v>194</v>
      </c>
      <c r="C162" s="403" t="s">
        <v>904</v>
      </c>
      <c r="D162" s="474" t="s">
        <v>899</v>
      </c>
      <c r="E162" s="480" t="s">
        <v>193</v>
      </c>
      <c r="F162">
        <v>184606857</v>
      </c>
      <c r="G162">
        <v>29799716</v>
      </c>
      <c r="H162">
        <v>214406573</v>
      </c>
      <c r="I162">
        <v>-6115000</v>
      </c>
      <c r="J162">
        <v>-985000</v>
      </c>
      <c r="K162">
        <v>-7100000</v>
      </c>
      <c r="L162">
        <v>-9512416</v>
      </c>
      <c r="M162">
        <v>-1598285</v>
      </c>
      <c r="N162">
        <v>-11110701</v>
      </c>
      <c r="O162">
        <v>168979441</v>
      </c>
      <c r="P162">
        <v>27216431</v>
      </c>
      <c r="Q162">
        <v>196195872</v>
      </c>
      <c r="R162">
        <v>0</v>
      </c>
      <c r="S162">
        <v>0</v>
      </c>
      <c r="T162">
        <v>0</v>
      </c>
      <c r="U162">
        <v>-2270001</v>
      </c>
      <c r="V162">
        <v>32859193</v>
      </c>
      <c r="W162">
        <v>0</v>
      </c>
      <c r="X162">
        <v>0</v>
      </c>
      <c r="Y162">
        <v>0</v>
      </c>
      <c r="Z162">
        <v>224905</v>
      </c>
      <c r="AA162">
        <v>224905</v>
      </c>
      <c r="AB162">
        <v>0</v>
      </c>
      <c r="AC162">
        <v>0</v>
      </c>
      <c r="AD162">
        <v>0</v>
      </c>
      <c r="AE162">
        <v>0</v>
      </c>
      <c r="AF162">
        <v>0</v>
      </c>
      <c r="AG162">
        <v>0</v>
      </c>
      <c r="AH162">
        <v>0</v>
      </c>
      <c r="AI162">
        <v>0</v>
      </c>
      <c r="AJ162">
        <v>0</v>
      </c>
      <c r="AK162">
        <v>0</v>
      </c>
      <c r="AL162">
        <v>0</v>
      </c>
      <c r="AM162">
        <v>0</v>
      </c>
      <c r="AN162">
        <v>0</v>
      </c>
      <c r="AO162">
        <v>0</v>
      </c>
    </row>
    <row r="163" spans="1:41" ht="12.75" x14ac:dyDescent="0.2">
      <c r="A163" s="468">
        <v>156</v>
      </c>
      <c r="B163" s="473" t="s">
        <v>196</v>
      </c>
      <c r="C163" s="403" t="s">
        <v>529</v>
      </c>
      <c r="D163" s="474" t="s">
        <v>901</v>
      </c>
      <c r="E163" s="480" t="s">
        <v>532</v>
      </c>
      <c r="F163">
        <v>67000991</v>
      </c>
      <c r="G163">
        <v>4487000</v>
      </c>
      <c r="H163">
        <v>71487991</v>
      </c>
      <c r="I163">
        <v>-572523</v>
      </c>
      <c r="J163">
        <v>-27477</v>
      </c>
      <c r="K163">
        <v>-600000</v>
      </c>
      <c r="L163">
        <v>-5621784</v>
      </c>
      <c r="M163">
        <v>-71528</v>
      </c>
      <c r="N163">
        <v>-5693312</v>
      </c>
      <c r="O163">
        <v>60806684</v>
      </c>
      <c r="P163">
        <v>4387995</v>
      </c>
      <c r="Q163">
        <v>65194679</v>
      </c>
      <c r="R163">
        <v>0</v>
      </c>
      <c r="S163">
        <v>0</v>
      </c>
      <c r="T163">
        <v>0</v>
      </c>
      <c r="U163">
        <v>-192751</v>
      </c>
      <c r="V163">
        <v>4525992</v>
      </c>
      <c r="W163">
        <v>0</v>
      </c>
      <c r="X163">
        <v>0</v>
      </c>
      <c r="Y163">
        <v>0</v>
      </c>
      <c r="Z163">
        <v>0</v>
      </c>
      <c r="AA163">
        <v>0</v>
      </c>
      <c r="AB163">
        <v>0</v>
      </c>
      <c r="AC163">
        <v>0</v>
      </c>
      <c r="AD163">
        <v>0</v>
      </c>
      <c r="AE163">
        <v>0</v>
      </c>
      <c r="AF163">
        <v>0</v>
      </c>
      <c r="AG163">
        <v>0</v>
      </c>
      <c r="AH163">
        <v>0</v>
      </c>
      <c r="AI163">
        <v>0</v>
      </c>
      <c r="AJ163">
        <v>0</v>
      </c>
      <c r="AK163">
        <v>0</v>
      </c>
      <c r="AL163">
        <v>0</v>
      </c>
      <c r="AM163">
        <v>0</v>
      </c>
      <c r="AN163">
        <v>0</v>
      </c>
      <c r="AO163">
        <v>0</v>
      </c>
    </row>
    <row r="164" spans="1:41" ht="12.75" x14ac:dyDescent="0.2">
      <c r="A164" s="468">
        <v>157</v>
      </c>
      <c r="B164" s="473" t="s">
        <v>198</v>
      </c>
      <c r="C164" s="403" t="s">
        <v>897</v>
      </c>
      <c r="D164" s="474" t="s">
        <v>898</v>
      </c>
      <c r="E164" s="480" t="s">
        <v>197</v>
      </c>
      <c r="F164">
        <v>62396448</v>
      </c>
      <c r="G164">
        <v>63830</v>
      </c>
      <c r="H164">
        <v>62460278</v>
      </c>
      <c r="I164">
        <v>-623964</v>
      </c>
      <c r="J164">
        <v>-638</v>
      </c>
      <c r="K164">
        <v>-624602</v>
      </c>
      <c r="L164">
        <v>-2308301</v>
      </c>
      <c r="M164">
        <v>-3000</v>
      </c>
      <c r="N164">
        <v>-2311301</v>
      </c>
      <c r="O164">
        <v>59464183</v>
      </c>
      <c r="P164">
        <v>60192</v>
      </c>
      <c r="Q164">
        <v>59524375</v>
      </c>
      <c r="R164">
        <v>0</v>
      </c>
      <c r="S164">
        <v>0</v>
      </c>
      <c r="T164">
        <v>0</v>
      </c>
      <c r="U164">
        <v>0</v>
      </c>
      <c r="V164">
        <v>0</v>
      </c>
      <c r="W164">
        <v>60192</v>
      </c>
      <c r="X164">
        <v>60192</v>
      </c>
      <c r="Y164">
        <v>0</v>
      </c>
      <c r="Z164">
        <v>0</v>
      </c>
      <c r="AA164">
        <v>0</v>
      </c>
      <c r="AB164">
        <v>0</v>
      </c>
      <c r="AC164">
        <v>55000</v>
      </c>
      <c r="AD164">
        <v>55000</v>
      </c>
      <c r="AE164">
        <v>0</v>
      </c>
      <c r="AF164">
        <v>0</v>
      </c>
      <c r="AG164">
        <v>0</v>
      </c>
      <c r="AH164">
        <v>0</v>
      </c>
      <c r="AI164">
        <v>0</v>
      </c>
      <c r="AJ164">
        <v>0</v>
      </c>
      <c r="AK164">
        <v>0</v>
      </c>
      <c r="AL164">
        <v>0</v>
      </c>
      <c r="AM164">
        <v>0</v>
      </c>
      <c r="AN164">
        <v>55000</v>
      </c>
      <c r="AO164">
        <v>55000</v>
      </c>
    </row>
    <row r="165" spans="1:41" ht="12.75" x14ac:dyDescent="0.2">
      <c r="A165" s="468">
        <v>158</v>
      </c>
      <c r="B165" s="473" t="s">
        <v>200</v>
      </c>
      <c r="C165" s="403" t="s">
        <v>897</v>
      </c>
      <c r="D165" s="474" t="s">
        <v>901</v>
      </c>
      <c r="E165" s="480" t="s">
        <v>199</v>
      </c>
      <c r="F165">
        <v>14201765</v>
      </c>
      <c r="G165">
        <v>0</v>
      </c>
      <c r="H165">
        <v>14201765</v>
      </c>
      <c r="I165">
        <v>-287000</v>
      </c>
      <c r="J165">
        <v>0</v>
      </c>
      <c r="K165">
        <v>-287000</v>
      </c>
      <c r="L165">
        <v>-583000</v>
      </c>
      <c r="M165">
        <v>0</v>
      </c>
      <c r="N165">
        <v>-583000</v>
      </c>
      <c r="O165">
        <v>13331765</v>
      </c>
      <c r="P165">
        <v>0</v>
      </c>
      <c r="Q165">
        <v>13331765</v>
      </c>
      <c r="R165">
        <v>641000</v>
      </c>
      <c r="S165">
        <v>0</v>
      </c>
      <c r="T165">
        <v>641000</v>
      </c>
      <c r="U165">
        <v>0</v>
      </c>
      <c r="V165">
        <v>0</v>
      </c>
      <c r="W165">
        <v>0</v>
      </c>
      <c r="X165">
        <v>0</v>
      </c>
      <c r="Y165">
        <v>0</v>
      </c>
      <c r="Z165">
        <v>0</v>
      </c>
      <c r="AA165">
        <v>0</v>
      </c>
      <c r="AB165">
        <v>0</v>
      </c>
      <c r="AC165">
        <v>0</v>
      </c>
      <c r="AD165">
        <v>0</v>
      </c>
      <c r="AE165">
        <v>0</v>
      </c>
      <c r="AF165">
        <v>0</v>
      </c>
      <c r="AG165">
        <v>0</v>
      </c>
      <c r="AH165">
        <v>0</v>
      </c>
      <c r="AI165">
        <v>0</v>
      </c>
      <c r="AJ165">
        <v>0</v>
      </c>
      <c r="AK165">
        <v>0</v>
      </c>
      <c r="AL165">
        <v>0</v>
      </c>
      <c r="AM165">
        <v>0</v>
      </c>
      <c r="AN165">
        <v>0</v>
      </c>
      <c r="AO165">
        <v>0</v>
      </c>
    </row>
    <row r="166" spans="1:41" ht="12.75" x14ac:dyDescent="0.2">
      <c r="A166" s="468">
        <v>159</v>
      </c>
      <c r="B166" s="473" t="s">
        <v>202</v>
      </c>
      <c r="C166" s="403" t="s">
        <v>897</v>
      </c>
      <c r="D166" s="474" t="s">
        <v>907</v>
      </c>
      <c r="E166" s="480" t="s">
        <v>201</v>
      </c>
      <c r="F166">
        <v>15996052</v>
      </c>
      <c r="G166">
        <v>0</v>
      </c>
      <c r="H166">
        <v>15996052</v>
      </c>
      <c r="I166">
        <v>-50000</v>
      </c>
      <c r="J166">
        <v>0</v>
      </c>
      <c r="K166">
        <v>-50000</v>
      </c>
      <c r="L166">
        <v>-751814</v>
      </c>
      <c r="M166">
        <v>0</v>
      </c>
      <c r="N166">
        <v>-751814</v>
      </c>
      <c r="O166">
        <v>15194238</v>
      </c>
      <c r="P166">
        <v>0</v>
      </c>
      <c r="Q166">
        <v>15194238</v>
      </c>
      <c r="R166">
        <v>0</v>
      </c>
      <c r="S166">
        <v>0</v>
      </c>
      <c r="T166">
        <v>0</v>
      </c>
      <c r="U166">
        <v>0</v>
      </c>
      <c r="V166">
        <v>0</v>
      </c>
      <c r="W166">
        <v>0</v>
      </c>
      <c r="X166">
        <v>0</v>
      </c>
      <c r="Y166">
        <v>0</v>
      </c>
      <c r="Z166">
        <v>0</v>
      </c>
      <c r="AA166">
        <v>0</v>
      </c>
      <c r="AB166">
        <v>0</v>
      </c>
      <c r="AC166">
        <v>0</v>
      </c>
      <c r="AD166">
        <v>0</v>
      </c>
      <c r="AE166">
        <v>0</v>
      </c>
      <c r="AF166">
        <v>0</v>
      </c>
      <c r="AG166">
        <v>0</v>
      </c>
      <c r="AH166">
        <v>0</v>
      </c>
      <c r="AI166">
        <v>0</v>
      </c>
      <c r="AJ166">
        <v>0</v>
      </c>
      <c r="AK166">
        <v>0</v>
      </c>
      <c r="AL166">
        <v>0</v>
      </c>
      <c r="AM166">
        <v>0</v>
      </c>
      <c r="AN166">
        <v>0</v>
      </c>
      <c r="AO166">
        <v>0</v>
      </c>
    </row>
    <row r="167" spans="1:41" ht="12.75" x14ac:dyDescent="0.2">
      <c r="A167" s="468">
        <v>160</v>
      </c>
      <c r="B167" s="473" t="s">
        <v>204</v>
      </c>
      <c r="C167" s="403" t="s">
        <v>904</v>
      </c>
      <c r="D167" s="474" t="s">
        <v>899</v>
      </c>
      <c r="E167" s="480" t="s">
        <v>203</v>
      </c>
      <c r="F167">
        <v>355260390</v>
      </c>
      <c r="G167">
        <v>11671499</v>
      </c>
      <c r="H167">
        <v>366931889</v>
      </c>
      <c r="I167">
        <v>-7105200</v>
      </c>
      <c r="J167">
        <v>-233440</v>
      </c>
      <c r="K167">
        <v>-7338640</v>
      </c>
      <c r="L167">
        <v>-28420800</v>
      </c>
      <c r="M167">
        <v>-933800</v>
      </c>
      <c r="N167">
        <v>-29354600</v>
      </c>
      <c r="O167">
        <v>319734390</v>
      </c>
      <c r="P167">
        <v>10504259</v>
      </c>
      <c r="Q167">
        <v>330238649</v>
      </c>
      <c r="R167">
        <v>0</v>
      </c>
      <c r="S167">
        <v>0</v>
      </c>
      <c r="T167">
        <v>0</v>
      </c>
      <c r="U167">
        <v>-459014</v>
      </c>
      <c r="V167">
        <v>11752484</v>
      </c>
      <c r="W167">
        <v>0</v>
      </c>
      <c r="X167">
        <v>0</v>
      </c>
      <c r="Y167">
        <v>0</v>
      </c>
      <c r="Z167">
        <v>861923</v>
      </c>
      <c r="AA167">
        <v>861923</v>
      </c>
      <c r="AB167">
        <v>0</v>
      </c>
      <c r="AC167">
        <v>0</v>
      </c>
      <c r="AD167">
        <v>0</v>
      </c>
      <c r="AE167">
        <v>0</v>
      </c>
      <c r="AF167">
        <v>0</v>
      </c>
      <c r="AG167">
        <v>0</v>
      </c>
      <c r="AH167">
        <v>0</v>
      </c>
      <c r="AI167">
        <v>0</v>
      </c>
      <c r="AJ167">
        <v>0</v>
      </c>
      <c r="AK167">
        <v>0</v>
      </c>
      <c r="AL167">
        <v>0</v>
      </c>
      <c r="AM167">
        <v>0</v>
      </c>
      <c r="AN167">
        <v>0</v>
      </c>
      <c r="AO167">
        <v>0</v>
      </c>
    </row>
    <row r="168" spans="1:41" ht="12.75" x14ac:dyDescent="0.2">
      <c r="A168" s="468">
        <v>161</v>
      </c>
      <c r="B168" s="473" t="s">
        <v>206</v>
      </c>
      <c r="C168" s="403" t="s">
        <v>897</v>
      </c>
      <c r="D168" s="474" t="s">
        <v>900</v>
      </c>
      <c r="E168" s="480" t="s">
        <v>205</v>
      </c>
      <c r="F168">
        <v>30142464</v>
      </c>
      <c r="G168">
        <v>0</v>
      </c>
      <c r="H168">
        <v>30142464</v>
      </c>
      <c r="I168">
        <v>-450000</v>
      </c>
      <c r="J168">
        <v>0</v>
      </c>
      <c r="K168">
        <v>-450000</v>
      </c>
      <c r="L168">
        <v>-920290</v>
      </c>
      <c r="M168">
        <v>0</v>
      </c>
      <c r="N168">
        <v>-920290</v>
      </c>
      <c r="O168">
        <v>28772174</v>
      </c>
      <c r="P168">
        <v>0</v>
      </c>
      <c r="Q168">
        <v>28772174</v>
      </c>
      <c r="R168">
        <v>20186</v>
      </c>
      <c r="S168">
        <v>0</v>
      </c>
      <c r="T168">
        <v>20186</v>
      </c>
      <c r="U168">
        <v>0</v>
      </c>
      <c r="V168">
        <v>0</v>
      </c>
      <c r="W168">
        <v>0</v>
      </c>
      <c r="X168">
        <v>0</v>
      </c>
      <c r="Y168">
        <v>0</v>
      </c>
      <c r="Z168">
        <v>0</v>
      </c>
      <c r="AA168">
        <v>0</v>
      </c>
      <c r="AB168">
        <v>0</v>
      </c>
      <c r="AC168">
        <v>0</v>
      </c>
      <c r="AD168">
        <v>0</v>
      </c>
      <c r="AE168">
        <v>0</v>
      </c>
      <c r="AF168">
        <v>0</v>
      </c>
      <c r="AG168">
        <v>0</v>
      </c>
      <c r="AH168">
        <v>0</v>
      </c>
      <c r="AI168">
        <v>0</v>
      </c>
      <c r="AJ168">
        <v>0</v>
      </c>
      <c r="AK168">
        <v>0</v>
      </c>
      <c r="AL168">
        <v>0</v>
      </c>
      <c r="AM168">
        <v>0</v>
      </c>
      <c r="AN168">
        <v>0</v>
      </c>
      <c r="AO168">
        <v>0</v>
      </c>
    </row>
    <row r="169" spans="1:41" ht="12.75" x14ac:dyDescent="0.2">
      <c r="A169" s="468">
        <v>162</v>
      </c>
      <c r="B169" s="473" t="s">
        <v>208</v>
      </c>
      <c r="C169" s="403" t="s">
        <v>529</v>
      </c>
      <c r="D169" s="474" t="s">
        <v>898</v>
      </c>
      <c r="E169" s="480" t="s">
        <v>564</v>
      </c>
      <c r="F169">
        <v>94065144</v>
      </c>
      <c r="G169">
        <v>10931</v>
      </c>
      <c r="H169">
        <v>94076075</v>
      </c>
      <c r="I169">
        <v>-1500000</v>
      </c>
      <c r="J169">
        <v>0</v>
      </c>
      <c r="K169">
        <v>-1500000</v>
      </c>
      <c r="L169">
        <v>-3804502</v>
      </c>
      <c r="M169">
        <v>0</v>
      </c>
      <c r="N169">
        <v>-3804502</v>
      </c>
      <c r="O169">
        <v>88760642</v>
      </c>
      <c r="P169">
        <v>10931</v>
      </c>
      <c r="Q169">
        <v>88771573</v>
      </c>
      <c r="R169">
        <v>0</v>
      </c>
      <c r="S169">
        <v>0</v>
      </c>
      <c r="T169">
        <v>0</v>
      </c>
      <c r="U169">
        <v>1069</v>
      </c>
      <c r="V169">
        <v>10890</v>
      </c>
      <c r="W169">
        <v>1110</v>
      </c>
      <c r="X169">
        <v>1110</v>
      </c>
      <c r="Y169">
        <v>0</v>
      </c>
      <c r="Z169">
        <v>0</v>
      </c>
      <c r="AA169">
        <v>0</v>
      </c>
      <c r="AB169">
        <v>0</v>
      </c>
      <c r="AC169">
        <v>0</v>
      </c>
      <c r="AD169">
        <v>0</v>
      </c>
      <c r="AE169">
        <v>0</v>
      </c>
      <c r="AF169">
        <v>0</v>
      </c>
      <c r="AG169">
        <v>0</v>
      </c>
      <c r="AH169">
        <v>0</v>
      </c>
      <c r="AI169">
        <v>0</v>
      </c>
      <c r="AJ169">
        <v>0</v>
      </c>
      <c r="AK169">
        <v>0</v>
      </c>
      <c r="AL169">
        <v>0</v>
      </c>
      <c r="AM169">
        <v>0</v>
      </c>
      <c r="AN169">
        <v>0</v>
      </c>
      <c r="AO169">
        <v>0</v>
      </c>
    </row>
    <row r="170" spans="1:41" ht="12.75" x14ac:dyDescent="0.2">
      <c r="A170" s="468">
        <v>163</v>
      </c>
      <c r="B170" s="473" t="s">
        <v>210</v>
      </c>
      <c r="C170" s="403" t="s">
        <v>897</v>
      </c>
      <c r="D170" s="474" t="s">
        <v>900</v>
      </c>
      <c r="E170" s="480" t="s">
        <v>209</v>
      </c>
      <c r="F170">
        <v>13602709</v>
      </c>
      <c r="G170">
        <v>0</v>
      </c>
      <c r="H170">
        <v>13602709</v>
      </c>
      <c r="I170">
        <v>-87953</v>
      </c>
      <c r="J170">
        <v>0</v>
      </c>
      <c r="K170">
        <v>-87953</v>
      </c>
      <c r="L170">
        <v>-172000</v>
      </c>
      <c r="M170">
        <v>0</v>
      </c>
      <c r="N170">
        <v>-172000</v>
      </c>
      <c r="O170">
        <v>13342756</v>
      </c>
      <c r="P170">
        <v>0</v>
      </c>
      <c r="Q170">
        <v>13342756</v>
      </c>
      <c r="R170">
        <v>150000</v>
      </c>
      <c r="S170">
        <v>0</v>
      </c>
      <c r="T170">
        <v>150000</v>
      </c>
      <c r="U170">
        <v>0</v>
      </c>
      <c r="V170">
        <v>0</v>
      </c>
      <c r="W170">
        <v>0</v>
      </c>
      <c r="X170">
        <v>0</v>
      </c>
      <c r="Y170">
        <v>0</v>
      </c>
      <c r="Z170">
        <v>0</v>
      </c>
      <c r="AA170">
        <v>0</v>
      </c>
      <c r="AB170">
        <v>0</v>
      </c>
      <c r="AC170">
        <v>0</v>
      </c>
      <c r="AD170">
        <v>0</v>
      </c>
      <c r="AE170">
        <v>0</v>
      </c>
      <c r="AF170">
        <v>0</v>
      </c>
      <c r="AG170">
        <v>0</v>
      </c>
      <c r="AH170">
        <v>0</v>
      </c>
      <c r="AI170">
        <v>0</v>
      </c>
      <c r="AJ170">
        <v>0</v>
      </c>
      <c r="AK170">
        <v>0</v>
      </c>
      <c r="AL170">
        <v>0</v>
      </c>
      <c r="AM170">
        <v>0</v>
      </c>
      <c r="AN170">
        <v>0</v>
      </c>
      <c r="AO170">
        <v>0</v>
      </c>
    </row>
    <row r="171" spans="1:41" ht="12.75" x14ac:dyDescent="0.2">
      <c r="A171" s="468">
        <v>164</v>
      </c>
      <c r="B171" s="473" t="s">
        <v>212</v>
      </c>
      <c r="C171" s="403" t="s">
        <v>897</v>
      </c>
      <c r="D171" s="474" t="s">
        <v>906</v>
      </c>
      <c r="E171" s="480" t="s">
        <v>211</v>
      </c>
      <c r="F171">
        <v>35078098</v>
      </c>
      <c r="G171">
        <v>0</v>
      </c>
      <c r="H171">
        <v>35078098</v>
      </c>
      <c r="I171">
        <v>-247917</v>
      </c>
      <c r="J171">
        <v>0</v>
      </c>
      <c r="K171">
        <v>-247917</v>
      </c>
      <c r="L171">
        <v>-1076998</v>
      </c>
      <c r="M171">
        <v>0</v>
      </c>
      <c r="N171">
        <v>-1076998</v>
      </c>
      <c r="O171">
        <v>33753183</v>
      </c>
      <c r="P171">
        <v>0</v>
      </c>
      <c r="Q171">
        <v>33753183</v>
      </c>
      <c r="R171">
        <v>135318</v>
      </c>
      <c r="S171">
        <v>0</v>
      </c>
      <c r="T171">
        <v>135318</v>
      </c>
      <c r="U171">
        <v>0</v>
      </c>
      <c r="V171">
        <v>0</v>
      </c>
      <c r="W171">
        <v>0</v>
      </c>
      <c r="X171">
        <v>0</v>
      </c>
      <c r="Y171">
        <v>0</v>
      </c>
      <c r="Z171">
        <v>0</v>
      </c>
      <c r="AA171">
        <v>0</v>
      </c>
      <c r="AB171">
        <v>0</v>
      </c>
      <c r="AC171">
        <v>0</v>
      </c>
      <c r="AD171">
        <v>0</v>
      </c>
      <c r="AE171">
        <v>0</v>
      </c>
      <c r="AF171">
        <v>0</v>
      </c>
      <c r="AG171">
        <v>0</v>
      </c>
      <c r="AH171">
        <v>0</v>
      </c>
      <c r="AI171">
        <v>0</v>
      </c>
      <c r="AJ171">
        <v>0</v>
      </c>
      <c r="AK171">
        <v>0</v>
      </c>
      <c r="AL171">
        <v>0</v>
      </c>
      <c r="AM171">
        <v>0</v>
      </c>
      <c r="AN171">
        <v>0</v>
      </c>
      <c r="AO171">
        <v>0</v>
      </c>
    </row>
    <row r="172" spans="1:41" ht="12.75" x14ac:dyDescent="0.2">
      <c r="A172" s="468">
        <v>165</v>
      </c>
      <c r="B172" s="473" t="s">
        <v>214</v>
      </c>
      <c r="C172" s="403" t="s">
        <v>902</v>
      </c>
      <c r="D172" s="474" t="s">
        <v>903</v>
      </c>
      <c r="E172" s="480" t="s">
        <v>213</v>
      </c>
      <c r="F172">
        <v>91766572</v>
      </c>
      <c r="G172">
        <v>0</v>
      </c>
      <c r="H172">
        <v>91766572</v>
      </c>
      <c r="I172">
        <v>-1342268</v>
      </c>
      <c r="J172">
        <v>0</v>
      </c>
      <c r="K172">
        <v>-1342268</v>
      </c>
      <c r="L172">
        <v>-493049</v>
      </c>
      <c r="M172">
        <v>0</v>
      </c>
      <c r="N172">
        <v>-493049</v>
      </c>
      <c r="O172">
        <v>89931255</v>
      </c>
      <c r="P172">
        <v>0</v>
      </c>
      <c r="Q172">
        <v>89931255</v>
      </c>
      <c r="R172">
        <v>0</v>
      </c>
      <c r="S172">
        <v>0</v>
      </c>
      <c r="T172">
        <v>0</v>
      </c>
      <c r="U172">
        <v>0</v>
      </c>
      <c r="V172">
        <v>0</v>
      </c>
      <c r="W172">
        <v>0</v>
      </c>
      <c r="X172">
        <v>0</v>
      </c>
      <c r="Y172">
        <v>0</v>
      </c>
      <c r="Z172">
        <v>0</v>
      </c>
      <c r="AA172">
        <v>0</v>
      </c>
      <c r="AB172">
        <v>0</v>
      </c>
      <c r="AC172">
        <v>0</v>
      </c>
      <c r="AD172">
        <v>0</v>
      </c>
      <c r="AE172">
        <v>0</v>
      </c>
      <c r="AF172">
        <v>0</v>
      </c>
      <c r="AG172">
        <v>0</v>
      </c>
      <c r="AH172">
        <v>0</v>
      </c>
      <c r="AI172">
        <v>0</v>
      </c>
      <c r="AJ172">
        <v>0</v>
      </c>
      <c r="AK172">
        <v>0</v>
      </c>
      <c r="AL172">
        <v>0</v>
      </c>
      <c r="AM172">
        <v>0</v>
      </c>
      <c r="AN172">
        <v>0</v>
      </c>
      <c r="AO172">
        <v>0</v>
      </c>
    </row>
    <row r="173" spans="1:41" ht="12.75" x14ac:dyDescent="0.2">
      <c r="A173" s="468">
        <v>166</v>
      </c>
      <c r="B173" s="473" t="s">
        <v>216</v>
      </c>
      <c r="C173" s="403" t="s">
        <v>897</v>
      </c>
      <c r="D173" s="474" t="s">
        <v>906</v>
      </c>
      <c r="E173" s="480" t="s">
        <v>215</v>
      </c>
      <c r="F173">
        <v>15273267</v>
      </c>
      <c r="G173">
        <v>0</v>
      </c>
      <c r="H173">
        <v>15273267</v>
      </c>
      <c r="I173">
        <v>-40000</v>
      </c>
      <c r="J173">
        <v>0</v>
      </c>
      <c r="K173">
        <v>-40000</v>
      </c>
      <c r="L173">
        <v>-200000</v>
      </c>
      <c r="M173">
        <v>0</v>
      </c>
      <c r="N173">
        <v>-200000</v>
      </c>
      <c r="O173">
        <v>15033267</v>
      </c>
      <c r="P173">
        <v>0</v>
      </c>
      <c r="Q173">
        <v>15033267</v>
      </c>
      <c r="R173">
        <v>125331</v>
      </c>
      <c r="S173">
        <v>0</v>
      </c>
      <c r="T173">
        <v>125331</v>
      </c>
      <c r="U173">
        <v>0</v>
      </c>
      <c r="V173">
        <v>0</v>
      </c>
      <c r="W173">
        <v>0</v>
      </c>
      <c r="X173">
        <v>0</v>
      </c>
      <c r="Y173">
        <v>0</v>
      </c>
      <c r="Z173">
        <v>0</v>
      </c>
      <c r="AA173">
        <v>0</v>
      </c>
      <c r="AB173">
        <v>0</v>
      </c>
      <c r="AC173">
        <v>0</v>
      </c>
      <c r="AD173">
        <v>0</v>
      </c>
      <c r="AE173">
        <v>0</v>
      </c>
      <c r="AF173">
        <v>0</v>
      </c>
      <c r="AG173">
        <v>0</v>
      </c>
      <c r="AH173">
        <v>0</v>
      </c>
      <c r="AI173">
        <v>0</v>
      </c>
      <c r="AJ173">
        <v>0</v>
      </c>
      <c r="AK173">
        <v>0</v>
      </c>
      <c r="AL173">
        <v>0</v>
      </c>
      <c r="AM173">
        <v>0</v>
      </c>
      <c r="AN173">
        <v>0</v>
      </c>
      <c r="AO173">
        <v>0</v>
      </c>
    </row>
    <row r="174" spans="1:41" ht="12.75" x14ac:dyDescent="0.2">
      <c r="A174" s="468">
        <v>167</v>
      </c>
      <c r="B174" s="473" t="s">
        <v>218</v>
      </c>
      <c r="C174" s="403" t="s">
        <v>897</v>
      </c>
      <c r="D174" s="474" t="s">
        <v>901</v>
      </c>
      <c r="E174" s="480" t="s">
        <v>217</v>
      </c>
      <c r="F174">
        <v>23668521</v>
      </c>
      <c r="G174">
        <v>0</v>
      </c>
      <c r="H174">
        <v>23668521</v>
      </c>
      <c r="I174">
        <v>-115895</v>
      </c>
      <c r="J174">
        <v>0</v>
      </c>
      <c r="K174">
        <v>-115895</v>
      </c>
      <c r="L174">
        <v>-615935</v>
      </c>
      <c r="M174">
        <v>0</v>
      </c>
      <c r="N174">
        <v>-615935</v>
      </c>
      <c r="O174">
        <v>22936691</v>
      </c>
      <c r="P174">
        <v>0</v>
      </c>
      <c r="Q174">
        <v>22936691</v>
      </c>
      <c r="R174">
        <v>296800</v>
      </c>
      <c r="S174">
        <v>0</v>
      </c>
      <c r="T174">
        <v>296800</v>
      </c>
      <c r="U174">
        <v>0</v>
      </c>
      <c r="V174">
        <v>0</v>
      </c>
      <c r="W174">
        <v>0</v>
      </c>
      <c r="X174">
        <v>0</v>
      </c>
      <c r="Y174">
        <v>0</v>
      </c>
      <c r="Z174">
        <v>0</v>
      </c>
      <c r="AA174">
        <v>0</v>
      </c>
      <c r="AB174">
        <v>0</v>
      </c>
      <c r="AC174">
        <v>0</v>
      </c>
      <c r="AD174">
        <v>0</v>
      </c>
      <c r="AE174">
        <v>0</v>
      </c>
      <c r="AF174">
        <v>0</v>
      </c>
      <c r="AG174">
        <v>0</v>
      </c>
      <c r="AH174">
        <v>0</v>
      </c>
      <c r="AI174">
        <v>0</v>
      </c>
      <c r="AJ174">
        <v>0</v>
      </c>
      <c r="AK174">
        <v>0</v>
      </c>
      <c r="AL174">
        <v>0</v>
      </c>
      <c r="AM174">
        <v>0</v>
      </c>
      <c r="AN174">
        <v>0</v>
      </c>
      <c r="AO174">
        <v>0</v>
      </c>
    </row>
    <row r="175" spans="1:41" ht="12.75" x14ac:dyDescent="0.2">
      <c r="A175" s="468">
        <v>168</v>
      </c>
      <c r="B175" s="473" t="s">
        <v>220</v>
      </c>
      <c r="C175" s="403" t="s">
        <v>897</v>
      </c>
      <c r="D175" s="474" t="s">
        <v>898</v>
      </c>
      <c r="E175" s="480" t="s">
        <v>219</v>
      </c>
      <c r="F175">
        <v>46608172</v>
      </c>
      <c r="G175">
        <v>0</v>
      </c>
      <c r="H175">
        <v>46608172</v>
      </c>
      <c r="I175">
        <v>-466082</v>
      </c>
      <c r="J175">
        <v>0</v>
      </c>
      <c r="K175">
        <v>-466082</v>
      </c>
      <c r="L175">
        <v>-2190584</v>
      </c>
      <c r="M175">
        <v>0</v>
      </c>
      <c r="N175">
        <v>-2190584</v>
      </c>
      <c r="O175">
        <v>43951506</v>
      </c>
      <c r="P175">
        <v>0</v>
      </c>
      <c r="Q175">
        <v>43951506</v>
      </c>
      <c r="R175">
        <v>0</v>
      </c>
      <c r="S175">
        <v>0</v>
      </c>
      <c r="T175">
        <v>0</v>
      </c>
      <c r="U175">
        <v>0</v>
      </c>
      <c r="V175">
        <v>0</v>
      </c>
      <c r="W175">
        <v>0</v>
      </c>
      <c r="X175">
        <v>0</v>
      </c>
      <c r="Y175">
        <v>0</v>
      </c>
      <c r="Z175">
        <v>0</v>
      </c>
      <c r="AA175">
        <v>0</v>
      </c>
      <c r="AB175">
        <v>0</v>
      </c>
      <c r="AC175">
        <v>0</v>
      </c>
      <c r="AD175">
        <v>0</v>
      </c>
      <c r="AE175">
        <v>0</v>
      </c>
      <c r="AF175">
        <v>0</v>
      </c>
      <c r="AG175">
        <v>0</v>
      </c>
      <c r="AH175">
        <v>0</v>
      </c>
      <c r="AI175">
        <v>0</v>
      </c>
      <c r="AJ175">
        <v>0</v>
      </c>
      <c r="AK175">
        <v>0</v>
      </c>
      <c r="AL175">
        <v>0</v>
      </c>
      <c r="AM175">
        <v>0</v>
      </c>
      <c r="AN175">
        <v>0</v>
      </c>
      <c r="AO175">
        <v>0</v>
      </c>
    </row>
    <row r="176" spans="1:41" ht="12.75" x14ac:dyDescent="0.2">
      <c r="A176" s="468">
        <v>169</v>
      </c>
      <c r="B176" s="473" t="s">
        <v>222</v>
      </c>
      <c r="C176" s="403" t="s">
        <v>529</v>
      </c>
      <c r="D176" s="474" t="s">
        <v>910</v>
      </c>
      <c r="E176" s="480" t="s">
        <v>545</v>
      </c>
      <c r="F176">
        <v>39936644</v>
      </c>
      <c r="G176">
        <v>3677234</v>
      </c>
      <c r="H176">
        <v>43613878</v>
      </c>
      <c r="I176">
        <v>-1266961</v>
      </c>
      <c r="J176">
        <v>-133039</v>
      </c>
      <c r="K176">
        <v>-1400000</v>
      </c>
      <c r="L176">
        <v>-1865387</v>
      </c>
      <c r="M176">
        <v>-171759</v>
      </c>
      <c r="N176">
        <v>-2037146</v>
      </c>
      <c r="O176">
        <v>36804296</v>
      </c>
      <c r="P176">
        <v>3372436</v>
      </c>
      <c r="Q176">
        <v>40176732</v>
      </c>
      <c r="R176">
        <v>0</v>
      </c>
      <c r="S176">
        <v>0</v>
      </c>
      <c r="T176">
        <v>0</v>
      </c>
      <c r="U176">
        <v>-591685</v>
      </c>
      <c r="V176">
        <v>2781145</v>
      </c>
      <c r="W176">
        <v>0</v>
      </c>
      <c r="X176">
        <v>0</v>
      </c>
      <c r="Y176">
        <v>0</v>
      </c>
      <c r="Z176">
        <v>0</v>
      </c>
      <c r="AA176">
        <v>0</v>
      </c>
      <c r="AB176">
        <v>0</v>
      </c>
      <c r="AC176">
        <v>0</v>
      </c>
      <c r="AD176">
        <v>0</v>
      </c>
      <c r="AE176">
        <v>0</v>
      </c>
      <c r="AF176">
        <v>0</v>
      </c>
      <c r="AG176">
        <v>0</v>
      </c>
      <c r="AH176">
        <v>0</v>
      </c>
      <c r="AI176">
        <v>0</v>
      </c>
      <c r="AJ176">
        <v>0</v>
      </c>
      <c r="AK176">
        <v>0</v>
      </c>
      <c r="AL176">
        <v>0</v>
      </c>
      <c r="AM176">
        <v>0</v>
      </c>
      <c r="AN176">
        <v>0</v>
      </c>
      <c r="AO176">
        <v>0</v>
      </c>
    </row>
    <row r="177" spans="1:41" ht="12.75" x14ac:dyDescent="0.2">
      <c r="A177" s="468">
        <v>170</v>
      </c>
      <c r="B177" s="473" t="s">
        <v>223</v>
      </c>
      <c r="C177" s="403" t="s">
        <v>529</v>
      </c>
      <c r="D177" s="474" t="s">
        <v>898</v>
      </c>
      <c r="E177" s="480" t="s">
        <v>539</v>
      </c>
      <c r="F177">
        <v>173406077</v>
      </c>
      <c r="G177">
        <v>0</v>
      </c>
      <c r="H177">
        <v>173406077</v>
      </c>
      <c r="I177">
        <v>-1400000</v>
      </c>
      <c r="J177">
        <v>0</v>
      </c>
      <c r="K177">
        <v>-1400000</v>
      </c>
      <c r="L177">
        <v>-14000000</v>
      </c>
      <c r="M177">
        <v>0</v>
      </c>
      <c r="N177">
        <v>-14000000</v>
      </c>
      <c r="O177">
        <v>158006077</v>
      </c>
      <c r="P177">
        <v>0</v>
      </c>
      <c r="Q177">
        <v>158006077</v>
      </c>
      <c r="R177">
        <v>158400</v>
      </c>
      <c r="S177">
        <v>0</v>
      </c>
      <c r="T177">
        <v>158400</v>
      </c>
      <c r="U177">
        <v>0</v>
      </c>
      <c r="V177">
        <v>0</v>
      </c>
      <c r="W177">
        <v>0</v>
      </c>
      <c r="X177">
        <v>0</v>
      </c>
      <c r="Y177">
        <v>0</v>
      </c>
      <c r="Z177">
        <v>0</v>
      </c>
      <c r="AA177">
        <v>0</v>
      </c>
      <c r="AB177">
        <v>0</v>
      </c>
      <c r="AC177">
        <v>0</v>
      </c>
      <c r="AD177">
        <v>0</v>
      </c>
      <c r="AE177">
        <v>0</v>
      </c>
      <c r="AF177">
        <v>0</v>
      </c>
      <c r="AG177">
        <v>0</v>
      </c>
      <c r="AH177">
        <v>0</v>
      </c>
      <c r="AI177">
        <v>0</v>
      </c>
      <c r="AJ177">
        <v>0</v>
      </c>
      <c r="AK177">
        <v>0</v>
      </c>
      <c r="AL177">
        <v>0</v>
      </c>
      <c r="AM177">
        <v>0</v>
      </c>
      <c r="AN177">
        <v>0</v>
      </c>
      <c r="AO177">
        <v>0</v>
      </c>
    </row>
    <row r="178" spans="1:41" ht="12.75" x14ac:dyDescent="0.2">
      <c r="A178" s="468">
        <v>171</v>
      </c>
      <c r="B178" s="473" t="s">
        <v>225</v>
      </c>
      <c r="C178" s="403" t="s">
        <v>897</v>
      </c>
      <c r="D178" s="474" t="s">
        <v>898</v>
      </c>
      <c r="E178" s="480" t="s">
        <v>224</v>
      </c>
      <c r="F178">
        <v>43967477</v>
      </c>
      <c r="G178">
        <v>0</v>
      </c>
      <c r="H178">
        <v>43967477</v>
      </c>
      <c r="I178">
        <v>-130000</v>
      </c>
      <c r="J178">
        <v>0</v>
      </c>
      <c r="K178">
        <v>-130000</v>
      </c>
      <c r="L178">
        <v>-850000</v>
      </c>
      <c r="M178">
        <v>0</v>
      </c>
      <c r="N178">
        <v>-850000</v>
      </c>
      <c r="O178">
        <v>42987477</v>
      </c>
      <c r="P178">
        <v>0</v>
      </c>
      <c r="Q178">
        <v>42987477</v>
      </c>
      <c r="R178">
        <v>0</v>
      </c>
      <c r="S178">
        <v>0</v>
      </c>
      <c r="T178">
        <v>0</v>
      </c>
      <c r="U178">
        <v>0</v>
      </c>
      <c r="V178">
        <v>0</v>
      </c>
      <c r="W178">
        <v>0</v>
      </c>
      <c r="X178">
        <v>0</v>
      </c>
      <c r="Y178">
        <v>0</v>
      </c>
      <c r="Z178">
        <v>0</v>
      </c>
      <c r="AA178">
        <v>0</v>
      </c>
      <c r="AB178">
        <v>0</v>
      </c>
      <c r="AC178">
        <v>0</v>
      </c>
      <c r="AD178">
        <v>0</v>
      </c>
      <c r="AE178">
        <v>0</v>
      </c>
      <c r="AF178">
        <v>0</v>
      </c>
      <c r="AG178">
        <v>0</v>
      </c>
      <c r="AH178">
        <v>0</v>
      </c>
      <c r="AI178">
        <v>0</v>
      </c>
      <c r="AJ178">
        <v>0</v>
      </c>
      <c r="AK178">
        <v>0</v>
      </c>
      <c r="AL178">
        <v>0</v>
      </c>
      <c r="AM178">
        <v>0</v>
      </c>
      <c r="AN178">
        <v>0</v>
      </c>
      <c r="AO178">
        <v>0</v>
      </c>
    </row>
    <row r="179" spans="1:41" ht="12.75" x14ac:dyDescent="0.2">
      <c r="A179" s="468">
        <v>172</v>
      </c>
      <c r="B179" s="473" t="s">
        <v>227</v>
      </c>
      <c r="C179" s="403" t="s">
        <v>897</v>
      </c>
      <c r="D179" s="474" t="s">
        <v>898</v>
      </c>
      <c r="E179" s="480" t="s">
        <v>226</v>
      </c>
      <c r="F179">
        <v>66801714</v>
      </c>
      <c r="G179">
        <v>0</v>
      </c>
      <c r="H179">
        <v>66801714</v>
      </c>
      <c r="I179">
        <v>-334009</v>
      </c>
      <c r="J179">
        <v>0</v>
      </c>
      <c r="K179">
        <v>-334009</v>
      </c>
      <c r="L179">
        <v>-3102133</v>
      </c>
      <c r="M179">
        <v>0</v>
      </c>
      <c r="N179">
        <v>-3102133</v>
      </c>
      <c r="O179">
        <v>63365572</v>
      </c>
      <c r="P179">
        <v>0</v>
      </c>
      <c r="Q179">
        <v>63365572</v>
      </c>
      <c r="R179">
        <v>19990</v>
      </c>
      <c r="S179">
        <v>0</v>
      </c>
      <c r="T179">
        <v>19990</v>
      </c>
      <c r="U179">
        <v>0</v>
      </c>
      <c r="V179">
        <v>0</v>
      </c>
      <c r="W179">
        <v>0</v>
      </c>
      <c r="X179">
        <v>0</v>
      </c>
      <c r="Y179">
        <v>0</v>
      </c>
      <c r="Z179">
        <v>0</v>
      </c>
      <c r="AA179">
        <v>0</v>
      </c>
      <c r="AB179">
        <v>0</v>
      </c>
      <c r="AC179">
        <v>0</v>
      </c>
      <c r="AD179">
        <v>0</v>
      </c>
      <c r="AE179">
        <v>0</v>
      </c>
      <c r="AF179">
        <v>0</v>
      </c>
      <c r="AG179">
        <v>0</v>
      </c>
      <c r="AH179">
        <v>0</v>
      </c>
      <c r="AI179">
        <v>0</v>
      </c>
      <c r="AJ179">
        <v>0</v>
      </c>
      <c r="AK179">
        <v>0</v>
      </c>
      <c r="AL179">
        <v>0</v>
      </c>
      <c r="AM179">
        <v>0</v>
      </c>
      <c r="AN179">
        <v>0</v>
      </c>
      <c r="AO179">
        <v>0</v>
      </c>
    </row>
    <row r="180" spans="1:41" ht="12.75" x14ac:dyDescent="0.2">
      <c r="A180" s="468">
        <v>173</v>
      </c>
      <c r="B180" s="473" t="s">
        <v>228</v>
      </c>
      <c r="C180" s="403" t="s">
        <v>897</v>
      </c>
      <c r="D180" s="474" t="s">
        <v>900</v>
      </c>
      <c r="E180" s="480" t="s">
        <v>574</v>
      </c>
      <c r="F180">
        <v>41520498</v>
      </c>
      <c r="G180">
        <v>0</v>
      </c>
      <c r="H180">
        <v>41520498</v>
      </c>
      <c r="I180">
        <v>-100000</v>
      </c>
      <c r="J180">
        <v>0</v>
      </c>
      <c r="K180">
        <v>-100000</v>
      </c>
      <c r="L180">
        <v>-300000</v>
      </c>
      <c r="M180">
        <v>0</v>
      </c>
      <c r="N180">
        <v>-300000</v>
      </c>
      <c r="O180">
        <v>41120498</v>
      </c>
      <c r="P180">
        <v>0</v>
      </c>
      <c r="Q180">
        <v>41120498</v>
      </c>
      <c r="R180">
        <v>170000</v>
      </c>
      <c r="S180">
        <v>0</v>
      </c>
      <c r="T180">
        <v>170000</v>
      </c>
      <c r="U180">
        <v>0</v>
      </c>
      <c r="V180">
        <v>0</v>
      </c>
      <c r="W180">
        <v>0</v>
      </c>
      <c r="X180">
        <v>0</v>
      </c>
      <c r="Y180">
        <v>0</v>
      </c>
      <c r="Z180">
        <v>0</v>
      </c>
      <c r="AA180">
        <v>0</v>
      </c>
      <c r="AB180">
        <v>0</v>
      </c>
      <c r="AC180">
        <v>0</v>
      </c>
      <c r="AD180">
        <v>0</v>
      </c>
      <c r="AE180">
        <v>0</v>
      </c>
      <c r="AF180">
        <v>0</v>
      </c>
      <c r="AG180">
        <v>0</v>
      </c>
      <c r="AH180">
        <v>0</v>
      </c>
      <c r="AI180">
        <v>0</v>
      </c>
      <c r="AJ180">
        <v>0</v>
      </c>
      <c r="AK180">
        <v>0</v>
      </c>
      <c r="AL180">
        <v>0</v>
      </c>
      <c r="AM180">
        <v>0</v>
      </c>
      <c r="AN180">
        <v>0</v>
      </c>
      <c r="AO180">
        <v>0</v>
      </c>
    </row>
    <row r="181" spans="1:41" ht="12.75" x14ac:dyDescent="0.2">
      <c r="A181" s="468">
        <v>174</v>
      </c>
      <c r="B181" s="473" t="s">
        <v>229</v>
      </c>
      <c r="C181" s="403" t="s">
        <v>904</v>
      </c>
      <c r="D181" s="474" t="s">
        <v>910</v>
      </c>
      <c r="E181" s="480" t="s">
        <v>786</v>
      </c>
      <c r="F181">
        <v>152411671</v>
      </c>
      <c r="G181">
        <v>7010859</v>
      </c>
      <c r="H181">
        <v>159422530</v>
      </c>
      <c r="I181">
        <v>-2151862</v>
      </c>
      <c r="J181">
        <v>-98151</v>
      </c>
      <c r="K181">
        <v>-2250013</v>
      </c>
      <c r="L181">
        <v>-7685222</v>
      </c>
      <c r="M181">
        <v>0</v>
      </c>
      <c r="N181">
        <v>-7685222</v>
      </c>
      <c r="O181">
        <v>142574587</v>
      </c>
      <c r="P181">
        <v>6912708</v>
      </c>
      <c r="Q181">
        <v>149487295</v>
      </c>
      <c r="R181">
        <v>0</v>
      </c>
      <c r="S181">
        <v>0</v>
      </c>
      <c r="T181">
        <v>0</v>
      </c>
      <c r="U181">
        <v>-1040725</v>
      </c>
      <c r="V181">
        <v>5268370</v>
      </c>
      <c r="W181">
        <v>603613</v>
      </c>
      <c r="X181">
        <v>603613</v>
      </c>
      <c r="Y181">
        <v>0</v>
      </c>
      <c r="Z181">
        <v>0</v>
      </c>
      <c r="AA181">
        <v>0</v>
      </c>
      <c r="AB181">
        <v>0</v>
      </c>
      <c r="AC181">
        <v>0</v>
      </c>
      <c r="AD181">
        <v>0</v>
      </c>
      <c r="AE181">
        <v>0</v>
      </c>
      <c r="AF181">
        <v>0</v>
      </c>
      <c r="AG181">
        <v>0</v>
      </c>
      <c r="AH181">
        <v>0</v>
      </c>
      <c r="AI181">
        <v>0</v>
      </c>
      <c r="AJ181">
        <v>0</v>
      </c>
      <c r="AK181">
        <v>0</v>
      </c>
      <c r="AL181">
        <v>0</v>
      </c>
      <c r="AM181">
        <v>0</v>
      </c>
      <c r="AN181">
        <v>0</v>
      </c>
      <c r="AO181">
        <v>0</v>
      </c>
    </row>
    <row r="182" spans="1:41" ht="12.75" x14ac:dyDescent="0.2">
      <c r="A182" s="468">
        <v>175</v>
      </c>
      <c r="B182" s="473" t="s">
        <v>231</v>
      </c>
      <c r="C182" s="403" t="s">
        <v>897</v>
      </c>
      <c r="D182" s="474" t="s">
        <v>907</v>
      </c>
      <c r="E182" s="480" t="s">
        <v>230</v>
      </c>
      <c r="F182">
        <v>36201604</v>
      </c>
      <c r="G182">
        <v>0</v>
      </c>
      <c r="H182">
        <v>36201604</v>
      </c>
      <c r="I182">
        <v>-500000</v>
      </c>
      <c r="J182">
        <v>0</v>
      </c>
      <c r="K182">
        <v>-500000</v>
      </c>
      <c r="L182">
        <v>-2637273</v>
      </c>
      <c r="M182">
        <v>0</v>
      </c>
      <c r="N182">
        <v>-2637273</v>
      </c>
      <c r="O182">
        <v>33064331</v>
      </c>
      <c r="P182">
        <v>0</v>
      </c>
      <c r="Q182">
        <v>33064331</v>
      </c>
      <c r="R182">
        <v>0</v>
      </c>
      <c r="S182">
        <v>0</v>
      </c>
      <c r="T182">
        <v>0</v>
      </c>
      <c r="U182">
        <v>0</v>
      </c>
      <c r="V182">
        <v>0</v>
      </c>
      <c r="W182">
        <v>0</v>
      </c>
      <c r="X182">
        <v>0</v>
      </c>
      <c r="Y182">
        <v>0</v>
      </c>
      <c r="Z182">
        <v>0</v>
      </c>
      <c r="AA182">
        <v>0</v>
      </c>
      <c r="AB182">
        <v>0</v>
      </c>
      <c r="AC182">
        <v>0</v>
      </c>
      <c r="AD182">
        <v>0</v>
      </c>
      <c r="AE182">
        <v>0</v>
      </c>
      <c r="AF182">
        <v>0</v>
      </c>
      <c r="AG182">
        <v>0</v>
      </c>
      <c r="AH182">
        <v>0</v>
      </c>
      <c r="AI182">
        <v>0</v>
      </c>
      <c r="AJ182">
        <v>0</v>
      </c>
      <c r="AK182">
        <v>0</v>
      </c>
      <c r="AL182">
        <v>0</v>
      </c>
      <c r="AM182">
        <v>0</v>
      </c>
      <c r="AN182">
        <v>0</v>
      </c>
      <c r="AO182">
        <v>0</v>
      </c>
    </row>
    <row r="183" spans="1:41" ht="12.75" x14ac:dyDescent="0.2">
      <c r="A183" s="468">
        <v>176</v>
      </c>
      <c r="B183" s="473" t="s">
        <v>233</v>
      </c>
      <c r="C183" s="403" t="s">
        <v>902</v>
      </c>
      <c r="D183" s="474" t="s">
        <v>903</v>
      </c>
      <c r="E183" s="480" t="s">
        <v>232</v>
      </c>
      <c r="F183">
        <v>153525920</v>
      </c>
      <c r="G183">
        <v>625822</v>
      </c>
      <c r="H183">
        <v>154151742</v>
      </c>
      <c r="I183">
        <v>-2307235</v>
      </c>
      <c r="J183">
        <v>0</v>
      </c>
      <c r="K183">
        <v>-2307235</v>
      </c>
      <c r="L183">
        <v>-9758114</v>
      </c>
      <c r="M183">
        <v>0</v>
      </c>
      <c r="N183">
        <v>-9758114</v>
      </c>
      <c r="O183">
        <v>141460571</v>
      </c>
      <c r="P183">
        <v>625822</v>
      </c>
      <c r="Q183">
        <v>142086393</v>
      </c>
      <c r="R183">
        <v>0</v>
      </c>
      <c r="S183">
        <v>0</v>
      </c>
      <c r="T183">
        <v>0</v>
      </c>
      <c r="U183">
        <v>-27646</v>
      </c>
      <c r="V183">
        <v>230835</v>
      </c>
      <c r="W183">
        <v>367341</v>
      </c>
      <c r="X183">
        <v>367341</v>
      </c>
      <c r="Y183">
        <v>0</v>
      </c>
      <c r="Z183">
        <v>0</v>
      </c>
      <c r="AA183">
        <v>0</v>
      </c>
      <c r="AB183">
        <v>0</v>
      </c>
      <c r="AC183">
        <v>76405</v>
      </c>
      <c r="AD183">
        <v>76405</v>
      </c>
      <c r="AE183">
        <v>0</v>
      </c>
      <c r="AF183">
        <v>0</v>
      </c>
      <c r="AG183">
        <v>0</v>
      </c>
      <c r="AH183">
        <v>0</v>
      </c>
      <c r="AI183">
        <v>0</v>
      </c>
      <c r="AJ183">
        <v>0</v>
      </c>
      <c r="AK183">
        <v>0</v>
      </c>
      <c r="AL183">
        <v>0</v>
      </c>
      <c r="AM183">
        <v>0</v>
      </c>
      <c r="AN183">
        <v>76405</v>
      </c>
      <c r="AO183">
        <v>76405</v>
      </c>
    </row>
    <row r="184" spans="1:41" ht="12.75" x14ac:dyDescent="0.2">
      <c r="A184" s="468">
        <v>177</v>
      </c>
      <c r="B184" s="473" t="s">
        <v>235</v>
      </c>
      <c r="C184" s="403" t="s">
        <v>897</v>
      </c>
      <c r="D184" s="474" t="s">
        <v>906</v>
      </c>
      <c r="E184" s="480" t="s">
        <v>234</v>
      </c>
      <c r="F184">
        <v>33243929</v>
      </c>
      <c r="G184">
        <v>0</v>
      </c>
      <c r="H184">
        <v>33243929</v>
      </c>
      <c r="I184">
        <v>-332439</v>
      </c>
      <c r="J184">
        <v>0</v>
      </c>
      <c r="K184">
        <v>-332439</v>
      </c>
      <c r="L184">
        <v>-265951</v>
      </c>
      <c r="M184">
        <v>0</v>
      </c>
      <c r="N184">
        <v>-265951</v>
      </c>
      <c r="O184">
        <v>32645539</v>
      </c>
      <c r="P184">
        <v>0</v>
      </c>
      <c r="Q184">
        <v>32645539</v>
      </c>
      <c r="R184">
        <v>311000</v>
      </c>
      <c r="S184">
        <v>0</v>
      </c>
      <c r="T184">
        <v>311000</v>
      </c>
      <c r="U184">
        <v>0</v>
      </c>
      <c r="V184">
        <v>0</v>
      </c>
      <c r="W184">
        <v>0</v>
      </c>
      <c r="X184">
        <v>0</v>
      </c>
      <c r="Y184">
        <v>0</v>
      </c>
      <c r="Z184">
        <v>0</v>
      </c>
      <c r="AA184">
        <v>0</v>
      </c>
      <c r="AB184">
        <v>0</v>
      </c>
      <c r="AC184">
        <v>0</v>
      </c>
      <c r="AD184">
        <v>0</v>
      </c>
      <c r="AE184">
        <v>0</v>
      </c>
      <c r="AF184">
        <v>0</v>
      </c>
      <c r="AG184">
        <v>0</v>
      </c>
      <c r="AH184">
        <v>0</v>
      </c>
      <c r="AI184">
        <v>0</v>
      </c>
      <c r="AJ184">
        <v>0</v>
      </c>
      <c r="AK184">
        <v>0</v>
      </c>
      <c r="AL184">
        <v>0</v>
      </c>
      <c r="AM184">
        <v>0</v>
      </c>
      <c r="AN184">
        <v>0</v>
      </c>
      <c r="AO184">
        <v>0</v>
      </c>
    </row>
    <row r="185" spans="1:41" ht="12.75" x14ac:dyDescent="0.2">
      <c r="A185" s="468">
        <v>178</v>
      </c>
      <c r="B185" s="473" t="s">
        <v>237</v>
      </c>
      <c r="C185" s="403" t="s">
        <v>897</v>
      </c>
      <c r="D185" s="474" t="s">
        <v>906</v>
      </c>
      <c r="E185" s="480" t="s">
        <v>236</v>
      </c>
      <c r="F185">
        <v>14142728</v>
      </c>
      <c r="G185">
        <v>0</v>
      </c>
      <c r="H185">
        <v>14142728</v>
      </c>
      <c r="I185">
        <v>-565709</v>
      </c>
      <c r="J185">
        <v>0</v>
      </c>
      <c r="K185">
        <v>-565709</v>
      </c>
      <c r="L185">
        <v>-1199565</v>
      </c>
      <c r="M185">
        <v>0</v>
      </c>
      <c r="N185">
        <v>-1199565</v>
      </c>
      <c r="O185">
        <v>12377454</v>
      </c>
      <c r="P185">
        <v>0</v>
      </c>
      <c r="Q185">
        <v>12377454</v>
      </c>
      <c r="R185">
        <v>124121</v>
      </c>
      <c r="S185">
        <v>0</v>
      </c>
      <c r="T185">
        <v>124121</v>
      </c>
      <c r="U185">
        <v>0</v>
      </c>
      <c r="V185">
        <v>0</v>
      </c>
      <c r="W185">
        <v>0</v>
      </c>
      <c r="X185">
        <v>0</v>
      </c>
      <c r="Y185">
        <v>0</v>
      </c>
      <c r="Z185">
        <v>0</v>
      </c>
      <c r="AA185">
        <v>0</v>
      </c>
      <c r="AB185">
        <v>0</v>
      </c>
      <c r="AC185">
        <v>0</v>
      </c>
      <c r="AD185">
        <v>0</v>
      </c>
      <c r="AE185">
        <v>0</v>
      </c>
      <c r="AF185">
        <v>0</v>
      </c>
      <c r="AG185">
        <v>0</v>
      </c>
      <c r="AH185">
        <v>0</v>
      </c>
      <c r="AI185">
        <v>0</v>
      </c>
      <c r="AJ185">
        <v>0</v>
      </c>
      <c r="AK185">
        <v>0</v>
      </c>
      <c r="AL185">
        <v>0</v>
      </c>
      <c r="AM185">
        <v>0</v>
      </c>
      <c r="AN185">
        <v>0</v>
      </c>
      <c r="AO185">
        <v>0</v>
      </c>
    </row>
    <row r="186" spans="1:41" ht="12.75" x14ac:dyDescent="0.2">
      <c r="A186" s="468">
        <v>179</v>
      </c>
      <c r="B186" s="473" t="s">
        <v>239</v>
      </c>
      <c r="C186" s="403" t="s">
        <v>897</v>
      </c>
      <c r="D186" s="474" t="s">
        <v>900</v>
      </c>
      <c r="E186" s="480" t="s">
        <v>238</v>
      </c>
      <c r="F186">
        <v>17079230</v>
      </c>
      <c r="G186">
        <v>0</v>
      </c>
      <c r="H186">
        <v>17079230</v>
      </c>
      <c r="I186">
        <v>-170795</v>
      </c>
      <c r="J186">
        <v>0</v>
      </c>
      <c r="K186">
        <v>-170795</v>
      </c>
      <c r="L186">
        <v>-819803</v>
      </c>
      <c r="M186">
        <v>0</v>
      </c>
      <c r="N186">
        <v>-819803</v>
      </c>
      <c r="O186">
        <v>16088632</v>
      </c>
      <c r="P186">
        <v>0</v>
      </c>
      <c r="Q186">
        <v>16088632</v>
      </c>
      <c r="R186">
        <v>0</v>
      </c>
      <c r="S186">
        <v>0</v>
      </c>
      <c r="T186">
        <v>0</v>
      </c>
      <c r="U186">
        <v>0</v>
      </c>
      <c r="V186">
        <v>0</v>
      </c>
      <c r="W186">
        <v>0</v>
      </c>
      <c r="X186">
        <v>0</v>
      </c>
      <c r="Y186">
        <v>0</v>
      </c>
      <c r="Z186">
        <v>0</v>
      </c>
      <c r="AA186">
        <v>0</v>
      </c>
      <c r="AB186">
        <v>0</v>
      </c>
      <c r="AC186">
        <v>0</v>
      </c>
      <c r="AD186">
        <v>0</v>
      </c>
      <c r="AE186">
        <v>0</v>
      </c>
      <c r="AF186">
        <v>0</v>
      </c>
      <c r="AG186">
        <v>0</v>
      </c>
      <c r="AH186">
        <v>0</v>
      </c>
      <c r="AI186">
        <v>0</v>
      </c>
      <c r="AJ186">
        <v>0</v>
      </c>
      <c r="AK186">
        <v>0</v>
      </c>
      <c r="AL186">
        <v>0</v>
      </c>
      <c r="AM186">
        <v>0</v>
      </c>
      <c r="AN186">
        <v>0</v>
      </c>
      <c r="AO186">
        <v>0</v>
      </c>
    </row>
    <row r="187" spans="1:41" ht="12.75" x14ac:dyDescent="0.2">
      <c r="A187" s="468">
        <v>180</v>
      </c>
      <c r="B187" s="473" t="s">
        <v>241</v>
      </c>
      <c r="C187" s="403" t="s">
        <v>529</v>
      </c>
      <c r="D187" s="474" t="s">
        <v>905</v>
      </c>
      <c r="E187" s="480" t="s">
        <v>562</v>
      </c>
      <c r="F187">
        <v>68727391</v>
      </c>
      <c r="G187">
        <v>0</v>
      </c>
      <c r="H187">
        <v>68727391</v>
      </c>
      <c r="I187">
        <v>-687274</v>
      </c>
      <c r="J187">
        <v>0</v>
      </c>
      <c r="K187">
        <v>-687274</v>
      </c>
      <c r="L187">
        <v>-4136187</v>
      </c>
      <c r="M187">
        <v>0</v>
      </c>
      <c r="N187">
        <v>-4136187</v>
      </c>
      <c r="O187">
        <v>63903930</v>
      </c>
      <c r="P187">
        <v>0</v>
      </c>
      <c r="Q187">
        <v>63903930</v>
      </c>
      <c r="R187">
        <v>122241</v>
      </c>
      <c r="S187">
        <v>0</v>
      </c>
      <c r="T187">
        <v>122241</v>
      </c>
      <c r="U187">
        <v>0</v>
      </c>
      <c r="V187">
        <v>0</v>
      </c>
      <c r="W187">
        <v>0</v>
      </c>
      <c r="X187">
        <v>0</v>
      </c>
      <c r="Y187">
        <v>0</v>
      </c>
      <c r="Z187">
        <v>0</v>
      </c>
      <c r="AA187">
        <v>0</v>
      </c>
      <c r="AB187">
        <v>0</v>
      </c>
      <c r="AC187">
        <v>65115</v>
      </c>
      <c r="AD187">
        <v>65115</v>
      </c>
      <c r="AE187">
        <v>0</v>
      </c>
      <c r="AF187">
        <v>0</v>
      </c>
      <c r="AG187">
        <v>0</v>
      </c>
      <c r="AH187">
        <v>0</v>
      </c>
      <c r="AI187">
        <v>0</v>
      </c>
      <c r="AJ187">
        <v>0</v>
      </c>
      <c r="AK187">
        <v>0</v>
      </c>
      <c r="AL187">
        <v>0</v>
      </c>
      <c r="AM187">
        <v>0</v>
      </c>
      <c r="AN187">
        <v>65115</v>
      </c>
      <c r="AO187">
        <v>65115</v>
      </c>
    </row>
    <row r="188" spans="1:41" ht="12.75" x14ac:dyDescent="0.2">
      <c r="A188" s="468">
        <v>181</v>
      </c>
      <c r="B188" s="473" t="s">
        <v>243</v>
      </c>
      <c r="C188" s="403" t="s">
        <v>897</v>
      </c>
      <c r="D188" s="474" t="s">
        <v>901</v>
      </c>
      <c r="E188" s="480" t="s">
        <v>242</v>
      </c>
      <c r="F188">
        <v>39406358</v>
      </c>
      <c r="G188">
        <v>0</v>
      </c>
      <c r="H188">
        <v>39406358</v>
      </c>
      <c r="I188">
        <v>-500000</v>
      </c>
      <c r="J188">
        <v>0</v>
      </c>
      <c r="K188">
        <v>-500000</v>
      </c>
      <c r="L188">
        <v>-1000000</v>
      </c>
      <c r="M188">
        <v>0</v>
      </c>
      <c r="N188">
        <v>-1000000</v>
      </c>
      <c r="O188">
        <v>37906358</v>
      </c>
      <c r="P188">
        <v>0</v>
      </c>
      <c r="Q188">
        <v>37906358</v>
      </c>
      <c r="R188">
        <v>30587</v>
      </c>
      <c r="S188">
        <v>0</v>
      </c>
      <c r="T188">
        <v>30587</v>
      </c>
      <c r="U188">
        <v>0</v>
      </c>
      <c r="V188">
        <v>0</v>
      </c>
      <c r="W188">
        <v>0</v>
      </c>
      <c r="X188">
        <v>0</v>
      </c>
      <c r="Y188">
        <v>0</v>
      </c>
      <c r="Z188">
        <v>0</v>
      </c>
      <c r="AA188">
        <v>0</v>
      </c>
      <c r="AB188">
        <v>0</v>
      </c>
      <c r="AC188">
        <v>0</v>
      </c>
      <c r="AD188">
        <v>0</v>
      </c>
      <c r="AE188">
        <v>0</v>
      </c>
      <c r="AF188">
        <v>0</v>
      </c>
      <c r="AG188">
        <v>0</v>
      </c>
      <c r="AH188">
        <v>0</v>
      </c>
      <c r="AI188">
        <v>0</v>
      </c>
      <c r="AJ188">
        <v>0</v>
      </c>
      <c r="AK188">
        <v>0</v>
      </c>
      <c r="AL188">
        <v>0</v>
      </c>
      <c r="AM188">
        <v>0</v>
      </c>
      <c r="AN188">
        <v>0</v>
      </c>
      <c r="AO188">
        <v>0</v>
      </c>
    </row>
    <row r="189" spans="1:41" ht="12.75" x14ac:dyDescent="0.2">
      <c r="A189" s="468">
        <v>182</v>
      </c>
      <c r="B189" s="473" t="s">
        <v>245</v>
      </c>
      <c r="C189" s="403" t="s">
        <v>897</v>
      </c>
      <c r="D189" s="474" t="s">
        <v>900</v>
      </c>
      <c r="E189" s="480" t="s">
        <v>244</v>
      </c>
      <c r="F189">
        <v>26644268</v>
      </c>
      <c r="G189">
        <v>0</v>
      </c>
      <c r="H189">
        <v>26644268</v>
      </c>
      <c r="I189">
        <v>-95000</v>
      </c>
      <c r="J189">
        <v>0</v>
      </c>
      <c r="K189">
        <v>-95000</v>
      </c>
      <c r="L189">
        <v>-1521121</v>
      </c>
      <c r="M189">
        <v>0</v>
      </c>
      <c r="N189">
        <v>-1521121</v>
      </c>
      <c r="O189">
        <v>25028147</v>
      </c>
      <c r="P189">
        <v>0</v>
      </c>
      <c r="Q189">
        <v>25028147</v>
      </c>
      <c r="R189">
        <v>1467026</v>
      </c>
      <c r="S189">
        <v>0</v>
      </c>
      <c r="T189">
        <v>1467026</v>
      </c>
      <c r="U189">
        <v>0</v>
      </c>
      <c r="V189">
        <v>0</v>
      </c>
      <c r="W189">
        <v>0</v>
      </c>
      <c r="X189">
        <v>0</v>
      </c>
      <c r="Y189">
        <v>0</v>
      </c>
      <c r="Z189">
        <v>0</v>
      </c>
      <c r="AA189">
        <v>0</v>
      </c>
      <c r="AB189">
        <v>0</v>
      </c>
      <c r="AC189">
        <v>0</v>
      </c>
      <c r="AD189">
        <v>0</v>
      </c>
      <c r="AE189">
        <v>0</v>
      </c>
      <c r="AF189">
        <v>0</v>
      </c>
      <c r="AG189">
        <v>0</v>
      </c>
      <c r="AH189">
        <v>0</v>
      </c>
      <c r="AI189">
        <v>0</v>
      </c>
      <c r="AJ189">
        <v>0</v>
      </c>
      <c r="AK189">
        <v>0</v>
      </c>
      <c r="AL189">
        <v>0</v>
      </c>
      <c r="AM189">
        <v>0</v>
      </c>
      <c r="AN189">
        <v>0</v>
      </c>
      <c r="AO189">
        <v>0</v>
      </c>
    </row>
    <row r="190" spans="1:41" ht="12.75" x14ac:dyDescent="0.2">
      <c r="A190" s="468">
        <v>183</v>
      </c>
      <c r="B190" s="473" t="s">
        <v>247</v>
      </c>
      <c r="C190" s="403" t="s">
        <v>529</v>
      </c>
      <c r="D190" s="474" t="s">
        <v>905</v>
      </c>
      <c r="E190" s="480" t="s">
        <v>563</v>
      </c>
      <c r="F190">
        <v>89881634</v>
      </c>
      <c r="G190">
        <v>2040966</v>
      </c>
      <c r="H190">
        <v>91922600</v>
      </c>
      <c r="I190">
        <v>-550000</v>
      </c>
      <c r="J190">
        <v>0</v>
      </c>
      <c r="K190">
        <v>-550000</v>
      </c>
      <c r="L190">
        <v>-2500000</v>
      </c>
      <c r="M190">
        <v>0</v>
      </c>
      <c r="N190">
        <v>-2500000</v>
      </c>
      <c r="O190">
        <v>86831634</v>
      </c>
      <c r="P190">
        <v>2040966</v>
      </c>
      <c r="Q190">
        <v>88872600</v>
      </c>
      <c r="R190">
        <v>2477234</v>
      </c>
      <c r="S190">
        <v>0</v>
      </c>
      <c r="T190">
        <v>2477234</v>
      </c>
      <c r="U190">
        <v>-56618</v>
      </c>
      <c r="V190">
        <v>1791919</v>
      </c>
      <c r="W190">
        <v>192429</v>
      </c>
      <c r="X190">
        <v>192429</v>
      </c>
      <c r="Y190">
        <v>0</v>
      </c>
      <c r="Z190">
        <v>0</v>
      </c>
      <c r="AA190">
        <v>0</v>
      </c>
      <c r="AB190">
        <v>0</v>
      </c>
      <c r="AC190">
        <v>0</v>
      </c>
      <c r="AD190">
        <v>0</v>
      </c>
      <c r="AE190">
        <v>0</v>
      </c>
      <c r="AF190">
        <v>0</v>
      </c>
      <c r="AG190">
        <v>0</v>
      </c>
      <c r="AH190">
        <v>0</v>
      </c>
      <c r="AI190">
        <v>0</v>
      </c>
      <c r="AJ190">
        <v>0</v>
      </c>
      <c r="AK190">
        <v>0</v>
      </c>
      <c r="AL190">
        <v>0</v>
      </c>
      <c r="AM190">
        <v>0</v>
      </c>
      <c r="AN190">
        <v>0</v>
      </c>
      <c r="AO190">
        <v>0</v>
      </c>
    </row>
    <row r="191" spans="1:41" ht="12.75" x14ac:dyDescent="0.2">
      <c r="A191" s="468">
        <v>184</v>
      </c>
      <c r="B191" s="473" t="s">
        <v>249</v>
      </c>
      <c r="C191" s="403" t="s">
        <v>897</v>
      </c>
      <c r="D191" s="474" t="s">
        <v>901</v>
      </c>
      <c r="E191" s="480" t="s">
        <v>248</v>
      </c>
      <c r="F191">
        <v>25310852</v>
      </c>
      <c r="G191">
        <v>0</v>
      </c>
      <c r="H191">
        <v>25310852</v>
      </c>
      <c r="I191">
        <v>-75000</v>
      </c>
      <c r="J191">
        <v>0</v>
      </c>
      <c r="K191">
        <v>-75000</v>
      </c>
      <c r="L191">
        <v>-1651894</v>
      </c>
      <c r="M191">
        <v>0</v>
      </c>
      <c r="N191">
        <v>-1651894</v>
      </c>
      <c r="O191">
        <v>23583958</v>
      </c>
      <c r="P191">
        <v>0</v>
      </c>
      <c r="Q191">
        <v>23583958</v>
      </c>
      <c r="R191">
        <v>592645</v>
      </c>
      <c r="S191">
        <v>0</v>
      </c>
      <c r="T191">
        <v>592645</v>
      </c>
      <c r="U191">
        <v>17091</v>
      </c>
      <c r="V191">
        <v>0</v>
      </c>
      <c r="W191">
        <v>17091</v>
      </c>
      <c r="X191">
        <v>17091</v>
      </c>
      <c r="Y191">
        <v>0</v>
      </c>
      <c r="Z191">
        <v>0</v>
      </c>
      <c r="AA191">
        <v>0</v>
      </c>
      <c r="AB191">
        <v>0</v>
      </c>
      <c r="AC191">
        <v>26737</v>
      </c>
      <c r="AD191">
        <v>26737</v>
      </c>
      <c r="AE191">
        <v>0</v>
      </c>
      <c r="AF191">
        <v>0</v>
      </c>
      <c r="AG191">
        <v>0</v>
      </c>
      <c r="AH191">
        <v>0</v>
      </c>
      <c r="AI191">
        <v>0</v>
      </c>
      <c r="AJ191">
        <v>0</v>
      </c>
      <c r="AK191">
        <v>0</v>
      </c>
      <c r="AL191">
        <v>0</v>
      </c>
      <c r="AM191">
        <v>0</v>
      </c>
      <c r="AN191">
        <v>26737</v>
      </c>
      <c r="AO191">
        <v>26737</v>
      </c>
    </row>
    <row r="192" spans="1:41" ht="12.75" x14ac:dyDescent="0.2">
      <c r="A192" s="468">
        <v>185</v>
      </c>
      <c r="B192" s="473" t="s">
        <v>251</v>
      </c>
      <c r="C192" s="403" t="s">
        <v>529</v>
      </c>
      <c r="D192" s="474" t="s">
        <v>906</v>
      </c>
      <c r="E192" s="480" t="s">
        <v>531</v>
      </c>
      <c r="F192">
        <v>63026564</v>
      </c>
      <c r="G192">
        <v>823725</v>
      </c>
      <c r="H192">
        <v>63850289</v>
      </c>
      <c r="I192">
        <v>-1134478</v>
      </c>
      <c r="J192">
        <v>-14827</v>
      </c>
      <c r="K192">
        <v>-1149305</v>
      </c>
      <c r="L192">
        <v>-2583002</v>
      </c>
      <c r="M192">
        <v>-38715</v>
      </c>
      <c r="N192">
        <v>-2621717</v>
      </c>
      <c r="O192">
        <v>59309084</v>
      </c>
      <c r="P192">
        <v>770183</v>
      </c>
      <c r="Q192">
        <v>60079267</v>
      </c>
      <c r="R192">
        <v>91443</v>
      </c>
      <c r="S192">
        <v>0</v>
      </c>
      <c r="T192">
        <v>91443</v>
      </c>
      <c r="U192">
        <v>-95317</v>
      </c>
      <c r="V192">
        <v>184016</v>
      </c>
      <c r="W192">
        <v>490850</v>
      </c>
      <c r="X192">
        <v>490850</v>
      </c>
      <c r="Y192">
        <v>0</v>
      </c>
      <c r="Z192">
        <v>0</v>
      </c>
      <c r="AA192">
        <v>0</v>
      </c>
      <c r="AB192">
        <v>0</v>
      </c>
      <c r="AC192">
        <v>0</v>
      </c>
      <c r="AD192">
        <v>0</v>
      </c>
      <c r="AE192">
        <v>0</v>
      </c>
      <c r="AF192">
        <v>0</v>
      </c>
      <c r="AG192">
        <v>0</v>
      </c>
      <c r="AH192">
        <v>0</v>
      </c>
      <c r="AI192">
        <v>0</v>
      </c>
      <c r="AJ192">
        <v>0</v>
      </c>
      <c r="AK192">
        <v>1601297</v>
      </c>
      <c r="AL192">
        <v>816661.47</v>
      </c>
      <c r="AM192">
        <v>816661.47</v>
      </c>
      <c r="AN192">
        <v>0</v>
      </c>
      <c r="AO192">
        <v>816661.47</v>
      </c>
    </row>
    <row r="193" spans="1:41" ht="12.75" x14ac:dyDescent="0.2">
      <c r="A193" s="468">
        <v>186</v>
      </c>
      <c r="B193" s="473" t="s">
        <v>253</v>
      </c>
      <c r="C193" s="403" t="s">
        <v>904</v>
      </c>
      <c r="D193" s="474" t="s">
        <v>910</v>
      </c>
      <c r="E193" s="480" t="s">
        <v>252</v>
      </c>
      <c r="F193">
        <v>59220010</v>
      </c>
      <c r="G193">
        <v>732250</v>
      </c>
      <c r="H193">
        <v>59952260</v>
      </c>
      <c r="I193">
        <v>-300000</v>
      </c>
      <c r="J193">
        <v>0</v>
      </c>
      <c r="K193">
        <v>-300000</v>
      </c>
      <c r="L193">
        <v>-3000000</v>
      </c>
      <c r="M193">
        <v>0</v>
      </c>
      <c r="N193">
        <v>-3000000</v>
      </c>
      <c r="O193">
        <v>55920010</v>
      </c>
      <c r="P193">
        <v>732250</v>
      </c>
      <c r="Q193">
        <v>56652260</v>
      </c>
      <c r="R193">
        <v>0</v>
      </c>
      <c r="S193">
        <v>0</v>
      </c>
      <c r="T193">
        <v>0</v>
      </c>
      <c r="U193">
        <v>13872</v>
      </c>
      <c r="V193">
        <v>582378</v>
      </c>
      <c r="W193">
        <v>163744</v>
      </c>
      <c r="X193">
        <v>163744</v>
      </c>
      <c r="Y193">
        <v>0</v>
      </c>
      <c r="Z193">
        <v>0</v>
      </c>
      <c r="AA193">
        <v>0</v>
      </c>
      <c r="AB193">
        <v>0</v>
      </c>
      <c r="AC193">
        <v>10109</v>
      </c>
      <c r="AD193">
        <v>10109</v>
      </c>
      <c r="AE193">
        <v>0</v>
      </c>
      <c r="AF193">
        <v>0</v>
      </c>
      <c r="AG193">
        <v>0</v>
      </c>
      <c r="AH193">
        <v>0</v>
      </c>
      <c r="AI193">
        <v>0</v>
      </c>
      <c r="AJ193">
        <v>0</v>
      </c>
      <c r="AK193">
        <v>0</v>
      </c>
      <c r="AL193">
        <v>0</v>
      </c>
      <c r="AM193">
        <v>0</v>
      </c>
      <c r="AN193">
        <v>10109</v>
      </c>
      <c r="AO193">
        <v>10109</v>
      </c>
    </row>
    <row r="194" spans="1:41" ht="12.75" x14ac:dyDescent="0.2">
      <c r="A194" s="468">
        <v>187</v>
      </c>
      <c r="B194" s="473" t="s">
        <v>255</v>
      </c>
      <c r="C194" s="403" t="s">
        <v>897</v>
      </c>
      <c r="D194" s="474" t="s">
        <v>907</v>
      </c>
      <c r="E194" s="480" t="s">
        <v>254</v>
      </c>
      <c r="F194">
        <v>47143954</v>
      </c>
      <c r="G194">
        <v>0</v>
      </c>
      <c r="H194">
        <v>47143954</v>
      </c>
      <c r="I194">
        <v>-170000</v>
      </c>
      <c r="J194">
        <v>0</v>
      </c>
      <c r="K194">
        <v>-170000</v>
      </c>
      <c r="L194">
        <v>-3565000</v>
      </c>
      <c r="M194">
        <v>0</v>
      </c>
      <c r="N194">
        <v>-3565000</v>
      </c>
      <c r="O194">
        <v>43408954</v>
      </c>
      <c r="P194">
        <v>0</v>
      </c>
      <c r="Q194">
        <v>43408954</v>
      </c>
      <c r="R194">
        <v>0</v>
      </c>
      <c r="S194">
        <v>0</v>
      </c>
      <c r="T194">
        <v>0</v>
      </c>
      <c r="U194">
        <v>0</v>
      </c>
      <c r="V194">
        <v>0</v>
      </c>
      <c r="W194">
        <v>0</v>
      </c>
      <c r="X194">
        <v>0</v>
      </c>
      <c r="Y194">
        <v>0</v>
      </c>
      <c r="Z194">
        <v>0</v>
      </c>
      <c r="AA194">
        <v>0</v>
      </c>
      <c r="AB194">
        <v>0</v>
      </c>
      <c r="AC194">
        <v>0</v>
      </c>
      <c r="AD194">
        <v>0</v>
      </c>
      <c r="AE194">
        <v>0</v>
      </c>
      <c r="AF194">
        <v>0</v>
      </c>
      <c r="AG194">
        <v>0</v>
      </c>
      <c r="AH194">
        <v>0</v>
      </c>
      <c r="AI194">
        <v>0</v>
      </c>
      <c r="AJ194">
        <v>0</v>
      </c>
      <c r="AK194">
        <v>0</v>
      </c>
      <c r="AL194">
        <v>0</v>
      </c>
      <c r="AM194">
        <v>0</v>
      </c>
      <c r="AN194">
        <v>0</v>
      </c>
      <c r="AO194">
        <v>0</v>
      </c>
    </row>
    <row r="195" spans="1:41" ht="12.75" x14ac:dyDescent="0.2">
      <c r="A195" s="468">
        <v>188</v>
      </c>
      <c r="B195" s="473" t="s">
        <v>264</v>
      </c>
      <c r="C195" s="403" t="s">
        <v>897</v>
      </c>
      <c r="D195" s="474" t="s">
        <v>900</v>
      </c>
      <c r="E195" s="480" t="s">
        <v>263</v>
      </c>
      <c r="F195">
        <v>59353227</v>
      </c>
      <c r="G195">
        <v>0</v>
      </c>
      <c r="H195">
        <v>59353227</v>
      </c>
      <c r="I195">
        <v>-387000</v>
      </c>
      <c r="J195">
        <v>0</v>
      </c>
      <c r="K195">
        <v>-387000</v>
      </c>
      <c r="L195">
        <v>-1713071</v>
      </c>
      <c r="M195">
        <v>0</v>
      </c>
      <c r="N195">
        <v>-1713071</v>
      </c>
      <c r="O195">
        <v>57253156</v>
      </c>
      <c r="P195">
        <v>0</v>
      </c>
      <c r="Q195">
        <v>57253156</v>
      </c>
      <c r="R195">
        <v>172754</v>
      </c>
      <c r="S195">
        <v>0</v>
      </c>
      <c r="T195">
        <v>172754</v>
      </c>
      <c r="U195">
        <v>0</v>
      </c>
      <c r="V195">
        <v>0</v>
      </c>
      <c r="W195">
        <v>0</v>
      </c>
      <c r="X195">
        <v>0</v>
      </c>
      <c r="Y195">
        <v>0</v>
      </c>
      <c r="Z195">
        <v>0</v>
      </c>
      <c r="AA195">
        <v>0</v>
      </c>
      <c r="AB195">
        <v>0</v>
      </c>
      <c r="AC195">
        <v>0</v>
      </c>
      <c r="AD195">
        <v>0</v>
      </c>
      <c r="AE195">
        <v>0</v>
      </c>
      <c r="AF195">
        <v>0</v>
      </c>
      <c r="AG195">
        <v>0</v>
      </c>
      <c r="AH195">
        <v>0</v>
      </c>
      <c r="AI195">
        <v>0</v>
      </c>
      <c r="AJ195">
        <v>0</v>
      </c>
      <c r="AK195">
        <v>0</v>
      </c>
      <c r="AL195">
        <v>0</v>
      </c>
      <c r="AM195">
        <v>0</v>
      </c>
      <c r="AN195">
        <v>0</v>
      </c>
      <c r="AO195">
        <v>0</v>
      </c>
    </row>
    <row r="196" spans="1:41" ht="12.75" x14ac:dyDescent="0.2">
      <c r="A196" s="468">
        <v>189</v>
      </c>
      <c r="B196" s="473" t="s">
        <v>266</v>
      </c>
      <c r="C196" s="403" t="s">
        <v>897</v>
      </c>
      <c r="D196" s="474" t="s">
        <v>900</v>
      </c>
      <c r="E196" s="480" t="s">
        <v>265</v>
      </c>
      <c r="F196">
        <v>98440529</v>
      </c>
      <c r="G196">
        <v>3240941</v>
      </c>
      <c r="H196">
        <v>101681470</v>
      </c>
      <c r="I196">
        <v>-449800</v>
      </c>
      <c r="J196">
        <v>-18200</v>
      </c>
      <c r="K196">
        <v>-468000</v>
      </c>
      <c r="L196">
        <v>-4040000</v>
      </c>
      <c r="M196">
        <v>-8256</v>
      </c>
      <c r="N196">
        <v>-4048256</v>
      </c>
      <c r="O196">
        <v>93950729</v>
      </c>
      <c r="P196">
        <v>3214485</v>
      </c>
      <c r="Q196">
        <v>97165214</v>
      </c>
      <c r="R196">
        <v>0</v>
      </c>
      <c r="S196">
        <v>0</v>
      </c>
      <c r="T196">
        <v>0</v>
      </c>
      <c r="U196">
        <v>-340892</v>
      </c>
      <c r="V196">
        <v>3165816</v>
      </c>
      <c r="W196">
        <v>0</v>
      </c>
      <c r="X196">
        <v>0</v>
      </c>
      <c r="Y196">
        <v>0</v>
      </c>
      <c r="Z196">
        <v>0</v>
      </c>
      <c r="AA196">
        <v>0</v>
      </c>
      <c r="AB196">
        <v>0</v>
      </c>
      <c r="AC196">
        <v>1197743</v>
      </c>
      <c r="AD196">
        <v>1197743</v>
      </c>
      <c r="AE196">
        <v>0</v>
      </c>
      <c r="AF196">
        <v>0</v>
      </c>
      <c r="AG196">
        <v>0</v>
      </c>
      <c r="AH196">
        <v>0</v>
      </c>
      <c r="AI196">
        <v>0</v>
      </c>
      <c r="AJ196">
        <v>0</v>
      </c>
      <c r="AK196">
        <v>0</v>
      </c>
      <c r="AL196">
        <v>0</v>
      </c>
      <c r="AM196">
        <v>0</v>
      </c>
      <c r="AN196">
        <v>1197743</v>
      </c>
      <c r="AO196">
        <v>1197743</v>
      </c>
    </row>
    <row r="197" spans="1:41" ht="12.75" x14ac:dyDescent="0.2">
      <c r="A197" s="468">
        <v>190</v>
      </c>
      <c r="B197" s="473" t="s">
        <v>268</v>
      </c>
      <c r="C197" s="403" t="s">
        <v>529</v>
      </c>
      <c r="D197" s="474" t="s">
        <v>910</v>
      </c>
      <c r="E197" s="480" t="s">
        <v>267</v>
      </c>
      <c r="F197">
        <v>81642344</v>
      </c>
      <c r="G197">
        <v>184922</v>
      </c>
      <c r="H197">
        <v>81827266</v>
      </c>
      <c r="I197">
        <v>-800000</v>
      </c>
      <c r="J197">
        <v>0</v>
      </c>
      <c r="K197">
        <v>-800000</v>
      </c>
      <c r="L197">
        <v>-5000000</v>
      </c>
      <c r="M197">
        <v>0</v>
      </c>
      <c r="N197">
        <v>-5000000</v>
      </c>
      <c r="O197">
        <v>75842344</v>
      </c>
      <c r="P197">
        <v>184922</v>
      </c>
      <c r="Q197">
        <v>76027266</v>
      </c>
      <c r="R197">
        <v>1860077</v>
      </c>
      <c r="S197">
        <v>0</v>
      </c>
      <c r="T197">
        <v>1860077</v>
      </c>
      <c r="U197">
        <v>29189</v>
      </c>
      <c r="V197">
        <v>34369</v>
      </c>
      <c r="W197">
        <v>184394</v>
      </c>
      <c r="X197">
        <v>184394</v>
      </c>
      <c r="Y197">
        <v>0</v>
      </c>
      <c r="Z197">
        <v>0</v>
      </c>
      <c r="AA197">
        <v>0</v>
      </c>
      <c r="AB197">
        <v>0</v>
      </c>
      <c r="AC197">
        <v>127854</v>
      </c>
      <c r="AD197">
        <v>127854</v>
      </c>
      <c r="AE197">
        <v>0</v>
      </c>
      <c r="AF197">
        <v>0</v>
      </c>
      <c r="AG197">
        <v>0</v>
      </c>
      <c r="AH197">
        <v>0</v>
      </c>
      <c r="AI197">
        <v>0</v>
      </c>
      <c r="AJ197">
        <v>0</v>
      </c>
      <c r="AK197">
        <v>0</v>
      </c>
      <c r="AL197">
        <v>0</v>
      </c>
      <c r="AM197">
        <v>0</v>
      </c>
      <c r="AN197">
        <v>127854</v>
      </c>
      <c r="AO197">
        <v>127854</v>
      </c>
    </row>
    <row r="198" spans="1:41" ht="12.75" x14ac:dyDescent="0.2">
      <c r="A198" s="468">
        <v>191</v>
      </c>
      <c r="B198" s="473" t="s">
        <v>270</v>
      </c>
      <c r="C198" s="403" t="s">
        <v>897</v>
      </c>
      <c r="D198" s="474" t="s">
        <v>901</v>
      </c>
      <c r="E198" s="480" t="s">
        <v>269</v>
      </c>
      <c r="F198">
        <v>81437933</v>
      </c>
      <c r="G198">
        <v>0</v>
      </c>
      <c r="H198">
        <v>81437933</v>
      </c>
      <c r="I198">
        <v>-803818</v>
      </c>
      <c r="J198">
        <v>0</v>
      </c>
      <c r="K198">
        <v>-803818</v>
      </c>
      <c r="L198">
        <v>-3882442</v>
      </c>
      <c r="M198">
        <v>0</v>
      </c>
      <c r="N198">
        <v>-3882442</v>
      </c>
      <c r="O198">
        <v>76751673</v>
      </c>
      <c r="P198">
        <v>0</v>
      </c>
      <c r="Q198">
        <v>76751673</v>
      </c>
      <c r="R198">
        <v>0</v>
      </c>
      <c r="S198">
        <v>0</v>
      </c>
      <c r="T198">
        <v>0</v>
      </c>
      <c r="U198">
        <v>0</v>
      </c>
      <c r="V198">
        <v>0</v>
      </c>
      <c r="W198">
        <v>0</v>
      </c>
      <c r="X198">
        <v>0</v>
      </c>
      <c r="Y198">
        <v>0</v>
      </c>
      <c r="Z198">
        <v>0</v>
      </c>
      <c r="AA198">
        <v>0</v>
      </c>
      <c r="AB198">
        <v>0</v>
      </c>
      <c r="AC198">
        <v>0</v>
      </c>
      <c r="AD198">
        <v>0</v>
      </c>
      <c r="AE198">
        <v>0</v>
      </c>
      <c r="AF198">
        <v>0</v>
      </c>
      <c r="AG198">
        <v>0</v>
      </c>
      <c r="AH198">
        <v>0</v>
      </c>
      <c r="AI198">
        <v>0</v>
      </c>
      <c r="AJ198">
        <v>0</v>
      </c>
      <c r="AK198">
        <v>0</v>
      </c>
      <c r="AL198">
        <v>0</v>
      </c>
      <c r="AM198">
        <v>0</v>
      </c>
      <c r="AN198">
        <v>0</v>
      </c>
      <c r="AO198">
        <v>0</v>
      </c>
    </row>
    <row r="199" spans="1:41" ht="12.75" x14ac:dyDescent="0.2">
      <c r="A199" s="468">
        <v>192</v>
      </c>
      <c r="B199" s="473" t="s">
        <v>272</v>
      </c>
      <c r="C199" s="403" t="s">
        <v>529</v>
      </c>
      <c r="D199" s="474" t="s">
        <v>900</v>
      </c>
      <c r="E199" s="480" t="s">
        <v>573</v>
      </c>
      <c r="F199">
        <v>130033950</v>
      </c>
      <c r="G199">
        <v>10243119</v>
      </c>
      <c r="H199">
        <v>140277069</v>
      </c>
      <c r="I199">
        <v>-1500000</v>
      </c>
      <c r="J199">
        <v>-105000</v>
      </c>
      <c r="K199">
        <v>-1605000</v>
      </c>
      <c r="L199">
        <v>-7676284</v>
      </c>
      <c r="M199">
        <v>-577785</v>
      </c>
      <c r="N199">
        <v>-8254069</v>
      </c>
      <c r="O199">
        <v>120857666</v>
      </c>
      <c r="P199">
        <v>9560334</v>
      </c>
      <c r="Q199">
        <v>130418000</v>
      </c>
      <c r="R199">
        <v>0</v>
      </c>
      <c r="S199">
        <v>0</v>
      </c>
      <c r="T199">
        <v>0</v>
      </c>
      <c r="U199">
        <v>472695</v>
      </c>
      <c r="V199">
        <v>10936279</v>
      </c>
      <c r="W199">
        <v>0</v>
      </c>
      <c r="X199">
        <v>0</v>
      </c>
      <c r="Y199">
        <v>0</v>
      </c>
      <c r="Z199">
        <v>0</v>
      </c>
      <c r="AA199">
        <v>0</v>
      </c>
      <c r="AB199">
        <v>0</v>
      </c>
      <c r="AC199">
        <v>0</v>
      </c>
      <c r="AD199">
        <v>0</v>
      </c>
      <c r="AE199">
        <v>0</v>
      </c>
      <c r="AF199">
        <v>0</v>
      </c>
      <c r="AG199">
        <v>0</v>
      </c>
      <c r="AH199">
        <v>0</v>
      </c>
      <c r="AI199">
        <v>0</v>
      </c>
      <c r="AJ199">
        <v>0</v>
      </c>
      <c r="AK199">
        <v>0</v>
      </c>
      <c r="AL199">
        <v>0</v>
      </c>
      <c r="AM199">
        <v>0</v>
      </c>
      <c r="AN199">
        <v>0</v>
      </c>
      <c r="AO199">
        <v>0</v>
      </c>
    </row>
    <row r="200" spans="1:41" ht="12.75" x14ac:dyDescent="0.2">
      <c r="A200" s="468">
        <v>193</v>
      </c>
      <c r="B200" s="473" t="s">
        <v>273</v>
      </c>
      <c r="C200" s="403" t="s">
        <v>897</v>
      </c>
      <c r="D200" s="474" t="s">
        <v>907</v>
      </c>
      <c r="E200" s="480" t="s">
        <v>578</v>
      </c>
      <c r="F200">
        <v>36083561</v>
      </c>
      <c r="G200">
        <v>0</v>
      </c>
      <c r="H200">
        <v>36083561</v>
      </c>
      <c r="I200">
        <v>-360835</v>
      </c>
      <c r="J200">
        <v>0</v>
      </c>
      <c r="K200">
        <v>-360835</v>
      </c>
      <c r="L200">
        <v>-1000000</v>
      </c>
      <c r="M200">
        <v>0</v>
      </c>
      <c r="N200">
        <v>-1000000</v>
      </c>
      <c r="O200">
        <v>34722726</v>
      </c>
      <c r="P200">
        <v>0</v>
      </c>
      <c r="Q200">
        <v>34722726</v>
      </c>
      <c r="R200">
        <v>0</v>
      </c>
      <c r="S200">
        <v>0</v>
      </c>
      <c r="T200">
        <v>0</v>
      </c>
      <c r="U200">
        <v>0</v>
      </c>
      <c r="V200">
        <v>0</v>
      </c>
      <c r="W200">
        <v>0</v>
      </c>
      <c r="X200">
        <v>0</v>
      </c>
      <c r="Y200">
        <v>0</v>
      </c>
      <c r="Z200">
        <v>0</v>
      </c>
      <c r="AA200">
        <v>0</v>
      </c>
      <c r="AB200">
        <v>0</v>
      </c>
      <c r="AC200">
        <v>0</v>
      </c>
      <c r="AD200">
        <v>0</v>
      </c>
      <c r="AE200">
        <v>0</v>
      </c>
      <c r="AF200">
        <v>0</v>
      </c>
      <c r="AG200">
        <v>0</v>
      </c>
      <c r="AH200">
        <v>0</v>
      </c>
      <c r="AI200">
        <v>0</v>
      </c>
      <c r="AJ200">
        <v>0</v>
      </c>
      <c r="AK200">
        <v>0</v>
      </c>
      <c r="AL200">
        <v>0</v>
      </c>
      <c r="AM200">
        <v>0</v>
      </c>
      <c r="AN200">
        <v>0</v>
      </c>
      <c r="AO200">
        <v>0</v>
      </c>
    </row>
    <row r="201" spans="1:41" ht="12.75" x14ac:dyDescent="0.2">
      <c r="A201" s="468">
        <v>194</v>
      </c>
      <c r="B201" s="473" t="s">
        <v>274</v>
      </c>
      <c r="C201" s="403" t="s">
        <v>897</v>
      </c>
      <c r="D201" s="474" t="s">
        <v>900</v>
      </c>
      <c r="E201" s="480" t="s">
        <v>571</v>
      </c>
      <c r="F201">
        <v>12227809</v>
      </c>
      <c r="G201">
        <v>0</v>
      </c>
      <c r="H201">
        <v>12227809</v>
      </c>
      <c r="I201">
        <v>-70000</v>
      </c>
      <c r="J201">
        <v>0</v>
      </c>
      <c r="K201">
        <v>-70000</v>
      </c>
      <c r="L201">
        <v>-489112</v>
      </c>
      <c r="M201">
        <v>0</v>
      </c>
      <c r="N201">
        <v>-489112</v>
      </c>
      <c r="O201">
        <v>11668697</v>
      </c>
      <c r="P201">
        <v>0</v>
      </c>
      <c r="Q201">
        <v>11668697</v>
      </c>
      <c r="R201">
        <v>0</v>
      </c>
      <c r="S201">
        <v>0</v>
      </c>
      <c r="T201">
        <v>0</v>
      </c>
      <c r="U201">
        <v>0</v>
      </c>
      <c r="V201">
        <v>0</v>
      </c>
      <c r="W201">
        <v>0</v>
      </c>
      <c r="X201">
        <v>0</v>
      </c>
      <c r="Y201">
        <v>0</v>
      </c>
      <c r="Z201">
        <v>0</v>
      </c>
      <c r="AA201">
        <v>0</v>
      </c>
      <c r="AB201">
        <v>0</v>
      </c>
      <c r="AC201">
        <v>0</v>
      </c>
      <c r="AD201">
        <v>0</v>
      </c>
      <c r="AE201">
        <v>0</v>
      </c>
      <c r="AF201">
        <v>0</v>
      </c>
      <c r="AG201">
        <v>0</v>
      </c>
      <c r="AH201">
        <v>0</v>
      </c>
      <c r="AI201">
        <v>0</v>
      </c>
      <c r="AJ201">
        <v>0</v>
      </c>
      <c r="AK201">
        <v>0</v>
      </c>
      <c r="AL201">
        <v>0</v>
      </c>
      <c r="AM201">
        <v>0</v>
      </c>
      <c r="AN201">
        <v>0</v>
      </c>
      <c r="AO201">
        <v>0</v>
      </c>
    </row>
    <row r="202" spans="1:41" ht="12.75" x14ac:dyDescent="0.2">
      <c r="A202" s="468">
        <v>195</v>
      </c>
      <c r="B202" s="473" t="s">
        <v>276</v>
      </c>
      <c r="C202" s="403" t="s">
        <v>904</v>
      </c>
      <c r="D202" s="474" t="s">
        <v>899</v>
      </c>
      <c r="E202" s="480" t="s">
        <v>275</v>
      </c>
      <c r="F202">
        <v>60882993</v>
      </c>
      <c r="G202">
        <v>0</v>
      </c>
      <c r="H202">
        <v>60882993</v>
      </c>
      <c r="I202">
        <v>-715375</v>
      </c>
      <c r="J202">
        <v>0</v>
      </c>
      <c r="K202">
        <v>-715375</v>
      </c>
      <c r="L202">
        <v>-2678243</v>
      </c>
      <c r="M202">
        <v>0</v>
      </c>
      <c r="N202">
        <v>-2678243</v>
      </c>
      <c r="O202">
        <v>57489375</v>
      </c>
      <c r="P202">
        <v>0</v>
      </c>
      <c r="Q202">
        <v>57489375</v>
      </c>
      <c r="R202">
        <v>2048</v>
      </c>
      <c r="S202">
        <v>0</v>
      </c>
      <c r="T202">
        <v>2048</v>
      </c>
      <c r="U202">
        <v>0</v>
      </c>
      <c r="V202">
        <v>0</v>
      </c>
      <c r="W202">
        <v>0</v>
      </c>
      <c r="X202">
        <v>0</v>
      </c>
      <c r="Y202">
        <v>0</v>
      </c>
      <c r="Z202">
        <v>0</v>
      </c>
      <c r="AA202">
        <v>0</v>
      </c>
      <c r="AB202">
        <v>0</v>
      </c>
      <c r="AC202">
        <v>0</v>
      </c>
      <c r="AD202">
        <v>0</v>
      </c>
      <c r="AE202">
        <v>0</v>
      </c>
      <c r="AF202">
        <v>0</v>
      </c>
      <c r="AG202">
        <v>0</v>
      </c>
      <c r="AH202">
        <v>0</v>
      </c>
      <c r="AI202">
        <v>0</v>
      </c>
      <c r="AJ202">
        <v>0</v>
      </c>
      <c r="AK202">
        <v>0</v>
      </c>
      <c r="AL202">
        <v>0</v>
      </c>
      <c r="AM202">
        <v>0</v>
      </c>
      <c r="AN202">
        <v>0</v>
      </c>
      <c r="AO202">
        <v>0</v>
      </c>
    </row>
    <row r="203" spans="1:41" ht="12.75" x14ac:dyDescent="0.2">
      <c r="A203" s="468">
        <v>196</v>
      </c>
      <c r="B203" s="473" t="s">
        <v>278</v>
      </c>
      <c r="C203" s="403" t="s">
        <v>897</v>
      </c>
      <c r="D203" s="474" t="s">
        <v>898</v>
      </c>
      <c r="E203" s="480" t="s">
        <v>277</v>
      </c>
      <c r="F203">
        <v>98287629</v>
      </c>
      <c r="G203">
        <v>0</v>
      </c>
      <c r="H203">
        <v>98287629</v>
      </c>
      <c r="I203">
        <v>-600000</v>
      </c>
      <c r="J203">
        <v>0</v>
      </c>
      <c r="K203">
        <v>-600000</v>
      </c>
      <c r="L203">
        <v>-7246584</v>
      </c>
      <c r="M203">
        <v>0</v>
      </c>
      <c r="N203">
        <v>-7246584</v>
      </c>
      <c r="O203">
        <v>90441045</v>
      </c>
      <c r="P203">
        <v>0</v>
      </c>
      <c r="Q203">
        <v>90441045</v>
      </c>
      <c r="R203">
        <v>7456</v>
      </c>
      <c r="S203">
        <v>0</v>
      </c>
      <c r="T203">
        <v>7456</v>
      </c>
      <c r="U203">
        <v>0</v>
      </c>
      <c r="V203">
        <v>0</v>
      </c>
      <c r="W203">
        <v>0</v>
      </c>
      <c r="X203">
        <v>0</v>
      </c>
      <c r="Y203">
        <v>0</v>
      </c>
      <c r="Z203">
        <v>0</v>
      </c>
      <c r="AA203">
        <v>0</v>
      </c>
      <c r="AB203">
        <v>0</v>
      </c>
      <c r="AC203">
        <v>0</v>
      </c>
      <c r="AD203">
        <v>0</v>
      </c>
      <c r="AE203">
        <v>0</v>
      </c>
      <c r="AF203">
        <v>0</v>
      </c>
      <c r="AG203">
        <v>0</v>
      </c>
      <c r="AH203">
        <v>0</v>
      </c>
      <c r="AI203">
        <v>0</v>
      </c>
      <c r="AJ203">
        <v>0</v>
      </c>
      <c r="AK203">
        <v>0</v>
      </c>
      <c r="AL203">
        <v>0</v>
      </c>
      <c r="AM203">
        <v>0</v>
      </c>
      <c r="AN203">
        <v>0</v>
      </c>
      <c r="AO203">
        <v>0</v>
      </c>
    </row>
    <row r="204" spans="1:41" ht="12.75" x14ac:dyDescent="0.2">
      <c r="A204" s="468">
        <v>197</v>
      </c>
      <c r="B204" s="473" t="s">
        <v>280</v>
      </c>
      <c r="C204" s="403" t="s">
        <v>897</v>
      </c>
      <c r="D204" s="474" t="s">
        <v>899</v>
      </c>
      <c r="E204" s="480" t="s">
        <v>279</v>
      </c>
      <c r="F204">
        <v>19341781</v>
      </c>
      <c r="G204">
        <v>0</v>
      </c>
      <c r="H204">
        <v>19341781</v>
      </c>
      <c r="I204">
        <v>-350000</v>
      </c>
      <c r="J204">
        <v>0</v>
      </c>
      <c r="K204">
        <v>-350000</v>
      </c>
      <c r="L204">
        <v>-910850</v>
      </c>
      <c r="M204">
        <v>0</v>
      </c>
      <c r="N204">
        <v>-910850</v>
      </c>
      <c r="O204">
        <v>18080931</v>
      </c>
      <c r="P204">
        <v>0</v>
      </c>
      <c r="Q204">
        <v>18080931</v>
      </c>
      <c r="R204">
        <v>0</v>
      </c>
      <c r="S204">
        <v>0</v>
      </c>
      <c r="T204">
        <v>0</v>
      </c>
      <c r="U204">
        <v>0</v>
      </c>
      <c r="V204">
        <v>0</v>
      </c>
      <c r="W204">
        <v>0</v>
      </c>
      <c r="X204">
        <v>0</v>
      </c>
      <c r="Y204">
        <v>0</v>
      </c>
      <c r="Z204">
        <v>0</v>
      </c>
      <c r="AA204">
        <v>0</v>
      </c>
      <c r="AB204">
        <v>0</v>
      </c>
      <c r="AC204">
        <v>0</v>
      </c>
      <c r="AD204">
        <v>0</v>
      </c>
      <c r="AE204">
        <v>0</v>
      </c>
      <c r="AF204">
        <v>0</v>
      </c>
      <c r="AG204">
        <v>0</v>
      </c>
      <c r="AH204">
        <v>0</v>
      </c>
      <c r="AI204">
        <v>0</v>
      </c>
      <c r="AJ204">
        <v>0</v>
      </c>
      <c r="AK204">
        <v>0</v>
      </c>
      <c r="AL204">
        <v>0</v>
      </c>
      <c r="AM204">
        <v>0</v>
      </c>
      <c r="AN204">
        <v>0</v>
      </c>
      <c r="AO204">
        <v>0</v>
      </c>
    </row>
    <row r="205" spans="1:41" ht="12.75" x14ac:dyDescent="0.2">
      <c r="A205" s="468">
        <v>198</v>
      </c>
      <c r="B205" s="473" t="s">
        <v>281</v>
      </c>
      <c r="C205" s="403" t="s">
        <v>529</v>
      </c>
      <c r="D205" s="474" t="s">
        <v>901</v>
      </c>
      <c r="E205" s="480" t="s">
        <v>540</v>
      </c>
      <c r="F205">
        <v>99939891</v>
      </c>
      <c r="G205">
        <v>0</v>
      </c>
      <c r="H205">
        <v>99939891</v>
      </c>
      <c r="I205">
        <v>-1189000</v>
      </c>
      <c r="J205">
        <v>0</v>
      </c>
      <c r="K205">
        <v>-1189000</v>
      </c>
      <c r="L205">
        <v>-4978000</v>
      </c>
      <c r="M205">
        <v>0</v>
      </c>
      <c r="N205">
        <v>-4978000</v>
      </c>
      <c r="O205">
        <v>93772891</v>
      </c>
      <c r="P205">
        <v>0</v>
      </c>
      <c r="Q205">
        <v>93772891</v>
      </c>
      <c r="R205">
        <v>279000</v>
      </c>
      <c r="S205">
        <v>0</v>
      </c>
      <c r="T205">
        <v>279000</v>
      </c>
      <c r="U205">
        <v>0</v>
      </c>
      <c r="V205">
        <v>0</v>
      </c>
      <c r="W205">
        <v>0</v>
      </c>
      <c r="X205">
        <v>0</v>
      </c>
      <c r="Y205">
        <v>0</v>
      </c>
      <c r="Z205">
        <v>0</v>
      </c>
      <c r="AA205">
        <v>0</v>
      </c>
      <c r="AB205">
        <v>0</v>
      </c>
      <c r="AC205">
        <v>0</v>
      </c>
      <c r="AD205">
        <v>0</v>
      </c>
      <c r="AE205">
        <v>94206347</v>
      </c>
      <c r="AF205">
        <v>94206347</v>
      </c>
      <c r="AG205">
        <v>97366338.817728028</v>
      </c>
      <c r="AH205">
        <v>97366338.817728028</v>
      </c>
      <c r="AI205">
        <v>0</v>
      </c>
      <c r="AJ205">
        <v>0</v>
      </c>
      <c r="AK205">
        <v>0</v>
      </c>
      <c r="AL205">
        <v>0</v>
      </c>
      <c r="AM205">
        <v>0</v>
      </c>
      <c r="AN205">
        <v>0</v>
      </c>
      <c r="AO205">
        <v>0</v>
      </c>
    </row>
    <row r="206" spans="1:41" ht="12.75" x14ac:dyDescent="0.2">
      <c r="A206" s="468">
        <v>199</v>
      </c>
      <c r="B206" s="473" t="s">
        <v>283</v>
      </c>
      <c r="C206" s="403" t="s">
        <v>529</v>
      </c>
      <c r="D206" s="474" t="s">
        <v>906</v>
      </c>
      <c r="E206" s="480" t="s">
        <v>550</v>
      </c>
      <c r="F206">
        <v>94910187</v>
      </c>
      <c r="G206">
        <v>0</v>
      </c>
      <c r="H206">
        <v>94910187</v>
      </c>
      <c r="I206">
        <v>-572859</v>
      </c>
      <c r="J206">
        <v>0</v>
      </c>
      <c r="K206">
        <v>-572859</v>
      </c>
      <c r="L206">
        <v>-1271689</v>
      </c>
      <c r="M206">
        <v>0</v>
      </c>
      <c r="N206">
        <v>-1271689</v>
      </c>
      <c r="O206">
        <v>93065639</v>
      </c>
      <c r="P206">
        <v>0</v>
      </c>
      <c r="Q206">
        <v>93065639</v>
      </c>
      <c r="R206">
        <v>213987</v>
      </c>
      <c r="S206">
        <v>0</v>
      </c>
      <c r="T206">
        <v>213987</v>
      </c>
      <c r="U206">
        <v>0</v>
      </c>
      <c r="V206">
        <v>528465</v>
      </c>
      <c r="W206">
        <v>0</v>
      </c>
      <c r="X206">
        <v>0</v>
      </c>
      <c r="Y206">
        <v>0</v>
      </c>
      <c r="Z206">
        <v>0</v>
      </c>
      <c r="AA206">
        <v>0</v>
      </c>
      <c r="AB206">
        <v>0</v>
      </c>
      <c r="AC206">
        <v>0</v>
      </c>
      <c r="AD206">
        <v>0</v>
      </c>
      <c r="AE206">
        <v>0</v>
      </c>
      <c r="AF206">
        <v>0</v>
      </c>
      <c r="AG206">
        <v>0</v>
      </c>
      <c r="AH206">
        <v>0</v>
      </c>
      <c r="AI206">
        <v>0</v>
      </c>
      <c r="AJ206">
        <v>0</v>
      </c>
      <c r="AK206">
        <v>0</v>
      </c>
      <c r="AL206">
        <v>0</v>
      </c>
      <c r="AM206">
        <v>0</v>
      </c>
      <c r="AN206">
        <v>0</v>
      </c>
      <c r="AO206">
        <v>0</v>
      </c>
    </row>
    <row r="207" spans="1:41" ht="12.75" x14ac:dyDescent="0.2">
      <c r="A207" s="468">
        <v>200</v>
      </c>
      <c r="B207" s="473" t="s">
        <v>284</v>
      </c>
      <c r="C207" s="403" t="s">
        <v>529</v>
      </c>
      <c r="D207" s="474" t="s">
        <v>906</v>
      </c>
      <c r="E207" s="480" t="s">
        <v>552</v>
      </c>
      <c r="F207">
        <v>60873604</v>
      </c>
      <c r="G207">
        <v>0</v>
      </c>
      <c r="H207">
        <v>60873604</v>
      </c>
      <c r="I207">
        <v>-500000</v>
      </c>
      <c r="J207">
        <v>0</v>
      </c>
      <c r="K207">
        <v>-500000</v>
      </c>
      <c r="L207">
        <v>-2013000</v>
      </c>
      <c r="M207">
        <v>0</v>
      </c>
      <c r="N207">
        <v>-2013000</v>
      </c>
      <c r="O207">
        <v>58360604</v>
      </c>
      <c r="P207">
        <v>0</v>
      </c>
      <c r="Q207">
        <v>58360604</v>
      </c>
      <c r="R207">
        <v>395</v>
      </c>
      <c r="S207">
        <v>0</v>
      </c>
      <c r="T207">
        <v>395</v>
      </c>
      <c r="U207">
        <v>0</v>
      </c>
      <c r="V207">
        <v>0</v>
      </c>
      <c r="W207">
        <v>0</v>
      </c>
      <c r="X207">
        <v>0</v>
      </c>
      <c r="Y207">
        <v>0</v>
      </c>
      <c r="Z207">
        <v>0</v>
      </c>
      <c r="AA207">
        <v>0</v>
      </c>
      <c r="AB207">
        <v>0</v>
      </c>
      <c r="AC207">
        <v>0</v>
      </c>
      <c r="AD207">
        <v>0</v>
      </c>
      <c r="AE207">
        <v>0</v>
      </c>
      <c r="AF207">
        <v>0</v>
      </c>
      <c r="AG207">
        <v>0</v>
      </c>
      <c r="AH207">
        <v>0</v>
      </c>
      <c r="AI207">
        <v>0</v>
      </c>
      <c r="AJ207">
        <v>0</v>
      </c>
      <c r="AK207">
        <v>0</v>
      </c>
      <c r="AL207">
        <v>0</v>
      </c>
      <c r="AM207">
        <v>0</v>
      </c>
      <c r="AN207">
        <v>0</v>
      </c>
      <c r="AO207">
        <v>0</v>
      </c>
    </row>
    <row r="208" spans="1:41" ht="12.75" x14ac:dyDescent="0.2">
      <c r="A208" s="468">
        <v>201</v>
      </c>
      <c r="B208" s="473" t="s">
        <v>285</v>
      </c>
      <c r="C208" s="403" t="s">
        <v>529</v>
      </c>
      <c r="D208" s="474" t="s">
        <v>898</v>
      </c>
      <c r="E208" s="480" t="s">
        <v>558</v>
      </c>
      <c r="F208">
        <v>86889311</v>
      </c>
      <c r="G208">
        <v>0</v>
      </c>
      <c r="H208">
        <v>86889311</v>
      </c>
      <c r="I208">
        <v>-993700</v>
      </c>
      <c r="J208">
        <v>0</v>
      </c>
      <c r="K208">
        <v>-993700</v>
      </c>
      <c r="L208">
        <v>-4083798</v>
      </c>
      <c r="M208">
        <v>0</v>
      </c>
      <c r="N208">
        <v>-4083798</v>
      </c>
      <c r="O208">
        <v>81811813</v>
      </c>
      <c r="P208">
        <v>0</v>
      </c>
      <c r="Q208">
        <v>81811813</v>
      </c>
      <c r="R208">
        <v>0</v>
      </c>
      <c r="S208">
        <v>0</v>
      </c>
      <c r="T208">
        <v>0</v>
      </c>
      <c r="U208">
        <v>0</v>
      </c>
      <c r="V208">
        <v>0</v>
      </c>
      <c r="W208">
        <v>0</v>
      </c>
      <c r="X208">
        <v>0</v>
      </c>
      <c r="Y208">
        <v>0</v>
      </c>
      <c r="Z208">
        <v>0</v>
      </c>
      <c r="AA208">
        <v>0</v>
      </c>
      <c r="AB208">
        <v>0</v>
      </c>
      <c r="AC208">
        <v>0</v>
      </c>
      <c r="AD208">
        <v>0</v>
      </c>
      <c r="AE208">
        <v>0</v>
      </c>
      <c r="AF208">
        <v>0</v>
      </c>
      <c r="AG208">
        <v>0</v>
      </c>
      <c r="AH208">
        <v>0</v>
      </c>
      <c r="AI208">
        <v>0</v>
      </c>
      <c r="AJ208">
        <v>0</v>
      </c>
      <c r="AK208">
        <v>0</v>
      </c>
      <c r="AL208">
        <v>0</v>
      </c>
      <c r="AM208">
        <v>0</v>
      </c>
      <c r="AN208">
        <v>0</v>
      </c>
      <c r="AO208">
        <v>0</v>
      </c>
    </row>
    <row r="209" spans="1:41" ht="12.75" x14ac:dyDescent="0.2">
      <c r="A209" s="468">
        <v>202</v>
      </c>
      <c r="B209" s="473" t="s">
        <v>287</v>
      </c>
      <c r="C209" s="403" t="s">
        <v>897</v>
      </c>
      <c r="D209" s="474" t="s">
        <v>899</v>
      </c>
      <c r="E209" s="480" t="s">
        <v>286</v>
      </c>
      <c r="F209">
        <v>69290870</v>
      </c>
      <c r="G209">
        <v>0</v>
      </c>
      <c r="H209">
        <v>69290870</v>
      </c>
      <c r="I209">
        <v>-1965500</v>
      </c>
      <c r="J209">
        <v>0</v>
      </c>
      <c r="K209">
        <v>-1965500</v>
      </c>
      <c r="L209">
        <v>-5008080</v>
      </c>
      <c r="M209">
        <v>0</v>
      </c>
      <c r="N209">
        <v>-5008080</v>
      </c>
      <c r="O209">
        <v>62317290</v>
      </c>
      <c r="P209">
        <v>0</v>
      </c>
      <c r="Q209">
        <v>62317290</v>
      </c>
      <c r="R209">
        <v>15543</v>
      </c>
      <c r="S209">
        <v>0</v>
      </c>
      <c r="T209">
        <v>15543</v>
      </c>
      <c r="U209">
        <v>0</v>
      </c>
      <c r="V209">
        <v>0</v>
      </c>
      <c r="W209">
        <v>0</v>
      </c>
      <c r="X209">
        <v>0</v>
      </c>
      <c r="Y209">
        <v>0</v>
      </c>
      <c r="Z209">
        <v>0</v>
      </c>
      <c r="AA209">
        <v>0</v>
      </c>
      <c r="AB209">
        <v>0</v>
      </c>
      <c r="AC209">
        <v>0</v>
      </c>
      <c r="AD209">
        <v>0</v>
      </c>
      <c r="AE209">
        <v>0</v>
      </c>
      <c r="AF209">
        <v>0</v>
      </c>
      <c r="AG209">
        <v>0</v>
      </c>
      <c r="AH209">
        <v>0</v>
      </c>
      <c r="AI209">
        <v>0</v>
      </c>
      <c r="AJ209">
        <v>0</v>
      </c>
      <c r="AK209">
        <v>0</v>
      </c>
      <c r="AL209">
        <v>0</v>
      </c>
      <c r="AM209">
        <v>0</v>
      </c>
      <c r="AN209">
        <v>0</v>
      </c>
      <c r="AO209">
        <v>0</v>
      </c>
    </row>
    <row r="210" spans="1:41" ht="12.75" x14ac:dyDescent="0.2">
      <c r="A210" s="468">
        <v>203</v>
      </c>
      <c r="B210" s="473" t="s">
        <v>289</v>
      </c>
      <c r="C210" s="403" t="s">
        <v>897</v>
      </c>
      <c r="D210" s="474" t="s">
        <v>906</v>
      </c>
      <c r="E210" s="480" t="s">
        <v>288</v>
      </c>
      <c r="F210">
        <v>16288758</v>
      </c>
      <c r="G210">
        <v>337687</v>
      </c>
      <c r="H210">
        <v>16626445</v>
      </c>
      <c r="I210">
        <v>-20746</v>
      </c>
      <c r="J210">
        <v>-6754</v>
      </c>
      <c r="K210">
        <v>-27500</v>
      </c>
      <c r="L210">
        <v>-932463</v>
      </c>
      <c r="M210">
        <v>-67537</v>
      </c>
      <c r="N210">
        <v>-1000000</v>
      </c>
      <c r="O210">
        <v>15335549</v>
      </c>
      <c r="P210">
        <v>263396</v>
      </c>
      <c r="Q210">
        <v>15598945</v>
      </c>
      <c r="R210">
        <v>105380</v>
      </c>
      <c r="S210">
        <v>0</v>
      </c>
      <c r="T210">
        <v>105380</v>
      </c>
      <c r="U210">
        <v>0</v>
      </c>
      <c r="V210">
        <v>263396</v>
      </c>
      <c r="W210">
        <v>0</v>
      </c>
      <c r="X210">
        <v>0</v>
      </c>
      <c r="Y210">
        <v>0</v>
      </c>
      <c r="Z210">
        <v>0</v>
      </c>
      <c r="AA210">
        <v>0</v>
      </c>
      <c r="AB210">
        <v>0</v>
      </c>
      <c r="AC210">
        <v>0</v>
      </c>
      <c r="AD210">
        <v>0</v>
      </c>
      <c r="AE210">
        <v>0</v>
      </c>
      <c r="AF210">
        <v>0</v>
      </c>
      <c r="AG210">
        <v>0</v>
      </c>
      <c r="AH210">
        <v>0</v>
      </c>
      <c r="AI210">
        <v>0</v>
      </c>
      <c r="AJ210">
        <v>0</v>
      </c>
      <c r="AK210">
        <v>0</v>
      </c>
      <c r="AL210">
        <v>0</v>
      </c>
      <c r="AM210">
        <v>0</v>
      </c>
      <c r="AN210">
        <v>0</v>
      </c>
      <c r="AO210">
        <v>0</v>
      </c>
    </row>
    <row r="211" spans="1:41" ht="12.75" x14ac:dyDescent="0.2">
      <c r="A211" s="468">
        <v>204</v>
      </c>
      <c r="B211" s="473" t="s">
        <v>290</v>
      </c>
      <c r="C211" s="403" t="s">
        <v>529</v>
      </c>
      <c r="D211" s="474" t="s">
        <v>898</v>
      </c>
      <c r="E211" s="480" t="s">
        <v>535</v>
      </c>
      <c r="F211">
        <v>127931263</v>
      </c>
      <c r="G211">
        <v>0</v>
      </c>
      <c r="H211">
        <v>127931263</v>
      </c>
      <c r="I211">
        <v>-1279313</v>
      </c>
      <c r="J211">
        <v>0</v>
      </c>
      <c r="K211">
        <v>-1279313</v>
      </c>
      <c r="L211">
        <v>-8178152</v>
      </c>
      <c r="M211">
        <v>0</v>
      </c>
      <c r="N211">
        <v>-8178152</v>
      </c>
      <c r="O211">
        <v>118473798</v>
      </c>
      <c r="P211">
        <v>0</v>
      </c>
      <c r="Q211">
        <v>118473798</v>
      </c>
      <c r="R211">
        <v>0</v>
      </c>
      <c r="S211">
        <v>0</v>
      </c>
      <c r="T211">
        <v>0</v>
      </c>
      <c r="U211">
        <v>0</v>
      </c>
      <c r="V211">
        <v>0</v>
      </c>
      <c r="W211">
        <v>0</v>
      </c>
      <c r="X211">
        <v>0</v>
      </c>
      <c r="Y211">
        <v>0</v>
      </c>
      <c r="Z211">
        <v>0</v>
      </c>
      <c r="AA211">
        <v>0</v>
      </c>
      <c r="AB211">
        <v>0</v>
      </c>
      <c r="AC211">
        <v>0</v>
      </c>
      <c r="AD211">
        <v>0</v>
      </c>
      <c r="AE211">
        <v>0</v>
      </c>
      <c r="AF211">
        <v>0</v>
      </c>
      <c r="AG211">
        <v>0</v>
      </c>
      <c r="AH211">
        <v>0</v>
      </c>
      <c r="AI211">
        <v>0</v>
      </c>
      <c r="AJ211">
        <v>0</v>
      </c>
      <c r="AK211">
        <v>0</v>
      </c>
      <c r="AL211">
        <v>0</v>
      </c>
      <c r="AM211">
        <v>0</v>
      </c>
      <c r="AN211">
        <v>0</v>
      </c>
      <c r="AO211">
        <v>0</v>
      </c>
    </row>
    <row r="212" spans="1:41" ht="12.75" x14ac:dyDescent="0.2">
      <c r="A212" s="468">
        <v>205</v>
      </c>
      <c r="B212" s="473" t="s">
        <v>292</v>
      </c>
      <c r="C212" s="403" t="s">
        <v>902</v>
      </c>
      <c r="D212" s="474" t="s">
        <v>903</v>
      </c>
      <c r="E212" s="480" t="s">
        <v>291</v>
      </c>
      <c r="F212">
        <v>58252463</v>
      </c>
      <c r="G212">
        <v>0</v>
      </c>
      <c r="H212">
        <v>58252463</v>
      </c>
      <c r="I212">
        <v>-2050000</v>
      </c>
      <c r="J212">
        <v>0</v>
      </c>
      <c r="K212">
        <v>-2050000</v>
      </c>
      <c r="L212">
        <v>-1000000</v>
      </c>
      <c r="M212">
        <v>0</v>
      </c>
      <c r="N212">
        <v>-1000000</v>
      </c>
      <c r="O212">
        <v>55202463</v>
      </c>
      <c r="P212">
        <v>0</v>
      </c>
      <c r="Q212">
        <v>55202463</v>
      </c>
      <c r="R212">
        <v>0</v>
      </c>
      <c r="S212">
        <v>0</v>
      </c>
      <c r="T212">
        <v>0</v>
      </c>
      <c r="U212">
        <v>0</v>
      </c>
      <c r="V212">
        <v>0</v>
      </c>
      <c r="W212">
        <v>0</v>
      </c>
      <c r="X212">
        <v>0</v>
      </c>
      <c r="Y212">
        <v>0</v>
      </c>
      <c r="Z212">
        <v>0</v>
      </c>
      <c r="AA212">
        <v>0</v>
      </c>
      <c r="AB212">
        <v>0</v>
      </c>
      <c r="AC212">
        <v>0</v>
      </c>
      <c r="AD212">
        <v>0</v>
      </c>
      <c r="AE212">
        <v>0</v>
      </c>
      <c r="AF212">
        <v>0</v>
      </c>
      <c r="AG212">
        <v>0</v>
      </c>
      <c r="AH212">
        <v>0</v>
      </c>
      <c r="AI212">
        <v>0</v>
      </c>
      <c r="AJ212">
        <v>0</v>
      </c>
      <c r="AK212">
        <v>0</v>
      </c>
      <c r="AL212">
        <v>0</v>
      </c>
      <c r="AM212">
        <v>0</v>
      </c>
      <c r="AN212">
        <v>0</v>
      </c>
      <c r="AO212">
        <v>0</v>
      </c>
    </row>
    <row r="213" spans="1:41" ht="12.75" x14ac:dyDescent="0.2">
      <c r="A213" s="468">
        <v>206</v>
      </c>
      <c r="B213" s="473" t="s">
        <v>294</v>
      </c>
      <c r="C213" s="403" t="s">
        <v>529</v>
      </c>
      <c r="D213" s="474" t="s">
        <v>910</v>
      </c>
      <c r="E213" s="480" t="s">
        <v>546</v>
      </c>
      <c r="F213">
        <v>37208725</v>
      </c>
      <c r="G213">
        <v>356805</v>
      </c>
      <c r="H213">
        <v>37565530</v>
      </c>
      <c r="I213">
        <v>0</v>
      </c>
      <c r="J213">
        <v>0</v>
      </c>
      <c r="K213">
        <v>0</v>
      </c>
      <c r="L213">
        <v>-1750506</v>
      </c>
      <c r="M213">
        <v>0</v>
      </c>
      <c r="N213">
        <v>-1750506</v>
      </c>
      <c r="O213">
        <v>35458219</v>
      </c>
      <c r="P213">
        <v>356805</v>
      </c>
      <c r="Q213">
        <v>35815024</v>
      </c>
      <c r="R213">
        <v>0</v>
      </c>
      <c r="S213">
        <v>0</v>
      </c>
      <c r="T213">
        <v>0</v>
      </c>
      <c r="U213">
        <v>0</v>
      </c>
      <c r="V213">
        <v>0</v>
      </c>
      <c r="W213">
        <v>356805</v>
      </c>
      <c r="X213">
        <v>356805</v>
      </c>
      <c r="Y213">
        <v>0</v>
      </c>
      <c r="Z213">
        <v>0</v>
      </c>
      <c r="AA213">
        <v>0</v>
      </c>
      <c r="AB213">
        <v>0</v>
      </c>
      <c r="AC213">
        <v>0</v>
      </c>
      <c r="AD213">
        <v>0</v>
      </c>
      <c r="AE213">
        <v>0</v>
      </c>
      <c r="AF213">
        <v>0</v>
      </c>
      <c r="AG213">
        <v>0</v>
      </c>
      <c r="AH213">
        <v>0</v>
      </c>
      <c r="AI213">
        <v>0</v>
      </c>
      <c r="AJ213">
        <v>0</v>
      </c>
      <c r="AK213">
        <v>0</v>
      </c>
      <c r="AL213">
        <v>0</v>
      </c>
      <c r="AM213">
        <v>0</v>
      </c>
      <c r="AN213">
        <v>0</v>
      </c>
      <c r="AO213">
        <v>0</v>
      </c>
    </row>
    <row r="214" spans="1:41" ht="12.75" x14ac:dyDescent="0.2">
      <c r="A214" s="468">
        <v>207</v>
      </c>
      <c r="B214" s="473" t="s">
        <v>296</v>
      </c>
      <c r="C214" s="403" t="s">
        <v>897</v>
      </c>
      <c r="D214" s="474" t="s">
        <v>907</v>
      </c>
      <c r="E214" s="480" t="s">
        <v>295</v>
      </c>
      <c r="F214">
        <v>36668973.270000003</v>
      </c>
      <c r="G214">
        <v>0</v>
      </c>
      <c r="H214">
        <v>36668973.270000003</v>
      </c>
      <c r="I214">
        <v>-351169</v>
      </c>
      <c r="J214">
        <v>0</v>
      </c>
      <c r="K214">
        <v>-351169</v>
      </c>
      <c r="L214">
        <v>-1583578</v>
      </c>
      <c r="M214">
        <v>0</v>
      </c>
      <c r="N214">
        <v>-1583578</v>
      </c>
      <c r="O214">
        <v>34734226.270000003</v>
      </c>
      <c r="P214">
        <v>0</v>
      </c>
      <c r="Q214">
        <v>34734226.270000003</v>
      </c>
      <c r="R214">
        <v>0</v>
      </c>
      <c r="S214">
        <v>0</v>
      </c>
      <c r="T214">
        <v>0</v>
      </c>
      <c r="U214">
        <v>0</v>
      </c>
      <c r="V214">
        <v>0</v>
      </c>
      <c r="W214">
        <v>0</v>
      </c>
      <c r="X214">
        <v>0</v>
      </c>
      <c r="Y214">
        <v>0</v>
      </c>
      <c r="Z214">
        <v>0</v>
      </c>
      <c r="AA214">
        <v>0</v>
      </c>
      <c r="AB214">
        <v>0</v>
      </c>
      <c r="AC214">
        <v>0</v>
      </c>
      <c r="AD214">
        <v>0</v>
      </c>
      <c r="AE214">
        <v>0</v>
      </c>
      <c r="AF214">
        <v>0</v>
      </c>
      <c r="AG214">
        <v>0</v>
      </c>
      <c r="AH214">
        <v>0</v>
      </c>
      <c r="AI214">
        <v>0</v>
      </c>
      <c r="AJ214">
        <v>0</v>
      </c>
      <c r="AK214">
        <v>0</v>
      </c>
      <c r="AL214">
        <v>0</v>
      </c>
      <c r="AM214">
        <v>0</v>
      </c>
      <c r="AN214">
        <v>0</v>
      </c>
      <c r="AO214">
        <v>0</v>
      </c>
    </row>
    <row r="215" spans="1:41" ht="12.75" x14ac:dyDescent="0.2">
      <c r="A215" s="468">
        <v>208</v>
      </c>
      <c r="B215" s="473" t="s">
        <v>297</v>
      </c>
      <c r="C215" s="403" t="s">
        <v>897</v>
      </c>
      <c r="D215" s="474" t="s">
        <v>898</v>
      </c>
      <c r="E215" s="480" t="s">
        <v>577</v>
      </c>
      <c r="F215">
        <v>56993433</v>
      </c>
      <c r="G215">
        <v>0</v>
      </c>
      <c r="H215">
        <v>56993433</v>
      </c>
      <c r="I215">
        <v>-115000</v>
      </c>
      <c r="J215">
        <v>0</v>
      </c>
      <c r="K215">
        <v>-115000</v>
      </c>
      <c r="L215">
        <v>-1200000</v>
      </c>
      <c r="M215">
        <v>0</v>
      </c>
      <c r="N215">
        <v>-1200000</v>
      </c>
      <c r="O215">
        <v>55678433</v>
      </c>
      <c r="P215">
        <v>0</v>
      </c>
      <c r="Q215">
        <v>55678433</v>
      </c>
      <c r="R215">
        <v>0</v>
      </c>
      <c r="S215">
        <v>0</v>
      </c>
      <c r="T215">
        <v>0</v>
      </c>
      <c r="U215">
        <v>0</v>
      </c>
      <c r="V215">
        <v>0</v>
      </c>
      <c r="W215">
        <v>0</v>
      </c>
      <c r="X215">
        <v>0</v>
      </c>
      <c r="Y215">
        <v>0</v>
      </c>
      <c r="Z215">
        <v>0</v>
      </c>
      <c r="AA215">
        <v>0</v>
      </c>
      <c r="AB215">
        <v>0</v>
      </c>
      <c r="AC215">
        <v>0</v>
      </c>
      <c r="AD215">
        <v>0</v>
      </c>
      <c r="AE215">
        <v>0</v>
      </c>
      <c r="AF215">
        <v>0</v>
      </c>
      <c r="AG215">
        <v>0</v>
      </c>
      <c r="AH215">
        <v>0</v>
      </c>
      <c r="AI215">
        <v>0</v>
      </c>
      <c r="AJ215">
        <v>0</v>
      </c>
      <c r="AK215">
        <v>0</v>
      </c>
      <c r="AL215">
        <v>0</v>
      </c>
      <c r="AM215">
        <v>0</v>
      </c>
      <c r="AN215">
        <v>0</v>
      </c>
      <c r="AO215">
        <v>0</v>
      </c>
    </row>
    <row r="216" spans="1:41" ht="12.75" x14ac:dyDescent="0.2">
      <c r="A216" s="468">
        <v>209</v>
      </c>
      <c r="B216" s="473" t="s">
        <v>299</v>
      </c>
      <c r="C216" s="403" t="s">
        <v>897</v>
      </c>
      <c r="D216" s="474" t="s">
        <v>899</v>
      </c>
      <c r="E216" s="480" t="s">
        <v>298</v>
      </c>
      <c r="F216">
        <v>13101557</v>
      </c>
      <c r="G216">
        <v>1868100</v>
      </c>
      <c r="H216">
        <v>14969657</v>
      </c>
      <c r="I216">
        <v>-131566</v>
      </c>
      <c r="J216">
        <v>0</v>
      </c>
      <c r="K216">
        <v>-131566</v>
      </c>
      <c r="L216">
        <v>-400000</v>
      </c>
      <c r="M216">
        <v>0</v>
      </c>
      <c r="N216">
        <v>-400000</v>
      </c>
      <c r="O216">
        <v>12569991</v>
      </c>
      <c r="P216">
        <v>1868100</v>
      </c>
      <c r="Q216">
        <v>14438091</v>
      </c>
      <c r="R216">
        <v>22193</v>
      </c>
      <c r="S216">
        <v>6898</v>
      </c>
      <c r="T216">
        <v>29091</v>
      </c>
      <c r="U216">
        <v>0</v>
      </c>
      <c r="V216">
        <v>1840050</v>
      </c>
      <c r="W216">
        <v>21152</v>
      </c>
      <c r="X216">
        <v>21152</v>
      </c>
      <c r="Y216">
        <v>0</v>
      </c>
      <c r="Z216">
        <v>0</v>
      </c>
      <c r="AA216">
        <v>0</v>
      </c>
      <c r="AB216">
        <v>0</v>
      </c>
      <c r="AC216">
        <v>0</v>
      </c>
      <c r="AD216">
        <v>0</v>
      </c>
      <c r="AE216">
        <v>0</v>
      </c>
      <c r="AF216">
        <v>0</v>
      </c>
      <c r="AG216">
        <v>0</v>
      </c>
      <c r="AH216">
        <v>0</v>
      </c>
      <c r="AI216">
        <v>0</v>
      </c>
      <c r="AJ216">
        <v>0</v>
      </c>
      <c r="AK216">
        <v>0</v>
      </c>
      <c r="AL216">
        <v>0</v>
      </c>
      <c r="AM216">
        <v>0</v>
      </c>
      <c r="AN216">
        <v>0</v>
      </c>
      <c r="AO216">
        <v>0</v>
      </c>
    </row>
    <row r="217" spans="1:41" ht="12.75" x14ac:dyDescent="0.2">
      <c r="A217" s="468">
        <v>210</v>
      </c>
      <c r="B217" s="473" t="s">
        <v>301</v>
      </c>
      <c r="C217" s="403" t="s">
        <v>902</v>
      </c>
      <c r="D217" s="474" t="s">
        <v>903</v>
      </c>
      <c r="E217" s="480" t="s">
        <v>300</v>
      </c>
      <c r="F217">
        <v>87352448</v>
      </c>
      <c r="G217">
        <v>0</v>
      </c>
      <c r="H217">
        <v>87352448</v>
      </c>
      <c r="I217">
        <v>-1200000</v>
      </c>
      <c r="J217">
        <v>0</v>
      </c>
      <c r="K217">
        <v>-1200000</v>
      </c>
      <c r="L217">
        <v>-3000000</v>
      </c>
      <c r="M217">
        <v>0</v>
      </c>
      <c r="N217">
        <v>-3000000</v>
      </c>
      <c r="O217">
        <v>83152448</v>
      </c>
      <c r="P217">
        <v>0</v>
      </c>
      <c r="Q217">
        <v>83152448</v>
      </c>
      <c r="R217">
        <v>0</v>
      </c>
      <c r="S217">
        <v>0</v>
      </c>
      <c r="T217">
        <v>0</v>
      </c>
      <c r="U217">
        <v>0</v>
      </c>
      <c r="V217">
        <v>0</v>
      </c>
      <c r="W217">
        <v>0</v>
      </c>
      <c r="X217">
        <v>0</v>
      </c>
      <c r="Y217">
        <v>0</v>
      </c>
      <c r="Z217">
        <v>0</v>
      </c>
      <c r="AA217">
        <v>0</v>
      </c>
      <c r="AB217">
        <v>0</v>
      </c>
      <c r="AC217">
        <v>0</v>
      </c>
      <c r="AD217">
        <v>0</v>
      </c>
      <c r="AE217">
        <v>0</v>
      </c>
      <c r="AF217">
        <v>0</v>
      </c>
      <c r="AG217">
        <v>0</v>
      </c>
      <c r="AH217">
        <v>0</v>
      </c>
      <c r="AI217">
        <v>0</v>
      </c>
      <c r="AJ217">
        <v>0</v>
      </c>
      <c r="AK217">
        <v>0</v>
      </c>
      <c r="AL217">
        <v>0</v>
      </c>
      <c r="AM217">
        <v>0</v>
      </c>
      <c r="AN217">
        <v>0</v>
      </c>
      <c r="AO217">
        <v>0</v>
      </c>
    </row>
    <row r="218" spans="1:41" ht="12.75" x14ac:dyDescent="0.2">
      <c r="A218" s="468">
        <v>211</v>
      </c>
      <c r="B218" s="473" t="s">
        <v>303</v>
      </c>
      <c r="C218" s="403" t="s">
        <v>897</v>
      </c>
      <c r="D218" s="474" t="s">
        <v>905</v>
      </c>
      <c r="E218" s="480" t="s">
        <v>302</v>
      </c>
      <c r="F218">
        <v>13788403</v>
      </c>
      <c r="G218">
        <v>0</v>
      </c>
      <c r="H218">
        <v>13788403</v>
      </c>
      <c r="I218">
        <v>-100000</v>
      </c>
      <c r="J218">
        <v>0</v>
      </c>
      <c r="K218">
        <v>-100000</v>
      </c>
      <c r="L218">
        <v>-1000000</v>
      </c>
      <c r="M218">
        <v>0</v>
      </c>
      <c r="N218">
        <v>-1000000</v>
      </c>
      <c r="O218">
        <v>12688403</v>
      </c>
      <c r="P218">
        <v>0</v>
      </c>
      <c r="Q218">
        <v>12688403</v>
      </c>
      <c r="R218">
        <v>0</v>
      </c>
      <c r="S218">
        <v>0</v>
      </c>
      <c r="T218">
        <v>0</v>
      </c>
      <c r="U218">
        <v>0</v>
      </c>
      <c r="V218">
        <v>0</v>
      </c>
      <c r="W218">
        <v>0</v>
      </c>
      <c r="X218">
        <v>0</v>
      </c>
      <c r="Y218">
        <v>0</v>
      </c>
      <c r="Z218">
        <v>0</v>
      </c>
      <c r="AA218">
        <v>0</v>
      </c>
      <c r="AB218">
        <v>0</v>
      </c>
      <c r="AC218">
        <v>0</v>
      </c>
      <c r="AD218">
        <v>0</v>
      </c>
      <c r="AE218">
        <v>0</v>
      </c>
      <c r="AF218">
        <v>0</v>
      </c>
      <c r="AG218">
        <v>0</v>
      </c>
      <c r="AH218">
        <v>0</v>
      </c>
      <c r="AI218">
        <v>0</v>
      </c>
      <c r="AJ218">
        <v>0</v>
      </c>
      <c r="AK218">
        <v>0</v>
      </c>
      <c r="AL218">
        <v>0</v>
      </c>
      <c r="AM218">
        <v>0</v>
      </c>
      <c r="AN218">
        <v>0</v>
      </c>
      <c r="AO218">
        <v>0</v>
      </c>
    </row>
    <row r="219" spans="1:41" ht="12.75" x14ac:dyDescent="0.2">
      <c r="A219" s="468">
        <v>212</v>
      </c>
      <c r="B219" s="473" t="s">
        <v>305</v>
      </c>
      <c r="C219" s="403" t="s">
        <v>904</v>
      </c>
      <c r="D219" s="474" t="s">
        <v>899</v>
      </c>
      <c r="E219" s="480" t="s">
        <v>304</v>
      </c>
      <c r="F219">
        <v>64477186</v>
      </c>
      <c r="G219">
        <v>0</v>
      </c>
      <c r="H219">
        <v>64477186</v>
      </c>
      <c r="I219">
        <v>-1048302</v>
      </c>
      <c r="J219">
        <v>0</v>
      </c>
      <c r="K219">
        <v>-1048302</v>
      </c>
      <c r="L219">
        <v>-3578229</v>
      </c>
      <c r="M219">
        <v>0</v>
      </c>
      <c r="N219">
        <v>-3578229</v>
      </c>
      <c r="O219">
        <v>59850655</v>
      </c>
      <c r="P219">
        <v>0</v>
      </c>
      <c r="Q219">
        <v>59850655</v>
      </c>
      <c r="R219">
        <v>495837</v>
      </c>
      <c r="S219">
        <v>0</v>
      </c>
      <c r="T219">
        <v>495837</v>
      </c>
      <c r="U219">
        <v>0</v>
      </c>
      <c r="V219">
        <v>0</v>
      </c>
      <c r="W219">
        <v>0</v>
      </c>
      <c r="X219">
        <v>0</v>
      </c>
      <c r="Y219">
        <v>0</v>
      </c>
      <c r="Z219">
        <v>0</v>
      </c>
      <c r="AA219">
        <v>0</v>
      </c>
      <c r="AB219">
        <v>0</v>
      </c>
      <c r="AC219">
        <v>0</v>
      </c>
      <c r="AD219">
        <v>0</v>
      </c>
      <c r="AE219">
        <v>0</v>
      </c>
      <c r="AF219">
        <v>0</v>
      </c>
      <c r="AG219">
        <v>0</v>
      </c>
      <c r="AH219">
        <v>0</v>
      </c>
      <c r="AI219">
        <v>0</v>
      </c>
      <c r="AJ219">
        <v>0</v>
      </c>
      <c r="AK219">
        <v>0</v>
      </c>
      <c r="AL219">
        <v>0</v>
      </c>
      <c r="AM219">
        <v>0</v>
      </c>
      <c r="AN219">
        <v>0</v>
      </c>
      <c r="AO219">
        <v>0</v>
      </c>
    </row>
    <row r="220" spans="1:41" ht="12.75" x14ac:dyDescent="0.2">
      <c r="A220" s="468">
        <v>213</v>
      </c>
      <c r="B220" s="473" t="s">
        <v>307</v>
      </c>
      <c r="C220" s="403" t="s">
        <v>897</v>
      </c>
      <c r="D220" s="474" t="s">
        <v>901</v>
      </c>
      <c r="E220" s="480" t="s">
        <v>306</v>
      </c>
      <c r="F220">
        <v>16320593</v>
      </c>
      <c r="G220">
        <v>0</v>
      </c>
      <c r="H220">
        <v>16320593</v>
      </c>
      <c r="I220">
        <v>-100000</v>
      </c>
      <c r="J220">
        <v>0</v>
      </c>
      <c r="K220">
        <v>-100000</v>
      </c>
      <c r="L220">
        <v>-50000</v>
      </c>
      <c r="M220">
        <v>0</v>
      </c>
      <c r="N220">
        <v>-50000</v>
      </c>
      <c r="O220">
        <v>16170593</v>
      </c>
      <c r="P220">
        <v>0</v>
      </c>
      <c r="Q220">
        <v>16170593</v>
      </c>
      <c r="R220">
        <v>11855</v>
      </c>
      <c r="S220">
        <v>0</v>
      </c>
      <c r="T220">
        <v>11855</v>
      </c>
      <c r="U220">
        <v>0</v>
      </c>
      <c r="V220">
        <v>0</v>
      </c>
      <c r="W220">
        <v>0</v>
      </c>
      <c r="X220">
        <v>0</v>
      </c>
      <c r="Y220">
        <v>0</v>
      </c>
      <c r="Z220">
        <v>0</v>
      </c>
      <c r="AA220">
        <v>0</v>
      </c>
      <c r="AB220">
        <v>0</v>
      </c>
      <c r="AC220">
        <v>0</v>
      </c>
      <c r="AD220">
        <v>0</v>
      </c>
      <c r="AE220">
        <v>0</v>
      </c>
      <c r="AF220">
        <v>0</v>
      </c>
      <c r="AG220">
        <v>0</v>
      </c>
      <c r="AH220">
        <v>0</v>
      </c>
      <c r="AI220">
        <v>0</v>
      </c>
      <c r="AJ220">
        <v>0</v>
      </c>
      <c r="AK220">
        <v>0</v>
      </c>
      <c r="AL220">
        <v>0</v>
      </c>
      <c r="AM220">
        <v>0</v>
      </c>
      <c r="AN220">
        <v>0</v>
      </c>
      <c r="AO220">
        <v>0</v>
      </c>
    </row>
    <row r="221" spans="1:41" ht="12.75" x14ac:dyDescent="0.2">
      <c r="A221" s="468">
        <v>214</v>
      </c>
      <c r="B221" s="473" t="s">
        <v>309</v>
      </c>
      <c r="C221" s="403" t="s">
        <v>897</v>
      </c>
      <c r="D221" s="474" t="s">
        <v>899</v>
      </c>
      <c r="E221" s="480" t="s">
        <v>308</v>
      </c>
      <c r="F221">
        <v>13503020</v>
      </c>
      <c r="G221">
        <v>0</v>
      </c>
      <c r="H221">
        <v>13503020</v>
      </c>
      <c r="I221">
        <v>-340000</v>
      </c>
      <c r="J221">
        <v>0</v>
      </c>
      <c r="K221">
        <v>-340000</v>
      </c>
      <c r="L221">
        <v>-640000</v>
      </c>
      <c r="M221">
        <v>0</v>
      </c>
      <c r="N221">
        <v>-640000</v>
      </c>
      <c r="O221">
        <v>12523020</v>
      </c>
      <c r="P221">
        <v>0</v>
      </c>
      <c r="Q221">
        <v>12523020</v>
      </c>
      <c r="R221">
        <v>152836</v>
      </c>
      <c r="S221">
        <v>0</v>
      </c>
      <c r="T221">
        <v>152836</v>
      </c>
      <c r="U221">
        <v>0</v>
      </c>
      <c r="V221">
        <v>0</v>
      </c>
      <c r="W221">
        <v>0</v>
      </c>
      <c r="X221">
        <v>0</v>
      </c>
      <c r="Y221">
        <v>0</v>
      </c>
      <c r="Z221">
        <v>0</v>
      </c>
      <c r="AA221">
        <v>0</v>
      </c>
      <c r="AB221">
        <v>0</v>
      </c>
      <c r="AC221">
        <v>0</v>
      </c>
      <c r="AD221">
        <v>0</v>
      </c>
      <c r="AE221">
        <v>0</v>
      </c>
      <c r="AF221">
        <v>0</v>
      </c>
      <c r="AG221">
        <v>0</v>
      </c>
      <c r="AH221">
        <v>0</v>
      </c>
      <c r="AI221">
        <v>0</v>
      </c>
      <c r="AJ221">
        <v>0</v>
      </c>
      <c r="AK221">
        <v>0</v>
      </c>
      <c r="AL221">
        <v>0</v>
      </c>
      <c r="AM221">
        <v>0</v>
      </c>
      <c r="AN221">
        <v>0</v>
      </c>
      <c r="AO221">
        <v>0</v>
      </c>
    </row>
    <row r="222" spans="1:41" ht="12.75" x14ac:dyDescent="0.2">
      <c r="A222" s="468">
        <v>215</v>
      </c>
      <c r="B222" s="473" t="s">
        <v>311</v>
      </c>
      <c r="C222" s="403" t="s">
        <v>897</v>
      </c>
      <c r="D222" s="474" t="s">
        <v>898</v>
      </c>
      <c r="E222" s="480" t="s">
        <v>310</v>
      </c>
      <c r="F222">
        <v>18130453</v>
      </c>
      <c r="G222">
        <v>0</v>
      </c>
      <c r="H222">
        <v>18130453</v>
      </c>
      <c r="I222">
        <v>-180000</v>
      </c>
      <c r="J222">
        <v>0</v>
      </c>
      <c r="K222">
        <v>-180000</v>
      </c>
      <c r="L222">
        <v>-1195142</v>
      </c>
      <c r="M222">
        <v>0</v>
      </c>
      <c r="N222">
        <v>-1195142</v>
      </c>
      <c r="O222">
        <v>16755311</v>
      </c>
      <c r="P222">
        <v>0</v>
      </c>
      <c r="Q222">
        <v>16755311</v>
      </c>
      <c r="R222">
        <v>0</v>
      </c>
      <c r="S222">
        <v>0</v>
      </c>
      <c r="T222">
        <v>0</v>
      </c>
      <c r="U222">
        <v>0</v>
      </c>
      <c r="V222">
        <v>0</v>
      </c>
      <c r="W222">
        <v>0</v>
      </c>
      <c r="X222">
        <v>0</v>
      </c>
      <c r="Y222">
        <v>0</v>
      </c>
      <c r="Z222">
        <v>0</v>
      </c>
      <c r="AA222">
        <v>0</v>
      </c>
      <c r="AB222">
        <v>0</v>
      </c>
      <c r="AC222">
        <v>0</v>
      </c>
      <c r="AD222">
        <v>0</v>
      </c>
      <c r="AE222">
        <v>0</v>
      </c>
      <c r="AF222">
        <v>0</v>
      </c>
      <c r="AG222">
        <v>0</v>
      </c>
      <c r="AH222">
        <v>0</v>
      </c>
      <c r="AI222">
        <v>0</v>
      </c>
      <c r="AJ222">
        <v>0</v>
      </c>
      <c r="AK222">
        <v>0</v>
      </c>
      <c r="AL222">
        <v>0</v>
      </c>
      <c r="AM222">
        <v>0</v>
      </c>
      <c r="AN222">
        <v>0</v>
      </c>
      <c r="AO222">
        <v>0</v>
      </c>
    </row>
    <row r="223" spans="1:41" ht="12.75" x14ac:dyDescent="0.2">
      <c r="A223" s="468">
        <v>216</v>
      </c>
      <c r="B223" s="473" t="s">
        <v>313</v>
      </c>
      <c r="C223" s="403" t="s">
        <v>904</v>
      </c>
      <c r="D223" s="474" t="s">
        <v>905</v>
      </c>
      <c r="E223" s="480" t="s">
        <v>312</v>
      </c>
      <c r="F223">
        <v>77679025</v>
      </c>
      <c r="G223">
        <v>202481</v>
      </c>
      <c r="H223">
        <v>77881506</v>
      </c>
      <c r="I223">
        <v>-1000000</v>
      </c>
      <c r="J223">
        <v>0</v>
      </c>
      <c r="K223">
        <v>-1000000</v>
      </c>
      <c r="L223">
        <v>-4315826</v>
      </c>
      <c r="M223">
        <v>0</v>
      </c>
      <c r="N223">
        <v>-4315826</v>
      </c>
      <c r="O223">
        <v>72363199</v>
      </c>
      <c r="P223">
        <v>202481</v>
      </c>
      <c r="Q223">
        <v>72565680</v>
      </c>
      <c r="R223">
        <v>189477</v>
      </c>
      <c r="S223">
        <v>0</v>
      </c>
      <c r="T223">
        <v>189477</v>
      </c>
      <c r="U223">
        <v>-1477</v>
      </c>
      <c r="V223">
        <v>321615</v>
      </c>
      <c r="W223">
        <v>0</v>
      </c>
      <c r="X223">
        <v>0</v>
      </c>
      <c r="Y223">
        <v>0</v>
      </c>
      <c r="Z223">
        <v>0</v>
      </c>
      <c r="AA223">
        <v>0</v>
      </c>
      <c r="AB223">
        <v>0</v>
      </c>
      <c r="AC223">
        <v>203404</v>
      </c>
      <c r="AD223">
        <v>203404</v>
      </c>
      <c r="AE223">
        <v>0</v>
      </c>
      <c r="AF223">
        <v>0</v>
      </c>
      <c r="AG223">
        <v>0</v>
      </c>
      <c r="AH223">
        <v>0</v>
      </c>
      <c r="AI223">
        <v>0</v>
      </c>
      <c r="AJ223">
        <v>0</v>
      </c>
      <c r="AK223">
        <v>0</v>
      </c>
      <c r="AL223">
        <v>0</v>
      </c>
      <c r="AM223">
        <v>0</v>
      </c>
      <c r="AN223">
        <v>203404</v>
      </c>
      <c r="AO223">
        <v>203404</v>
      </c>
    </row>
    <row r="224" spans="1:41" ht="12.75" x14ac:dyDescent="0.2">
      <c r="A224" s="468">
        <v>217</v>
      </c>
      <c r="B224" s="473" t="s">
        <v>315</v>
      </c>
      <c r="C224" s="403" t="s">
        <v>897</v>
      </c>
      <c r="D224" s="474" t="s">
        <v>907</v>
      </c>
      <c r="E224" s="480" t="s">
        <v>314</v>
      </c>
      <c r="F224">
        <v>50448914</v>
      </c>
      <c r="G224">
        <v>0</v>
      </c>
      <c r="H224">
        <v>50448914</v>
      </c>
      <c r="I224">
        <v>-200000</v>
      </c>
      <c r="J224">
        <v>0</v>
      </c>
      <c r="K224">
        <v>-200000</v>
      </c>
      <c r="L224">
        <v>-2652780</v>
      </c>
      <c r="M224">
        <v>0</v>
      </c>
      <c r="N224">
        <v>-2652780</v>
      </c>
      <c r="O224">
        <v>47596134</v>
      </c>
      <c r="P224">
        <v>0</v>
      </c>
      <c r="Q224">
        <v>47596134</v>
      </c>
      <c r="R224">
        <v>0</v>
      </c>
      <c r="S224">
        <v>0</v>
      </c>
      <c r="T224">
        <v>0</v>
      </c>
      <c r="U224">
        <v>0</v>
      </c>
      <c r="V224">
        <v>0</v>
      </c>
      <c r="W224">
        <v>0</v>
      </c>
      <c r="X224">
        <v>0</v>
      </c>
      <c r="Y224">
        <v>0</v>
      </c>
      <c r="Z224">
        <v>0</v>
      </c>
      <c r="AA224">
        <v>0</v>
      </c>
      <c r="AB224">
        <v>0</v>
      </c>
      <c r="AC224">
        <v>0</v>
      </c>
      <c r="AD224">
        <v>0</v>
      </c>
      <c r="AE224">
        <v>0</v>
      </c>
      <c r="AF224">
        <v>0</v>
      </c>
      <c r="AG224">
        <v>0</v>
      </c>
      <c r="AH224">
        <v>0</v>
      </c>
      <c r="AI224">
        <v>0</v>
      </c>
      <c r="AJ224">
        <v>0</v>
      </c>
      <c r="AK224">
        <v>0</v>
      </c>
      <c r="AL224">
        <v>0</v>
      </c>
      <c r="AM224">
        <v>0</v>
      </c>
      <c r="AN224">
        <v>0</v>
      </c>
      <c r="AO224">
        <v>0</v>
      </c>
    </row>
    <row r="225" spans="1:41" ht="12.75" x14ac:dyDescent="0.2">
      <c r="A225" s="468">
        <v>218</v>
      </c>
      <c r="B225" s="473" t="s">
        <v>317</v>
      </c>
      <c r="C225" s="403" t="s">
        <v>897</v>
      </c>
      <c r="D225" s="474" t="s">
        <v>898</v>
      </c>
      <c r="E225" s="480" t="s">
        <v>316</v>
      </c>
      <c r="F225">
        <v>56478777</v>
      </c>
      <c r="G225">
        <v>663169.5</v>
      </c>
      <c r="H225">
        <v>57141946.5</v>
      </c>
      <c r="I225">
        <v>-564788</v>
      </c>
      <c r="J225">
        <v>-66317</v>
      </c>
      <c r="K225">
        <v>-631105</v>
      </c>
      <c r="L225">
        <v>-1545998</v>
      </c>
      <c r="M225">
        <v>-22586</v>
      </c>
      <c r="N225">
        <v>-1568584</v>
      </c>
      <c r="O225">
        <v>54367991</v>
      </c>
      <c r="P225">
        <v>574266.5</v>
      </c>
      <c r="Q225">
        <v>54942257.5</v>
      </c>
      <c r="R225">
        <v>0</v>
      </c>
      <c r="S225">
        <v>0</v>
      </c>
      <c r="T225">
        <v>0</v>
      </c>
      <c r="U225">
        <v>1518</v>
      </c>
      <c r="V225">
        <v>602682</v>
      </c>
      <c r="W225">
        <v>0</v>
      </c>
      <c r="X225">
        <v>0</v>
      </c>
      <c r="Y225">
        <v>0</v>
      </c>
      <c r="Z225">
        <v>0</v>
      </c>
      <c r="AA225">
        <v>0</v>
      </c>
      <c r="AB225">
        <v>0</v>
      </c>
      <c r="AC225">
        <v>0</v>
      </c>
      <c r="AD225">
        <v>0</v>
      </c>
      <c r="AE225">
        <v>0</v>
      </c>
      <c r="AF225">
        <v>0</v>
      </c>
      <c r="AG225">
        <v>0</v>
      </c>
      <c r="AH225">
        <v>0</v>
      </c>
      <c r="AI225">
        <v>0</v>
      </c>
      <c r="AJ225">
        <v>0</v>
      </c>
      <c r="AK225">
        <v>0</v>
      </c>
      <c r="AL225">
        <v>0</v>
      </c>
      <c r="AM225">
        <v>0</v>
      </c>
      <c r="AN225">
        <v>0</v>
      </c>
      <c r="AO225">
        <v>0</v>
      </c>
    </row>
    <row r="226" spans="1:41" ht="12.75" x14ac:dyDescent="0.2">
      <c r="A226" s="468">
        <v>219</v>
      </c>
      <c r="B226" s="473" t="s">
        <v>319</v>
      </c>
      <c r="C226" s="403" t="s">
        <v>897</v>
      </c>
      <c r="D226" s="474" t="s">
        <v>900</v>
      </c>
      <c r="E226" s="480" t="s">
        <v>318</v>
      </c>
      <c r="F226">
        <v>28488278</v>
      </c>
      <c r="G226">
        <v>0</v>
      </c>
      <c r="H226">
        <v>28488278</v>
      </c>
      <c r="I226">
        <v>-120000</v>
      </c>
      <c r="J226">
        <v>0</v>
      </c>
      <c r="K226">
        <v>-120000</v>
      </c>
      <c r="L226">
        <v>-1338949</v>
      </c>
      <c r="M226">
        <v>0</v>
      </c>
      <c r="N226">
        <v>-1338949</v>
      </c>
      <c r="O226">
        <v>27029329</v>
      </c>
      <c r="P226">
        <v>0</v>
      </c>
      <c r="Q226">
        <v>27029329</v>
      </c>
      <c r="R226">
        <v>117335</v>
      </c>
      <c r="S226">
        <v>0</v>
      </c>
      <c r="T226">
        <v>117335</v>
      </c>
      <c r="U226">
        <v>0</v>
      </c>
      <c r="V226">
        <v>0</v>
      </c>
      <c r="W226">
        <v>0</v>
      </c>
      <c r="X226">
        <v>0</v>
      </c>
      <c r="Y226">
        <v>0</v>
      </c>
      <c r="Z226">
        <v>0</v>
      </c>
      <c r="AA226">
        <v>0</v>
      </c>
      <c r="AB226">
        <v>0</v>
      </c>
      <c r="AC226">
        <v>0</v>
      </c>
      <c r="AD226">
        <v>0</v>
      </c>
      <c r="AE226">
        <v>0</v>
      </c>
      <c r="AF226">
        <v>0</v>
      </c>
      <c r="AG226">
        <v>0</v>
      </c>
      <c r="AH226">
        <v>0</v>
      </c>
      <c r="AI226">
        <v>0</v>
      </c>
      <c r="AJ226">
        <v>0</v>
      </c>
      <c r="AK226">
        <v>0</v>
      </c>
      <c r="AL226">
        <v>0</v>
      </c>
      <c r="AM226">
        <v>0</v>
      </c>
      <c r="AN226">
        <v>0</v>
      </c>
      <c r="AO226">
        <v>0</v>
      </c>
    </row>
    <row r="227" spans="1:41" ht="12.75" x14ac:dyDescent="0.2">
      <c r="A227" s="468">
        <v>220</v>
      </c>
      <c r="B227" s="473" t="s">
        <v>321</v>
      </c>
      <c r="C227" s="403" t="s">
        <v>897</v>
      </c>
      <c r="D227" s="474" t="s">
        <v>898</v>
      </c>
      <c r="E227" s="480" t="s">
        <v>320</v>
      </c>
      <c r="F227">
        <v>51321288</v>
      </c>
      <c r="G227">
        <v>0</v>
      </c>
      <c r="H227">
        <v>51321288</v>
      </c>
      <c r="I227">
        <v>-268000</v>
      </c>
      <c r="J227">
        <v>0</v>
      </c>
      <c r="K227">
        <v>-268000</v>
      </c>
      <c r="L227">
        <v>-3800000</v>
      </c>
      <c r="M227">
        <v>0</v>
      </c>
      <c r="N227">
        <v>-3800000</v>
      </c>
      <c r="O227">
        <v>47253288</v>
      </c>
      <c r="P227">
        <v>0</v>
      </c>
      <c r="Q227">
        <v>47253288</v>
      </c>
      <c r="R227">
        <v>0</v>
      </c>
      <c r="S227">
        <v>0</v>
      </c>
      <c r="T227">
        <v>0</v>
      </c>
      <c r="U227">
        <v>0</v>
      </c>
      <c r="V227">
        <v>0</v>
      </c>
      <c r="W227">
        <v>0</v>
      </c>
      <c r="X227">
        <v>0</v>
      </c>
      <c r="Y227">
        <v>0</v>
      </c>
      <c r="Z227">
        <v>0</v>
      </c>
      <c r="AA227">
        <v>0</v>
      </c>
      <c r="AB227">
        <v>0</v>
      </c>
      <c r="AC227">
        <v>0</v>
      </c>
      <c r="AD227">
        <v>0</v>
      </c>
      <c r="AE227">
        <v>0</v>
      </c>
      <c r="AF227">
        <v>0</v>
      </c>
      <c r="AG227">
        <v>0</v>
      </c>
      <c r="AH227">
        <v>0</v>
      </c>
      <c r="AI227">
        <v>0</v>
      </c>
      <c r="AJ227">
        <v>0</v>
      </c>
      <c r="AK227">
        <v>0</v>
      </c>
      <c r="AL227">
        <v>0</v>
      </c>
      <c r="AM227">
        <v>0</v>
      </c>
      <c r="AN227">
        <v>0</v>
      </c>
      <c r="AO227">
        <v>0</v>
      </c>
    </row>
    <row r="228" spans="1:41" ht="12.75" x14ac:dyDescent="0.2">
      <c r="A228" s="468">
        <v>221</v>
      </c>
      <c r="B228" s="473" t="s">
        <v>322</v>
      </c>
      <c r="C228" s="403" t="s">
        <v>529</v>
      </c>
      <c r="D228" s="474" t="s">
        <v>900</v>
      </c>
      <c r="E228" s="480" t="s">
        <v>569</v>
      </c>
      <c r="F228">
        <v>11400435</v>
      </c>
      <c r="G228">
        <v>0</v>
      </c>
      <c r="H228">
        <v>11400435</v>
      </c>
      <c r="I228">
        <v>-85000</v>
      </c>
      <c r="J228">
        <v>0</v>
      </c>
      <c r="K228">
        <v>-85000</v>
      </c>
      <c r="L228">
        <v>-688752</v>
      </c>
      <c r="M228">
        <v>0</v>
      </c>
      <c r="N228">
        <v>-688752</v>
      </c>
      <c r="O228">
        <v>10626683</v>
      </c>
      <c r="P228">
        <v>0</v>
      </c>
      <c r="Q228">
        <v>10626683</v>
      </c>
      <c r="R228">
        <v>20477</v>
      </c>
      <c r="S228">
        <v>0</v>
      </c>
      <c r="T228">
        <v>20477</v>
      </c>
      <c r="U228">
        <v>0</v>
      </c>
      <c r="V228">
        <v>0</v>
      </c>
      <c r="W228">
        <v>0</v>
      </c>
      <c r="X228">
        <v>0</v>
      </c>
      <c r="Y228">
        <v>0</v>
      </c>
      <c r="Z228">
        <v>0</v>
      </c>
      <c r="AA228">
        <v>0</v>
      </c>
      <c r="AB228">
        <v>0</v>
      </c>
      <c r="AC228">
        <v>0</v>
      </c>
      <c r="AD228">
        <v>0</v>
      </c>
      <c r="AE228">
        <v>0</v>
      </c>
      <c r="AF228">
        <v>0</v>
      </c>
      <c r="AG228">
        <v>0</v>
      </c>
      <c r="AH228">
        <v>0</v>
      </c>
      <c r="AI228">
        <v>0</v>
      </c>
      <c r="AJ228">
        <v>0</v>
      </c>
      <c r="AK228">
        <v>0</v>
      </c>
      <c r="AL228">
        <v>0</v>
      </c>
      <c r="AM228">
        <v>0</v>
      </c>
      <c r="AN228">
        <v>0</v>
      </c>
      <c r="AO228">
        <v>0</v>
      </c>
    </row>
    <row r="229" spans="1:41" ht="12.75" x14ac:dyDescent="0.2">
      <c r="A229" s="468">
        <v>222</v>
      </c>
      <c r="B229" s="473" t="s">
        <v>324</v>
      </c>
      <c r="C229" s="403" t="s">
        <v>897</v>
      </c>
      <c r="D229" s="474" t="s">
        <v>905</v>
      </c>
      <c r="E229" s="480" t="s">
        <v>323</v>
      </c>
      <c r="F229">
        <v>17096985</v>
      </c>
      <c r="G229">
        <v>0</v>
      </c>
      <c r="H229">
        <v>17096985</v>
      </c>
      <c r="I229">
        <v>-70000</v>
      </c>
      <c r="J229">
        <v>0</v>
      </c>
      <c r="K229">
        <v>-70000</v>
      </c>
      <c r="L229">
        <v>-1020000</v>
      </c>
      <c r="M229">
        <v>0</v>
      </c>
      <c r="N229">
        <v>-1020000</v>
      </c>
      <c r="O229">
        <v>16006985</v>
      </c>
      <c r="P229">
        <v>0</v>
      </c>
      <c r="Q229">
        <v>16006985</v>
      </c>
      <c r="R229">
        <v>49000</v>
      </c>
      <c r="S229">
        <v>0</v>
      </c>
      <c r="T229">
        <v>49000</v>
      </c>
      <c r="U229">
        <v>0</v>
      </c>
      <c r="V229">
        <v>0</v>
      </c>
      <c r="W229">
        <v>0</v>
      </c>
      <c r="X229">
        <v>0</v>
      </c>
      <c r="Y229">
        <v>0</v>
      </c>
      <c r="Z229">
        <v>0</v>
      </c>
      <c r="AA229">
        <v>0</v>
      </c>
      <c r="AB229">
        <v>0</v>
      </c>
      <c r="AC229">
        <v>0</v>
      </c>
      <c r="AD229">
        <v>0</v>
      </c>
      <c r="AE229">
        <v>0</v>
      </c>
      <c r="AF229">
        <v>0</v>
      </c>
      <c r="AG229">
        <v>0</v>
      </c>
      <c r="AH229">
        <v>0</v>
      </c>
      <c r="AI229">
        <v>0</v>
      </c>
      <c r="AJ229">
        <v>0</v>
      </c>
      <c r="AK229">
        <v>0</v>
      </c>
      <c r="AL229">
        <v>0</v>
      </c>
      <c r="AM229">
        <v>0</v>
      </c>
      <c r="AN229">
        <v>0</v>
      </c>
      <c r="AO229">
        <v>0</v>
      </c>
    </row>
    <row r="230" spans="1:41" ht="12.75" x14ac:dyDescent="0.2">
      <c r="A230" s="468">
        <v>223</v>
      </c>
      <c r="B230" s="473" t="s">
        <v>326</v>
      </c>
      <c r="C230" s="403" t="s">
        <v>904</v>
      </c>
      <c r="D230" s="474" t="s">
        <v>899</v>
      </c>
      <c r="E230" s="480" t="s">
        <v>325</v>
      </c>
      <c r="F230">
        <v>103321400</v>
      </c>
      <c r="G230">
        <v>0</v>
      </c>
      <c r="H230">
        <v>103321400</v>
      </c>
      <c r="I230">
        <v>-2500000</v>
      </c>
      <c r="J230">
        <v>0</v>
      </c>
      <c r="K230">
        <v>-2500000</v>
      </c>
      <c r="L230">
        <v>-6586000</v>
      </c>
      <c r="M230">
        <v>0</v>
      </c>
      <c r="N230">
        <v>-6586000</v>
      </c>
      <c r="O230">
        <v>94235400</v>
      </c>
      <c r="P230">
        <v>0</v>
      </c>
      <c r="Q230">
        <v>94235400</v>
      </c>
      <c r="R230">
        <v>0</v>
      </c>
      <c r="S230">
        <v>0</v>
      </c>
      <c r="T230">
        <v>0</v>
      </c>
      <c r="U230">
        <v>0</v>
      </c>
      <c r="V230">
        <v>0</v>
      </c>
      <c r="W230">
        <v>0</v>
      </c>
      <c r="X230">
        <v>0</v>
      </c>
      <c r="Y230">
        <v>0</v>
      </c>
      <c r="Z230">
        <v>0</v>
      </c>
      <c r="AA230">
        <v>0</v>
      </c>
      <c r="AB230">
        <v>0</v>
      </c>
      <c r="AC230">
        <v>0</v>
      </c>
      <c r="AD230">
        <v>0</v>
      </c>
      <c r="AE230">
        <v>0</v>
      </c>
      <c r="AF230">
        <v>0</v>
      </c>
      <c r="AG230">
        <v>0</v>
      </c>
      <c r="AH230">
        <v>0</v>
      </c>
      <c r="AI230">
        <v>0</v>
      </c>
      <c r="AJ230">
        <v>0</v>
      </c>
      <c r="AK230">
        <v>0</v>
      </c>
      <c r="AL230">
        <v>0</v>
      </c>
      <c r="AM230">
        <v>0</v>
      </c>
      <c r="AN230">
        <v>0</v>
      </c>
      <c r="AO230">
        <v>0</v>
      </c>
    </row>
    <row r="231" spans="1:41" ht="12.75" x14ac:dyDescent="0.2">
      <c r="A231" s="468">
        <v>224</v>
      </c>
      <c r="B231" s="473" t="s">
        <v>328</v>
      </c>
      <c r="C231" s="403" t="s">
        <v>904</v>
      </c>
      <c r="D231" s="474" t="s">
        <v>907</v>
      </c>
      <c r="E231" s="480" t="s">
        <v>327</v>
      </c>
      <c r="F231">
        <v>105080719</v>
      </c>
      <c r="G231">
        <v>0</v>
      </c>
      <c r="H231">
        <v>105080719</v>
      </c>
      <c r="I231">
        <v>-2000000</v>
      </c>
      <c r="J231">
        <v>0</v>
      </c>
      <c r="K231">
        <v>-2000000</v>
      </c>
      <c r="L231">
        <v>-636362</v>
      </c>
      <c r="M231">
        <v>0</v>
      </c>
      <c r="N231">
        <v>-636362</v>
      </c>
      <c r="O231">
        <v>102444357</v>
      </c>
      <c r="P231">
        <v>0</v>
      </c>
      <c r="Q231">
        <v>102444357</v>
      </c>
      <c r="R231">
        <v>0</v>
      </c>
      <c r="S231">
        <v>0</v>
      </c>
      <c r="T231">
        <v>0</v>
      </c>
      <c r="U231">
        <v>0</v>
      </c>
      <c r="V231">
        <v>0</v>
      </c>
      <c r="W231">
        <v>0</v>
      </c>
      <c r="X231">
        <v>0</v>
      </c>
      <c r="Y231">
        <v>0</v>
      </c>
      <c r="Z231">
        <v>0</v>
      </c>
      <c r="AA231">
        <v>0</v>
      </c>
      <c r="AB231">
        <v>0</v>
      </c>
      <c r="AC231">
        <v>0</v>
      </c>
      <c r="AD231">
        <v>0</v>
      </c>
      <c r="AE231">
        <v>0</v>
      </c>
      <c r="AF231">
        <v>0</v>
      </c>
      <c r="AG231">
        <v>0</v>
      </c>
      <c r="AH231">
        <v>0</v>
      </c>
      <c r="AI231">
        <v>0</v>
      </c>
      <c r="AJ231">
        <v>0</v>
      </c>
      <c r="AK231">
        <v>0</v>
      </c>
      <c r="AL231">
        <v>0</v>
      </c>
      <c r="AM231">
        <v>0</v>
      </c>
      <c r="AN231">
        <v>0</v>
      </c>
      <c r="AO231">
        <v>0</v>
      </c>
    </row>
    <row r="232" spans="1:41" ht="12.75" x14ac:dyDescent="0.2">
      <c r="A232" s="468">
        <v>225</v>
      </c>
      <c r="B232" s="473" t="s">
        <v>330</v>
      </c>
      <c r="C232" s="403" t="s">
        <v>897</v>
      </c>
      <c r="D232" s="474" t="s">
        <v>905</v>
      </c>
      <c r="E232" s="480" t="s">
        <v>329</v>
      </c>
      <c r="F232">
        <v>36363529</v>
      </c>
      <c r="G232">
        <v>0</v>
      </c>
      <c r="H232">
        <v>36363529</v>
      </c>
      <c r="I232">
        <v>-350000</v>
      </c>
      <c r="J232">
        <v>0</v>
      </c>
      <c r="K232">
        <v>-350000</v>
      </c>
      <c r="L232">
        <v>-3500000</v>
      </c>
      <c r="M232">
        <v>0</v>
      </c>
      <c r="N232">
        <v>-3500000</v>
      </c>
      <c r="O232">
        <v>32513529</v>
      </c>
      <c r="P232">
        <v>0</v>
      </c>
      <c r="Q232">
        <v>32513529</v>
      </c>
      <c r="R232">
        <v>0</v>
      </c>
      <c r="S232">
        <v>0</v>
      </c>
      <c r="T232">
        <v>0</v>
      </c>
      <c r="U232">
        <v>0</v>
      </c>
      <c r="V232">
        <v>0</v>
      </c>
      <c r="W232">
        <v>0</v>
      </c>
      <c r="X232">
        <v>0</v>
      </c>
      <c r="Y232">
        <v>0</v>
      </c>
      <c r="Z232">
        <v>0</v>
      </c>
      <c r="AA232">
        <v>0</v>
      </c>
      <c r="AB232">
        <v>0</v>
      </c>
      <c r="AC232">
        <v>0</v>
      </c>
      <c r="AD232">
        <v>0</v>
      </c>
      <c r="AE232">
        <v>0</v>
      </c>
      <c r="AF232">
        <v>0</v>
      </c>
      <c r="AG232">
        <v>0</v>
      </c>
      <c r="AH232">
        <v>0</v>
      </c>
      <c r="AI232">
        <v>0</v>
      </c>
      <c r="AJ232">
        <v>0</v>
      </c>
      <c r="AK232">
        <v>0</v>
      </c>
      <c r="AL232">
        <v>0</v>
      </c>
      <c r="AM232">
        <v>0</v>
      </c>
      <c r="AN232">
        <v>0</v>
      </c>
      <c r="AO232">
        <v>0</v>
      </c>
    </row>
    <row r="233" spans="1:41" ht="12.75" x14ac:dyDescent="0.2">
      <c r="A233" s="468">
        <v>226</v>
      </c>
      <c r="B233" s="473" t="s">
        <v>332</v>
      </c>
      <c r="C233" s="403" t="s">
        <v>897</v>
      </c>
      <c r="D233" s="474" t="s">
        <v>906</v>
      </c>
      <c r="E233" s="480" t="s">
        <v>331</v>
      </c>
      <c r="F233">
        <v>40265821</v>
      </c>
      <c r="G233">
        <v>17242</v>
      </c>
      <c r="H233">
        <v>40283063</v>
      </c>
      <c r="I233">
        <v>-201418</v>
      </c>
      <c r="J233">
        <v>0</v>
      </c>
      <c r="K233">
        <v>-201418</v>
      </c>
      <c r="L233">
        <v>-990456</v>
      </c>
      <c r="M233">
        <v>0</v>
      </c>
      <c r="N233">
        <v>-990456</v>
      </c>
      <c r="O233">
        <v>39073947</v>
      </c>
      <c r="P233">
        <v>17242</v>
      </c>
      <c r="Q233">
        <v>39091189</v>
      </c>
      <c r="R233">
        <v>208290</v>
      </c>
      <c r="S233">
        <v>0</v>
      </c>
      <c r="T233">
        <v>208290</v>
      </c>
      <c r="U233">
        <v>0</v>
      </c>
      <c r="V233">
        <v>20741</v>
      </c>
      <c r="W233">
        <v>0</v>
      </c>
      <c r="X233">
        <v>0</v>
      </c>
      <c r="Y233">
        <v>0</v>
      </c>
      <c r="Z233">
        <v>0</v>
      </c>
      <c r="AA233">
        <v>0</v>
      </c>
      <c r="AB233">
        <v>0</v>
      </c>
      <c r="AC233">
        <v>0</v>
      </c>
      <c r="AD233">
        <v>0</v>
      </c>
      <c r="AE233">
        <v>0</v>
      </c>
      <c r="AF233">
        <v>0</v>
      </c>
      <c r="AG233">
        <v>0</v>
      </c>
      <c r="AH233">
        <v>0</v>
      </c>
      <c r="AI233">
        <v>0</v>
      </c>
      <c r="AJ233">
        <v>0</v>
      </c>
      <c r="AK233">
        <v>0</v>
      </c>
      <c r="AL233">
        <v>0</v>
      </c>
      <c r="AM233">
        <v>0</v>
      </c>
      <c r="AN233">
        <v>0</v>
      </c>
      <c r="AO233">
        <v>0</v>
      </c>
    </row>
    <row r="234" spans="1:41" ht="12.75" x14ac:dyDescent="0.2">
      <c r="A234" s="468">
        <v>227</v>
      </c>
      <c r="B234" s="473" t="s">
        <v>334</v>
      </c>
      <c r="C234" s="403" t="s">
        <v>904</v>
      </c>
      <c r="D234" s="474" t="s">
        <v>899</v>
      </c>
      <c r="E234" s="480" t="s">
        <v>333</v>
      </c>
      <c r="F234">
        <v>71437720</v>
      </c>
      <c r="G234">
        <v>0</v>
      </c>
      <c r="H234">
        <v>71437720</v>
      </c>
      <c r="I234">
        <v>-1491000</v>
      </c>
      <c r="J234">
        <v>0</v>
      </c>
      <c r="K234">
        <v>-1491000</v>
      </c>
      <c r="L234">
        <v>-4209000</v>
      </c>
      <c r="M234">
        <v>0</v>
      </c>
      <c r="N234">
        <v>-4209000</v>
      </c>
      <c r="O234">
        <v>65737720</v>
      </c>
      <c r="P234">
        <v>0</v>
      </c>
      <c r="Q234">
        <v>65737720</v>
      </c>
      <c r="R234">
        <v>0</v>
      </c>
      <c r="S234">
        <v>0</v>
      </c>
      <c r="T234">
        <v>0</v>
      </c>
      <c r="U234">
        <v>0</v>
      </c>
      <c r="V234">
        <v>0</v>
      </c>
      <c r="W234">
        <v>0</v>
      </c>
      <c r="X234">
        <v>0</v>
      </c>
      <c r="Y234">
        <v>0</v>
      </c>
      <c r="Z234">
        <v>0</v>
      </c>
      <c r="AA234">
        <v>0</v>
      </c>
      <c r="AB234">
        <v>0</v>
      </c>
      <c r="AC234">
        <v>0</v>
      </c>
      <c r="AD234">
        <v>0</v>
      </c>
      <c r="AE234">
        <v>0</v>
      </c>
      <c r="AF234">
        <v>0</v>
      </c>
      <c r="AG234">
        <v>0</v>
      </c>
      <c r="AH234">
        <v>0</v>
      </c>
      <c r="AI234">
        <v>0</v>
      </c>
      <c r="AJ234">
        <v>0</v>
      </c>
      <c r="AK234">
        <v>0</v>
      </c>
      <c r="AL234">
        <v>0</v>
      </c>
      <c r="AM234">
        <v>0</v>
      </c>
      <c r="AN234">
        <v>0</v>
      </c>
      <c r="AO234">
        <v>0</v>
      </c>
    </row>
    <row r="235" spans="1:41" ht="12.75" x14ac:dyDescent="0.2">
      <c r="A235" s="468">
        <v>228</v>
      </c>
      <c r="B235" s="473" t="s">
        <v>336</v>
      </c>
      <c r="C235" s="403" t="s">
        <v>897</v>
      </c>
      <c r="D235" s="474" t="s">
        <v>905</v>
      </c>
      <c r="E235" s="480" t="s">
        <v>335</v>
      </c>
      <c r="F235">
        <v>42383664</v>
      </c>
      <c r="G235">
        <v>0</v>
      </c>
      <c r="H235">
        <v>42383664</v>
      </c>
      <c r="I235">
        <v>-636328</v>
      </c>
      <c r="J235">
        <v>0</v>
      </c>
      <c r="K235">
        <v>-636328</v>
      </c>
      <c r="L235">
        <v>-4733203</v>
      </c>
      <c r="M235">
        <v>0</v>
      </c>
      <c r="N235">
        <v>-4733203</v>
      </c>
      <c r="O235">
        <v>37014133</v>
      </c>
      <c r="P235">
        <v>0</v>
      </c>
      <c r="Q235">
        <v>37014133</v>
      </c>
      <c r="R235">
        <v>7862212</v>
      </c>
      <c r="S235">
        <v>0</v>
      </c>
      <c r="T235">
        <v>7862212</v>
      </c>
      <c r="U235">
        <v>0</v>
      </c>
      <c r="V235">
        <v>0</v>
      </c>
      <c r="W235">
        <v>0</v>
      </c>
      <c r="X235">
        <v>0</v>
      </c>
      <c r="Y235">
        <v>0</v>
      </c>
      <c r="Z235">
        <v>0</v>
      </c>
      <c r="AA235">
        <v>0</v>
      </c>
      <c r="AB235">
        <v>0</v>
      </c>
      <c r="AC235">
        <v>0</v>
      </c>
      <c r="AD235">
        <v>0</v>
      </c>
      <c r="AE235">
        <v>0</v>
      </c>
      <c r="AF235">
        <v>0</v>
      </c>
      <c r="AG235">
        <v>0</v>
      </c>
      <c r="AH235">
        <v>0</v>
      </c>
      <c r="AI235">
        <v>0</v>
      </c>
      <c r="AJ235">
        <v>0</v>
      </c>
      <c r="AK235">
        <v>0</v>
      </c>
      <c r="AL235">
        <v>0</v>
      </c>
      <c r="AM235">
        <v>0</v>
      </c>
      <c r="AN235">
        <v>0</v>
      </c>
      <c r="AO235">
        <v>0</v>
      </c>
    </row>
    <row r="236" spans="1:41" ht="12.75" x14ac:dyDescent="0.2">
      <c r="A236" s="468">
        <v>229</v>
      </c>
      <c r="B236" s="473" t="s">
        <v>338</v>
      </c>
      <c r="C236" s="403" t="s">
        <v>897</v>
      </c>
      <c r="D236" s="474" t="s">
        <v>898</v>
      </c>
      <c r="E236" s="480" t="s">
        <v>337</v>
      </c>
      <c r="F236">
        <v>35695138</v>
      </c>
      <c r="G236">
        <v>0</v>
      </c>
      <c r="H236">
        <v>35695138</v>
      </c>
      <c r="I236">
        <v>-100000</v>
      </c>
      <c r="J236">
        <v>0</v>
      </c>
      <c r="K236">
        <v>-100000</v>
      </c>
      <c r="L236">
        <v>-1986000</v>
      </c>
      <c r="M236">
        <v>0</v>
      </c>
      <c r="N236">
        <v>-1986000</v>
      </c>
      <c r="O236">
        <v>33609138</v>
      </c>
      <c r="P236">
        <v>0</v>
      </c>
      <c r="Q236">
        <v>33609138</v>
      </c>
      <c r="R236">
        <v>0</v>
      </c>
      <c r="S236">
        <v>0</v>
      </c>
      <c r="T236">
        <v>0</v>
      </c>
      <c r="U236">
        <v>0</v>
      </c>
      <c r="V236">
        <v>0</v>
      </c>
      <c r="W236">
        <v>0</v>
      </c>
      <c r="X236">
        <v>0</v>
      </c>
      <c r="Y236">
        <v>0</v>
      </c>
      <c r="Z236">
        <v>0</v>
      </c>
      <c r="AA236">
        <v>0</v>
      </c>
      <c r="AB236">
        <v>0</v>
      </c>
      <c r="AC236">
        <v>0</v>
      </c>
      <c r="AD236">
        <v>0</v>
      </c>
      <c r="AE236">
        <v>0</v>
      </c>
      <c r="AF236">
        <v>0</v>
      </c>
      <c r="AG236">
        <v>0</v>
      </c>
      <c r="AH236">
        <v>0</v>
      </c>
      <c r="AI236">
        <v>0</v>
      </c>
      <c r="AJ236">
        <v>0</v>
      </c>
      <c r="AK236">
        <v>0</v>
      </c>
      <c r="AL236">
        <v>0</v>
      </c>
      <c r="AM236">
        <v>0</v>
      </c>
      <c r="AN236">
        <v>0</v>
      </c>
      <c r="AO236">
        <v>0</v>
      </c>
    </row>
    <row r="237" spans="1:41" ht="12.75" x14ac:dyDescent="0.2">
      <c r="A237" s="468">
        <v>230</v>
      </c>
      <c r="B237" s="473" t="s">
        <v>340</v>
      </c>
      <c r="C237" s="403" t="s">
        <v>904</v>
      </c>
      <c r="D237" s="474" t="s">
        <v>905</v>
      </c>
      <c r="E237" s="480" t="s">
        <v>339</v>
      </c>
      <c r="F237">
        <v>221128865</v>
      </c>
      <c r="G237">
        <v>3577602</v>
      </c>
      <c r="H237">
        <v>224706467</v>
      </c>
      <c r="I237">
        <v>-2927300</v>
      </c>
      <c r="J237">
        <v>-30153</v>
      </c>
      <c r="K237">
        <v>-2957453</v>
      </c>
      <c r="L237">
        <v>-9736635</v>
      </c>
      <c r="M237">
        <v>-53165</v>
      </c>
      <c r="N237">
        <v>-9789800</v>
      </c>
      <c r="O237">
        <v>208464930</v>
      </c>
      <c r="P237">
        <v>3494284</v>
      </c>
      <c r="Q237">
        <v>211959214</v>
      </c>
      <c r="R237">
        <v>1043840</v>
      </c>
      <c r="S237">
        <v>0</v>
      </c>
      <c r="T237">
        <v>1043840</v>
      </c>
      <c r="U237">
        <v>-291051</v>
      </c>
      <c r="V237">
        <v>3313264</v>
      </c>
      <c r="W237">
        <v>904151</v>
      </c>
      <c r="X237">
        <v>904151</v>
      </c>
      <c r="Y237">
        <v>0</v>
      </c>
      <c r="Z237">
        <v>0</v>
      </c>
      <c r="AA237">
        <v>0</v>
      </c>
      <c r="AB237">
        <v>0</v>
      </c>
      <c r="AC237">
        <v>57198</v>
      </c>
      <c r="AD237">
        <v>57198</v>
      </c>
      <c r="AE237">
        <v>0</v>
      </c>
      <c r="AF237">
        <v>0</v>
      </c>
      <c r="AG237">
        <v>0</v>
      </c>
      <c r="AH237">
        <v>0</v>
      </c>
      <c r="AI237">
        <v>0</v>
      </c>
      <c r="AJ237">
        <v>0</v>
      </c>
      <c r="AK237">
        <v>0</v>
      </c>
      <c r="AL237">
        <v>0</v>
      </c>
      <c r="AM237">
        <v>0</v>
      </c>
      <c r="AN237">
        <v>57198</v>
      </c>
      <c r="AO237">
        <v>57198</v>
      </c>
    </row>
    <row r="238" spans="1:41" ht="12.75" x14ac:dyDescent="0.2">
      <c r="A238" s="468">
        <v>231</v>
      </c>
      <c r="B238" s="473" t="s">
        <v>342</v>
      </c>
      <c r="C238" s="403" t="s">
        <v>897</v>
      </c>
      <c r="D238" s="474" t="s">
        <v>898</v>
      </c>
      <c r="E238" s="480" t="s">
        <v>341</v>
      </c>
      <c r="F238">
        <v>31361613</v>
      </c>
      <c r="G238">
        <v>0</v>
      </c>
      <c r="H238">
        <v>31361613</v>
      </c>
      <c r="I238">
        <v>-324748</v>
      </c>
      <c r="J238">
        <v>0</v>
      </c>
      <c r="K238">
        <v>-324748</v>
      </c>
      <c r="L238">
        <v>-1559214</v>
      </c>
      <c r="M238">
        <v>0</v>
      </c>
      <c r="N238">
        <v>-1559214</v>
      </c>
      <c r="O238">
        <v>29477651</v>
      </c>
      <c r="P238">
        <v>0</v>
      </c>
      <c r="Q238">
        <v>29477651</v>
      </c>
      <c r="R238">
        <v>0</v>
      </c>
      <c r="S238">
        <v>0</v>
      </c>
      <c r="T238">
        <v>0</v>
      </c>
      <c r="U238">
        <v>0</v>
      </c>
      <c r="V238">
        <v>0</v>
      </c>
      <c r="W238">
        <v>0</v>
      </c>
      <c r="X238">
        <v>0</v>
      </c>
      <c r="Y238">
        <v>0</v>
      </c>
      <c r="Z238">
        <v>0</v>
      </c>
      <c r="AA238">
        <v>0</v>
      </c>
      <c r="AB238">
        <v>0</v>
      </c>
      <c r="AC238">
        <v>0</v>
      </c>
      <c r="AD238">
        <v>0</v>
      </c>
      <c r="AE238">
        <v>0</v>
      </c>
      <c r="AF238">
        <v>0</v>
      </c>
      <c r="AG238">
        <v>0</v>
      </c>
      <c r="AH238">
        <v>0</v>
      </c>
      <c r="AI238">
        <v>0</v>
      </c>
      <c r="AJ238">
        <v>0</v>
      </c>
      <c r="AK238">
        <v>0</v>
      </c>
      <c r="AL238">
        <v>0</v>
      </c>
      <c r="AM238">
        <v>0</v>
      </c>
      <c r="AN238">
        <v>0</v>
      </c>
      <c r="AO238">
        <v>0</v>
      </c>
    </row>
    <row r="239" spans="1:41" ht="12.75" x14ac:dyDescent="0.2">
      <c r="A239" s="468">
        <v>232</v>
      </c>
      <c r="B239" s="473" t="s">
        <v>344</v>
      </c>
      <c r="C239" s="403" t="s">
        <v>529</v>
      </c>
      <c r="D239" s="474" t="s">
        <v>907</v>
      </c>
      <c r="E239" s="480" t="s">
        <v>343</v>
      </c>
      <c r="F239">
        <v>84497859</v>
      </c>
      <c r="G239">
        <v>0</v>
      </c>
      <c r="H239">
        <v>84497859</v>
      </c>
      <c r="I239">
        <v>-844979</v>
      </c>
      <c r="J239">
        <v>0</v>
      </c>
      <c r="K239">
        <v>-844979</v>
      </c>
      <c r="L239">
        <v>-2304183</v>
      </c>
      <c r="M239">
        <v>0</v>
      </c>
      <c r="N239">
        <v>-2304183</v>
      </c>
      <c r="O239">
        <v>81348697</v>
      </c>
      <c r="P239">
        <v>0</v>
      </c>
      <c r="Q239">
        <v>81348697</v>
      </c>
      <c r="R239">
        <v>467024</v>
      </c>
      <c r="S239">
        <v>0</v>
      </c>
      <c r="T239">
        <v>467024</v>
      </c>
      <c r="U239">
        <v>0</v>
      </c>
      <c r="V239">
        <v>0</v>
      </c>
      <c r="W239">
        <v>0</v>
      </c>
      <c r="X239">
        <v>0</v>
      </c>
      <c r="Y239">
        <v>0</v>
      </c>
      <c r="Z239">
        <v>0</v>
      </c>
      <c r="AA239">
        <v>0</v>
      </c>
      <c r="AB239">
        <v>0</v>
      </c>
      <c r="AC239">
        <v>0</v>
      </c>
      <c r="AD239">
        <v>0</v>
      </c>
      <c r="AE239">
        <v>0</v>
      </c>
      <c r="AF239">
        <v>0</v>
      </c>
      <c r="AG239">
        <v>0</v>
      </c>
      <c r="AH239">
        <v>0</v>
      </c>
      <c r="AI239">
        <v>0</v>
      </c>
      <c r="AJ239">
        <v>0</v>
      </c>
      <c r="AK239">
        <v>0</v>
      </c>
      <c r="AL239">
        <v>0</v>
      </c>
      <c r="AM239">
        <v>0</v>
      </c>
      <c r="AN239">
        <v>0</v>
      </c>
      <c r="AO239">
        <v>0</v>
      </c>
    </row>
    <row r="240" spans="1:41" ht="12.75" x14ac:dyDescent="0.2">
      <c r="A240" s="468">
        <v>233</v>
      </c>
      <c r="B240" s="473" t="s">
        <v>345</v>
      </c>
      <c r="C240" s="403" t="s">
        <v>529</v>
      </c>
      <c r="D240" s="474" t="s">
        <v>898</v>
      </c>
      <c r="E240" s="480" t="s">
        <v>536</v>
      </c>
      <c r="F240">
        <v>107267164</v>
      </c>
      <c r="G240">
        <v>0</v>
      </c>
      <c r="H240">
        <v>107267164</v>
      </c>
      <c r="I240">
        <v>-2145343</v>
      </c>
      <c r="J240">
        <v>0</v>
      </c>
      <c r="K240">
        <v>-2145343</v>
      </c>
      <c r="L240">
        <v>-2438639</v>
      </c>
      <c r="M240">
        <v>0</v>
      </c>
      <c r="N240">
        <v>-2438639</v>
      </c>
      <c r="O240">
        <v>102683182</v>
      </c>
      <c r="P240">
        <v>0</v>
      </c>
      <c r="Q240">
        <v>102683182</v>
      </c>
      <c r="R240">
        <v>0</v>
      </c>
      <c r="S240">
        <v>0</v>
      </c>
      <c r="T240">
        <v>0</v>
      </c>
      <c r="U240">
        <v>0</v>
      </c>
      <c r="V240">
        <v>0</v>
      </c>
      <c r="W240">
        <v>0</v>
      </c>
      <c r="X240">
        <v>0</v>
      </c>
      <c r="Y240">
        <v>0</v>
      </c>
      <c r="Z240">
        <v>0</v>
      </c>
      <c r="AA240">
        <v>0</v>
      </c>
      <c r="AB240">
        <v>0</v>
      </c>
      <c r="AC240">
        <v>0</v>
      </c>
      <c r="AD240">
        <v>0</v>
      </c>
      <c r="AE240">
        <v>0</v>
      </c>
      <c r="AF240">
        <v>0</v>
      </c>
      <c r="AG240">
        <v>0</v>
      </c>
      <c r="AH240">
        <v>0</v>
      </c>
      <c r="AI240">
        <v>0</v>
      </c>
      <c r="AJ240">
        <v>0</v>
      </c>
      <c r="AK240">
        <v>0</v>
      </c>
      <c r="AL240">
        <v>0</v>
      </c>
      <c r="AM240">
        <v>0</v>
      </c>
      <c r="AN240">
        <v>0</v>
      </c>
      <c r="AO240">
        <v>0</v>
      </c>
    </row>
    <row r="241" spans="1:41" ht="12.75" x14ac:dyDescent="0.2">
      <c r="A241" s="468">
        <v>234</v>
      </c>
      <c r="B241" s="473" t="s">
        <v>347</v>
      </c>
      <c r="C241" s="403" t="s">
        <v>904</v>
      </c>
      <c r="D241" s="474" t="s">
        <v>907</v>
      </c>
      <c r="E241" s="480" t="s">
        <v>346</v>
      </c>
      <c r="F241">
        <v>121000899</v>
      </c>
      <c r="G241">
        <v>0</v>
      </c>
      <c r="H241">
        <v>121000899</v>
      </c>
      <c r="I241">
        <v>-728343</v>
      </c>
      <c r="J241">
        <v>0</v>
      </c>
      <c r="K241">
        <v>-728343</v>
      </c>
      <c r="L241">
        <v>-6047404</v>
      </c>
      <c r="M241">
        <v>0</v>
      </c>
      <c r="N241">
        <v>-6047404</v>
      </c>
      <c r="O241">
        <v>114225152</v>
      </c>
      <c r="P241">
        <v>0</v>
      </c>
      <c r="Q241">
        <v>114225152</v>
      </c>
      <c r="R241">
        <v>0</v>
      </c>
      <c r="S241">
        <v>0</v>
      </c>
      <c r="T241">
        <v>0</v>
      </c>
      <c r="U241">
        <v>0</v>
      </c>
      <c r="V241">
        <v>0</v>
      </c>
      <c r="W241">
        <v>0</v>
      </c>
      <c r="X241">
        <v>0</v>
      </c>
      <c r="Y241">
        <v>0</v>
      </c>
      <c r="Z241">
        <v>0</v>
      </c>
      <c r="AA241">
        <v>0</v>
      </c>
      <c r="AB241">
        <v>0</v>
      </c>
      <c r="AC241">
        <v>0</v>
      </c>
      <c r="AD241">
        <v>0</v>
      </c>
      <c r="AE241">
        <v>0</v>
      </c>
      <c r="AF241">
        <v>0</v>
      </c>
      <c r="AG241">
        <v>0</v>
      </c>
      <c r="AH241">
        <v>0</v>
      </c>
      <c r="AI241">
        <v>0</v>
      </c>
      <c r="AJ241">
        <v>0</v>
      </c>
      <c r="AK241">
        <v>0</v>
      </c>
      <c r="AL241">
        <v>0</v>
      </c>
      <c r="AM241">
        <v>0</v>
      </c>
      <c r="AN241">
        <v>0</v>
      </c>
      <c r="AO241">
        <v>0</v>
      </c>
    </row>
    <row r="242" spans="1:41" ht="12.75" x14ac:dyDescent="0.2">
      <c r="A242" s="468">
        <v>235</v>
      </c>
      <c r="B242" s="473" t="s">
        <v>349</v>
      </c>
      <c r="C242" s="403" t="s">
        <v>897</v>
      </c>
      <c r="D242" s="474" t="s">
        <v>898</v>
      </c>
      <c r="E242" s="480" t="s">
        <v>348</v>
      </c>
      <c r="F242">
        <v>31859074</v>
      </c>
      <c r="G242">
        <v>0</v>
      </c>
      <c r="H242">
        <v>31859074</v>
      </c>
      <c r="I242">
        <v>-319127</v>
      </c>
      <c r="J242">
        <v>0</v>
      </c>
      <c r="K242">
        <v>-319127</v>
      </c>
      <c r="L242">
        <v>-749173</v>
      </c>
      <c r="M242">
        <v>0</v>
      </c>
      <c r="N242">
        <v>-749173</v>
      </c>
      <c r="O242">
        <v>30790774</v>
      </c>
      <c r="P242">
        <v>0</v>
      </c>
      <c r="Q242">
        <v>30790774</v>
      </c>
      <c r="R242">
        <v>0</v>
      </c>
      <c r="S242">
        <v>0</v>
      </c>
      <c r="T242">
        <v>0</v>
      </c>
      <c r="U242">
        <v>0</v>
      </c>
      <c r="V242">
        <v>0</v>
      </c>
      <c r="W242">
        <v>0</v>
      </c>
      <c r="X242">
        <v>0</v>
      </c>
      <c r="Y242">
        <v>0</v>
      </c>
      <c r="Z242">
        <v>0</v>
      </c>
      <c r="AA242">
        <v>0</v>
      </c>
      <c r="AB242">
        <v>0</v>
      </c>
      <c r="AC242">
        <v>0</v>
      </c>
      <c r="AD242">
        <v>0</v>
      </c>
      <c r="AE242">
        <v>0</v>
      </c>
      <c r="AF242">
        <v>0</v>
      </c>
      <c r="AG242">
        <v>0</v>
      </c>
      <c r="AH242">
        <v>0</v>
      </c>
      <c r="AI242">
        <v>0</v>
      </c>
      <c r="AJ242">
        <v>0</v>
      </c>
      <c r="AK242">
        <v>0</v>
      </c>
      <c r="AL242">
        <v>0</v>
      </c>
      <c r="AM242">
        <v>0</v>
      </c>
      <c r="AN242">
        <v>0</v>
      </c>
      <c r="AO242">
        <v>0</v>
      </c>
    </row>
    <row r="243" spans="1:41" ht="12.75" x14ac:dyDescent="0.2">
      <c r="A243" s="468">
        <v>236</v>
      </c>
      <c r="B243" s="473" t="s">
        <v>351</v>
      </c>
      <c r="C243" s="403" t="s">
        <v>897</v>
      </c>
      <c r="D243" s="474" t="s">
        <v>901</v>
      </c>
      <c r="E243" s="480" t="s">
        <v>350</v>
      </c>
      <c r="F243">
        <v>70798438</v>
      </c>
      <c r="G243">
        <v>701750</v>
      </c>
      <c r="H243">
        <v>71500188</v>
      </c>
      <c r="I243">
        <v>-30000</v>
      </c>
      <c r="J243">
        <v>0</v>
      </c>
      <c r="K243">
        <v>-30000</v>
      </c>
      <c r="L243">
        <v>-1250000</v>
      </c>
      <c r="M243">
        <v>0</v>
      </c>
      <c r="N243">
        <v>-1250000</v>
      </c>
      <c r="O243">
        <v>69518438</v>
      </c>
      <c r="P243">
        <v>701750</v>
      </c>
      <c r="Q243">
        <v>70220188</v>
      </c>
      <c r="R243">
        <v>877024</v>
      </c>
      <c r="S243">
        <v>0</v>
      </c>
      <c r="T243">
        <v>877024</v>
      </c>
      <c r="U243">
        <v>0</v>
      </c>
      <c r="V243">
        <v>0</v>
      </c>
      <c r="W243">
        <v>701750</v>
      </c>
      <c r="X243">
        <v>701750</v>
      </c>
      <c r="Y243">
        <v>0</v>
      </c>
      <c r="Z243">
        <v>0</v>
      </c>
      <c r="AA243">
        <v>0</v>
      </c>
      <c r="AB243">
        <v>0</v>
      </c>
      <c r="AC243">
        <v>165000</v>
      </c>
      <c r="AD243">
        <v>165000</v>
      </c>
      <c r="AE243">
        <v>70714573</v>
      </c>
      <c r="AF243">
        <v>70714573</v>
      </c>
      <c r="AG243">
        <v>77681959.237101182</v>
      </c>
      <c r="AH243">
        <v>77681959.237101182</v>
      </c>
      <c r="AI243">
        <v>0</v>
      </c>
      <c r="AJ243">
        <v>0</v>
      </c>
      <c r="AK243">
        <v>0</v>
      </c>
      <c r="AL243">
        <v>0</v>
      </c>
      <c r="AM243">
        <v>0</v>
      </c>
      <c r="AN243">
        <v>165000</v>
      </c>
      <c r="AO243">
        <v>165000</v>
      </c>
    </row>
    <row r="244" spans="1:41" ht="12.75" x14ac:dyDescent="0.2">
      <c r="A244" s="468">
        <v>237</v>
      </c>
      <c r="B244" s="473" t="s">
        <v>353</v>
      </c>
      <c r="C244" s="403" t="s">
        <v>897</v>
      </c>
      <c r="D244" s="474" t="s">
        <v>900</v>
      </c>
      <c r="E244" s="480" t="s">
        <v>352</v>
      </c>
      <c r="F244">
        <v>24528023</v>
      </c>
      <c r="G244">
        <v>0</v>
      </c>
      <c r="H244">
        <v>24528023</v>
      </c>
      <c r="I244">
        <v>-245280</v>
      </c>
      <c r="J244">
        <v>0</v>
      </c>
      <c r="K244">
        <v>-245280</v>
      </c>
      <c r="L244">
        <v>-53438</v>
      </c>
      <c r="M244">
        <v>0</v>
      </c>
      <c r="N244">
        <v>-53438</v>
      </c>
      <c r="O244">
        <v>24229305</v>
      </c>
      <c r="P244">
        <v>0</v>
      </c>
      <c r="Q244">
        <v>24229305</v>
      </c>
      <c r="R244">
        <v>0</v>
      </c>
      <c r="S244">
        <v>0</v>
      </c>
      <c r="T244">
        <v>0</v>
      </c>
      <c r="U244">
        <v>0</v>
      </c>
      <c r="V244">
        <v>0</v>
      </c>
      <c r="W244">
        <v>0</v>
      </c>
      <c r="X244">
        <v>0</v>
      </c>
      <c r="Y244">
        <v>0</v>
      </c>
      <c r="Z244">
        <v>0</v>
      </c>
      <c r="AA244">
        <v>0</v>
      </c>
      <c r="AB244">
        <v>0</v>
      </c>
      <c r="AC244">
        <v>0</v>
      </c>
      <c r="AD244">
        <v>0</v>
      </c>
      <c r="AE244">
        <v>0</v>
      </c>
      <c r="AF244">
        <v>0</v>
      </c>
      <c r="AG244">
        <v>0</v>
      </c>
      <c r="AH244">
        <v>0</v>
      </c>
      <c r="AI244">
        <v>0</v>
      </c>
      <c r="AJ244">
        <v>0</v>
      </c>
      <c r="AK244">
        <v>0</v>
      </c>
      <c r="AL244">
        <v>0</v>
      </c>
      <c r="AM244">
        <v>0</v>
      </c>
      <c r="AN244">
        <v>0</v>
      </c>
      <c r="AO244">
        <v>0</v>
      </c>
    </row>
    <row r="245" spans="1:41" ht="12.75" x14ac:dyDescent="0.2">
      <c r="A245" s="468">
        <v>238</v>
      </c>
      <c r="B245" s="473" t="s">
        <v>355</v>
      </c>
      <c r="C245" s="403" t="s">
        <v>529</v>
      </c>
      <c r="D245" s="474" t="s">
        <v>906</v>
      </c>
      <c r="E245" s="480" t="s">
        <v>530</v>
      </c>
      <c r="F245">
        <v>146378116</v>
      </c>
      <c r="G245">
        <v>6167135</v>
      </c>
      <c r="H245">
        <v>152545251</v>
      </c>
      <c r="I245">
        <v>-350000</v>
      </c>
      <c r="J245">
        <v>0</v>
      </c>
      <c r="K245">
        <v>-350000</v>
      </c>
      <c r="L245">
        <v>-6879771</v>
      </c>
      <c r="M245">
        <v>-289855</v>
      </c>
      <c r="N245">
        <v>-7169626</v>
      </c>
      <c r="O245">
        <v>139148345</v>
      </c>
      <c r="P245">
        <v>5877280</v>
      </c>
      <c r="Q245">
        <v>145025625</v>
      </c>
      <c r="R245">
        <v>218667</v>
      </c>
      <c r="S245">
        <v>0</v>
      </c>
      <c r="T245">
        <v>218667</v>
      </c>
      <c r="U245">
        <v>64834</v>
      </c>
      <c r="V245">
        <v>693418</v>
      </c>
      <c r="W245">
        <v>5248696</v>
      </c>
      <c r="X245">
        <v>5248696</v>
      </c>
      <c r="Y245">
        <v>0</v>
      </c>
      <c r="Z245">
        <v>0</v>
      </c>
      <c r="AA245">
        <v>0</v>
      </c>
      <c r="AB245">
        <v>0</v>
      </c>
      <c r="AC245">
        <v>0</v>
      </c>
      <c r="AD245">
        <v>0</v>
      </c>
      <c r="AE245">
        <v>0</v>
      </c>
      <c r="AF245">
        <v>0</v>
      </c>
      <c r="AG245">
        <v>0</v>
      </c>
      <c r="AH245">
        <v>0</v>
      </c>
      <c r="AI245">
        <v>0</v>
      </c>
      <c r="AJ245">
        <v>0</v>
      </c>
      <c r="AK245">
        <v>0</v>
      </c>
      <c r="AL245">
        <v>0</v>
      </c>
      <c r="AM245">
        <v>0</v>
      </c>
      <c r="AN245">
        <v>0</v>
      </c>
      <c r="AO245">
        <v>0</v>
      </c>
    </row>
    <row r="246" spans="1:41" ht="12.75" x14ac:dyDescent="0.2">
      <c r="A246" s="468">
        <v>239</v>
      </c>
      <c r="B246" s="473" t="s">
        <v>357</v>
      </c>
      <c r="C246" s="403" t="s">
        <v>897</v>
      </c>
      <c r="D246" s="474" t="s">
        <v>906</v>
      </c>
      <c r="E246" s="480" t="s">
        <v>356</v>
      </c>
      <c r="F246">
        <v>30868435</v>
      </c>
      <c r="G246">
        <v>0</v>
      </c>
      <c r="H246">
        <v>30868435</v>
      </c>
      <c r="I246">
        <v>-308684</v>
      </c>
      <c r="J246">
        <v>0</v>
      </c>
      <c r="K246">
        <v>-308684</v>
      </c>
      <c r="L246">
        <v>-5639220</v>
      </c>
      <c r="M246">
        <v>0</v>
      </c>
      <c r="N246">
        <v>-5639220</v>
      </c>
      <c r="O246">
        <v>24920531</v>
      </c>
      <c r="P246">
        <v>0</v>
      </c>
      <c r="Q246">
        <v>24920531</v>
      </c>
      <c r="R246">
        <v>0</v>
      </c>
      <c r="S246">
        <v>0</v>
      </c>
      <c r="T246">
        <v>0</v>
      </c>
      <c r="U246">
        <v>0</v>
      </c>
      <c r="V246">
        <v>0</v>
      </c>
      <c r="W246">
        <v>0</v>
      </c>
      <c r="X246">
        <v>0</v>
      </c>
      <c r="Y246">
        <v>0</v>
      </c>
      <c r="Z246">
        <v>0</v>
      </c>
      <c r="AA246">
        <v>0</v>
      </c>
      <c r="AB246">
        <v>0</v>
      </c>
      <c r="AC246">
        <v>0</v>
      </c>
      <c r="AD246">
        <v>0</v>
      </c>
      <c r="AE246">
        <v>0</v>
      </c>
      <c r="AF246">
        <v>0</v>
      </c>
      <c r="AG246">
        <v>0</v>
      </c>
      <c r="AH246">
        <v>0</v>
      </c>
      <c r="AI246">
        <v>0</v>
      </c>
      <c r="AJ246">
        <v>0</v>
      </c>
      <c r="AK246">
        <v>0</v>
      </c>
      <c r="AL246">
        <v>0</v>
      </c>
      <c r="AM246">
        <v>0</v>
      </c>
      <c r="AN246">
        <v>0</v>
      </c>
      <c r="AO246">
        <v>0</v>
      </c>
    </row>
    <row r="247" spans="1:41" ht="12.75" x14ac:dyDescent="0.2">
      <c r="A247" s="468">
        <v>240</v>
      </c>
      <c r="B247" s="473" t="s">
        <v>359</v>
      </c>
      <c r="C247" s="403" t="s">
        <v>897</v>
      </c>
      <c r="D247" s="474" t="s">
        <v>900</v>
      </c>
      <c r="E247" s="480" t="s">
        <v>358</v>
      </c>
      <c r="F247">
        <v>26847220</v>
      </c>
      <c r="G247">
        <v>0</v>
      </c>
      <c r="H247">
        <v>26847220</v>
      </c>
      <c r="I247">
        <v>-268472</v>
      </c>
      <c r="J247">
        <v>0</v>
      </c>
      <c r="K247">
        <v>-268472</v>
      </c>
      <c r="L247">
        <v>-1261819</v>
      </c>
      <c r="M247">
        <v>0</v>
      </c>
      <c r="N247">
        <v>-1261819</v>
      </c>
      <c r="O247">
        <v>25316929</v>
      </c>
      <c r="P247">
        <v>0</v>
      </c>
      <c r="Q247">
        <v>25316929</v>
      </c>
      <c r="R247">
        <v>243855</v>
      </c>
      <c r="S247">
        <v>0</v>
      </c>
      <c r="T247">
        <v>243855</v>
      </c>
      <c r="U247">
        <v>0</v>
      </c>
      <c r="V247">
        <v>0</v>
      </c>
      <c r="W247">
        <v>0</v>
      </c>
      <c r="X247">
        <v>0</v>
      </c>
      <c r="Y247">
        <v>0</v>
      </c>
      <c r="Z247">
        <v>0</v>
      </c>
      <c r="AA247">
        <v>0</v>
      </c>
      <c r="AB247">
        <v>0</v>
      </c>
      <c r="AC247">
        <v>0</v>
      </c>
      <c r="AD247">
        <v>0</v>
      </c>
      <c r="AE247">
        <v>0</v>
      </c>
      <c r="AF247">
        <v>0</v>
      </c>
      <c r="AG247">
        <v>0</v>
      </c>
      <c r="AH247">
        <v>0</v>
      </c>
      <c r="AI247">
        <v>0</v>
      </c>
      <c r="AJ247">
        <v>0</v>
      </c>
      <c r="AK247">
        <v>0</v>
      </c>
      <c r="AL247">
        <v>0</v>
      </c>
      <c r="AM247">
        <v>0</v>
      </c>
      <c r="AN247">
        <v>0</v>
      </c>
      <c r="AO247">
        <v>0</v>
      </c>
    </row>
    <row r="248" spans="1:41" ht="12.75" x14ac:dyDescent="0.2">
      <c r="A248" s="468">
        <v>241</v>
      </c>
      <c r="B248" s="473" t="s">
        <v>361</v>
      </c>
      <c r="C248" s="403" t="s">
        <v>897</v>
      </c>
      <c r="D248" s="474" t="s">
        <v>900</v>
      </c>
      <c r="E248" s="480" t="s">
        <v>360</v>
      </c>
      <c r="F248">
        <v>42602579</v>
      </c>
      <c r="G248">
        <v>0</v>
      </c>
      <c r="H248">
        <v>42602579</v>
      </c>
      <c r="I248">
        <v>-300000</v>
      </c>
      <c r="J248">
        <v>0</v>
      </c>
      <c r="K248">
        <v>-300000</v>
      </c>
      <c r="L248">
        <v>-2169000</v>
      </c>
      <c r="M248">
        <v>0</v>
      </c>
      <c r="N248">
        <v>-2169000</v>
      </c>
      <c r="O248">
        <v>40133579</v>
      </c>
      <c r="P248">
        <v>0</v>
      </c>
      <c r="Q248">
        <v>40133579</v>
      </c>
      <c r="R248">
        <v>201227</v>
      </c>
      <c r="S248">
        <v>0</v>
      </c>
      <c r="T248">
        <v>201227</v>
      </c>
      <c r="U248">
        <v>0</v>
      </c>
      <c r="V248">
        <v>0</v>
      </c>
      <c r="W248">
        <v>0</v>
      </c>
      <c r="X248">
        <v>0</v>
      </c>
      <c r="Y248">
        <v>0</v>
      </c>
      <c r="Z248">
        <v>0</v>
      </c>
      <c r="AA248">
        <v>0</v>
      </c>
      <c r="AB248">
        <v>0</v>
      </c>
      <c r="AC248">
        <v>0</v>
      </c>
      <c r="AD248">
        <v>0</v>
      </c>
      <c r="AE248">
        <v>0</v>
      </c>
      <c r="AF248">
        <v>0</v>
      </c>
      <c r="AG248">
        <v>0</v>
      </c>
      <c r="AH248">
        <v>0</v>
      </c>
      <c r="AI248">
        <v>0</v>
      </c>
      <c r="AJ248">
        <v>0</v>
      </c>
      <c r="AK248">
        <v>0</v>
      </c>
      <c r="AL248">
        <v>0</v>
      </c>
      <c r="AM248">
        <v>0</v>
      </c>
      <c r="AN248">
        <v>0</v>
      </c>
      <c r="AO248">
        <v>0</v>
      </c>
    </row>
    <row r="249" spans="1:41" ht="12.75" x14ac:dyDescent="0.2">
      <c r="A249" s="468">
        <v>242</v>
      </c>
      <c r="B249" s="473" t="s">
        <v>363</v>
      </c>
      <c r="C249" s="403" t="s">
        <v>897</v>
      </c>
      <c r="D249" s="474" t="s">
        <v>899</v>
      </c>
      <c r="E249" s="480" t="s">
        <v>362</v>
      </c>
      <c r="F249">
        <v>41010882</v>
      </c>
      <c r="G249">
        <v>0</v>
      </c>
      <c r="H249">
        <v>41010882</v>
      </c>
      <c r="I249">
        <v>-410100</v>
      </c>
      <c r="J249">
        <v>0</v>
      </c>
      <c r="K249">
        <v>-410100</v>
      </c>
      <c r="L249">
        <v>-1312348</v>
      </c>
      <c r="M249">
        <v>0</v>
      </c>
      <c r="N249">
        <v>-1312348</v>
      </c>
      <c r="O249">
        <v>39288434</v>
      </c>
      <c r="P249">
        <v>0</v>
      </c>
      <c r="Q249">
        <v>39288434</v>
      </c>
      <c r="R249">
        <v>0</v>
      </c>
      <c r="S249">
        <v>0</v>
      </c>
      <c r="T249">
        <v>0</v>
      </c>
      <c r="U249">
        <v>0</v>
      </c>
      <c r="V249">
        <v>0</v>
      </c>
      <c r="W249">
        <v>0</v>
      </c>
      <c r="X249">
        <v>0</v>
      </c>
      <c r="Y249">
        <v>0</v>
      </c>
      <c r="Z249">
        <v>0</v>
      </c>
      <c r="AA249">
        <v>0</v>
      </c>
      <c r="AB249">
        <v>0</v>
      </c>
      <c r="AC249">
        <v>0</v>
      </c>
      <c r="AD249">
        <v>0</v>
      </c>
      <c r="AE249">
        <v>0</v>
      </c>
      <c r="AF249">
        <v>0</v>
      </c>
      <c r="AG249">
        <v>0</v>
      </c>
      <c r="AH249">
        <v>0</v>
      </c>
      <c r="AI249">
        <v>0</v>
      </c>
      <c r="AJ249">
        <v>0</v>
      </c>
      <c r="AK249">
        <v>0</v>
      </c>
      <c r="AL249">
        <v>0</v>
      </c>
      <c r="AM249">
        <v>0</v>
      </c>
      <c r="AN249">
        <v>0</v>
      </c>
      <c r="AO249">
        <v>0</v>
      </c>
    </row>
    <row r="250" spans="1:41" ht="12.75" x14ac:dyDescent="0.2">
      <c r="A250" s="468">
        <v>243</v>
      </c>
      <c r="B250" s="473" t="s">
        <v>365</v>
      </c>
      <c r="C250" s="403" t="s">
        <v>897</v>
      </c>
      <c r="D250" s="474" t="s">
        <v>901</v>
      </c>
      <c r="E250" s="480" t="s">
        <v>364</v>
      </c>
      <c r="F250">
        <v>31729311</v>
      </c>
      <c r="G250">
        <v>0</v>
      </c>
      <c r="H250">
        <v>31729311</v>
      </c>
      <c r="I250">
        <v>-100000</v>
      </c>
      <c r="J250">
        <v>0</v>
      </c>
      <c r="K250">
        <v>-100000</v>
      </c>
      <c r="L250">
        <v>-1491278</v>
      </c>
      <c r="M250">
        <v>-8703</v>
      </c>
      <c r="N250">
        <v>-1499981</v>
      </c>
      <c r="O250">
        <v>30138033</v>
      </c>
      <c r="P250">
        <v>-8703</v>
      </c>
      <c r="Q250">
        <v>30129330</v>
      </c>
      <c r="R250">
        <v>149872</v>
      </c>
      <c r="S250">
        <v>0</v>
      </c>
      <c r="T250">
        <v>149872</v>
      </c>
      <c r="U250">
        <v>-5077</v>
      </c>
      <c r="V250">
        <v>197644</v>
      </c>
      <c r="W250">
        <v>0</v>
      </c>
      <c r="X250">
        <v>0</v>
      </c>
      <c r="Y250">
        <v>0</v>
      </c>
      <c r="Z250">
        <v>0</v>
      </c>
      <c r="AA250">
        <v>0</v>
      </c>
      <c r="AB250">
        <v>0</v>
      </c>
      <c r="AC250">
        <v>284686</v>
      </c>
      <c r="AD250">
        <v>284686</v>
      </c>
      <c r="AE250">
        <v>0</v>
      </c>
      <c r="AF250">
        <v>0</v>
      </c>
      <c r="AG250">
        <v>0</v>
      </c>
      <c r="AH250">
        <v>0</v>
      </c>
      <c r="AI250">
        <v>0</v>
      </c>
      <c r="AJ250">
        <v>0</v>
      </c>
      <c r="AK250">
        <v>0</v>
      </c>
      <c r="AL250">
        <v>0</v>
      </c>
      <c r="AM250">
        <v>0</v>
      </c>
      <c r="AN250">
        <v>284686</v>
      </c>
      <c r="AO250">
        <v>284686</v>
      </c>
    </row>
    <row r="251" spans="1:41" ht="12.75" x14ac:dyDescent="0.2">
      <c r="A251" s="468">
        <v>244</v>
      </c>
      <c r="B251" s="473" t="s">
        <v>367</v>
      </c>
      <c r="C251" s="403" t="s">
        <v>897</v>
      </c>
      <c r="D251" s="474" t="s">
        <v>900</v>
      </c>
      <c r="E251" s="480" t="s">
        <v>366</v>
      </c>
      <c r="F251">
        <v>22122470</v>
      </c>
      <c r="G251">
        <v>0</v>
      </c>
      <c r="H251">
        <v>22122470</v>
      </c>
      <c r="I251">
        <v>-103770</v>
      </c>
      <c r="J251">
        <v>0</v>
      </c>
      <c r="K251">
        <v>-103770</v>
      </c>
      <c r="L251">
        <v>-319688</v>
      </c>
      <c r="M251">
        <v>0</v>
      </c>
      <c r="N251">
        <v>-319688</v>
      </c>
      <c r="O251">
        <v>21699012</v>
      </c>
      <c r="P251">
        <v>0</v>
      </c>
      <c r="Q251">
        <v>21699012</v>
      </c>
      <c r="R251">
        <v>234453</v>
      </c>
      <c r="S251">
        <v>0</v>
      </c>
      <c r="T251">
        <v>234453</v>
      </c>
      <c r="U251">
        <v>0</v>
      </c>
      <c r="V251">
        <v>0</v>
      </c>
      <c r="W251">
        <v>0</v>
      </c>
      <c r="X251">
        <v>0</v>
      </c>
      <c r="Y251">
        <v>0</v>
      </c>
      <c r="Z251">
        <v>0</v>
      </c>
      <c r="AA251">
        <v>0</v>
      </c>
      <c r="AB251">
        <v>0</v>
      </c>
      <c r="AC251">
        <v>0</v>
      </c>
      <c r="AD251">
        <v>0</v>
      </c>
      <c r="AE251">
        <v>0</v>
      </c>
      <c r="AF251">
        <v>0</v>
      </c>
      <c r="AG251">
        <v>0</v>
      </c>
      <c r="AH251">
        <v>0</v>
      </c>
      <c r="AI251">
        <v>0</v>
      </c>
      <c r="AJ251">
        <v>0</v>
      </c>
      <c r="AK251">
        <v>0</v>
      </c>
      <c r="AL251">
        <v>0</v>
      </c>
      <c r="AM251">
        <v>0</v>
      </c>
      <c r="AN251">
        <v>0</v>
      </c>
      <c r="AO251">
        <v>0</v>
      </c>
    </row>
    <row r="252" spans="1:41" ht="12.75" x14ac:dyDescent="0.2">
      <c r="A252" s="468">
        <v>245</v>
      </c>
      <c r="B252" s="473" t="s">
        <v>369</v>
      </c>
      <c r="C252" s="403" t="s">
        <v>897</v>
      </c>
      <c r="D252" s="474" t="s">
        <v>898</v>
      </c>
      <c r="E252" s="480" t="s">
        <v>368</v>
      </c>
      <c r="F252">
        <v>44947066</v>
      </c>
      <c r="G252">
        <v>232473</v>
      </c>
      <c r="H252">
        <v>45179539</v>
      </c>
      <c r="I252">
        <v>-539365</v>
      </c>
      <c r="J252">
        <v>-2790</v>
      </c>
      <c r="K252">
        <v>-542155</v>
      </c>
      <c r="L252">
        <v>-2247353</v>
      </c>
      <c r="M252">
        <v>-11623</v>
      </c>
      <c r="N252">
        <v>-2258976</v>
      </c>
      <c r="O252">
        <v>42160348</v>
      </c>
      <c r="P252">
        <v>218060</v>
      </c>
      <c r="Q252">
        <v>42378408</v>
      </c>
      <c r="R252">
        <v>90098</v>
      </c>
      <c r="S252">
        <v>0</v>
      </c>
      <c r="T252">
        <v>90098</v>
      </c>
      <c r="U252">
        <v>-1116</v>
      </c>
      <c r="V252">
        <v>182915</v>
      </c>
      <c r="W252">
        <v>36696</v>
      </c>
      <c r="X252">
        <v>36696</v>
      </c>
      <c r="Y252">
        <v>0</v>
      </c>
      <c r="Z252">
        <v>0</v>
      </c>
      <c r="AA252">
        <v>0</v>
      </c>
      <c r="AB252">
        <v>0</v>
      </c>
      <c r="AC252">
        <v>0</v>
      </c>
      <c r="AD252">
        <v>0</v>
      </c>
      <c r="AE252">
        <v>0</v>
      </c>
      <c r="AF252">
        <v>0</v>
      </c>
      <c r="AG252">
        <v>0</v>
      </c>
      <c r="AH252">
        <v>0</v>
      </c>
      <c r="AI252">
        <v>0</v>
      </c>
      <c r="AJ252">
        <v>0</v>
      </c>
      <c r="AK252">
        <v>0</v>
      </c>
      <c r="AL252">
        <v>0</v>
      </c>
      <c r="AM252">
        <v>0</v>
      </c>
      <c r="AN252">
        <v>0</v>
      </c>
      <c r="AO252">
        <v>0</v>
      </c>
    </row>
    <row r="253" spans="1:41" ht="12.75" x14ac:dyDescent="0.2">
      <c r="A253" s="468">
        <v>246</v>
      </c>
      <c r="B253" s="473" t="s">
        <v>371</v>
      </c>
      <c r="C253" s="403" t="s">
        <v>897</v>
      </c>
      <c r="D253" s="474" t="s">
        <v>899</v>
      </c>
      <c r="E253" s="480" t="s">
        <v>370</v>
      </c>
      <c r="F253">
        <v>38097737</v>
      </c>
      <c r="G253">
        <v>0</v>
      </c>
      <c r="H253">
        <v>38097737</v>
      </c>
      <c r="I253">
        <v>-381000</v>
      </c>
      <c r="J253">
        <v>0</v>
      </c>
      <c r="K253">
        <v>-381000</v>
      </c>
      <c r="L253">
        <v>-1807264</v>
      </c>
      <c r="M253">
        <v>0</v>
      </c>
      <c r="N253">
        <v>-1807264</v>
      </c>
      <c r="O253">
        <v>35909473</v>
      </c>
      <c r="P253">
        <v>0</v>
      </c>
      <c r="Q253">
        <v>35909473</v>
      </c>
      <c r="R253">
        <v>0</v>
      </c>
      <c r="S253">
        <v>0</v>
      </c>
      <c r="T253">
        <v>0</v>
      </c>
      <c r="U253">
        <v>0</v>
      </c>
      <c r="V253">
        <v>0</v>
      </c>
      <c r="W253">
        <v>0</v>
      </c>
      <c r="X253">
        <v>0</v>
      </c>
      <c r="Y253">
        <v>0</v>
      </c>
      <c r="Z253">
        <v>0</v>
      </c>
      <c r="AA253">
        <v>0</v>
      </c>
      <c r="AB253">
        <v>0</v>
      </c>
      <c r="AC253">
        <v>0</v>
      </c>
      <c r="AD253">
        <v>0</v>
      </c>
      <c r="AE253">
        <v>0</v>
      </c>
      <c r="AF253">
        <v>0</v>
      </c>
      <c r="AG253">
        <v>0</v>
      </c>
      <c r="AH253">
        <v>0</v>
      </c>
      <c r="AI253">
        <v>0</v>
      </c>
      <c r="AJ253">
        <v>0</v>
      </c>
      <c r="AK253">
        <v>0</v>
      </c>
      <c r="AL253">
        <v>0</v>
      </c>
      <c r="AM253">
        <v>0</v>
      </c>
      <c r="AN253">
        <v>0</v>
      </c>
      <c r="AO253">
        <v>0</v>
      </c>
    </row>
    <row r="254" spans="1:41" ht="12.75" x14ac:dyDescent="0.2">
      <c r="A254" s="468">
        <v>247</v>
      </c>
      <c r="B254" s="473" t="s">
        <v>373</v>
      </c>
      <c r="C254" s="403" t="s">
        <v>897</v>
      </c>
      <c r="D254" s="474" t="s">
        <v>906</v>
      </c>
      <c r="E254" s="480" t="s">
        <v>372</v>
      </c>
      <c r="F254">
        <v>46216248</v>
      </c>
      <c r="G254">
        <v>0</v>
      </c>
      <c r="H254">
        <v>46216248</v>
      </c>
      <c r="I254">
        <v>-462162</v>
      </c>
      <c r="J254">
        <v>0</v>
      </c>
      <c r="K254">
        <v>-462162</v>
      </c>
      <c r="L254">
        <v>-2172164</v>
      </c>
      <c r="M254">
        <v>0</v>
      </c>
      <c r="N254">
        <v>-2172164</v>
      </c>
      <c r="O254">
        <v>43581922</v>
      </c>
      <c r="P254">
        <v>0</v>
      </c>
      <c r="Q254">
        <v>43581922</v>
      </c>
      <c r="R254">
        <v>455039</v>
      </c>
      <c r="S254">
        <v>0</v>
      </c>
      <c r="T254">
        <v>455039</v>
      </c>
      <c r="U254">
        <v>0</v>
      </c>
      <c r="V254">
        <v>0</v>
      </c>
      <c r="W254">
        <v>0</v>
      </c>
      <c r="X254">
        <v>0</v>
      </c>
      <c r="Y254">
        <v>0</v>
      </c>
      <c r="Z254">
        <v>0</v>
      </c>
      <c r="AA254">
        <v>0</v>
      </c>
      <c r="AB254">
        <v>0</v>
      </c>
      <c r="AC254">
        <v>0</v>
      </c>
      <c r="AD254">
        <v>0</v>
      </c>
      <c r="AE254">
        <v>0</v>
      </c>
      <c r="AF254">
        <v>0</v>
      </c>
      <c r="AG254">
        <v>0</v>
      </c>
      <c r="AH254">
        <v>0</v>
      </c>
      <c r="AI254">
        <v>0</v>
      </c>
      <c r="AJ254">
        <v>0</v>
      </c>
      <c r="AK254">
        <v>0</v>
      </c>
      <c r="AL254">
        <v>0</v>
      </c>
      <c r="AM254">
        <v>0</v>
      </c>
      <c r="AN254">
        <v>0</v>
      </c>
      <c r="AO254">
        <v>0</v>
      </c>
    </row>
    <row r="255" spans="1:41" ht="12.75" x14ac:dyDescent="0.2">
      <c r="A255" s="468">
        <v>248</v>
      </c>
      <c r="B255" s="473" t="s">
        <v>375</v>
      </c>
      <c r="C255" s="403" t="s">
        <v>897</v>
      </c>
      <c r="D255" s="474" t="s">
        <v>907</v>
      </c>
      <c r="E255" s="480" t="s">
        <v>374</v>
      </c>
      <c r="F255">
        <v>22388652</v>
      </c>
      <c r="G255">
        <v>2742502</v>
      </c>
      <c r="H255">
        <v>25131154</v>
      </c>
      <c r="I255">
        <v>-200000</v>
      </c>
      <c r="J255">
        <v>0</v>
      </c>
      <c r="K255">
        <v>-200000</v>
      </c>
      <c r="L255">
        <v>-992000</v>
      </c>
      <c r="M255">
        <v>-129000</v>
      </c>
      <c r="N255">
        <v>-1121000</v>
      </c>
      <c r="O255">
        <v>21196652</v>
      </c>
      <c r="P255">
        <v>2613502</v>
      </c>
      <c r="Q255">
        <v>23810154</v>
      </c>
      <c r="R255">
        <v>207013</v>
      </c>
      <c r="S255">
        <v>0</v>
      </c>
      <c r="T255">
        <v>207013</v>
      </c>
      <c r="U255">
        <v>-146019</v>
      </c>
      <c r="V255">
        <v>0</v>
      </c>
      <c r="W255">
        <v>2467483</v>
      </c>
      <c r="X255">
        <v>2467483</v>
      </c>
      <c r="Y255">
        <v>0</v>
      </c>
      <c r="Z255">
        <v>0</v>
      </c>
      <c r="AA255">
        <v>0</v>
      </c>
      <c r="AB255">
        <v>0</v>
      </c>
      <c r="AC255">
        <v>52387</v>
      </c>
      <c r="AD255">
        <v>52387</v>
      </c>
      <c r="AE255">
        <v>0</v>
      </c>
      <c r="AF255">
        <v>0</v>
      </c>
      <c r="AG255">
        <v>0</v>
      </c>
      <c r="AH255">
        <v>0</v>
      </c>
      <c r="AI255">
        <v>0</v>
      </c>
      <c r="AJ255">
        <v>0</v>
      </c>
      <c r="AK255">
        <v>0</v>
      </c>
      <c r="AL255">
        <v>0</v>
      </c>
      <c r="AM255">
        <v>0</v>
      </c>
      <c r="AN255">
        <v>52387</v>
      </c>
      <c r="AO255">
        <v>52387</v>
      </c>
    </row>
    <row r="256" spans="1:41" ht="12.75" x14ac:dyDescent="0.2">
      <c r="A256" s="468">
        <v>249</v>
      </c>
      <c r="B256" s="473" t="s">
        <v>377</v>
      </c>
      <c r="C256" s="403" t="s">
        <v>904</v>
      </c>
      <c r="D256" s="474" t="s">
        <v>910</v>
      </c>
      <c r="E256" s="480" t="s">
        <v>376</v>
      </c>
      <c r="F256">
        <v>32455338</v>
      </c>
      <c r="G256">
        <v>0</v>
      </c>
      <c r="H256">
        <v>32455338</v>
      </c>
      <c r="I256">
        <v>-400000</v>
      </c>
      <c r="J256">
        <v>0</v>
      </c>
      <c r="K256">
        <v>-400000</v>
      </c>
      <c r="L256">
        <v>-900000</v>
      </c>
      <c r="M256">
        <v>0</v>
      </c>
      <c r="N256">
        <v>-900000</v>
      </c>
      <c r="O256">
        <v>31155338</v>
      </c>
      <c r="P256">
        <v>0</v>
      </c>
      <c r="Q256">
        <v>31155338</v>
      </c>
      <c r="R256">
        <v>0</v>
      </c>
      <c r="S256">
        <v>0</v>
      </c>
      <c r="T256">
        <v>0</v>
      </c>
      <c r="U256">
        <v>0</v>
      </c>
      <c r="V256">
        <v>0</v>
      </c>
      <c r="W256">
        <v>0</v>
      </c>
      <c r="X256">
        <v>0</v>
      </c>
      <c r="Y256">
        <v>0</v>
      </c>
      <c r="Z256">
        <v>0</v>
      </c>
      <c r="AA256">
        <v>0</v>
      </c>
      <c r="AB256">
        <v>0</v>
      </c>
      <c r="AC256">
        <v>0</v>
      </c>
      <c r="AD256">
        <v>0</v>
      </c>
      <c r="AE256">
        <v>0</v>
      </c>
      <c r="AF256">
        <v>0</v>
      </c>
      <c r="AG256">
        <v>0</v>
      </c>
      <c r="AH256">
        <v>0</v>
      </c>
      <c r="AI256">
        <v>0</v>
      </c>
      <c r="AJ256">
        <v>0</v>
      </c>
      <c r="AK256">
        <v>0</v>
      </c>
      <c r="AL256">
        <v>0</v>
      </c>
      <c r="AM256">
        <v>0</v>
      </c>
      <c r="AN256">
        <v>0</v>
      </c>
      <c r="AO256">
        <v>0</v>
      </c>
    </row>
    <row r="257" spans="1:41" ht="12.75" x14ac:dyDescent="0.2">
      <c r="A257" s="468">
        <v>250</v>
      </c>
      <c r="B257" s="473" t="s">
        <v>378</v>
      </c>
      <c r="C257" s="403" t="s">
        <v>529</v>
      </c>
      <c r="D257" s="474" t="s">
        <v>898</v>
      </c>
      <c r="E257" s="480" t="s">
        <v>559</v>
      </c>
      <c r="F257">
        <v>110471861</v>
      </c>
      <c r="G257">
        <v>0</v>
      </c>
      <c r="H257">
        <v>110471861</v>
      </c>
      <c r="I257">
        <v>-2209437</v>
      </c>
      <c r="J257">
        <v>0</v>
      </c>
      <c r="K257">
        <v>-2209437</v>
      </c>
      <c r="L257">
        <v>-8020257</v>
      </c>
      <c r="M257">
        <v>0</v>
      </c>
      <c r="N257">
        <v>-8020257</v>
      </c>
      <c r="O257">
        <v>100242167</v>
      </c>
      <c r="P257">
        <v>0</v>
      </c>
      <c r="Q257">
        <v>100242167</v>
      </c>
      <c r="R257">
        <v>0</v>
      </c>
      <c r="S257">
        <v>0</v>
      </c>
      <c r="T257">
        <v>0</v>
      </c>
      <c r="U257">
        <v>0</v>
      </c>
      <c r="V257">
        <v>0</v>
      </c>
      <c r="W257">
        <v>0</v>
      </c>
      <c r="X257">
        <v>0</v>
      </c>
      <c r="Y257">
        <v>0</v>
      </c>
      <c r="Z257">
        <v>0</v>
      </c>
      <c r="AA257">
        <v>0</v>
      </c>
      <c r="AB257">
        <v>0</v>
      </c>
      <c r="AC257">
        <v>0</v>
      </c>
      <c r="AD257">
        <v>0</v>
      </c>
      <c r="AE257">
        <v>0</v>
      </c>
      <c r="AF257">
        <v>0</v>
      </c>
      <c r="AG257">
        <v>0</v>
      </c>
      <c r="AH257">
        <v>0</v>
      </c>
      <c r="AI257">
        <v>0</v>
      </c>
      <c r="AJ257">
        <v>0</v>
      </c>
      <c r="AK257">
        <v>0</v>
      </c>
      <c r="AL257">
        <v>0</v>
      </c>
      <c r="AM257">
        <v>0</v>
      </c>
      <c r="AN257">
        <v>0</v>
      </c>
      <c r="AO257">
        <v>0</v>
      </c>
    </row>
    <row r="258" spans="1:41" ht="12.75" x14ac:dyDescent="0.2">
      <c r="A258" s="468">
        <v>251</v>
      </c>
      <c r="B258" s="473" t="s">
        <v>379</v>
      </c>
      <c r="C258" s="403" t="s">
        <v>529</v>
      </c>
      <c r="D258" s="474" t="s">
        <v>901</v>
      </c>
      <c r="E258" s="480" t="s">
        <v>556</v>
      </c>
      <c r="F258">
        <v>48061948</v>
      </c>
      <c r="G258">
        <v>0</v>
      </c>
      <c r="H258">
        <v>48061948</v>
      </c>
      <c r="I258">
        <v>-721000</v>
      </c>
      <c r="J258">
        <v>0</v>
      </c>
      <c r="K258">
        <v>-721000</v>
      </c>
      <c r="L258">
        <v>-2696384</v>
      </c>
      <c r="M258">
        <v>0</v>
      </c>
      <c r="N258">
        <v>-2696384</v>
      </c>
      <c r="O258">
        <v>44644564</v>
      </c>
      <c r="P258">
        <v>0</v>
      </c>
      <c r="Q258">
        <v>44644564</v>
      </c>
      <c r="R258">
        <v>0</v>
      </c>
      <c r="S258">
        <v>0</v>
      </c>
      <c r="T258">
        <v>0</v>
      </c>
      <c r="U258">
        <v>0</v>
      </c>
      <c r="V258">
        <v>0</v>
      </c>
      <c r="W258">
        <v>0</v>
      </c>
      <c r="X258">
        <v>0</v>
      </c>
      <c r="Y258">
        <v>0</v>
      </c>
      <c r="Z258">
        <v>0</v>
      </c>
      <c r="AA258">
        <v>0</v>
      </c>
      <c r="AB258">
        <v>0</v>
      </c>
      <c r="AC258">
        <v>0</v>
      </c>
      <c r="AD258">
        <v>0</v>
      </c>
      <c r="AE258">
        <v>0</v>
      </c>
      <c r="AF258">
        <v>0</v>
      </c>
      <c r="AG258">
        <v>0</v>
      </c>
      <c r="AH258">
        <v>0</v>
      </c>
      <c r="AI258">
        <v>0</v>
      </c>
      <c r="AJ258">
        <v>0</v>
      </c>
      <c r="AK258">
        <v>0</v>
      </c>
      <c r="AL258">
        <v>0</v>
      </c>
      <c r="AM258">
        <v>0</v>
      </c>
      <c r="AN258">
        <v>0</v>
      </c>
      <c r="AO258">
        <v>0</v>
      </c>
    </row>
    <row r="259" spans="1:41" ht="12.75" x14ac:dyDescent="0.2">
      <c r="A259" s="468">
        <v>252</v>
      </c>
      <c r="B259" s="473" t="s">
        <v>381</v>
      </c>
      <c r="C259" s="403" t="s">
        <v>909</v>
      </c>
      <c r="D259" s="474" t="s">
        <v>903</v>
      </c>
      <c r="E259" s="480" t="s">
        <v>380</v>
      </c>
      <c r="F259">
        <v>282571135</v>
      </c>
      <c r="G259">
        <v>0</v>
      </c>
      <c r="H259">
        <v>282571135</v>
      </c>
      <c r="I259">
        <v>-3673425</v>
      </c>
      <c r="J259">
        <v>0</v>
      </c>
      <c r="K259">
        <v>-3673425</v>
      </c>
      <c r="L259">
        <v>-26561687</v>
      </c>
      <c r="M259">
        <v>0</v>
      </c>
      <c r="N259">
        <v>-26561687</v>
      </c>
      <c r="O259">
        <v>252336023</v>
      </c>
      <c r="P259">
        <v>0</v>
      </c>
      <c r="Q259">
        <v>252336023</v>
      </c>
      <c r="R259">
        <v>0</v>
      </c>
      <c r="S259">
        <v>0</v>
      </c>
      <c r="T259">
        <v>0</v>
      </c>
      <c r="U259">
        <v>0</v>
      </c>
      <c r="V259">
        <v>0</v>
      </c>
      <c r="W259">
        <v>0</v>
      </c>
      <c r="X259">
        <v>0</v>
      </c>
      <c r="Y259">
        <v>0</v>
      </c>
      <c r="Z259">
        <v>0</v>
      </c>
      <c r="AA259">
        <v>0</v>
      </c>
      <c r="AB259">
        <v>0</v>
      </c>
      <c r="AC259">
        <v>0</v>
      </c>
      <c r="AD259">
        <v>0</v>
      </c>
      <c r="AE259">
        <v>0</v>
      </c>
      <c r="AF259">
        <v>0</v>
      </c>
      <c r="AG259">
        <v>0</v>
      </c>
      <c r="AH259">
        <v>0</v>
      </c>
      <c r="AI259">
        <v>0</v>
      </c>
      <c r="AJ259">
        <v>0</v>
      </c>
      <c r="AK259">
        <v>0</v>
      </c>
      <c r="AL259">
        <v>0</v>
      </c>
      <c r="AM259">
        <v>0</v>
      </c>
      <c r="AN259">
        <v>0</v>
      </c>
      <c r="AO259">
        <v>0</v>
      </c>
    </row>
    <row r="260" spans="1:41" ht="12.75" x14ac:dyDescent="0.2">
      <c r="A260" s="468">
        <v>253</v>
      </c>
      <c r="B260" s="473" t="s">
        <v>383</v>
      </c>
      <c r="C260" s="403" t="s">
        <v>897</v>
      </c>
      <c r="D260" s="474" t="s">
        <v>898</v>
      </c>
      <c r="E260" s="480" t="s">
        <v>382</v>
      </c>
      <c r="F260">
        <v>48815377</v>
      </c>
      <c r="G260">
        <v>0</v>
      </c>
      <c r="H260">
        <v>48815377</v>
      </c>
      <c r="I260">
        <v>-488154</v>
      </c>
      <c r="J260">
        <v>0</v>
      </c>
      <c r="K260">
        <v>-488154</v>
      </c>
      <c r="L260">
        <v>-440194</v>
      </c>
      <c r="M260">
        <v>0</v>
      </c>
      <c r="N260">
        <v>-440194</v>
      </c>
      <c r="O260">
        <v>47887029</v>
      </c>
      <c r="P260">
        <v>0</v>
      </c>
      <c r="Q260">
        <v>47887029</v>
      </c>
      <c r="R260">
        <v>0</v>
      </c>
      <c r="S260">
        <v>0</v>
      </c>
      <c r="T260">
        <v>0</v>
      </c>
      <c r="U260">
        <v>0</v>
      </c>
      <c r="V260">
        <v>0</v>
      </c>
      <c r="W260">
        <v>0</v>
      </c>
      <c r="X260">
        <v>0</v>
      </c>
      <c r="Y260">
        <v>0</v>
      </c>
      <c r="Z260">
        <v>0</v>
      </c>
      <c r="AA260">
        <v>0</v>
      </c>
      <c r="AB260">
        <v>0</v>
      </c>
      <c r="AC260">
        <v>0</v>
      </c>
      <c r="AD260">
        <v>0</v>
      </c>
      <c r="AE260">
        <v>0</v>
      </c>
      <c r="AF260">
        <v>0</v>
      </c>
      <c r="AG260">
        <v>0</v>
      </c>
      <c r="AH260">
        <v>0</v>
      </c>
      <c r="AI260">
        <v>0</v>
      </c>
      <c r="AJ260">
        <v>0</v>
      </c>
      <c r="AK260">
        <v>0</v>
      </c>
      <c r="AL260">
        <v>0</v>
      </c>
      <c r="AM260">
        <v>0</v>
      </c>
      <c r="AN260">
        <v>0</v>
      </c>
      <c r="AO260">
        <v>0</v>
      </c>
    </row>
    <row r="261" spans="1:41" ht="12.75" x14ac:dyDescent="0.2">
      <c r="A261" s="468">
        <v>254</v>
      </c>
      <c r="B261" s="473" t="s">
        <v>385</v>
      </c>
      <c r="C261" s="403" t="s">
        <v>897</v>
      </c>
      <c r="D261" s="474" t="s">
        <v>901</v>
      </c>
      <c r="E261" s="480" t="s">
        <v>384</v>
      </c>
      <c r="F261">
        <v>62138383</v>
      </c>
      <c r="G261">
        <v>1164300</v>
      </c>
      <c r="H261">
        <v>63302683</v>
      </c>
      <c r="I261">
        <v>-250000</v>
      </c>
      <c r="J261">
        <v>0</v>
      </c>
      <c r="K261">
        <v>-250000</v>
      </c>
      <c r="L261">
        <v>-2500000</v>
      </c>
      <c r="M261">
        <v>0</v>
      </c>
      <c r="N261">
        <v>-2500000</v>
      </c>
      <c r="O261">
        <v>59388383</v>
      </c>
      <c r="P261">
        <v>1164300</v>
      </c>
      <c r="Q261">
        <v>60552683</v>
      </c>
      <c r="R261">
        <v>0</v>
      </c>
      <c r="S261">
        <v>0</v>
      </c>
      <c r="T261">
        <v>0</v>
      </c>
      <c r="U261">
        <v>-167188</v>
      </c>
      <c r="V261">
        <v>997112</v>
      </c>
      <c r="W261">
        <v>0</v>
      </c>
      <c r="X261">
        <v>0</v>
      </c>
      <c r="Y261">
        <v>0</v>
      </c>
      <c r="Z261">
        <v>0</v>
      </c>
      <c r="AA261">
        <v>0</v>
      </c>
      <c r="AB261">
        <v>0</v>
      </c>
      <c r="AC261">
        <v>0</v>
      </c>
      <c r="AD261">
        <v>0</v>
      </c>
      <c r="AE261">
        <v>0</v>
      </c>
      <c r="AF261">
        <v>0</v>
      </c>
      <c r="AG261">
        <v>0</v>
      </c>
      <c r="AH261">
        <v>0</v>
      </c>
      <c r="AI261">
        <v>0</v>
      </c>
      <c r="AJ261">
        <v>0</v>
      </c>
      <c r="AK261">
        <v>0</v>
      </c>
      <c r="AL261">
        <v>0</v>
      </c>
      <c r="AM261">
        <v>0</v>
      </c>
      <c r="AN261">
        <v>0</v>
      </c>
      <c r="AO261">
        <v>0</v>
      </c>
    </row>
    <row r="262" spans="1:41" ht="12.75" x14ac:dyDescent="0.2">
      <c r="A262" s="468">
        <v>255</v>
      </c>
      <c r="B262" s="473" t="s">
        <v>387</v>
      </c>
      <c r="C262" s="403" t="s">
        <v>897</v>
      </c>
      <c r="D262" s="474" t="s">
        <v>901</v>
      </c>
      <c r="E262" s="480" t="s">
        <v>386</v>
      </c>
      <c r="F262">
        <v>47706689</v>
      </c>
      <c r="G262">
        <v>0</v>
      </c>
      <c r="H262">
        <v>47706689</v>
      </c>
      <c r="I262">
        <v>-240352</v>
      </c>
      <c r="J262">
        <v>0</v>
      </c>
      <c r="K262">
        <v>-240352</v>
      </c>
      <c r="L262">
        <v>-1386945</v>
      </c>
      <c r="M262">
        <v>0</v>
      </c>
      <c r="N262">
        <v>-1386945</v>
      </c>
      <c r="O262">
        <v>46079392</v>
      </c>
      <c r="P262">
        <v>0</v>
      </c>
      <c r="Q262">
        <v>46079392</v>
      </c>
      <c r="R262">
        <v>238498</v>
      </c>
      <c r="S262">
        <v>0</v>
      </c>
      <c r="T262">
        <v>238498</v>
      </c>
      <c r="U262">
        <v>0</v>
      </c>
      <c r="V262">
        <v>0</v>
      </c>
      <c r="W262">
        <v>0</v>
      </c>
      <c r="X262">
        <v>0</v>
      </c>
      <c r="Y262">
        <v>0</v>
      </c>
      <c r="Z262">
        <v>0</v>
      </c>
      <c r="AA262">
        <v>0</v>
      </c>
      <c r="AB262">
        <v>0</v>
      </c>
      <c r="AC262">
        <v>0</v>
      </c>
      <c r="AD262">
        <v>0</v>
      </c>
      <c r="AE262">
        <v>0</v>
      </c>
      <c r="AF262">
        <v>0</v>
      </c>
      <c r="AG262">
        <v>0</v>
      </c>
      <c r="AH262">
        <v>0</v>
      </c>
      <c r="AI262">
        <v>0</v>
      </c>
      <c r="AJ262">
        <v>0</v>
      </c>
      <c r="AK262">
        <v>0</v>
      </c>
      <c r="AL262">
        <v>0</v>
      </c>
      <c r="AM262">
        <v>0</v>
      </c>
      <c r="AN262">
        <v>0</v>
      </c>
      <c r="AO262">
        <v>0</v>
      </c>
    </row>
    <row r="263" spans="1:41" ht="12.75" x14ac:dyDescent="0.2">
      <c r="A263" s="468">
        <v>256</v>
      </c>
      <c r="B263" s="473" t="s">
        <v>389</v>
      </c>
      <c r="C263" s="403" t="s">
        <v>904</v>
      </c>
      <c r="D263" s="474" t="s">
        <v>899</v>
      </c>
      <c r="E263" s="480" t="s">
        <v>388</v>
      </c>
      <c r="F263">
        <v>51409461</v>
      </c>
      <c r="G263">
        <v>0</v>
      </c>
      <c r="H263">
        <v>51409461</v>
      </c>
      <c r="I263">
        <v>-1500000</v>
      </c>
      <c r="J263">
        <v>0</v>
      </c>
      <c r="K263">
        <v>-1500000</v>
      </c>
      <c r="L263">
        <v>-2313425</v>
      </c>
      <c r="M263">
        <v>0</v>
      </c>
      <c r="N263">
        <v>-2313425</v>
      </c>
      <c r="O263">
        <v>47596036</v>
      </c>
      <c r="P263">
        <v>0</v>
      </c>
      <c r="Q263">
        <v>47596036</v>
      </c>
      <c r="R263">
        <v>0</v>
      </c>
      <c r="S263">
        <v>0</v>
      </c>
      <c r="T263">
        <v>0</v>
      </c>
      <c r="U263">
        <v>0</v>
      </c>
      <c r="V263">
        <v>0</v>
      </c>
      <c r="W263">
        <v>0</v>
      </c>
      <c r="X263">
        <v>0</v>
      </c>
      <c r="Y263">
        <v>0</v>
      </c>
      <c r="Z263">
        <v>0</v>
      </c>
      <c r="AA263">
        <v>0</v>
      </c>
      <c r="AB263">
        <v>0</v>
      </c>
      <c r="AC263">
        <v>0</v>
      </c>
      <c r="AD263">
        <v>0</v>
      </c>
      <c r="AE263">
        <v>0</v>
      </c>
      <c r="AF263">
        <v>0</v>
      </c>
      <c r="AG263">
        <v>0</v>
      </c>
      <c r="AH263">
        <v>0</v>
      </c>
      <c r="AI263">
        <v>0</v>
      </c>
      <c r="AJ263">
        <v>0</v>
      </c>
      <c r="AK263">
        <v>0</v>
      </c>
      <c r="AL263">
        <v>0</v>
      </c>
      <c r="AM263">
        <v>0</v>
      </c>
      <c r="AN263">
        <v>0</v>
      </c>
      <c r="AO263">
        <v>0</v>
      </c>
    </row>
    <row r="264" spans="1:41" ht="12.75" x14ac:dyDescent="0.2">
      <c r="A264" s="468">
        <v>257</v>
      </c>
      <c r="B264" s="473" t="s">
        <v>391</v>
      </c>
      <c r="C264" s="403" t="s">
        <v>897</v>
      </c>
      <c r="D264" s="474" t="s">
        <v>907</v>
      </c>
      <c r="E264" s="480" t="s">
        <v>390</v>
      </c>
      <c r="F264">
        <v>50304870</v>
      </c>
      <c r="G264">
        <v>0</v>
      </c>
      <c r="H264">
        <v>50304870</v>
      </c>
      <c r="I264">
        <v>-500000</v>
      </c>
      <c r="J264">
        <v>0</v>
      </c>
      <c r="K264">
        <v>-500000</v>
      </c>
      <c r="L264">
        <v>-2466535</v>
      </c>
      <c r="M264">
        <v>0</v>
      </c>
      <c r="N264">
        <v>-2466535</v>
      </c>
      <c r="O264">
        <v>47338335</v>
      </c>
      <c r="P264">
        <v>0</v>
      </c>
      <c r="Q264">
        <v>47338335</v>
      </c>
      <c r="R264">
        <v>0</v>
      </c>
      <c r="S264">
        <v>0</v>
      </c>
      <c r="T264">
        <v>0</v>
      </c>
      <c r="U264">
        <v>0</v>
      </c>
      <c r="V264">
        <v>0</v>
      </c>
      <c r="W264">
        <v>0</v>
      </c>
      <c r="X264">
        <v>0</v>
      </c>
      <c r="Y264">
        <v>0</v>
      </c>
      <c r="Z264">
        <v>0</v>
      </c>
      <c r="AA264">
        <v>0</v>
      </c>
      <c r="AB264">
        <v>0</v>
      </c>
      <c r="AC264">
        <v>0</v>
      </c>
      <c r="AD264">
        <v>0</v>
      </c>
      <c r="AE264">
        <v>0</v>
      </c>
      <c r="AF264">
        <v>0</v>
      </c>
      <c r="AG264">
        <v>0</v>
      </c>
      <c r="AH264">
        <v>0</v>
      </c>
      <c r="AI264">
        <v>0</v>
      </c>
      <c r="AJ264">
        <v>0</v>
      </c>
      <c r="AK264">
        <v>0</v>
      </c>
      <c r="AL264">
        <v>0</v>
      </c>
      <c r="AM264">
        <v>0</v>
      </c>
      <c r="AN264">
        <v>0</v>
      </c>
      <c r="AO264">
        <v>0</v>
      </c>
    </row>
    <row r="265" spans="1:41" ht="12.75" x14ac:dyDescent="0.2">
      <c r="A265" s="468">
        <v>258</v>
      </c>
      <c r="B265" s="473" t="s">
        <v>393</v>
      </c>
      <c r="C265" s="403" t="s">
        <v>897</v>
      </c>
      <c r="D265" s="474" t="s">
        <v>907</v>
      </c>
      <c r="E265" s="480" t="s">
        <v>392</v>
      </c>
      <c r="F265">
        <v>19980001</v>
      </c>
      <c r="G265">
        <v>0</v>
      </c>
      <c r="H265">
        <v>19980001</v>
      </c>
      <c r="I265">
        <v>-149850</v>
      </c>
      <c r="J265">
        <v>0</v>
      </c>
      <c r="K265">
        <v>-149850</v>
      </c>
      <c r="L265">
        <v>-684507</v>
      </c>
      <c r="M265">
        <v>0</v>
      </c>
      <c r="N265">
        <v>-684507</v>
      </c>
      <c r="O265">
        <v>19145644</v>
      </c>
      <c r="P265">
        <v>0</v>
      </c>
      <c r="Q265">
        <v>19145644</v>
      </c>
      <c r="R265">
        <v>0</v>
      </c>
      <c r="S265">
        <v>0</v>
      </c>
      <c r="T265">
        <v>0</v>
      </c>
      <c r="U265">
        <v>0</v>
      </c>
      <c r="V265">
        <v>0</v>
      </c>
      <c r="W265">
        <v>0</v>
      </c>
      <c r="X265">
        <v>0</v>
      </c>
      <c r="Y265">
        <v>0</v>
      </c>
      <c r="Z265">
        <v>0</v>
      </c>
      <c r="AA265">
        <v>0</v>
      </c>
      <c r="AB265">
        <v>0</v>
      </c>
      <c r="AC265">
        <v>0</v>
      </c>
      <c r="AD265">
        <v>0</v>
      </c>
      <c r="AE265">
        <v>0</v>
      </c>
      <c r="AF265">
        <v>0</v>
      </c>
      <c r="AG265">
        <v>0</v>
      </c>
      <c r="AH265">
        <v>0</v>
      </c>
      <c r="AI265">
        <v>0</v>
      </c>
      <c r="AJ265">
        <v>0</v>
      </c>
      <c r="AK265">
        <v>0</v>
      </c>
      <c r="AL265">
        <v>0</v>
      </c>
      <c r="AM265">
        <v>0</v>
      </c>
      <c r="AN265">
        <v>0</v>
      </c>
      <c r="AO265">
        <v>0</v>
      </c>
    </row>
    <row r="266" spans="1:41" ht="12.75" x14ac:dyDescent="0.2">
      <c r="A266" s="468">
        <v>259</v>
      </c>
      <c r="B266" s="473" t="s">
        <v>395</v>
      </c>
      <c r="C266" s="403" t="s">
        <v>897</v>
      </c>
      <c r="D266" s="474" t="s">
        <v>901</v>
      </c>
      <c r="E266" s="480" t="s">
        <v>394</v>
      </c>
      <c r="F266">
        <v>48168275</v>
      </c>
      <c r="G266">
        <v>0</v>
      </c>
      <c r="H266">
        <v>48168275</v>
      </c>
      <c r="I266">
        <v>-800000</v>
      </c>
      <c r="J266">
        <v>0</v>
      </c>
      <c r="K266">
        <v>-800000</v>
      </c>
      <c r="L266">
        <v>-2200000</v>
      </c>
      <c r="M266">
        <v>0</v>
      </c>
      <c r="N266">
        <v>-2200000</v>
      </c>
      <c r="O266">
        <v>45168275</v>
      </c>
      <c r="P266">
        <v>0</v>
      </c>
      <c r="Q266">
        <v>45168275</v>
      </c>
      <c r="R266">
        <v>0</v>
      </c>
      <c r="S266">
        <v>0</v>
      </c>
      <c r="T266">
        <v>0</v>
      </c>
      <c r="U266">
        <v>0</v>
      </c>
      <c r="V266">
        <v>0</v>
      </c>
      <c r="W266">
        <v>0</v>
      </c>
      <c r="X266">
        <v>0</v>
      </c>
      <c r="Y266">
        <v>0</v>
      </c>
      <c r="Z266">
        <v>0</v>
      </c>
      <c r="AA266">
        <v>0</v>
      </c>
      <c r="AB266">
        <v>0</v>
      </c>
      <c r="AC266">
        <v>0</v>
      </c>
      <c r="AD266">
        <v>0</v>
      </c>
      <c r="AE266">
        <v>0</v>
      </c>
      <c r="AF266">
        <v>0</v>
      </c>
      <c r="AG266">
        <v>0</v>
      </c>
      <c r="AH266">
        <v>0</v>
      </c>
      <c r="AI266">
        <v>0</v>
      </c>
      <c r="AJ266">
        <v>0</v>
      </c>
      <c r="AK266">
        <v>0</v>
      </c>
      <c r="AL266">
        <v>0</v>
      </c>
      <c r="AM266">
        <v>0</v>
      </c>
      <c r="AN266">
        <v>0</v>
      </c>
      <c r="AO266">
        <v>0</v>
      </c>
    </row>
    <row r="267" spans="1:41" ht="12.75" x14ac:dyDescent="0.2">
      <c r="A267" s="468">
        <v>260</v>
      </c>
      <c r="B267" s="473" t="s">
        <v>397</v>
      </c>
      <c r="C267" s="403" t="s">
        <v>904</v>
      </c>
      <c r="D267" s="474" t="s">
        <v>899</v>
      </c>
      <c r="E267" s="480" t="s">
        <v>396</v>
      </c>
      <c r="F267">
        <v>96639736</v>
      </c>
      <c r="G267">
        <v>0</v>
      </c>
      <c r="H267">
        <v>96639736</v>
      </c>
      <c r="I267">
        <v>-1945916</v>
      </c>
      <c r="J267">
        <v>0</v>
      </c>
      <c r="K267">
        <v>-1945916</v>
      </c>
      <c r="L267">
        <v>-4135802</v>
      </c>
      <c r="M267">
        <v>0</v>
      </c>
      <c r="N267">
        <v>-4135802</v>
      </c>
      <c r="O267">
        <v>90558018</v>
      </c>
      <c r="P267">
        <v>0</v>
      </c>
      <c r="Q267">
        <v>90558018</v>
      </c>
      <c r="R267">
        <v>0</v>
      </c>
      <c r="S267">
        <v>0</v>
      </c>
      <c r="T267">
        <v>0</v>
      </c>
      <c r="U267">
        <v>0</v>
      </c>
      <c r="V267">
        <v>0</v>
      </c>
      <c r="W267">
        <v>0</v>
      </c>
      <c r="X267">
        <v>0</v>
      </c>
      <c r="Y267">
        <v>0</v>
      </c>
      <c r="Z267">
        <v>0</v>
      </c>
      <c r="AA267">
        <v>0</v>
      </c>
      <c r="AB267">
        <v>0</v>
      </c>
      <c r="AC267">
        <v>0</v>
      </c>
      <c r="AD267">
        <v>0</v>
      </c>
      <c r="AE267">
        <v>0</v>
      </c>
      <c r="AF267">
        <v>0</v>
      </c>
      <c r="AG267">
        <v>0</v>
      </c>
      <c r="AH267">
        <v>0</v>
      </c>
      <c r="AI267">
        <v>0</v>
      </c>
      <c r="AJ267">
        <v>0</v>
      </c>
      <c r="AK267">
        <v>0</v>
      </c>
      <c r="AL267">
        <v>0</v>
      </c>
      <c r="AM267">
        <v>0</v>
      </c>
      <c r="AN267">
        <v>0</v>
      </c>
      <c r="AO267">
        <v>0</v>
      </c>
    </row>
    <row r="268" spans="1:41" ht="12.75" x14ac:dyDescent="0.2">
      <c r="A268" s="468">
        <v>261</v>
      </c>
      <c r="B268" s="473" t="s">
        <v>399</v>
      </c>
      <c r="C268" s="403" t="s">
        <v>529</v>
      </c>
      <c r="D268" s="474" t="s">
        <v>910</v>
      </c>
      <c r="E268" s="480" t="s">
        <v>547</v>
      </c>
      <c r="F268">
        <v>87525414</v>
      </c>
      <c r="G268">
        <v>275546</v>
      </c>
      <c r="H268">
        <v>87800960</v>
      </c>
      <c r="I268">
        <v>-962780</v>
      </c>
      <c r="J268">
        <v>-3031</v>
      </c>
      <c r="K268">
        <v>-965811</v>
      </c>
      <c r="L268">
        <v>-7404984</v>
      </c>
      <c r="M268">
        <v>-12951</v>
      </c>
      <c r="N268">
        <v>-7417935</v>
      </c>
      <c r="O268">
        <v>79157650</v>
      </c>
      <c r="P268">
        <v>259564</v>
      </c>
      <c r="Q268">
        <v>79417214</v>
      </c>
      <c r="R268">
        <v>0</v>
      </c>
      <c r="S268">
        <v>0</v>
      </c>
      <c r="T268">
        <v>0</v>
      </c>
      <c r="U268">
        <v>-95172</v>
      </c>
      <c r="V268">
        <v>72460</v>
      </c>
      <c r="W268">
        <v>124558</v>
      </c>
      <c r="X268">
        <v>124558</v>
      </c>
      <c r="Y268">
        <v>0</v>
      </c>
      <c r="Z268">
        <v>0</v>
      </c>
      <c r="AA268">
        <v>0</v>
      </c>
      <c r="AB268">
        <v>33716.5</v>
      </c>
      <c r="AC268">
        <v>56728</v>
      </c>
      <c r="AD268">
        <v>90444.5</v>
      </c>
      <c r="AE268">
        <v>0</v>
      </c>
      <c r="AF268">
        <v>0</v>
      </c>
      <c r="AG268">
        <v>0</v>
      </c>
      <c r="AH268">
        <v>0</v>
      </c>
      <c r="AI268">
        <v>0</v>
      </c>
      <c r="AJ268">
        <v>0</v>
      </c>
      <c r="AK268">
        <v>0</v>
      </c>
      <c r="AL268">
        <v>0</v>
      </c>
      <c r="AM268">
        <v>33716.5</v>
      </c>
      <c r="AN268">
        <v>56728</v>
      </c>
      <c r="AO268">
        <v>90444.5</v>
      </c>
    </row>
    <row r="269" spans="1:41" ht="12.75" x14ac:dyDescent="0.2">
      <c r="A269" s="468">
        <v>262</v>
      </c>
      <c r="B269" s="473" t="s">
        <v>401</v>
      </c>
      <c r="C269" s="403" t="s">
        <v>529</v>
      </c>
      <c r="D269" s="474" t="s">
        <v>907</v>
      </c>
      <c r="E269" s="480" t="s">
        <v>576</v>
      </c>
      <c r="F269">
        <v>93034336</v>
      </c>
      <c r="G269">
        <v>537965</v>
      </c>
      <c r="H269">
        <v>93572301</v>
      </c>
      <c r="I269">
        <v>-1080273</v>
      </c>
      <c r="J269">
        <v>0</v>
      </c>
      <c r="K269">
        <v>-1080273</v>
      </c>
      <c r="L269">
        <v>-2179089</v>
      </c>
      <c r="M269">
        <v>0</v>
      </c>
      <c r="N269">
        <v>-2179089</v>
      </c>
      <c r="O269">
        <v>89774974</v>
      </c>
      <c r="P269">
        <v>537965</v>
      </c>
      <c r="Q269">
        <v>90312939</v>
      </c>
      <c r="R269">
        <v>0</v>
      </c>
      <c r="S269">
        <v>0</v>
      </c>
      <c r="T269">
        <v>0</v>
      </c>
      <c r="U269">
        <v>0</v>
      </c>
      <c r="V269">
        <v>369739</v>
      </c>
      <c r="W269">
        <v>168226</v>
      </c>
      <c r="X269">
        <v>168226</v>
      </c>
      <c r="Y269">
        <v>0</v>
      </c>
      <c r="Z269">
        <v>0</v>
      </c>
      <c r="AA269">
        <v>0</v>
      </c>
      <c r="AB269">
        <v>0</v>
      </c>
      <c r="AC269">
        <v>0</v>
      </c>
      <c r="AD269">
        <v>0</v>
      </c>
      <c r="AE269">
        <v>0</v>
      </c>
      <c r="AF269">
        <v>0</v>
      </c>
      <c r="AG269">
        <v>0</v>
      </c>
      <c r="AH269">
        <v>0</v>
      </c>
      <c r="AI269">
        <v>0</v>
      </c>
      <c r="AJ269">
        <v>0</v>
      </c>
      <c r="AK269">
        <v>0</v>
      </c>
      <c r="AL269">
        <v>0</v>
      </c>
      <c r="AM269">
        <v>0</v>
      </c>
      <c r="AN269">
        <v>0</v>
      </c>
      <c r="AO269">
        <v>0</v>
      </c>
    </row>
    <row r="270" spans="1:41" ht="12.75" x14ac:dyDescent="0.2">
      <c r="A270" s="468">
        <v>263</v>
      </c>
      <c r="B270" s="473" t="s">
        <v>403</v>
      </c>
      <c r="C270" s="403" t="s">
        <v>897</v>
      </c>
      <c r="D270" s="474" t="s">
        <v>907</v>
      </c>
      <c r="E270" s="480" t="s">
        <v>402</v>
      </c>
      <c r="F270">
        <v>56064231.939999998</v>
      </c>
      <c r="G270">
        <v>0</v>
      </c>
      <c r="H270">
        <v>56064231.939999998</v>
      </c>
      <c r="I270">
        <v>-400000</v>
      </c>
      <c r="J270">
        <v>0</v>
      </c>
      <c r="K270">
        <v>-400000</v>
      </c>
      <c r="L270">
        <v>-2635000</v>
      </c>
      <c r="M270">
        <v>0</v>
      </c>
      <c r="N270">
        <v>-2635000</v>
      </c>
      <c r="O270">
        <v>53029231.939999998</v>
      </c>
      <c r="P270">
        <v>0</v>
      </c>
      <c r="Q270">
        <v>53029231.939999998</v>
      </c>
      <c r="R270">
        <v>36656</v>
      </c>
      <c r="S270">
        <v>0</v>
      </c>
      <c r="T270">
        <v>36656</v>
      </c>
      <c r="U270">
        <v>0</v>
      </c>
      <c r="V270">
        <v>0</v>
      </c>
      <c r="W270">
        <v>0</v>
      </c>
      <c r="X270">
        <v>0</v>
      </c>
      <c r="Y270">
        <v>0</v>
      </c>
      <c r="Z270">
        <v>0</v>
      </c>
      <c r="AA270">
        <v>0</v>
      </c>
      <c r="AB270">
        <v>0</v>
      </c>
      <c r="AC270">
        <v>0</v>
      </c>
      <c r="AD270">
        <v>0</v>
      </c>
      <c r="AE270">
        <v>0</v>
      </c>
      <c r="AF270">
        <v>0</v>
      </c>
      <c r="AG270">
        <v>0</v>
      </c>
      <c r="AH270">
        <v>0</v>
      </c>
      <c r="AI270">
        <v>0</v>
      </c>
      <c r="AJ270">
        <v>0</v>
      </c>
      <c r="AK270">
        <v>0</v>
      </c>
      <c r="AL270">
        <v>0</v>
      </c>
      <c r="AM270">
        <v>0</v>
      </c>
      <c r="AN270">
        <v>0</v>
      </c>
      <c r="AO270">
        <v>0</v>
      </c>
    </row>
    <row r="271" spans="1:41" ht="12.75" x14ac:dyDescent="0.2">
      <c r="A271" s="468">
        <v>264</v>
      </c>
      <c r="B271" s="473" t="s">
        <v>405</v>
      </c>
      <c r="C271" s="403" t="s">
        <v>897</v>
      </c>
      <c r="D271" s="474" t="s">
        <v>906</v>
      </c>
      <c r="E271" s="480" t="s">
        <v>404</v>
      </c>
      <c r="F271">
        <v>28347363</v>
      </c>
      <c r="G271">
        <v>0</v>
      </c>
      <c r="H271">
        <v>28347363</v>
      </c>
      <c r="I271">
        <v>-250000</v>
      </c>
      <c r="J271">
        <v>0</v>
      </c>
      <c r="K271">
        <v>-250000</v>
      </c>
      <c r="L271">
        <v>-1336000</v>
      </c>
      <c r="M271">
        <v>0</v>
      </c>
      <c r="N271">
        <v>-1336000</v>
      </c>
      <c r="O271">
        <v>26761363</v>
      </c>
      <c r="P271">
        <v>0</v>
      </c>
      <c r="Q271">
        <v>26761363</v>
      </c>
      <c r="R271">
        <v>102338</v>
      </c>
      <c r="S271">
        <v>0</v>
      </c>
      <c r="T271">
        <v>102338</v>
      </c>
      <c r="U271">
        <v>0</v>
      </c>
      <c r="V271">
        <v>0</v>
      </c>
      <c r="W271">
        <v>0</v>
      </c>
      <c r="X271">
        <v>0</v>
      </c>
      <c r="Y271">
        <v>0</v>
      </c>
      <c r="Z271">
        <v>0</v>
      </c>
      <c r="AA271">
        <v>0</v>
      </c>
      <c r="AB271">
        <v>0</v>
      </c>
      <c r="AC271">
        <v>0</v>
      </c>
      <c r="AD271">
        <v>0</v>
      </c>
      <c r="AE271">
        <v>0</v>
      </c>
      <c r="AF271">
        <v>0</v>
      </c>
      <c r="AG271">
        <v>0</v>
      </c>
      <c r="AH271">
        <v>0</v>
      </c>
      <c r="AI271">
        <v>0</v>
      </c>
      <c r="AJ271">
        <v>0</v>
      </c>
      <c r="AK271">
        <v>0</v>
      </c>
      <c r="AL271">
        <v>0</v>
      </c>
      <c r="AM271">
        <v>0</v>
      </c>
      <c r="AN271">
        <v>0</v>
      </c>
      <c r="AO271">
        <v>0</v>
      </c>
    </row>
    <row r="272" spans="1:41" ht="12.75" x14ac:dyDescent="0.2">
      <c r="A272" s="468">
        <v>265</v>
      </c>
      <c r="B272" s="473" t="s">
        <v>407</v>
      </c>
      <c r="C272" s="403" t="s">
        <v>897</v>
      </c>
      <c r="D272" s="474" t="s">
        <v>901</v>
      </c>
      <c r="E272" s="480" t="s">
        <v>406</v>
      </c>
      <c r="F272">
        <v>72269534</v>
      </c>
      <c r="G272">
        <v>0</v>
      </c>
      <c r="H272">
        <v>72269534</v>
      </c>
      <c r="I272">
        <v>-347000</v>
      </c>
      <c r="J272">
        <v>0</v>
      </c>
      <c r="K272">
        <v>-347000</v>
      </c>
      <c r="L272">
        <v>-3794525</v>
      </c>
      <c r="M272">
        <v>0</v>
      </c>
      <c r="N272">
        <v>-3794525</v>
      </c>
      <c r="O272">
        <v>68128009</v>
      </c>
      <c r="P272">
        <v>0</v>
      </c>
      <c r="Q272">
        <v>68128009</v>
      </c>
      <c r="R272">
        <v>120062</v>
      </c>
      <c r="S272">
        <v>0</v>
      </c>
      <c r="T272">
        <v>120062</v>
      </c>
      <c r="U272">
        <v>0</v>
      </c>
      <c r="V272">
        <v>0</v>
      </c>
      <c r="W272">
        <v>0</v>
      </c>
      <c r="X272">
        <v>0</v>
      </c>
      <c r="Y272">
        <v>0</v>
      </c>
      <c r="Z272">
        <v>0</v>
      </c>
      <c r="AA272">
        <v>0</v>
      </c>
      <c r="AB272">
        <v>0</v>
      </c>
      <c r="AC272">
        <v>0</v>
      </c>
      <c r="AD272">
        <v>0</v>
      </c>
      <c r="AE272">
        <v>0</v>
      </c>
      <c r="AF272">
        <v>0</v>
      </c>
      <c r="AG272">
        <v>0</v>
      </c>
      <c r="AH272">
        <v>0</v>
      </c>
      <c r="AI272">
        <v>0</v>
      </c>
      <c r="AJ272">
        <v>0</v>
      </c>
      <c r="AK272">
        <v>0</v>
      </c>
      <c r="AL272">
        <v>0</v>
      </c>
      <c r="AM272">
        <v>0</v>
      </c>
      <c r="AN272">
        <v>0</v>
      </c>
      <c r="AO272">
        <v>0</v>
      </c>
    </row>
    <row r="273" spans="1:41" ht="12.75" x14ac:dyDescent="0.2">
      <c r="A273" s="468">
        <v>266</v>
      </c>
      <c r="B273" s="473" t="s">
        <v>409</v>
      </c>
      <c r="C273" s="403" t="s">
        <v>904</v>
      </c>
      <c r="D273" s="474" t="s">
        <v>910</v>
      </c>
      <c r="E273" s="480" t="s">
        <v>408</v>
      </c>
      <c r="F273">
        <v>94094517.529999986</v>
      </c>
      <c r="G273">
        <v>885514</v>
      </c>
      <c r="H273">
        <v>94980031.529999986</v>
      </c>
      <c r="I273">
        <v>-2233004</v>
      </c>
      <c r="J273">
        <v>0</v>
      </c>
      <c r="K273">
        <v>-2233004</v>
      </c>
      <c r="L273">
        <v>-4835500</v>
      </c>
      <c r="M273">
        <v>0</v>
      </c>
      <c r="N273">
        <v>-4835500</v>
      </c>
      <c r="O273">
        <v>87026013.529999986</v>
      </c>
      <c r="P273">
        <v>885514</v>
      </c>
      <c r="Q273">
        <v>87911527.529999986</v>
      </c>
      <c r="R273">
        <v>0</v>
      </c>
      <c r="S273">
        <v>0</v>
      </c>
      <c r="T273">
        <v>0</v>
      </c>
      <c r="U273">
        <v>-29602</v>
      </c>
      <c r="V273">
        <v>134776</v>
      </c>
      <c r="W273">
        <v>721136</v>
      </c>
      <c r="X273">
        <v>721136</v>
      </c>
      <c r="Y273">
        <v>0</v>
      </c>
      <c r="Z273">
        <v>0</v>
      </c>
      <c r="AA273">
        <v>0</v>
      </c>
      <c r="AB273">
        <v>0</v>
      </c>
      <c r="AC273">
        <v>38799</v>
      </c>
      <c r="AD273">
        <v>38799</v>
      </c>
      <c r="AE273">
        <v>0</v>
      </c>
      <c r="AF273">
        <v>0</v>
      </c>
      <c r="AG273">
        <v>0</v>
      </c>
      <c r="AH273">
        <v>0</v>
      </c>
      <c r="AI273">
        <v>0</v>
      </c>
      <c r="AJ273">
        <v>0</v>
      </c>
      <c r="AK273">
        <v>0</v>
      </c>
      <c r="AL273">
        <v>0</v>
      </c>
      <c r="AM273">
        <v>0</v>
      </c>
      <c r="AN273">
        <v>38799</v>
      </c>
      <c r="AO273">
        <v>38799</v>
      </c>
    </row>
    <row r="274" spans="1:41" ht="12.75" x14ac:dyDescent="0.2">
      <c r="A274" s="468">
        <v>267</v>
      </c>
      <c r="B274" s="473" t="s">
        <v>411</v>
      </c>
      <c r="C274" s="403" t="s">
        <v>897</v>
      </c>
      <c r="D274" s="474" t="s">
        <v>898</v>
      </c>
      <c r="E274" s="480" t="s">
        <v>410</v>
      </c>
      <c r="F274">
        <v>36703771</v>
      </c>
      <c r="G274">
        <v>0</v>
      </c>
      <c r="H274">
        <v>36703771</v>
      </c>
      <c r="I274">
        <v>-150000</v>
      </c>
      <c r="J274">
        <v>0</v>
      </c>
      <c r="K274">
        <v>-150000</v>
      </c>
      <c r="L274">
        <v>-1900000</v>
      </c>
      <c r="M274">
        <v>0</v>
      </c>
      <c r="N274">
        <v>-1900000</v>
      </c>
      <c r="O274">
        <v>34653771</v>
      </c>
      <c r="P274">
        <v>0</v>
      </c>
      <c r="Q274">
        <v>34653771</v>
      </c>
      <c r="R274">
        <v>0</v>
      </c>
      <c r="S274">
        <v>0</v>
      </c>
      <c r="T274">
        <v>0</v>
      </c>
      <c r="U274">
        <v>0</v>
      </c>
      <c r="V274">
        <v>0</v>
      </c>
      <c r="W274">
        <v>0</v>
      </c>
      <c r="X274">
        <v>0</v>
      </c>
      <c r="Y274">
        <v>0</v>
      </c>
      <c r="Z274">
        <v>0</v>
      </c>
      <c r="AA274">
        <v>0</v>
      </c>
      <c r="AB274">
        <v>0</v>
      </c>
      <c r="AC274">
        <v>0</v>
      </c>
      <c r="AD274">
        <v>0</v>
      </c>
      <c r="AE274">
        <v>0</v>
      </c>
      <c r="AF274">
        <v>0</v>
      </c>
      <c r="AG274">
        <v>0</v>
      </c>
      <c r="AH274">
        <v>0</v>
      </c>
      <c r="AI274">
        <v>0</v>
      </c>
      <c r="AJ274">
        <v>0</v>
      </c>
      <c r="AK274">
        <v>0</v>
      </c>
      <c r="AL274">
        <v>0</v>
      </c>
      <c r="AM274">
        <v>0</v>
      </c>
      <c r="AN274">
        <v>0</v>
      </c>
      <c r="AO274">
        <v>0</v>
      </c>
    </row>
    <row r="275" spans="1:41" ht="12.75" x14ac:dyDescent="0.2">
      <c r="A275" s="468">
        <v>268</v>
      </c>
      <c r="B275" s="473" t="s">
        <v>413</v>
      </c>
      <c r="C275" s="403" t="s">
        <v>902</v>
      </c>
      <c r="D275" s="474" t="s">
        <v>903</v>
      </c>
      <c r="E275" s="480" t="s">
        <v>412</v>
      </c>
      <c r="F275">
        <v>55081259</v>
      </c>
      <c r="G275">
        <v>0</v>
      </c>
      <c r="H275">
        <v>55081259</v>
      </c>
      <c r="I275">
        <v>-660975</v>
      </c>
      <c r="J275">
        <v>0</v>
      </c>
      <c r="K275">
        <v>-660975</v>
      </c>
      <c r="L275">
        <v>-1239713</v>
      </c>
      <c r="M275">
        <v>0</v>
      </c>
      <c r="N275">
        <v>-1239713</v>
      </c>
      <c r="O275">
        <v>53180571</v>
      </c>
      <c r="P275">
        <v>0</v>
      </c>
      <c r="Q275">
        <v>53180571</v>
      </c>
      <c r="R275">
        <v>0</v>
      </c>
      <c r="S275">
        <v>0</v>
      </c>
      <c r="T275">
        <v>0</v>
      </c>
      <c r="U275">
        <v>0</v>
      </c>
      <c r="V275">
        <v>0</v>
      </c>
      <c r="W275">
        <v>0</v>
      </c>
      <c r="X275">
        <v>0</v>
      </c>
      <c r="Y275">
        <v>0</v>
      </c>
      <c r="Z275">
        <v>0</v>
      </c>
      <c r="AA275">
        <v>0</v>
      </c>
      <c r="AB275">
        <v>0</v>
      </c>
      <c r="AC275">
        <v>0</v>
      </c>
      <c r="AD275">
        <v>0</v>
      </c>
      <c r="AE275">
        <v>0</v>
      </c>
      <c r="AF275">
        <v>0</v>
      </c>
      <c r="AG275">
        <v>0</v>
      </c>
      <c r="AH275">
        <v>0</v>
      </c>
      <c r="AI275">
        <v>0</v>
      </c>
      <c r="AJ275">
        <v>0</v>
      </c>
      <c r="AK275">
        <v>0</v>
      </c>
      <c r="AL275">
        <v>0</v>
      </c>
      <c r="AM275">
        <v>0</v>
      </c>
      <c r="AN275">
        <v>0</v>
      </c>
      <c r="AO275">
        <v>0</v>
      </c>
    </row>
    <row r="276" spans="1:41" ht="12.75" x14ac:dyDescent="0.2">
      <c r="A276" s="468">
        <v>269</v>
      </c>
      <c r="B276" s="473" t="s">
        <v>415</v>
      </c>
      <c r="C276" s="403" t="s">
        <v>897</v>
      </c>
      <c r="D276" s="474" t="s">
        <v>898</v>
      </c>
      <c r="E276" s="480" t="s">
        <v>414</v>
      </c>
      <c r="F276">
        <v>48053722</v>
      </c>
      <c r="G276">
        <v>0</v>
      </c>
      <c r="H276">
        <v>48053722</v>
      </c>
      <c r="I276">
        <v>0</v>
      </c>
      <c r="J276">
        <v>0</v>
      </c>
      <c r="K276">
        <v>0</v>
      </c>
      <c r="L276">
        <v>-2654607</v>
      </c>
      <c r="M276">
        <v>0</v>
      </c>
      <c r="N276">
        <v>-2654607</v>
      </c>
      <c r="O276">
        <v>45399115</v>
      </c>
      <c r="P276">
        <v>0</v>
      </c>
      <c r="Q276">
        <v>45399115</v>
      </c>
      <c r="R276">
        <v>1201357</v>
      </c>
      <c r="S276">
        <v>0</v>
      </c>
      <c r="T276">
        <v>1201357</v>
      </c>
      <c r="U276">
        <v>0</v>
      </c>
      <c r="V276">
        <v>0</v>
      </c>
      <c r="W276">
        <v>0</v>
      </c>
      <c r="X276">
        <v>0</v>
      </c>
      <c r="Y276">
        <v>0</v>
      </c>
      <c r="Z276">
        <v>0</v>
      </c>
      <c r="AA276">
        <v>0</v>
      </c>
      <c r="AB276">
        <v>0</v>
      </c>
      <c r="AC276">
        <v>0</v>
      </c>
      <c r="AD276">
        <v>0</v>
      </c>
      <c r="AE276">
        <v>0</v>
      </c>
      <c r="AF276">
        <v>0</v>
      </c>
      <c r="AG276">
        <v>0</v>
      </c>
      <c r="AH276">
        <v>0</v>
      </c>
      <c r="AI276">
        <v>0</v>
      </c>
      <c r="AJ276">
        <v>0</v>
      </c>
      <c r="AK276">
        <v>0</v>
      </c>
      <c r="AL276">
        <v>0</v>
      </c>
      <c r="AM276">
        <v>0</v>
      </c>
      <c r="AN276">
        <v>0</v>
      </c>
      <c r="AO276">
        <v>0</v>
      </c>
    </row>
    <row r="277" spans="1:41" ht="12.75" x14ac:dyDescent="0.2">
      <c r="A277" s="468">
        <v>270</v>
      </c>
      <c r="B277" s="473" t="s">
        <v>416</v>
      </c>
      <c r="C277" s="403" t="s">
        <v>529</v>
      </c>
      <c r="D277" s="474" t="s">
        <v>906</v>
      </c>
      <c r="E277" s="480" t="s">
        <v>579</v>
      </c>
      <c r="F277">
        <v>111610836</v>
      </c>
      <c r="G277">
        <v>0</v>
      </c>
      <c r="H277">
        <v>111610836</v>
      </c>
      <c r="I277">
        <v>-2232217</v>
      </c>
      <c r="J277">
        <v>0</v>
      </c>
      <c r="K277">
        <v>-2232217</v>
      </c>
      <c r="L277">
        <v>-3812758</v>
      </c>
      <c r="M277">
        <v>0</v>
      </c>
      <c r="N277">
        <v>-3812758</v>
      </c>
      <c r="O277">
        <v>105565861</v>
      </c>
      <c r="P277">
        <v>0</v>
      </c>
      <c r="Q277">
        <v>105565861</v>
      </c>
      <c r="R277">
        <v>523217</v>
      </c>
      <c r="S277">
        <v>0</v>
      </c>
      <c r="T277">
        <v>523217</v>
      </c>
      <c r="U277">
        <v>0</v>
      </c>
      <c r="V277">
        <v>0</v>
      </c>
      <c r="W277">
        <v>0</v>
      </c>
      <c r="X277">
        <v>0</v>
      </c>
      <c r="Y277">
        <v>0</v>
      </c>
      <c r="Z277">
        <v>0</v>
      </c>
      <c r="AA277">
        <v>0</v>
      </c>
      <c r="AB277">
        <v>0</v>
      </c>
      <c r="AC277">
        <v>0</v>
      </c>
      <c r="AD277">
        <v>0</v>
      </c>
      <c r="AE277">
        <v>0</v>
      </c>
      <c r="AF277">
        <v>0</v>
      </c>
      <c r="AG277">
        <v>0</v>
      </c>
      <c r="AH277">
        <v>0</v>
      </c>
      <c r="AI277">
        <v>0</v>
      </c>
      <c r="AJ277">
        <v>0</v>
      </c>
      <c r="AK277">
        <v>0</v>
      </c>
      <c r="AL277">
        <v>0</v>
      </c>
      <c r="AM277">
        <v>0</v>
      </c>
      <c r="AN277">
        <v>0</v>
      </c>
      <c r="AO277">
        <v>0</v>
      </c>
    </row>
    <row r="278" spans="1:41" ht="12.75" x14ac:dyDescent="0.2">
      <c r="A278" s="468">
        <v>271</v>
      </c>
      <c r="B278" s="473" t="s">
        <v>418</v>
      </c>
      <c r="C278" s="403" t="s">
        <v>904</v>
      </c>
      <c r="D278" s="474" t="s">
        <v>899</v>
      </c>
      <c r="E278" s="480" t="s">
        <v>417</v>
      </c>
      <c r="F278">
        <v>60611622</v>
      </c>
      <c r="G278">
        <v>0</v>
      </c>
      <c r="H278">
        <v>60611622</v>
      </c>
      <c r="I278">
        <v>-1818000</v>
      </c>
      <c r="J278">
        <v>0</v>
      </c>
      <c r="K278">
        <v>-1818000</v>
      </c>
      <c r="L278">
        <v>-4964877</v>
      </c>
      <c r="M278">
        <v>0</v>
      </c>
      <c r="N278">
        <v>-4964877</v>
      </c>
      <c r="O278">
        <v>53828745</v>
      </c>
      <c r="P278">
        <v>0</v>
      </c>
      <c r="Q278">
        <v>53828745</v>
      </c>
      <c r="R278">
        <v>0</v>
      </c>
      <c r="S278">
        <v>0</v>
      </c>
      <c r="T278">
        <v>0</v>
      </c>
      <c r="U278">
        <v>0</v>
      </c>
      <c r="V278">
        <v>0</v>
      </c>
      <c r="W278">
        <v>0</v>
      </c>
      <c r="X278">
        <v>0</v>
      </c>
      <c r="Y278">
        <v>0</v>
      </c>
      <c r="Z278">
        <v>0</v>
      </c>
      <c r="AA278">
        <v>0</v>
      </c>
      <c r="AB278">
        <v>0</v>
      </c>
      <c r="AC278">
        <v>0</v>
      </c>
      <c r="AD278">
        <v>0</v>
      </c>
      <c r="AE278">
        <v>0</v>
      </c>
      <c r="AF278">
        <v>0</v>
      </c>
      <c r="AG278">
        <v>0</v>
      </c>
      <c r="AH278">
        <v>0</v>
      </c>
      <c r="AI278">
        <v>0</v>
      </c>
      <c r="AJ278">
        <v>0</v>
      </c>
      <c r="AK278">
        <v>0</v>
      </c>
      <c r="AL278">
        <v>0</v>
      </c>
      <c r="AM278">
        <v>0</v>
      </c>
      <c r="AN278">
        <v>0</v>
      </c>
      <c r="AO278">
        <v>0</v>
      </c>
    </row>
    <row r="279" spans="1:41" ht="12.75" x14ac:dyDescent="0.2">
      <c r="A279" s="468">
        <v>272</v>
      </c>
      <c r="B279" s="473" t="s">
        <v>420</v>
      </c>
      <c r="C279" s="403" t="s">
        <v>897</v>
      </c>
      <c r="D279" s="474" t="s">
        <v>907</v>
      </c>
      <c r="E279" s="480" t="s">
        <v>419</v>
      </c>
      <c r="F279">
        <v>35800100</v>
      </c>
      <c r="G279">
        <v>0</v>
      </c>
      <c r="H279">
        <v>35800100</v>
      </c>
      <c r="I279">
        <v>-143200</v>
      </c>
      <c r="J279">
        <v>0</v>
      </c>
      <c r="K279">
        <v>-143200</v>
      </c>
      <c r="L279">
        <v>-1109803</v>
      </c>
      <c r="M279">
        <v>0</v>
      </c>
      <c r="N279">
        <v>-1109803</v>
      </c>
      <c r="O279">
        <v>34547097</v>
      </c>
      <c r="P279">
        <v>0</v>
      </c>
      <c r="Q279">
        <v>34547097</v>
      </c>
      <c r="R279">
        <v>0</v>
      </c>
      <c r="S279">
        <v>0</v>
      </c>
      <c r="T279">
        <v>0</v>
      </c>
      <c r="U279">
        <v>0</v>
      </c>
      <c r="V279">
        <v>0</v>
      </c>
      <c r="W279">
        <v>0</v>
      </c>
      <c r="X279">
        <v>0</v>
      </c>
      <c r="Y279">
        <v>0</v>
      </c>
      <c r="Z279">
        <v>0</v>
      </c>
      <c r="AA279">
        <v>0</v>
      </c>
      <c r="AB279">
        <v>0</v>
      </c>
      <c r="AC279">
        <v>0</v>
      </c>
      <c r="AD279">
        <v>0</v>
      </c>
      <c r="AE279">
        <v>0</v>
      </c>
      <c r="AF279">
        <v>0</v>
      </c>
      <c r="AG279">
        <v>0</v>
      </c>
      <c r="AH279">
        <v>0</v>
      </c>
      <c r="AI279">
        <v>0</v>
      </c>
      <c r="AJ279">
        <v>0</v>
      </c>
      <c r="AK279">
        <v>0</v>
      </c>
      <c r="AL279">
        <v>0</v>
      </c>
      <c r="AM279">
        <v>0</v>
      </c>
      <c r="AN279">
        <v>0</v>
      </c>
      <c r="AO279">
        <v>0</v>
      </c>
    </row>
    <row r="280" spans="1:41" ht="12.75" x14ac:dyDescent="0.2">
      <c r="A280" s="468">
        <v>273</v>
      </c>
      <c r="B280" s="473" t="s">
        <v>422</v>
      </c>
      <c r="C280" s="403" t="s">
        <v>897</v>
      </c>
      <c r="D280" s="474" t="s">
        <v>898</v>
      </c>
      <c r="E280" s="480" t="s">
        <v>421</v>
      </c>
      <c r="F280">
        <v>20202061</v>
      </c>
      <c r="G280">
        <v>0</v>
      </c>
      <c r="H280">
        <v>20202061</v>
      </c>
      <c r="I280">
        <v>-208464</v>
      </c>
      <c r="J280">
        <v>0</v>
      </c>
      <c r="K280">
        <v>-208464</v>
      </c>
      <c r="L280">
        <v>-350000</v>
      </c>
      <c r="M280">
        <v>0</v>
      </c>
      <c r="N280">
        <v>-350000</v>
      </c>
      <c r="O280">
        <v>19643597</v>
      </c>
      <c r="P280">
        <v>0</v>
      </c>
      <c r="Q280">
        <v>19643597</v>
      </c>
      <c r="R280">
        <v>0</v>
      </c>
      <c r="S280">
        <v>0</v>
      </c>
      <c r="T280">
        <v>0</v>
      </c>
      <c r="U280">
        <v>0</v>
      </c>
      <c r="V280">
        <v>0</v>
      </c>
      <c r="W280">
        <v>0</v>
      </c>
      <c r="X280">
        <v>0</v>
      </c>
      <c r="Y280">
        <v>0</v>
      </c>
      <c r="Z280">
        <v>0</v>
      </c>
      <c r="AA280">
        <v>0</v>
      </c>
      <c r="AB280">
        <v>0</v>
      </c>
      <c r="AC280">
        <v>0</v>
      </c>
      <c r="AD280">
        <v>0</v>
      </c>
      <c r="AE280">
        <v>0</v>
      </c>
      <c r="AF280">
        <v>0</v>
      </c>
      <c r="AG280">
        <v>0</v>
      </c>
      <c r="AH280">
        <v>0</v>
      </c>
      <c r="AI280">
        <v>0</v>
      </c>
      <c r="AJ280">
        <v>0</v>
      </c>
      <c r="AK280">
        <v>0</v>
      </c>
      <c r="AL280">
        <v>0</v>
      </c>
      <c r="AM280">
        <v>0</v>
      </c>
      <c r="AN280">
        <v>0</v>
      </c>
      <c r="AO280">
        <v>0</v>
      </c>
    </row>
    <row r="281" spans="1:41" ht="12.75" x14ac:dyDescent="0.2">
      <c r="A281" s="468">
        <v>274</v>
      </c>
      <c r="B281" s="473" t="s">
        <v>424</v>
      </c>
      <c r="C281" s="403" t="s">
        <v>897</v>
      </c>
      <c r="D281" s="474" t="s">
        <v>906</v>
      </c>
      <c r="E281" s="480" t="s">
        <v>423</v>
      </c>
      <c r="F281">
        <v>42302522</v>
      </c>
      <c r="G281">
        <v>0</v>
      </c>
      <c r="H281">
        <v>42302522</v>
      </c>
      <c r="I281">
        <v>-400000</v>
      </c>
      <c r="J281">
        <v>0</v>
      </c>
      <c r="K281">
        <v>-400000</v>
      </c>
      <c r="L281">
        <v>-2275000</v>
      </c>
      <c r="M281">
        <v>0</v>
      </c>
      <c r="N281">
        <v>-2275000</v>
      </c>
      <c r="O281">
        <v>39627522</v>
      </c>
      <c r="P281">
        <v>0</v>
      </c>
      <c r="Q281">
        <v>39627522</v>
      </c>
      <c r="R281">
        <v>152400</v>
      </c>
      <c r="S281">
        <v>0</v>
      </c>
      <c r="T281">
        <v>152400</v>
      </c>
      <c r="U281">
        <v>0</v>
      </c>
      <c r="V281">
        <v>0</v>
      </c>
      <c r="W281">
        <v>0</v>
      </c>
      <c r="X281">
        <v>0</v>
      </c>
      <c r="Y281">
        <v>0</v>
      </c>
      <c r="Z281">
        <v>0</v>
      </c>
      <c r="AA281">
        <v>0</v>
      </c>
      <c r="AB281">
        <v>0</v>
      </c>
      <c r="AC281">
        <v>0</v>
      </c>
      <c r="AD281">
        <v>0</v>
      </c>
      <c r="AE281">
        <v>0</v>
      </c>
      <c r="AF281">
        <v>0</v>
      </c>
      <c r="AG281">
        <v>0</v>
      </c>
      <c r="AH281">
        <v>0</v>
      </c>
      <c r="AI281">
        <v>0</v>
      </c>
      <c r="AJ281">
        <v>0</v>
      </c>
      <c r="AK281">
        <v>0</v>
      </c>
      <c r="AL281">
        <v>0</v>
      </c>
      <c r="AM281">
        <v>0</v>
      </c>
      <c r="AN281">
        <v>0</v>
      </c>
      <c r="AO281">
        <v>0</v>
      </c>
    </row>
    <row r="282" spans="1:41" ht="12.75" x14ac:dyDescent="0.2">
      <c r="A282" s="468">
        <v>275</v>
      </c>
      <c r="B282" s="473" t="s">
        <v>426</v>
      </c>
      <c r="C282" s="403" t="s">
        <v>897</v>
      </c>
      <c r="D282" s="474" t="s">
        <v>906</v>
      </c>
      <c r="E282" s="480" t="s">
        <v>425</v>
      </c>
      <c r="F282">
        <v>32425915</v>
      </c>
      <c r="G282">
        <v>0</v>
      </c>
      <c r="H282">
        <v>32425915</v>
      </c>
      <c r="I282">
        <v>-100000</v>
      </c>
      <c r="J282">
        <v>0</v>
      </c>
      <c r="K282">
        <v>-100000</v>
      </c>
      <c r="L282">
        <v>-100000</v>
      </c>
      <c r="M282">
        <v>0</v>
      </c>
      <c r="N282">
        <v>-100000</v>
      </c>
      <c r="O282">
        <v>32225915</v>
      </c>
      <c r="P282">
        <v>0</v>
      </c>
      <c r="Q282">
        <v>32225915</v>
      </c>
      <c r="R282">
        <v>109524</v>
      </c>
      <c r="S282">
        <v>0</v>
      </c>
      <c r="T282">
        <v>109524</v>
      </c>
      <c r="U282">
        <v>0</v>
      </c>
      <c r="V282">
        <v>0</v>
      </c>
      <c r="W282">
        <v>0</v>
      </c>
      <c r="X282">
        <v>0</v>
      </c>
      <c r="Y282">
        <v>0</v>
      </c>
      <c r="Z282">
        <v>0</v>
      </c>
      <c r="AA282">
        <v>0</v>
      </c>
      <c r="AB282">
        <v>0</v>
      </c>
      <c r="AC282">
        <v>0</v>
      </c>
      <c r="AD282">
        <v>0</v>
      </c>
      <c r="AE282">
        <v>0</v>
      </c>
      <c r="AF282">
        <v>0</v>
      </c>
      <c r="AG282">
        <v>0</v>
      </c>
      <c r="AH282">
        <v>0</v>
      </c>
      <c r="AI282">
        <v>0</v>
      </c>
      <c r="AJ282">
        <v>0</v>
      </c>
      <c r="AK282">
        <v>0</v>
      </c>
      <c r="AL282">
        <v>0</v>
      </c>
      <c r="AM282">
        <v>0</v>
      </c>
      <c r="AN282">
        <v>0</v>
      </c>
      <c r="AO282">
        <v>0</v>
      </c>
    </row>
    <row r="283" spans="1:41" ht="12.75" x14ac:dyDescent="0.2">
      <c r="A283" s="468">
        <v>276</v>
      </c>
      <c r="B283" s="473" t="s">
        <v>427</v>
      </c>
      <c r="C283" s="403" t="s">
        <v>529</v>
      </c>
      <c r="D283" s="474" t="s">
        <v>907</v>
      </c>
      <c r="E283" s="480" t="s">
        <v>575</v>
      </c>
      <c r="F283">
        <v>72973418</v>
      </c>
      <c r="G283">
        <v>0</v>
      </c>
      <c r="H283">
        <v>72973418</v>
      </c>
      <c r="I283">
        <v>-908122</v>
      </c>
      <c r="J283">
        <v>0</v>
      </c>
      <c r="K283">
        <v>-908122</v>
      </c>
      <c r="L283">
        <v>-3276000</v>
      </c>
      <c r="M283">
        <v>0</v>
      </c>
      <c r="N283">
        <v>-3276000</v>
      </c>
      <c r="O283">
        <v>68789296</v>
      </c>
      <c r="P283">
        <v>0</v>
      </c>
      <c r="Q283">
        <v>68789296</v>
      </c>
      <c r="R283">
        <v>63524</v>
      </c>
      <c r="S283">
        <v>0</v>
      </c>
      <c r="T283">
        <v>63524</v>
      </c>
      <c r="U283">
        <v>0</v>
      </c>
      <c r="V283">
        <v>0</v>
      </c>
      <c r="W283">
        <v>0</v>
      </c>
      <c r="X283">
        <v>0</v>
      </c>
      <c r="Y283">
        <v>0</v>
      </c>
      <c r="Z283">
        <v>0</v>
      </c>
      <c r="AA283">
        <v>0</v>
      </c>
      <c r="AB283">
        <v>0</v>
      </c>
      <c r="AC283">
        <v>0</v>
      </c>
      <c r="AD283">
        <v>0</v>
      </c>
      <c r="AE283">
        <v>0</v>
      </c>
      <c r="AF283">
        <v>0</v>
      </c>
      <c r="AG283">
        <v>0</v>
      </c>
      <c r="AH283">
        <v>0</v>
      </c>
      <c r="AI283">
        <v>0</v>
      </c>
      <c r="AJ283">
        <v>0</v>
      </c>
      <c r="AK283">
        <v>0</v>
      </c>
      <c r="AL283">
        <v>0</v>
      </c>
      <c r="AM283">
        <v>0</v>
      </c>
      <c r="AN283">
        <v>0</v>
      </c>
      <c r="AO283">
        <v>0</v>
      </c>
    </row>
    <row r="284" spans="1:41" ht="12.75" x14ac:dyDescent="0.2">
      <c r="A284" s="468">
        <v>277</v>
      </c>
      <c r="B284" s="473" t="s">
        <v>429</v>
      </c>
      <c r="C284" s="403" t="s">
        <v>897</v>
      </c>
      <c r="D284" s="474" t="s">
        <v>901</v>
      </c>
      <c r="E284" s="480" t="s">
        <v>428</v>
      </c>
      <c r="F284">
        <v>27434090</v>
      </c>
      <c r="G284">
        <v>0</v>
      </c>
      <c r="H284">
        <v>27434090</v>
      </c>
      <c r="I284">
        <v>-250000</v>
      </c>
      <c r="J284">
        <v>0</v>
      </c>
      <c r="K284">
        <v>-250000</v>
      </c>
      <c r="L284">
        <v>-2500000</v>
      </c>
      <c r="M284">
        <v>0</v>
      </c>
      <c r="N284">
        <v>-2500000</v>
      </c>
      <c r="O284">
        <v>24684090</v>
      </c>
      <c r="P284">
        <v>0</v>
      </c>
      <c r="Q284">
        <v>24684090</v>
      </c>
      <c r="R284">
        <v>275365</v>
      </c>
      <c r="S284">
        <v>0</v>
      </c>
      <c r="T284">
        <v>275365</v>
      </c>
      <c r="U284">
        <v>0</v>
      </c>
      <c r="V284">
        <v>0</v>
      </c>
      <c r="W284">
        <v>0</v>
      </c>
      <c r="X284">
        <v>0</v>
      </c>
      <c r="Y284">
        <v>0</v>
      </c>
      <c r="Z284">
        <v>0</v>
      </c>
      <c r="AA284">
        <v>0</v>
      </c>
      <c r="AB284">
        <v>0</v>
      </c>
      <c r="AC284">
        <v>0</v>
      </c>
      <c r="AD284">
        <v>0</v>
      </c>
      <c r="AE284">
        <v>0</v>
      </c>
      <c r="AF284">
        <v>0</v>
      </c>
      <c r="AG284">
        <v>0</v>
      </c>
      <c r="AH284">
        <v>0</v>
      </c>
      <c r="AI284">
        <v>0</v>
      </c>
      <c r="AJ284">
        <v>0</v>
      </c>
      <c r="AK284">
        <v>0</v>
      </c>
      <c r="AL284">
        <v>0</v>
      </c>
      <c r="AM284">
        <v>0</v>
      </c>
      <c r="AN284">
        <v>0</v>
      </c>
      <c r="AO284">
        <v>0</v>
      </c>
    </row>
    <row r="285" spans="1:41" ht="12.75" x14ac:dyDescent="0.2">
      <c r="A285" s="468">
        <v>278</v>
      </c>
      <c r="B285" s="473" t="s">
        <v>431</v>
      </c>
      <c r="C285" s="403" t="s">
        <v>897</v>
      </c>
      <c r="D285" s="474" t="s">
        <v>898</v>
      </c>
      <c r="E285" s="480" t="s">
        <v>430</v>
      </c>
      <c r="F285">
        <v>54185024</v>
      </c>
      <c r="G285">
        <v>0</v>
      </c>
      <c r="H285">
        <v>54185024</v>
      </c>
      <c r="I285">
        <v>-541850</v>
      </c>
      <c r="J285">
        <v>0</v>
      </c>
      <c r="K285">
        <v>-541850</v>
      </c>
      <c r="L285">
        <v>-2000000</v>
      </c>
      <c r="M285">
        <v>0</v>
      </c>
      <c r="N285">
        <v>-2000000</v>
      </c>
      <c r="O285">
        <v>51643174</v>
      </c>
      <c r="P285">
        <v>0</v>
      </c>
      <c r="Q285">
        <v>51643174</v>
      </c>
      <c r="R285">
        <v>359040</v>
      </c>
      <c r="S285">
        <v>0</v>
      </c>
      <c r="T285">
        <v>359040</v>
      </c>
      <c r="U285">
        <v>0</v>
      </c>
      <c r="V285">
        <v>0</v>
      </c>
      <c r="W285">
        <v>0</v>
      </c>
      <c r="X285">
        <v>0</v>
      </c>
      <c r="Y285">
        <v>0</v>
      </c>
      <c r="Z285">
        <v>0</v>
      </c>
      <c r="AA285">
        <v>0</v>
      </c>
      <c r="AB285">
        <v>0</v>
      </c>
      <c r="AC285">
        <v>0</v>
      </c>
      <c r="AD285">
        <v>0</v>
      </c>
      <c r="AE285">
        <v>0</v>
      </c>
      <c r="AF285">
        <v>0</v>
      </c>
      <c r="AG285">
        <v>0</v>
      </c>
      <c r="AH285">
        <v>0</v>
      </c>
      <c r="AI285">
        <v>0</v>
      </c>
      <c r="AJ285">
        <v>0</v>
      </c>
      <c r="AK285">
        <v>0</v>
      </c>
      <c r="AL285">
        <v>0</v>
      </c>
      <c r="AM285">
        <v>0</v>
      </c>
      <c r="AN285">
        <v>0</v>
      </c>
      <c r="AO285">
        <v>0</v>
      </c>
    </row>
    <row r="286" spans="1:41" ht="12.75" x14ac:dyDescent="0.2">
      <c r="A286" s="468">
        <v>279</v>
      </c>
      <c r="B286" s="473" t="s">
        <v>433</v>
      </c>
      <c r="C286" s="403" t="s">
        <v>897</v>
      </c>
      <c r="D286" s="474" t="s">
        <v>906</v>
      </c>
      <c r="E286" s="480" t="s">
        <v>432</v>
      </c>
      <c r="F286">
        <v>37049010</v>
      </c>
      <c r="G286">
        <v>0</v>
      </c>
      <c r="H286">
        <v>37049010</v>
      </c>
      <c r="I286">
        <v>-200000</v>
      </c>
      <c r="J286">
        <v>0</v>
      </c>
      <c r="K286">
        <v>-200000</v>
      </c>
      <c r="L286">
        <v>-2800000</v>
      </c>
      <c r="M286">
        <v>0</v>
      </c>
      <c r="N286">
        <v>-2800000</v>
      </c>
      <c r="O286">
        <v>34049010</v>
      </c>
      <c r="P286">
        <v>0</v>
      </c>
      <c r="Q286">
        <v>34049010</v>
      </c>
      <c r="R286">
        <v>0</v>
      </c>
      <c r="S286">
        <v>0</v>
      </c>
      <c r="T286">
        <v>0</v>
      </c>
      <c r="U286">
        <v>0</v>
      </c>
      <c r="V286">
        <v>0</v>
      </c>
      <c r="W286">
        <v>0</v>
      </c>
      <c r="X286">
        <v>0</v>
      </c>
      <c r="Y286">
        <v>0</v>
      </c>
      <c r="Z286">
        <v>0</v>
      </c>
      <c r="AA286">
        <v>0</v>
      </c>
      <c r="AB286">
        <v>0</v>
      </c>
      <c r="AC286">
        <v>0</v>
      </c>
      <c r="AD286">
        <v>0</v>
      </c>
      <c r="AE286">
        <v>0</v>
      </c>
      <c r="AF286">
        <v>0</v>
      </c>
      <c r="AG286">
        <v>0</v>
      </c>
      <c r="AH286">
        <v>0</v>
      </c>
      <c r="AI286">
        <v>0</v>
      </c>
      <c r="AJ286">
        <v>0</v>
      </c>
      <c r="AK286">
        <v>0</v>
      </c>
      <c r="AL286">
        <v>0</v>
      </c>
      <c r="AM286">
        <v>0</v>
      </c>
      <c r="AN286">
        <v>0</v>
      </c>
      <c r="AO286">
        <v>0</v>
      </c>
    </row>
    <row r="287" spans="1:41" ht="12.75" x14ac:dyDescent="0.2">
      <c r="A287" s="468">
        <v>280</v>
      </c>
      <c r="B287" s="473" t="s">
        <v>435</v>
      </c>
      <c r="C287" s="403" t="s">
        <v>897</v>
      </c>
      <c r="D287" s="474" t="s">
        <v>898</v>
      </c>
      <c r="E287" s="480" t="s">
        <v>434</v>
      </c>
      <c r="F287">
        <v>34303647</v>
      </c>
      <c r="G287">
        <v>0</v>
      </c>
      <c r="H287">
        <v>34303647</v>
      </c>
      <c r="I287">
        <v>-500000</v>
      </c>
      <c r="J287">
        <v>0</v>
      </c>
      <c r="K287">
        <v>-500000</v>
      </c>
      <c r="L287">
        <v>-2000000</v>
      </c>
      <c r="M287">
        <v>0</v>
      </c>
      <c r="N287">
        <v>-2000000</v>
      </c>
      <c r="O287">
        <v>31803647</v>
      </c>
      <c r="P287">
        <v>0</v>
      </c>
      <c r="Q287">
        <v>31803647</v>
      </c>
      <c r="R287">
        <v>0</v>
      </c>
      <c r="S287">
        <v>0</v>
      </c>
      <c r="T287">
        <v>0</v>
      </c>
      <c r="U287">
        <v>0</v>
      </c>
      <c r="V287">
        <v>0</v>
      </c>
      <c r="W287">
        <v>0</v>
      </c>
      <c r="X287">
        <v>0</v>
      </c>
      <c r="Y287">
        <v>0</v>
      </c>
      <c r="Z287">
        <v>0</v>
      </c>
      <c r="AA287">
        <v>0</v>
      </c>
      <c r="AB287">
        <v>0</v>
      </c>
      <c r="AC287">
        <v>0</v>
      </c>
      <c r="AD287">
        <v>0</v>
      </c>
      <c r="AE287">
        <v>0</v>
      </c>
      <c r="AF287">
        <v>0</v>
      </c>
      <c r="AG287">
        <v>0</v>
      </c>
      <c r="AH287">
        <v>0</v>
      </c>
      <c r="AI287">
        <v>0</v>
      </c>
      <c r="AJ287">
        <v>0</v>
      </c>
      <c r="AK287">
        <v>0</v>
      </c>
      <c r="AL287">
        <v>0</v>
      </c>
      <c r="AM287">
        <v>0</v>
      </c>
      <c r="AN287">
        <v>0</v>
      </c>
      <c r="AO287">
        <v>0</v>
      </c>
    </row>
    <row r="288" spans="1:41" ht="12.75" x14ac:dyDescent="0.2">
      <c r="A288" s="468">
        <v>281</v>
      </c>
      <c r="B288" s="473" t="s">
        <v>437</v>
      </c>
      <c r="C288" s="403" t="s">
        <v>897</v>
      </c>
      <c r="D288" s="474" t="s">
        <v>901</v>
      </c>
      <c r="E288" s="480" t="s">
        <v>436</v>
      </c>
      <c r="F288">
        <v>27634650</v>
      </c>
      <c r="G288">
        <v>0</v>
      </c>
      <c r="H288">
        <v>27634650</v>
      </c>
      <c r="I288">
        <v>-188896</v>
      </c>
      <c r="J288">
        <v>0</v>
      </c>
      <c r="K288">
        <v>-188896</v>
      </c>
      <c r="L288">
        <v>-1586821</v>
      </c>
      <c r="M288">
        <v>0</v>
      </c>
      <c r="N288">
        <v>-1586821</v>
      </c>
      <c r="O288">
        <v>25858933</v>
      </c>
      <c r="P288">
        <v>0</v>
      </c>
      <c r="Q288">
        <v>25858933</v>
      </c>
      <c r="R288">
        <v>0</v>
      </c>
      <c r="S288">
        <v>0</v>
      </c>
      <c r="T288">
        <v>0</v>
      </c>
      <c r="U288">
        <v>0</v>
      </c>
      <c r="V288">
        <v>0</v>
      </c>
      <c r="W288">
        <v>0</v>
      </c>
      <c r="X288">
        <v>0</v>
      </c>
      <c r="Y288">
        <v>0</v>
      </c>
      <c r="Z288">
        <v>0</v>
      </c>
      <c r="AA288">
        <v>0</v>
      </c>
      <c r="AB288">
        <v>0</v>
      </c>
      <c r="AC288">
        <v>0</v>
      </c>
      <c r="AD288">
        <v>0</v>
      </c>
      <c r="AE288">
        <v>0</v>
      </c>
      <c r="AF288">
        <v>0</v>
      </c>
      <c r="AG288">
        <v>0</v>
      </c>
      <c r="AH288">
        <v>0</v>
      </c>
      <c r="AI288">
        <v>0</v>
      </c>
      <c r="AJ288">
        <v>0</v>
      </c>
      <c r="AK288">
        <v>0</v>
      </c>
      <c r="AL288">
        <v>0</v>
      </c>
      <c r="AM288">
        <v>0</v>
      </c>
      <c r="AN288">
        <v>0</v>
      </c>
      <c r="AO288">
        <v>0</v>
      </c>
    </row>
    <row r="289" spans="1:41" ht="12.75" x14ac:dyDescent="0.2">
      <c r="A289" s="468">
        <v>282</v>
      </c>
      <c r="B289" s="473" t="s">
        <v>438</v>
      </c>
      <c r="C289" s="403" t="s">
        <v>529</v>
      </c>
      <c r="D289" s="474" t="s">
        <v>901</v>
      </c>
      <c r="E289" s="480" t="s">
        <v>557</v>
      </c>
      <c r="F289">
        <v>118992365</v>
      </c>
      <c r="G289">
        <v>0</v>
      </c>
      <c r="H289">
        <v>118992365</v>
      </c>
      <c r="I289">
        <v>-1243236</v>
      </c>
      <c r="J289">
        <v>0</v>
      </c>
      <c r="K289">
        <v>-1243236</v>
      </c>
      <c r="L289">
        <v>-4835121</v>
      </c>
      <c r="M289">
        <v>0</v>
      </c>
      <c r="N289">
        <v>-4835121</v>
      </c>
      <c r="O289">
        <v>112914008</v>
      </c>
      <c r="P289">
        <v>0</v>
      </c>
      <c r="Q289">
        <v>112914008</v>
      </c>
      <c r="R289">
        <v>0</v>
      </c>
      <c r="S289">
        <v>0</v>
      </c>
      <c r="T289">
        <v>0</v>
      </c>
      <c r="U289">
        <v>0</v>
      </c>
      <c r="V289">
        <v>0</v>
      </c>
      <c r="W289">
        <v>0</v>
      </c>
      <c r="X289">
        <v>0</v>
      </c>
      <c r="Y289">
        <v>0</v>
      </c>
      <c r="Z289">
        <v>0</v>
      </c>
      <c r="AA289">
        <v>0</v>
      </c>
      <c r="AB289">
        <v>0</v>
      </c>
      <c r="AC289">
        <v>0</v>
      </c>
      <c r="AD289">
        <v>0</v>
      </c>
      <c r="AE289">
        <v>0</v>
      </c>
      <c r="AF289">
        <v>0</v>
      </c>
      <c r="AG289">
        <v>0</v>
      </c>
      <c r="AH289">
        <v>0</v>
      </c>
      <c r="AI289">
        <v>0</v>
      </c>
      <c r="AJ289">
        <v>0</v>
      </c>
      <c r="AK289">
        <v>0</v>
      </c>
      <c r="AL289">
        <v>0</v>
      </c>
      <c r="AM289">
        <v>0</v>
      </c>
      <c r="AN289">
        <v>0</v>
      </c>
      <c r="AO289">
        <v>0</v>
      </c>
    </row>
    <row r="290" spans="1:41" ht="12.75" x14ac:dyDescent="0.2">
      <c r="A290" s="468">
        <v>283</v>
      </c>
      <c r="B290" s="473" t="s">
        <v>440</v>
      </c>
      <c r="C290" s="403" t="s">
        <v>897</v>
      </c>
      <c r="D290" s="474" t="s">
        <v>898</v>
      </c>
      <c r="E290" s="480" t="s">
        <v>565</v>
      </c>
      <c r="F290">
        <v>56904462</v>
      </c>
      <c r="G290">
        <v>0</v>
      </c>
      <c r="H290">
        <v>56904462</v>
      </c>
      <c r="I290">
        <v>-400000</v>
      </c>
      <c r="J290">
        <v>0</v>
      </c>
      <c r="K290">
        <v>-400000</v>
      </c>
      <c r="L290">
        <v>-3023550</v>
      </c>
      <c r="M290">
        <v>0</v>
      </c>
      <c r="N290">
        <v>-3023550</v>
      </c>
      <c r="O290">
        <v>53480912</v>
      </c>
      <c r="P290">
        <v>0</v>
      </c>
      <c r="Q290">
        <v>53480912</v>
      </c>
      <c r="R290">
        <v>0</v>
      </c>
      <c r="S290">
        <v>0</v>
      </c>
      <c r="T290">
        <v>0</v>
      </c>
      <c r="U290">
        <v>0</v>
      </c>
      <c r="V290">
        <v>0</v>
      </c>
      <c r="W290">
        <v>0</v>
      </c>
      <c r="X290">
        <v>0</v>
      </c>
      <c r="Y290">
        <v>0</v>
      </c>
      <c r="Z290">
        <v>0</v>
      </c>
      <c r="AA290">
        <v>0</v>
      </c>
      <c r="AB290">
        <v>0</v>
      </c>
      <c r="AC290">
        <v>0</v>
      </c>
      <c r="AD290">
        <v>0</v>
      </c>
      <c r="AE290">
        <v>0</v>
      </c>
      <c r="AF290">
        <v>0</v>
      </c>
      <c r="AG290">
        <v>0</v>
      </c>
      <c r="AH290">
        <v>0</v>
      </c>
      <c r="AI290">
        <v>0</v>
      </c>
      <c r="AJ290">
        <v>0</v>
      </c>
      <c r="AK290">
        <v>0</v>
      </c>
      <c r="AL290">
        <v>0</v>
      </c>
      <c r="AM290">
        <v>0</v>
      </c>
      <c r="AN290">
        <v>0</v>
      </c>
      <c r="AO290">
        <v>0</v>
      </c>
    </row>
    <row r="291" spans="1:41" ht="12.75" x14ac:dyDescent="0.2">
      <c r="A291" s="468">
        <v>284</v>
      </c>
      <c r="B291" s="473" t="s">
        <v>441</v>
      </c>
      <c r="C291" s="403" t="s">
        <v>529</v>
      </c>
      <c r="D291" s="474" t="s">
        <v>906</v>
      </c>
      <c r="E291" s="480" t="s">
        <v>551</v>
      </c>
      <c r="F291">
        <v>36843856.260000005</v>
      </c>
      <c r="G291">
        <v>0</v>
      </c>
      <c r="H291">
        <v>36843856.260000005</v>
      </c>
      <c r="I291">
        <v>-500000</v>
      </c>
      <c r="J291">
        <v>0</v>
      </c>
      <c r="K291">
        <v>-500000</v>
      </c>
      <c r="L291">
        <v>-2080084</v>
      </c>
      <c r="M291">
        <v>0</v>
      </c>
      <c r="N291">
        <v>-2080084</v>
      </c>
      <c r="O291">
        <v>34263772.260000005</v>
      </c>
      <c r="P291">
        <v>0</v>
      </c>
      <c r="Q291">
        <v>34263772.260000005</v>
      </c>
      <c r="R291">
        <v>0</v>
      </c>
      <c r="S291">
        <v>0</v>
      </c>
      <c r="T291">
        <v>0</v>
      </c>
      <c r="U291">
        <v>0</v>
      </c>
      <c r="V291">
        <v>0</v>
      </c>
      <c r="W291">
        <v>0</v>
      </c>
      <c r="X291">
        <v>0</v>
      </c>
      <c r="Y291">
        <v>0</v>
      </c>
      <c r="Z291">
        <v>0</v>
      </c>
      <c r="AA291">
        <v>0</v>
      </c>
      <c r="AB291">
        <v>0</v>
      </c>
      <c r="AC291">
        <v>0</v>
      </c>
      <c r="AD291">
        <v>0</v>
      </c>
      <c r="AE291">
        <v>0</v>
      </c>
      <c r="AF291">
        <v>0</v>
      </c>
      <c r="AG291">
        <v>0</v>
      </c>
      <c r="AH291">
        <v>0</v>
      </c>
      <c r="AI291">
        <v>0</v>
      </c>
      <c r="AJ291">
        <v>0</v>
      </c>
      <c r="AK291">
        <v>0</v>
      </c>
      <c r="AL291">
        <v>0</v>
      </c>
      <c r="AM291">
        <v>0</v>
      </c>
      <c r="AN291">
        <v>0</v>
      </c>
      <c r="AO291">
        <v>0</v>
      </c>
    </row>
    <row r="292" spans="1:41" ht="12.75" x14ac:dyDescent="0.2">
      <c r="A292" s="468">
        <v>285</v>
      </c>
      <c r="B292" s="473" t="s">
        <v>443</v>
      </c>
      <c r="C292" s="403" t="s">
        <v>897</v>
      </c>
      <c r="D292" s="474" t="s">
        <v>906</v>
      </c>
      <c r="E292" s="480" t="s">
        <v>442</v>
      </c>
      <c r="F292">
        <v>11356410</v>
      </c>
      <c r="G292">
        <v>0</v>
      </c>
      <c r="H292">
        <v>11356410</v>
      </c>
      <c r="I292">
        <v>-50000</v>
      </c>
      <c r="J292">
        <v>0</v>
      </c>
      <c r="K292">
        <v>-50000</v>
      </c>
      <c r="L292">
        <v>-532700</v>
      </c>
      <c r="M292">
        <v>0</v>
      </c>
      <c r="N292">
        <v>-532700</v>
      </c>
      <c r="O292">
        <v>10773710</v>
      </c>
      <c r="P292">
        <v>0</v>
      </c>
      <c r="Q292">
        <v>10773710</v>
      </c>
      <c r="R292">
        <v>746789</v>
      </c>
      <c r="S292">
        <v>0</v>
      </c>
      <c r="T292">
        <v>746789</v>
      </c>
      <c r="U292">
        <v>0</v>
      </c>
      <c r="V292">
        <v>0</v>
      </c>
      <c r="W292">
        <v>0</v>
      </c>
      <c r="X292">
        <v>0</v>
      </c>
      <c r="Y292">
        <v>0</v>
      </c>
      <c r="Z292">
        <v>0</v>
      </c>
      <c r="AA292">
        <v>0</v>
      </c>
      <c r="AB292">
        <v>0</v>
      </c>
      <c r="AC292">
        <v>0</v>
      </c>
      <c r="AD292">
        <v>0</v>
      </c>
      <c r="AE292">
        <v>0</v>
      </c>
      <c r="AF292">
        <v>0</v>
      </c>
      <c r="AG292">
        <v>0</v>
      </c>
      <c r="AH292">
        <v>0</v>
      </c>
      <c r="AI292">
        <v>0</v>
      </c>
      <c r="AJ292">
        <v>0</v>
      </c>
      <c r="AK292">
        <v>0</v>
      </c>
      <c r="AL292">
        <v>0</v>
      </c>
      <c r="AM292">
        <v>0</v>
      </c>
      <c r="AN292">
        <v>0</v>
      </c>
      <c r="AO292">
        <v>0</v>
      </c>
    </row>
    <row r="293" spans="1:41" ht="12.75" x14ac:dyDescent="0.2">
      <c r="A293" s="468">
        <v>286</v>
      </c>
      <c r="B293" s="473" t="s">
        <v>445</v>
      </c>
      <c r="C293" s="403" t="s">
        <v>909</v>
      </c>
      <c r="D293" s="474" t="s">
        <v>903</v>
      </c>
      <c r="E293" s="480" t="s">
        <v>444</v>
      </c>
      <c r="F293">
        <v>449388131</v>
      </c>
      <c r="G293">
        <v>0</v>
      </c>
      <c r="H293">
        <v>449388131</v>
      </c>
      <c r="I293">
        <v>-1000000</v>
      </c>
      <c r="J293">
        <v>0</v>
      </c>
      <c r="K293">
        <v>-1000000</v>
      </c>
      <c r="L293">
        <v>-22114088</v>
      </c>
      <c r="M293">
        <v>0</v>
      </c>
      <c r="N293">
        <v>-22114088</v>
      </c>
      <c r="O293">
        <v>426274043</v>
      </c>
      <c r="P293">
        <v>0</v>
      </c>
      <c r="Q293">
        <v>426274043</v>
      </c>
      <c r="R293">
        <v>0</v>
      </c>
      <c r="S293">
        <v>0</v>
      </c>
      <c r="T293">
        <v>0</v>
      </c>
      <c r="U293">
        <v>0</v>
      </c>
      <c r="V293">
        <v>0</v>
      </c>
      <c r="W293">
        <v>0</v>
      </c>
      <c r="X293">
        <v>0</v>
      </c>
      <c r="Y293">
        <v>0</v>
      </c>
      <c r="Z293">
        <v>0</v>
      </c>
      <c r="AA293">
        <v>0</v>
      </c>
      <c r="AB293">
        <v>0</v>
      </c>
      <c r="AC293">
        <v>0</v>
      </c>
      <c r="AD293">
        <v>0</v>
      </c>
      <c r="AE293">
        <v>0</v>
      </c>
      <c r="AF293">
        <v>0</v>
      </c>
      <c r="AG293">
        <v>0</v>
      </c>
      <c r="AH293">
        <v>0</v>
      </c>
      <c r="AI293">
        <v>0</v>
      </c>
      <c r="AJ293">
        <v>0</v>
      </c>
      <c r="AK293">
        <v>0</v>
      </c>
      <c r="AL293">
        <v>0</v>
      </c>
      <c r="AM293">
        <v>0</v>
      </c>
      <c r="AN293">
        <v>0</v>
      </c>
      <c r="AO293">
        <v>0</v>
      </c>
    </row>
    <row r="294" spans="1:41" ht="12.75" x14ac:dyDescent="0.2">
      <c r="A294" s="468">
        <v>287</v>
      </c>
      <c r="B294" s="473" t="s">
        <v>447</v>
      </c>
      <c r="C294" s="403" t="s">
        <v>904</v>
      </c>
      <c r="D294" s="474" t="s">
        <v>899</v>
      </c>
      <c r="E294" s="480" t="s">
        <v>446</v>
      </c>
      <c r="F294">
        <v>175609028</v>
      </c>
      <c r="G294">
        <v>0</v>
      </c>
      <c r="H294">
        <v>175609028</v>
      </c>
      <c r="I294">
        <v>-4632776</v>
      </c>
      <c r="J294">
        <v>0</v>
      </c>
      <c r="K294">
        <v>-4632776</v>
      </c>
      <c r="L294">
        <v>-8493419</v>
      </c>
      <c r="M294">
        <v>0</v>
      </c>
      <c r="N294">
        <v>-8493419</v>
      </c>
      <c r="O294">
        <v>162482833</v>
      </c>
      <c r="P294">
        <v>0</v>
      </c>
      <c r="Q294">
        <v>162482833</v>
      </c>
      <c r="R294">
        <v>72696</v>
      </c>
      <c r="S294">
        <v>0</v>
      </c>
      <c r="T294">
        <v>72696</v>
      </c>
      <c r="U294">
        <v>0</v>
      </c>
      <c r="V294">
        <v>0</v>
      </c>
      <c r="W294">
        <v>0</v>
      </c>
      <c r="X294">
        <v>0</v>
      </c>
      <c r="Y294">
        <v>0</v>
      </c>
      <c r="Z294">
        <v>0</v>
      </c>
      <c r="AA294">
        <v>0</v>
      </c>
      <c r="AB294">
        <v>0</v>
      </c>
      <c r="AC294">
        <v>0</v>
      </c>
      <c r="AD294">
        <v>0</v>
      </c>
      <c r="AE294">
        <v>0</v>
      </c>
      <c r="AF294">
        <v>0</v>
      </c>
      <c r="AG294">
        <v>0</v>
      </c>
      <c r="AH294">
        <v>0</v>
      </c>
      <c r="AI294">
        <v>0</v>
      </c>
      <c r="AJ294">
        <v>0</v>
      </c>
      <c r="AK294">
        <v>0</v>
      </c>
      <c r="AL294">
        <v>0</v>
      </c>
      <c r="AM294">
        <v>0</v>
      </c>
      <c r="AN294">
        <v>0</v>
      </c>
      <c r="AO294">
        <v>0</v>
      </c>
    </row>
    <row r="295" spans="1:41" ht="12.75" x14ac:dyDescent="0.2">
      <c r="A295" s="468">
        <v>288</v>
      </c>
      <c r="B295" s="473" t="s">
        <v>449</v>
      </c>
      <c r="C295" s="403" t="s">
        <v>897</v>
      </c>
      <c r="D295" s="474" t="s">
        <v>898</v>
      </c>
      <c r="E295" s="480" t="s">
        <v>448</v>
      </c>
      <c r="F295">
        <v>56338765</v>
      </c>
      <c r="G295">
        <v>0</v>
      </c>
      <c r="H295">
        <v>56338765</v>
      </c>
      <c r="I295">
        <v>-650000</v>
      </c>
      <c r="J295">
        <v>0</v>
      </c>
      <c r="K295">
        <v>-650000</v>
      </c>
      <c r="L295">
        <v>-300000</v>
      </c>
      <c r="M295">
        <v>0</v>
      </c>
      <c r="N295">
        <v>-300000</v>
      </c>
      <c r="O295">
        <v>55388765</v>
      </c>
      <c r="P295">
        <v>0</v>
      </c>
      <c r="Q295">
        <v>55388765</v>
      </c>
      <c r="R295">
        <v>0</v>
      </c>
      <c r="S295">
        <v>0</v>
      </c>
      <c r="T295">
        <v>0</v>
      </c>
      <c r="U295">
        <v>0</v>
      </c>
      <c r="V295">
        <v>0</v>
      </c>
      <c r="W295">
        <v>0</v>
      </c>
      <c r="X295">
        <v>0</v>
      </c>
      <c r="Y295">
        <v>0</v>
      </c>
      <c r="Z295">
        <v>0</v>
      </c>
      <c r="AA295">
        <v>0</v>
      </c>
      <c r="AB295">
        <v>0</v>
      </c>
      <c r="AC295">
        <v>0</v>
      </c>
      <c r="AD295">
        <v>0</v>
      </c>
      <c r="AE295">
        <v>0</v>
      </c>
      <c r="AF295">
        <v>0</v>
      </c>
      <c r="AG295">
        <v>0</v>
      </c>
      <c r="AH295">
        <v>0</v>
      </c>
      <c r="AI295">
        <v>0</v>
      </c>
      <c r="AJ295">
        <v>0</v>
      </c>
      <c r="AK295">
        <v>0</v>
      </c>
      <c r="AL295">
        <v>0</v>
      </c>
      <c r="AM295">
        <v>0</v>
      </c>
      <c r="AN295">
        <v>0</v>
      </c>
      <c r="AO295">
        <v>0</v>
      </c>
    </row>
    <row r="296" spans="1:41" ht="12.75" x14ac:dyDescent="0.2">
      <c r="A296" s="468">
        <v>289</v>
      </c>
      <c r="B296" s="473" t="s">
        <v>451</v>
      </c>
      <c r="C296" s="403" t="s">
        <v>897</v>
      </c>
      <c r="D296" s="474" t="s">
        <v>901</v>
      </c>
      <c r="E296" s="480" t="s">
        <v>450</v>
      </c>
      <c r="F296">
        <v>44947569</v>
      </c>
      <c r="G296">
        <v>0</v>
      </c>
      <c r="H296">
        <v>44947569</v>
      </c>
      <c r="I296">
        <v>-449476</v>
      </c>
      <c r="J296">
        <v>0</v>
      </c>
      <c r="K296">
        <v>-449476</v>
      </c>
      <c r="L296">
        <v>-1197944</v>
      </c>
      <c r="M296">
        <v>0</v>
      </c>
      <c r="N296">
        <v>-1197944</v>
      </c>
      <c r="O296">
        <v>43300149</v>
      </c>
      <c r="P296">
        <v>0</v>
      </c>
      <c r="Q296">
        <v>43300149</v>
      </c>
      <c r="R296">
        <v>136486</v>
      </c>
      <c r="S296">
        <v>0</v>
      </c>
      <c r="T296">
        <v>136486</v>
      </c>
      <c r="U296">
        <v>0</v>
      </c>
      <c r="V296">
        <v>0</v>
      </c>
      <c r="W296">
        <v>0</v>
      </c>
      <c r="X296">
        <v>0</v>
      </c>
      <c r="Y296">
        <v>0</v>
      </c>
      <c r="Z296">
        <v>0</v>
      </c>
      <c r="AA296">
        <v>0</v>
      </c>
      <c r="AB296">
        <v>0</v>
      </c>
      <c r="AC296">
        <v>0</v>
      </c>
      <c r="AD296">
        <v>0</v>
      </c>
      <c r="AE296">
        <v>0</v>
      </c>
      <c r="AF296">
        <v>0</v>
      </c>
      <c r="AG296">
        <v>0</v>
      </c>
      <c r="AH296">
        <v>0</v>
      </c>
      <c r="AI296">
        <v>0</v>
      </c>
      <c r="AJ296">
        <v>0</v>
      </c>
      <c r="AK296">
        <v>0</v>
      </c>
      <c r="AL296">
        <v>0</v>
      </c>
      <c r="AM296">
        <v>0</v>
      </c>
      <c r="AN296">
        <v>0</v>
      </c>
      <c r="AO296">
        <v>0</v>
      </c>
    </row>
    <row r="297" spans="1:41" ht="12.75" x14ac:dyDescent="0.2">
      <c r="A297" s="468">
        <v>290</v>
      </c>
      <c r="B297" s="473" t="s">
        <v>453</v>
      </c>
      <c r="C297" s="403" t="s">
        <v>897</v>
      </c>
      <c r="D297" s="474" t="s">
        <v>898</v>
      </c>
      <c r="E297" s="480" t="s">
        <v>452</v>
      </c>
      <c r="F297">
        <v>57957473</v>
      </c>
      <c r="G297">
        <v>3403634</v>
      </c>
      <c r="H297">
        <v>61361107</v>
      </c>
      <c r="I297">
        <v>-579575</v>
      </c>
      <c r="J297">
        <v>-34036</v>
      </c>
      <c r="K297">
        <v>-613611</v>
      </c>
      <c r="L297">
        <v>-2897874</v>
      </c>
      <c r="M297">
        <v>-170182</v>
      </c>
      <c r="N297">
        <v>-3068056</v>
      </c>
      <c r="O297">
        <v>54480024</v>
      </c>
      <c r="P297">
        <v>3199416</v>
      </c>
      <c r="Q297">
        <v>57679440</v>
      </c>
      <c r="R297">
        <v>236429</v>
      </c>
      <c r="S297">
        <v>0</v>
      </c>
      <c r="T297">
        <v>236429</v>
      </c>
      <c r="U297">
        <v>-31563</v>
      </c>
      <c r="V297">
        <v>2565158</v>
      </c>
      <c r="W297">
        <v>817931</v>
      </c>
      <c r="X297">
        <v>817931</v>
      </c>
      <c r="Y297">
        <v>0</v>
      </c>
      <c r="Z297">
        <v>0</v>
      </c>
      <c r="AA297">
        <v>0</v>
      </c>
      <c r="AB297">
        <v>0</v>
      </c>
      <c r="AC297">
        <v>659722</v>
      </c>
      <c r="AD297">
        <v>659722</v>
      </c>
      <c r="AE297">
        <v>0</v>
      </c>
      <c r="AF297">
        <v>0</v>
      </c>
      <c r="AG297">
        <v>0</v>
      </c>
      <c r="AH297">
        <v>0</v>
      </c>
      <c r="AI297">
        <v>0</v>
      </c>
      <c r="AJ297">
        <v>0</v>
      </c>
      <c r="AK297">
        <v>0</v>
      </c>
      <c r="AL297">
        <v>0</v>
      </c>
      <c r="AM297">
        <v>0</v>
      </c>
      <c r="AN297">
        <v>659722</v>
      </c>
      <c r="AO297">
        <v>659722</v>
      </c>
    </row>
    <row r="298" spans="1:41" ht="12.75" x14ac:dyDescent="0.2">
      <c r="A298" s="468">
        <v>291</v>
      </c>
      <c r="B298" s="473" t="s">
        <v>455</v>
      </c>
      <c r="C298" s="403" t="s">
        <v>904</v>
      </c>
      <c r="D298" s="474" t="s">
        <v>905</v>
      </c>
      <c r="E298" s="480" t="s">
        <v>454</v>
      </c>
      <c r="F298">
        <v>130004696</v>
      </c>
      <c r="G298">
        <v>0</v>
      </c>
      <c r="H298">
        <v>130004696</v>
      </c>
      <c r="I298">
        <v>-1250000</v>
      </c>
      <c r="J298">
        <v>0</v>
      </c>
      <c r="K298">
        <v>-1250000</v>
      </c>
      <c r="L298">
        <v>-5700000</v>
      </c>
      <c r="M298">
        <v>0</v>
      </c>
      <c r="N298">
        <v>-5700000</v>
      </c>
      <c r="O298">
        <v>123054696</v>
      </c>
      <c r="P298">
        <v>0</v>
      </c>
      <c r="Q298">
        <v>123054696</v>
      </c>
      <c r="R298">
        <v>543161</v>
      </c>
      <c r="S298">
        <v>0</v>
      </c>
      <c r="T298">
        <v>543161</v>
      </c>
      <c r="U298">
        <v>0</v>
      </c>
      <c r="V298">
        <v>0</v>
      </c>
      <c r="W298">
        <v>0</v>
      </c>
      <c r="X298">
        <v>0</v>
      </c>
      <c r="Y298">
        <v>0</v>
      </c>
      <c r="Z298">
        <v>0</v>
      </c>
      <c r="AA298">
        <v>0</v>
      </c>
      <c r="AB298">
        <v>0</v>
      </c>
      <c r="AC298">
        <v>0</v>
      </c>
      <c r="AD298">
        <v>0</v>
      </c>
      <c r="AE298">
        <v>0</v>
      </c>
      <c r="AF298">
        <v>0</v>
      </c>
      <c r="AG298">
        <v>0</v>
      </c>
      <c r="AH298">
        <v>0</v>
      </c>
      <c r="AI298">
        <v>0</v>
      </c>
      <c r="AJ298">
        <v>0</v>
      </c>
      <c r="AK298">
        <v>0</v>
      </c>
      <c r="AL298">
        <v>0</v>
      </c>
      <c r="AM298">
        <v>0</v>
      </c>
      <c r="AN298">
        <v>0</v>
      </c>
      <c r="AO298">
        <v>0</v>
      </c>
    </row>
    <row r="299" spans="1:41" ht="12.75" x14ac:dyDescent="0.2">
      <c r="A299" s="468">
        <v>292</v>
      </c>
      <c r="B299" s="473" t="s">
        <v>457</v>
      </c>
      <c r="C299" s="403" t="s">
        <v>904</v>
      </c>
      <c r="D299" s="474" t="s">
        <v>907</v>
      </c>
      <c r="E299" s="480" t="s">
        <v>456</v>
      </c>
      <c r="F299">
        <v>72312827</v>
      </c>
      <c r="G299">
        <v>196548</v>
      </c>
      <c r="H299">
        <v>72509375</v>
      </c>
      <c r="I299">
        <v>0</v>
      </c>
      <c r="J299">
        <v>0</v>
      </c>
      <c r="K299">
        <v>0</v>
      </c>
      <c r="L299">
        <v>-2574567</v>
      </c>
      <c r="M299">
        <v>-9827</v>
      </c>
      <c r="N299">
        <v>-2584394</v>
      </c>
      <c r="O299">
        <v>69738260</v>
      </c>
      <c r="P299">
        <v>186721</v>
      </c>
      <c r="Q299">
        <v>69924981</v>
      </c>
      <c r="R299">
        <v>0</v>
      </c>
      <c r="S299">
        <v>0</v>
      </c>
      <c r="T299">
        <v>0</v>
      </c>
      <c r="U299">
        <v>-3437</v>
      </c>
      <c r="V299">
        <v>170055</v>
      </c>
      <c r="W299">
        <v>13229</v>
      </c>
      <c r="X299">
        <v>13229</v>
      </c>
      <c r="Y299">
        <v>0</v>
      </c>
      <c r="Z299">
        <v>0</v>
      </c>
      <c r="AA299">
        <v>0</v>
      </c>
      <c r="AB299">
        <v>0</v>
      </c>
      <c r="AC299">
        <v>0</v>
      </c>
      <c r="AD299">
        <v>0</v>
      </c>
      <c r="AE299">
        <v>0</v>
      </c>
      <c r="AF299">
        <v>0</v>
      </c>
      <c r="AG299">
        <v>0</v>
      </c>
      <c r="AH299">
        <v>0</v>
      </c>
      <c r="AI299">
        <v>0</v>
      </c>
      <c r="AJ299">
        <v>0</v>
      </c>
      <c r="AK299">
        <v>0</v>
      </c>
      <c r="AL299">
        <v>0</v>
      </c>
      <c r="AM299">
        <v>0</v>
      </c>
      <c r="AN299">
        <v>0</v>
      </c>
      <c r="AO299">
        <v>0</v>
      </c>
    </row>
    <row r="300" spans="1:41" ht="12.75" x14ac:dyDescent="0.2">
      <c r="A300" s="468">
        <v>293</v>
      </c>
      <c r="B300" s="473" t="s">
        <v>459</v>
      </c>
      <c r="C300" s="403" t="s">
        <v>902</v>
      </c>
      <c r="D300" s="474" t="s">
        <v>903</v>
      </c>
      <c r="E300" s="480" t="s">
        <v>458</v>
      </c>
      <c r="F300">
        <v>63691135</v>
      </c>
      <c r="G300">
        <v>0</v>
      </c>
      <c r="H300">
        <v>63691135</v>
      </c>
      <c r="I300">
        <v>-2016494</v>
      </c>
      <c r="J300">
        <v>0</v>
      </c>
      <c r="K300">
        <v>-2016494</v>
      </c>
      <c r="L300">
        <v>-9023256</v>
      </c>
      <c r="M300">
        <v>0</v>
      </c>
      <c r="N300">
        <v>-9023256</v>
      </c>
      <c r="O300">
        <v>52651385</v>
      </c>
      <c r="P300">
        <v>0</v>
      </c>
      <c r="Q300">
        <v>52651385</v>
      </c>
      <c r="R300">
        <v>0</v>
      </c>
      <c r="S300">
        <v>0</v>
      </c>
      <c r="T300">
        <v>0</v>
      </c>
      <c r="U300">
        <v>0</v>
      </c>
      <c r="V300">
        <v>0</v>
      </c>
      <c r="W300">
        <v>0</v>
      </c>
      <c r="X300">
        <v>0</v>
      </c>
      <c r="Y300">
        <v>0</v>
      </c>
      <c r="Z300">
        <v>0</v>
      </c>
      <c r="AA300">
        <v>0</v>
      </c>
      <c r="AB300">
        <v>0</v>
      </c>
      <c r="AC300">
        <v>0</v>
      </c>
      <c r="AD300">
        <v>0</v>
      </c>
      <c r="AE300">
        <v>0</v>
      </c>
      <c r="AF300">
        <v>0</v>
      </c>
      <c r="AG300">
        <v>0</v>
      </c>
      <c r="AH300">
        <v>0</v>
      </c>
      <c r="AI300">
        <v>0</v>
      </c>
      <c r="AJ300">
        <v>0</v>
      </c>
      <c r="AK300">
        <v>0</v>
      </c>
      <c r="AL300">
        <v>0</v>
      </c>
      <c r="AM300">
        <v>0</v>
      </c>
      <c r="AN300">
        <v>0</v>
      </c>
      <c r="AO300">
        <v>0</v>
      </c>
    </row>
    <row r="301" spans="1:41" ht="12.75" x14ac:dyDescent="0.2">
      <c r="A301" s="468">
        <v>294</v>
      </c>
      <c r="B301" s="473" t="s">
        <v>461</v>
      </c>
      <c r="C301" s="403" t="s">
        <v>909</v>
      </c>
      <c r="D301" s="474" t="s">
        <v>903</v>
      </c>
      <c r="E301" s="480" t="s">
        <v>460</v>
      </c>
      <c r="F301">
        <v>110351094</v>
      </c>
      <c r="G301">
        <v>2324798</v>
      </c>
      <c r="H301">
        <v>112675892</v>
      </c>
      <c r="I301">
        <v>-990000</v>
      </c>
      <c r="J301">
        <v>-10000</v>
      </c>
      <c r="K301">
        <v>-1000000</v>
      </c>
      <c r="L301">
        <v>-4275000</v>
      </c>
      <c r="M301">
        <v>-125000</v>
      </c>
      <c r="N301">
        <v>-4400000</v>
      </c>
      <c r="O301">
        <v>105086094</v>
      </c>
      <c r="P301">
        <v>2189798</v>
      </c>
      <c r="Q301">
        <v>107275892</v>
      </c>
      <c r="R301">
        <v>0</v>
      </c>
      <c r="S301">
        <v>0</v>
      </c>
      <c r="T301">
        <v>0</v>
      </c>
      <c r="U301">
        <v>380607</v>
      </c>
      <c r="V301">
        <v>4206450</v>
      </c>
      <c r="W301">
        <v>0</v>
      </c>
      <c r="X301">
        <v>0</v>
      </c>
      <c r="Y301">
        <v>0</v>
      </c>
      <c r="Z301">
        <v>0</v>
      </c>
      <c r="AA301">
        <v>0</v>
      </c>
      <c r="AB301">
        <v>0</v>
      </c>
      <c r="AC301">
        <v>0</v>
      </c>
      <c r="AD301">
        <v>0</v>
      </c>
      <c r="AE301">
        <v>0</v>
      </c>
      <c r="AF301">
        <v>0</v>
      </c>
      <c r="AG301">
        <v>0</v>
      </c>
      <c r="AH301">
        <v>0</v>
      </c>
      <c r="AI301">
        <v>0</v>
      </c>
      <c r="AJ301">
        <v>0</v>
      </c>
      <c r="AK301">
        <v>0</v>
      </c>
      <c r="AL301">
        <v>0</v>
      </c>
      <c r="AM301">
        <v>0</v>
      </c>
      <c r="AN301">
        <v>0</v>
      </c>
      <c r="AO301">
        <v>0</v>
      </c>
    </row>
    <row r="302" spans="1:41" ht="12.75" x14ac:dyDescent="0.2">
      <c r="A302" s="468">
        <v>295</v>
      </c>
      <c r="B302" s="473" t="s">
        <v>463</v>
      </c>
      <c r="C302" s="403" t="s">
        <v>529</v>
      </c>
      <c r="D302" s="474" t="s">
        <v>899</v>
      </c>
      <c r="E302" s="480" t="s">
        <v>542</v>
      </c>
      <c r="F302">
        <v>113526352</v>
      </c>
      <c r="G302">
        <v>0</v>
      </c>
      <c r="H302">
        <v>113526352</v>
      </c>
      <c r="I302">
        <v>-457716</v>
      </c>
      <c r="J302">
        <v>-4296</v>
      </c>
      <c r="K302">
        <v>-462012</v>
      </c>
      <c r="L302">
        <v>-1110522</v>
      </c>
      <c r="M302">
        <v>-10422</v>
      </c>
      <c r="N302">
        <v>-1120944</v>
      </c>
      <c r="O302">
        <v>111958114</v>
      </c>
      <c r="P302">
        <v>-14718</v>
      </c>
      <c r="Q302">
        <v>111943396</v>
      </c>
      <c r="R302">
        <v>0</v>
      </c>
      <c r="S302">
        <v>0</v>
      </c>
      <c r="T302">
        <v>0</v>
      </c>
      <c r="U302">
        <v>-154394</v>
      </c>
      <c r="V302">
        <v>0</v>
      </c>
      <c r="W302">
        <v>0</v>
      </c>
      <c r="X302">
        <v>0</v>
      </c>
      <c r="Y302">
        <v>0</v>
      </c>
      <c r="Z302">
        <v>0</v>
      </c>
      <c r="AA302">
        <v>0</v>
      </c>
      <c r="AB302">
        <v>0</v>
      </c>
      <c r="AC302">
        <v>1065427</v>
      </c>
      <c r="AD302">
        <v>1065427</v>
      </c>
      <c r="AE302">
        <v>0</v>
      </c>
      <c r="AF302">
        <v>0</v>
      </c>
      <c r="AG302">
        <v>0</v>
      </c>
      <c r="AH302">
        <v>0</v>
      </c>
      <c r="AI302">
        <v>0</v>
      </c>
      <c r="AJ302">
        <v>0</v>
      </c>
      <c r="AK302">
        <v>0</v>
      </c>
      <c r="AL302">
        <v>0</v>
      </c>
      <c r="AM302">
        <v>0</v>
      </c>
      <c r="AN302">
        <v>1065427</v>
      </c>
      <c r="AO302">
        <v>1065427</v>
      </c>
    </row>
    <row r="303" spans="1:41" ht="12.75" x14ac:dyDescent="0.2">
      <c r="A303" s="468">
        <v>296</v>
      </c>
      <c r="B303" s="473" t="s">
        <v>465</v>
      </c>
      <c r="C303" s="403" t="s">
        <v>897</v>
      </c>
      <c r="D303" s="474" t="s">
        <v>907</v>
      </c>
      <c r="E303" s="480" t="s">
        <v>464</v>
      </c>
      <c r="F303">
        <v>69282914.829999998</v>
      </c>
      <c r="G303">
        <v>0</v>
      </c>
      <c r="H303">
        <v>69282914.829999998</v>
      </c>
      <c r="I303">
        <v>-500000</v>
      </c>
      <c r="J303">
        <v>0</v>
      </c>
      <c r="K303">
        <v>-500000</v>
      </c>
      <c r="L303">
        <v>-6738000</v>
      </c>
      <c r="M303">
        <v>0</v>
      </c>
      <c r="N303">
        <v>-6738000</v>
      </c>
      <c r="O303">
        <v>62044914.829999998</v>
      </c>
      <c r="P303">
        <v>0</v>
      </c>
      <c r="Q303">
        <v>62044914.829999998</v>
      </c>
      <c r="R303">
        <v>8505</v>
      </c>
      <c r="S303">
        <v>0</v>
      </c>
      <c r="T303">
        <v>8505</v>
      </c>
      <c r="U303">
        <v>0</v>
      </c>
      <c r="V303">
        <v>0</v>
      </c>
      <c r="W303">
        <v>0</v>
      </c>
      <c r="X303">
        <v>0</v>
      </c>
      <c r="Y303">
        <v>0</v>
      </c>
      <c r="Z303">
        <v>0</v>
      </c>
      <c r="AA303">
        <v>0</v>
      </c>
      <c r="AB303">
        <v>0</v>
      </c>
      <c r="AC303">
        <v>0</v>
      </c>
      <c r="AD303">
        <v>0</v>
      </c>
      <c r="AE303">
        <v>0</v>
      </c>
      <c r="AF303">
        <v>0</v>
      </c>
      <c r="AG303">
        <v>0</v>
      </c>
      <c r="AH303">
        <v>0</v>
      </c>
      <c r="AI303">
        <v>0</v>
      </c>
      <c r="AJ303">
        <v>0</v>
      </c>
      <c r="AK303">
        <v>0</v>
      </c>
      <c r="AL303">
        <v>0</v>
      </c>
      <c r="AM303">
        <v>0</v>
      </c>
      <c r="AN303">
        <v>0</v>
      </c>
      <c r="AO303">
        <v>0</v>
      </c>
    </row>
    <row r="304" spans="1:41" ht="12.75" x14ac:dyDescent="0.2">
      <c r="A304" s="468">
        <v>297</v>
      </c>
      <c r="B304" s="473" t="s">
        <v>467</v>
      </c>
      <c r="C304" s="403" t="s">
        <v>897</v>
      </c>
      <c r="D304" s="474" t="s">
        <v>901</v>
      </c>
      <c r="E304" s="480" t="s">
        <v>466</v>
      </c>
      <c r="F304">
        <v>64231201</v>
      </c>
      <c r="G304">
        <v>0</v>
      </c>
      <c r="H304">
        <v>64231201</v>
      </c>
      <c r="I304">
        <v>-381246</v>
      </c>
      <c r="J304">
        <v>0</v>
      </c>
      <c r="K304">
        <v>-381246</v>
      </c>
      <c r="L304">
        <v>-3824870</v>
      </c>
      <c r="M304">
        <v>0</v>
      </c>
      <c r="N304">
        <v>-3824870</v>
      </c>
      <c r="O304">
        <v>60025085</v>
      </c>
      <c r="P304">
        <v>0</v>
      </c>
      <c r="Q304">
        <v>60025085</v>
      </c>
      <c r="R304">
        <v>0</v>
      </c>
      <c r="S304">
        <v>0</v>
      </c>
      <c r="T304">
        <v>0</v>
      </c>
      <c r="U304">
        <v>0</v>
      </c>
      <c r="V304">
        <v>0</v>
      </c>
      <c r="W304">
        <v>0</v>
      </c>
      <c r="X304">
        <v>0</v>
      </c>
      <c r="Y304">
        <v>0</v>
      </c>
      <c r="Z304">
        <v>0</v>
      </c>
      <c r="AA304">
        <v>0</v>
      </c>
      <c r="AB304">
        <v>0</v>
      </c>
      <c r="AC304">
        <v>0</v>
      </c>
      <c r="AD304">
        <v>0</v>
      </c>
      <c r="AE304">
        <v>0</v>
      </c>
      <c r="AF304">
        <v>0</v>
      </c>
      <c r="AG304">
        <v>0</v>
      </c>
      <c r="AH304">
        <v>0</v>
      </c>
      <c r="AI304">
        <v>0</v>
      </c>
      <c r="AJ304">
        <v>0</v>
      </c>
      <c r="AK304">
        <v>0</v>
      </c>
      <c r="AL304">
        <v>0</v>
      </c>
      <c r="AM304">
        <v>0</v>
      </c>
      <c r="AN304">
        <v>0</v>
      </c>
      <c r="AO304">
        <v>0</v>
      </c>
    </row>
    <row r="305" spans="1:41" ht="12.75" x14ac:dyDescent="0.2">
      <c r="A305" s="468">
        <v>298</v>
      </c>
      <c r="B305" s="473" t="s">
        <v>469</v>
      </c>
      <c r="C305" s="403" t="s">
        <v>897</v>
      </c>
      <c r="D305" s="474" t="s">
        <v>901</v>
      </c>
      <c r="E305" s="480" t="s">
        <v>468</v>
      </c>
      <c r="F305">
        <v>27907674</v>
      </c>
      <c r="G305">
        <v>258390</v>
      </c>
      <c r="H305">
        <v>28166064</v>
      </c>
      <c r="I305">
        <v>-428000</v>
      </c>
      <c r="J305">
        <v>0</v>
      </c>
      <c r="K305">
        <v>-428000</v>
      </c>
      <c r="L305">
        <v>-1172664</v>
      </c>
      <c r="M305">
        <v>-10336</v>
      </c>
      <c r="N305">
        <v>-1183000</v>
      </c>
      <c r="O305">
        <v>26307010</v>
      </c>
      <c r="P305">
        <v>248054</v>
      </c>
      <c r="Q305">
        <v>26555064</v>
      </c>
      <c r="R305">
        <v>201779</v>
      </c>
      <c r="S305">
        <v>0</v>
      </c>
      <c r="T305">
        <v>201779</v>
      </c>
      <c r="U305">
        <v>-9712</v>
      </c>
      <c r="V305">
        <v>42842</v>
      </c>
      <c r="W305">
        <v>238342</v>
      </c>
      <c r="X305">
        <v>238342</v>
      </c>
      <c r="Y305">
        <v>0</v>
      </c>
      <c r="Z305">
        <v>0</v>
      </c>
      <c r="AA305">
        <v>0</v>
      </c>
      <c r="AB305">
        <v>0</v>
      </c>
      <c r="AC305">
        <v>169145</v>
      </c>
      <c r="AD305">
        <v>169145</v>
      </c>
      <c r="AE305">
        <v>0</v>
      </c>
      <c r="AF305">
        <v>0</v>
      </c>
      <c r="AG305">
        <v>0</v>
      </c>
      <c r="AH305">
        <v>0</v>
      </c>
      <c r="AI305">
        <v>0</v>
      </c>
      <c r="AJ305">
        <v>0</v>
      </c>
      <c r="AK305">
        <v>0</v>
      </c>
      <c r="AL305">
        <v>0</v>
      </c>
      <c r="AM305">
        <v>0</v>
      </c>
      <c r="AN305">
        <v>169145</v>
      </c>
      <c r="AO305">
        <v>169145</v>
      </c>
    </row>
    <row r="306" spans="1:41" ht="12.75" x14ac:dyDescent="0.2">
      <c r="A306" s="468">
        <v>299</v>
      </c>
      <c r="B306" s="473" t="s">
        <v>471</v>
      </c>
      <c r="C306" s="403" t="s">
        <v>897</v>
      </c>
      <c r="D306" s="474" t="s">
        <v>898</v>
      </c>
      <c r="E306" s="480" t="s">
        <v>470</v>
      </c>
      <c r="F306">
        <v>38754923</v>
      </c>
      <c r="G306">
        <v>0</v>
      </c>
      <c r="H306">
        <v>38754923</v>
      </c>
      <c r="I306">
        <v>-260000</v>
      </c>
      <c r="J306">
        <v>0</v>
      </c>
      <c r="K306">
        <v>-260000</v>
      </c>
      <c r="L306">
        <v>-2383159</v>
      </c>
      <c r="M306">
        <v>0</v>
      </c>
      <c r="N306">
        <v>-2383159</v>
      </c>
      <c r="O306">
        <v>36111764</v>
      </c>
      <c r="P306">
        <v>0</v>
      </c>
      <c r="Q306">
        <v>36111764</v>
      </c>
      <c r="R306">
        <v>0</v>
      </c>
      <c r="S306">
        <v>0</v>
      </c>
      <c r="T306">
        <v>0</v>
      </c>
      <c r="U306">
        <v>0</v>
      </c>
      <c r="V306">
        <v>0</v>
      </c>
      <c r="W306">
        <v>0</v>
      </c>
      <c r="X306">
        <v>0</v>
      </c>
      <c r="Y306">
        <v>0</v>
      </c>
      <c r="Z306">
        <v>0</v>
      </c>
      <c r="AA306">
        <v>0</v>
      </c>
      <c r="AB306">
        <v>0</v>
      </c>
      <c r="AC306">
        <v>0</v>
      </c>
      <c r="AD306">
        <v>0</v>
      </c>
      <c r="AE306">
        <v>0</v>
      </c>
      <c r="AF306">
        <v>0</v>
      </c>
      <c r="AG306">
        <v>0</v>
      </c>
      <c r="AH306">
        <v>0</v>
      </c>
      <c r="AI306">
        <v>0</v>
      </c>
      <c r="AJ306">
        <v>0</v>
      </c>
      <c r="AK306">
        <v>0</v>
      </c>
      <c r="AL306">
        <v>0</v>
      </c>
      <c r="AM306">
        <v>0</v>
      </c>
      <c r="AN306">
        <v>0</v>
      </c>
      <c r="AO306">
        <v>0</v>
      </c>
    </row>
    <row r="307" spans="1:41" ht="12.75" x14ac:dyDescent="0.2">
      <c r="A307" s="468">
        <v>300</v>
      </c>
      <c r="B307" s="473" t="s">
        <v>473</v>
      </c>
      <c r="C307" s="403" t="s">
        <v>897</v>
      </c>
      <c r="D307" s="474" t="s">
        <v>898</v>
      </c>
      <c r="E307" s="480" t="s">
        <v>472</v>
      </c>
      <c r="F307">
        <v>28636500</v>
      </c>
      <c r="G307">
        <v>0</v>
      </c>
      <c r="H307">
        <v>28636500</v>
      </c>
      <c r="I307">
        <v>-310000</v>
      </c>
      <c r="J307">
        <v>0</v>
      </c>
      <c r="K307">
        <v>-310000</v>
      </c>
      <c r="L307">
        <v>-2400000</v>
      </c>
      <c r="M307">
        <v>0</v>
      </c>
      <c r="N307">
        <v>-2400000</v>
      </c>
      <c r="O307">
        <v>25926500</v>
      </c>
      <c r="P307">
        <v>0</v>
      </c>
      <c r="Q307">
        <v>25926500</v>
      </c>
      <c r="R307">
        <v>155165</v>
      </c>
      <c r="S307">
        <v>0</v>
      </c>
      <c r="T307">
        <v>155165</v>
      </c>
      <c r="U307">
        <v>0</v>
      </c>
      <c r="V307">
        <v>0</v>
      </c>
      <c r="W307">
        <v>0</v>
      </c>
      <c r="X307">
        <v>0</v>
      </c>
      <c r="Y307">
        <v>0</v>
      </c>
      <c r="Z307">
        <v>0</v>
      </c>
      <c r="AA307">
        <v>0</v>
      </c>
      <c r="AB307">
        <v>0</v>
      </c>
      <c r="AC307">
        <v>0</v>
      </c>
      <c r="AD307">
        <v>0</v>
      </c>
      <c r="AE307">
        <v>0</v>
      </c>
      <c r="AF307">
        <v>0</v>
      </c>
      <c r="AG307">
        <v>0</v>
      </c>
      <c r="AH307">
        <v>0</v>
      </c>
      <c r="AI307">
        <v>0</v>
      </c>
      <c r="AJ307">
        <v>0</v>
      </c>
      <c r="AK307">
        <v>0</v>
      </c>
      <c r="AL307">
        <v>0</v>
      </c>
      <c r="AM307">
        <v>0</v>
      </c>
      <c r="AN307">
        <v>0</v>
      </c>
      <c r="AO307">
        <v>0</v>
      </c>
    </row>
    <row r="308" spans="1:41" ht="12.75" x14ac:dyDescent="0.2">
      <c r="A308" s="468">
        <v>301</v>
      </c>
      <c r="B308" s="473" t="s">
        <v>475</v>
      </c>
      <c r="C308" s="403" t="s">
        <v>897</v>
      </c>
      <c r="D308" s="474" t="s">
        <v>900</v>
      </c>
      <c r="E308" s="480" t="s">
        <v>474</v>
      </c>
      <c r="F308">
        <v>29400321</v>
      </c>
      <c r="G308">
        <v>0</v>
      </c>
      <c r="H308">
        <v>29400321</v>
      </c>
      <c r="I308">
        <v>-100000</v>
      </c>
      <c r="J308">
        <v>0</v>
      </c>
      <c r="K308">
        <v>-100000</v>
      </c>
      <c r="L308">
        <v>-275000</v>
      </c>
      <c r="M308">
        <v>0</v>
      </c>
      <c r="N308">
        <v>-275000</v>
      </c>
      <c r="O308">
        <v>29025321</v>
      </c>
      <c r="P308">
        <v>0</v>
      </c>
      <c r="Q308">
        <v>29025321</v>
      </c>
      <c r="R308">
        <v>30277</v>
      </c>
      <c r="S308">
        <v>0</v>
      </c>
      <c r="T308">
        <v>30277</v>
      </c>
      <c r="U308">
        <v>0</v>
      </c>
      <c r="V308">
        <v>0</v>
      </c>
      <c r="W308">
        <v>0</v>
      </c>
      <c r="X308">
        <v>0</v>
      </c>
      <c r="Y308">
        <v>0</v>
      </c>
      <c r="Z308">
        <v>0</v>
      </c>
      <c r="AA308">
        <v>0</v>
      </c>
      <c r="AB308">
        <v>0</v>
      </c>
      <c r="AC308">
        <v>0</v>
      </c>
      <c r="AD308">
        <v>0</v>
      </c>
      <c r="AE308">
        <v>0</v>
      </c>
      <c r="AF308">
        <v>0</v>
      </c>
      <c r="AG308">
        <v>0</v>
      </c>
      <c r="AH308">
        <v>0</v>
      </c>
      <c r="AI308">
        <v>0</v>
      </c>
      <c r="AJ308">
        <v>0</v>
      </c>
      <c r="AK308">
        <v>0</v>
      </c>
      <c r="AL308">
        <v>0</v>
      </c>
      <c r="AM308">
        <v>0</v>
      </c>
      <c r="AN308">
        <v>0</v>
      </c>
      <c r="AO308">
        <v>0</v>
      </c>
    </row>
    <row r="309" spans="1:41" ht="12.75" x14ac:dyDescent="0.2">
      <c r="A309" s="468">
        <v>302</v>
      </c>
      <c r="B309" s="473" t="s">
        <v>477</v>
      </c>
      <c r="C309" s="403" t="s">
        <v>897</v>
      </c>
      <c r="D309" s="474" t="s">
        <v>901</v>
      </c>
      <c r="E309" s="480" t="s">
        <v>476</v>
      </c>
      <c r="F309">
        <v>60642280</v>
      </c>
      <c r="G309">
        <v>0</v>
      </c>
      <c r="H309">
        <v>60642280</v>
      </c>
      <c r="I309">
        <v>-150000</v>
      </c>
      <c r="J309">
        <v>0</v>
      </c>
      <c r="K309">
        <v>-150000</v>
      </c>
      <c r="L309">
        <v>-1258186</v>
      </c>
      <c r="M309">
        <v>0</v>
      </c>
      <c r="N309">
        <v>-1258186</v>
      </c>
      <c r="O309">
        <v>59234094</v>
      </c>
      <c r="P309">
        <v>0</v>
      </c>
      <c r="Q309">
        <v>59234094</v>
      </c>
      <c r="R309">
        <v>0</v>
      </c>
      <c r="S309">
        <v>0</v>
      </c>
      <c r="T309">
        <v>0</v>
      </c>
      <c r="U309">
        <v>0</v>
      </c>
      <c r="V309">
        <v>0</v>
      </c>
      <c r="W309">
        <v>0</v>
      </c>
      <c r="X309">
        <v>0</v>
      </c>
      <c r="Y309">
        <v>0</v>
      </c>
      <c r="Z309">
        <v>0</v>
      </c>
      <c r="AA309">
        <v>0</v>
      </c>
      <c r="AB309">
        <v>0</v>
      </c>
      <c r="AC309">
        <v>0</v>
      </c>
      <c r="AD309">
        <v>0</v>
      </c>
      <c r="AE309">
        <v>0</v>
      </c>
      <c r="AF309">
        <v>0</v>
      </c>
      <c r="AG309">
        <v>0</v>
      </c>
      <c r="AH309">
        <v>0</v>
      </c>
      <c r="AI309">
        <v>0</v>
      </c>
      <c r="AJ309">
        <v>0</v>
      </c>
      <c r="AK309">
        <v>0</v>
      </c>
      <c r="AL309">
        <v>0</v>
      </c>
      <c r="AM309">
        <v>0</v>
      </c>
      <c r="AN309">
        <v>0</v>
      </c>
      <c r="AO309">
        <v>0</v>
      </c>
    </row>
    <row r="310" spans="1:41" ht="12.75" x14ac:dyDescent="0.2">
      <c r="A310" s="468">
        <v>303</v>
      </c>
      <c r="B310" s="473" t="s">
        <v>478</v>
      </c>
      <c r="C310" s="403" t="s">
        <v>529</v>
      </c>
      <c r="D310" s="474" t="s">
        <v>898</v>
      </c>
      <c r="E310" s="480" t="s">
        <v>534</v>
      </c>
      <c r="F310">
        <v>88687645</v>
      </c>
      <c r="G310">
        <v>0</v>
      </c>
      <c r="H310">
        <v>88687645</v>
      </c>
      <c r="I310">
        <v>-250000</v>
      </c>
      <c r="J310">
        <v>0</v>
      </c>
      <c r="K310">
        <v>-250000</v>
      </c>
      <c r="L310">
        <v>-1750000</v>
      </c>
      <c r="M310">
        <v>0</v>
      </c>
      <c r="N310">
        <v>-1750000</v>
      </c>
      <c r="O310">
        <v>86687645</v>
      </c>
      <c r="P310">
        <v>0</v>
      </c>
      <c r="Q310">
        <v>86687645</v>
      </c>
      <c r="R310">
        <v>0</v>
      </c>
      <c r="S310">
        <v>0</v>
      </c>
      <c r="T310">
        <v>0</v>
      </c>
      <c r="U310">
        <v>0</v>
      </c>
      <c r="V310">
        <v>0</v>
      </c>
      <c r="W310">
        <v>0</v>
      </c>
      <c r="X310">
        <v>0</v>
      </c>
      <c r="Y310">
        <v>0</v>
      </c>
      <c r="Z310">
        <v>0</v>
      </c>
      <c r="AA310">
        <v>0</v>
      </c>
      <c r="AB310">
        <v>0</v>
      </c>
      <c r="AC310">
        <v>0</v>
      </c>
      <c r="AD310">
        <v>0</v>
      </c>
      <c r="AE310">
        <v>0</v>
      </c>
      <c r="AF310">
        <v>0</v>
      </c>
      <c r="AG310">
        <v>0</v>
      </c>
      <c r="AH310">
        <v>0</v>
      </c>
      <c r="AI310">
        <v>0</v>
      </c>
      <c r="AJ310">
        <v>0</v>
      </c>
      <c r="AK310">
        <v>0</v>
      </c>
      <c r="AL310">
        <v>0</v>
      </c>
      <c r="AM310">
        <v>0</v>
      </c>
      <c r="AN310">
        <v>0</v>
      </c>
      <c r="AO310">
        <v>0</v>
      </c>
    </row>
    <row r="311" spans="1:41" ht="12.75" x14ac:dyDescent="0.2">
      <c r="A311" s="468">
        <v>304</v>
      </c>
      <c r="B311" s="473" t="s">
        <v>480</v>
      </c>
      <c r="C311" s="403" t="s">
        <v>897</v>
      </c>
      <c r="D311" s="474" t="s">
        <v>906</v>
      </c>
      <c r="E311" s="480" t="s">
        <v>479</v>
      </c>
      <c r="F311">
        <v>10799618</v>
      </c>
      <c r="G311">
        <v>0</v>
      </c>
      <c r="H311">
        <v>10799618</v>
      </c>
      <c r="I311">
        <v>-129595</v>
      </c>
      <c r="J311">
        <v>0</v>
      </c>
      <c r="K311">
        <v>-129595</v>
      </c>
      <c r="L311">
        <v>-677818</v>
      </c>
      <c r="M311">
        <v>0</v>
      </c>
      <c r="N311">
        <v>-677818</v>
      </c>
      <c r="O311">
        <v>9992205</v>
      </c>
      <c r="P311">
        <v>0</v>
      </c>
      <c r="Q311">
        <v>9992205</v>
      </c>
      <c r="R311">
        <v>0</v>
      </c>
      <c r="S311">
        <v>0</v>
      </c>
      <c r="T311">
        <v>0</v>
      </c>
      <c r="U311">
        <v>0</v>
      </c>
      <c r="V311">
        <v>0</v>
      </c>
      <c r="W311">
        <v>0</v>
      </c>
      <c r="X311">
        <v>0</v>
      </c>
      <c r="Y311">
        <v>0</v>
      </c>
      <c r="Z311">
        <v>0</v>
      </c>
      <c r="AA311">
        <v>0</v>
      </c>
      <c r="AB311">
        <v>0</v>
      </c>
      <c r="AC311">
        <v>0</v>
      </c>
      <c r="AD311">
        <v>0</v>
      </c>
      <c r="AE311">
        <v>0</v>
      </c>
      <c r="AF311">
        <v>0</v>
      </c>
      <c r="AG311">
        <v>0</v>
      </c>
      <c r="AH311">
        <v>0</v>
      </c>
      <c r="AI311">
        <v>0</v>
      </c>
      <c r="AJ311">
        <v>0</v>
      </c>
      <c r="AK311">
        <v>0</v>
      </c>
      <c r="AL311">
        <v>0</v>
      </c>
      <c r="AM311">
        <v>0</v>
      </c>
      <c r="AN311">
        <v>0</v>
      </c>
      <c r="AO311">
        <v>0</v>
      </c>
    </row>
    <row r="312" spans="1:41" ht="12.75" x14ac:dyDescent="0.2">
      <c r="A312" s="468">
        <v>305</v>
      </c>
      <c r="B312" s="473" t="s">
        <v>482</v>
      </c>
      <c r="C312" s="403" t="s">
        <v>897</v>
      </c>
      <c r="D312" s="474" t="s">
        <v>906</v>
      </c>
      <c r="E312" s="480" t="s">
        <v>481</v>
      </c>
      <c r="F312">
        <v>31653106</v>
      </c>
      <c r="G312">
        <v>0</v>
      </c>
      <c r="H312">
        <v>31653106</v>
      </c>
      <c r="I312">
        <v>-1266124</v>
      </c>
      <c r="J312">
        <v>0</v>
      </c>
      <c r="K312">
        <v>-1266124</v>
      </c>
      <c r="L312">
        <v>-3977615</v>
      </c>
      <c r="M312">
        <v>0</v>
      </c>
      <c r="N312">
        <v>-3977615</v>
      </c>
      <c r="O312">
        <v>26409367</v>
      </c>
      <c r="P312">
        <v>0</v>
      </c>
      <c r="Q312">
        <v>26409367</v>
      </c>
      <c r="R312">
        <v>96399</v>
      </c>
      <c r="S312">
        <v>0</v>
      </c>
      <c r="T312">
        <v>96399</v>
      </c>
      <c r="U312">
        <v>0</v>
      </c>
      <c r="V312">
        <v>0</v>
      </c>
      <c r="W312">
        <v>0</v>
      </c>
      <c r="X312">
        <v>0</v>
      </c>
      <c r="Y312">
        <v>0</v>
      </c>
      <c r="Z312">
        <v>0</v>
      </c>
      <c r="AA312">
        <v>0</v>
      </c>
      <c r="AB312">
        <v>0</v>
      </c>
      <c r="AC312">
        <v>0</v>
      </c>
      <c r="AD312">
        <v>0</v>
      </c>
      <c r="AE312">
        <v>0</v>
      </c>
      <c r="AF312">
        <v>0</v>
      </c>
      <c r="AG312">
        <v>0</v>
      </c>
      <c r="AH312">
        <v>0</v>
      </c>
      <c r="AI312">
        <v>0</v>
      </c>
      <c r="AJ312">
        <v>0</v>
      </c>
      <c r="AK312">
        <v>0</v>
      </c>
      <c r="AL312">
        <v>0</v>
      </c>
      <c r="AM312">
        <v>0</v>
      </c>
      <c r="AN312">
        <v>0</v>
      </c>
      <c r="AO312">
        <v>0</v>
      </c>
    </row>
    <row r="313" spans="1:41" ht="12.75" x14ac:dyDescent="0.2">
      <c r="A313" s="468">
        <v>306</v>
      </c>
      <c r="B313" s="473" t="s">
        <v>484</v>
      </c>
      <c r="C313" s="403" t="s">
        <v>897</v>
      </c>
      <c r="D313" s="474" t="s">
        <v>899</v>
      </c>
      <c r="E313" s="480" t="s">
        <v>483</v>
      </c>
      <c r="F313">
        <v>33172826</v>
      </c>
      <c r="G313">
        <v>0</v>
      </c>
      <c r="H313">
        <v>33172826</v>
      </c>
      <c r="I313">
        <v>-829321</v>
      </c>
      <c r="J313">
        <v>0</v>
      </c>
      <c r="K313">
        <v>-829321</v>
      </c>
      <c r="L313">
        <v>-995185</v>
      </c>
      <c r="M313">
        <v>0</v>
      </c>
      <c r="N313">
        <v>-995185</v>
      </c>
      <c r="O313">
        <v>31348320</v>
      </c>
      <c r="P313">
        <v>0</v>
      </c>
      <c r="Q313">
        <v>31348320</v>
      </c>
      <c r="R313">
        <v>0</v>
      </c>
      <c r="S313">
        <v>0</v>
      </c>
      <c r="T313">
        <v>0</v>
      </c>
      <c r="U313">
        <v>0</v>
      </c>
      <c r="V313">
        <v>0</v>
      </c>
      <c r="W313">
        <v>0</v>
      </c>
      <c r="X313">
        <v>0</v>
      </c>
      <c r="Y313">
        <v>0</v>
      </c>
      <c r="Z313">
        <v>0</v>
      </c>
      <c r="AA313">
        <v>0</v>
      </c>
      <c r="AB313">
        <v>0</v>
      </c>
      <c r="AC313">
        <v>0</v>
      </c>
      <c r="AD313">
        <v>0</v>
      </c>
      <c r="AE313">
        <v>0</v>
      </c>
      <c r="AF313">
        <v>0</v>
      </c>
      <c r="AG313">
        <v>0</v>
      </c>
      <c r="AH313">
        <v>0</v>
      </c>
      <c r="AI313">
        <v>0</v>
      </c>
      <c r="AJ313">
        <v>0</v>
      </c>
      <c r="AK313">
        <v>0</v>
      </c>
      <c r="AL313">
        <v>0</v>
      </c>
      <c r="AM313">
        <v>0</v>
      </c>
      <c r="AN313">
        <v>0</v>
      </c>
      <c r="AO313">
        <v>0</v>
      </c>
    </row>
    <row r="314" spans="1:41" ht="12.75" x14ac:dyDescent="0.2">
      <c r="A314" s="468">
        <v>307</v>
      </c>
      <c r="B314" s="473" t="s">
        <v>486</v>
      </c>
      <c r="C314" s="403" t="s">
        <v>897</v>
      </c>
      <c r="D314" s="474" t="s">
        <v>900</v>
      </c>
      <c r="E314" s="480" t="s">
        <v>485</v>
      </c>
      <c r="F314">
        <v>16753507</v>
      </c>
      <c r="G314">
        <v>0</v>
      </c>
      <c r="H314">
        <v>16753507</v>
      </c>
      <c r="I314">
        <v>-60000</v>
      </c>
      <c r="J314">
        <v>0</v>
      </c>
      <c r="K314">
        <v>-60000</v>
      </c>
      <c r="L314">
        <v>-790000</v>
      </c>
      <c r="M314">
        <v>0</v>
      </c>
      <c r="N314">
        <v>-790000</v>
      </c>
      <c r="O314">
        <v>15903507</v>
      </c>
      <c r="P314">
        <v>0</v>
      </c>
      <c r="Q314">
        <v>15903507</v>
      </c>
      <c r="R314">
        <v>24558</v>
      </c>
      <c r="S314">
        <v>0</v>
      </c>
      <c r="T314">
        <v>24558</v>
      </c>
      <c r="U314">
        <v>0</v>
      </c>
      <c r="V314">
        <v>0</v>
      </c>
      <c r="W314">
        <v>0</v>
      </c>
      <c r="X314">
        <v>0</v>
      </c>
      <c r="Y314">
        <v>0</v>
      </c>
      <c r="Z314">
        <v>0</v>
      </c>
      <c r="AA314">
        <v>0</v>
      </c>
      <c r="AB314">
        <v>0</v>
      </c>
      <c r="AC314">
        <v>0</v>
      </c>
      <c r="AD314">
        <v>0</v>
      </c>
      <c r="AE314">
        <v>0</v>
      </c>
      <c r="AF314">
        <v>0</v>
      </c>
      <c r="AG314">
        <v>0</v>
      </c>
      <c r="AH314">
        <v>0</v>
      </c>
      <c r="AI314">
        <v>0</v>
      </c>
      <c r="AJ314">
        <v>0</v>
      </c>
      <c r="AK314">
        <v>0</v>
      </c>
      <c r="AL314">
        <v>0</v>
      </c>
      <c r="AM314">
        <v>0</v>
      </c>
      <c r="AN314">
        <v>0</v>
      </c>
      <c r="AO314">
        <v>0</v>
      </c>
    </row>
    <row r="315" spans="1:41" ht="12.75" x14ac:dyDescent="0.2">
      <c r="A315" s="468">
        <v>308</v>
      </c>
      <c r="B315" s="473" t="s">
        <v>488</v>
      </c>
      <c r="C315" s="403" t="s">
        <v>897</v>
      </c>
      <c r="D315" s="474" t="s">
        <v>898</v>
      </c>
      <c r="E315" s="480" t="s">
        <v>487</v>
      </c>
      <c r="F315">
        <v>37462156</v>
      </c>
      <c r="G315">
        <v>0</v>
      </c>
      <c r="H315">
        <v>37462156</v>
      </c>
      <c r="I315">
        <v>-100000</v>
      </c>
      <c r="J315">
        <v>0</v>
      </c>
      <c r="K315">
        <v>-100000</v>
      </c>
      <c r="L315">
        <v>-1798183</v>
      </c>
      <c r="M315">
        <v>0</v>
      </c>
      <c r="N315">
        <v>-1798183</v>
      </c>
      <c r="O315">
        <v>35563973</v>
      </c>
      <c r="P315">
        <v>0</v>
      </c>
      <c r="Q315">
        <v>35563973</v>
      </c>
      <c r="R315">
        <v>174866</v>
      </c>
      <c r="S315">
        <v>0</v>
      </c>
      <c r="T315">
        <v>174866</v>
      </c>
      <c r="U315">
        <v>0</v>
      </c>
      <c r="V315">
        <v>0</v>
      </c>
      <c r="W315">
        <v>0</v>
      </c>
      <c r="X315">
        <v>0</v>
      </c>
      <c r="Y315">
        <v>0</v>
      </c>
      <c r="Z315">
        <v>0</v>
      </c>
      <c r="AA315">
        <v>0</v>
      </c>
      <c r="AB315">
        <v>0</v>
      </c>
      <c r="AC315">
        <v>0</v>
      </c>
      <c r="AD315">
        <v>0</v>
      </c>
      <c r="AE315">
        <v>0</v>
      </c>
      <c r="AF315">
        <v>0</v>
      </c>
      <c r="AG315">
        <v>0</v>
      </c>
      <c r="AH315">
        <v>0</v>
      </c>
      <c r="AI315">
        <v>0</v>
      </c>
      <c r="AJ315">
        <v>0</v>
      </c>
      <c r="AK315">
        <v>0</v>
      </c>
      <c r="AL315">
        <v>0</v>
      </c>
      <c r="AM315">
        <v>0</v>
      </c>
      <c r="AN315">
        <v>0</v>
      </c>
      <c r="AO315">
        <v>0</v>
      </c>
    </row>
    <row r="316" spans="1:41" ht="12.75" x14ac:dyDescent="0.2">
      <c r="A316" s="468">
        <v>309</v>
      </c>
      <c r="B316" s="473" t="s">
        <v>490</v>
      </c>
      <c r="C316" s="403" t="s">
        <v>897</v>
      </c>
      <c r="D316" s="474" t="s">
        <v>906</v>
      </c>
      <c r="E316" s="480" t="s">
        <v>489</v>
      </c>
      <c r="F316">
        <v>14648757</v>
      </c>
      <c r="G316">
        <v>0</v>
      </c>
      <c r="H316">
        <v>14648757</v>
      </c>
      <c r="I316">
        <v>-75000</v>
      </c>
      <c r="J316">
        <v>0</v>
      </c>
      <c r="K316">
        <v>-75000</v>
      </c>
      <c r="L316">
        <v>-1405000</v>
      </c>
      <c r="M316">
        <v>0</v>
      </c>
      <c r="N316">
        <v>-1405000</v>
      </c>
      <c r="O316">
        <v>13168757</v>
      </c>
      <c r="P316">
        <v>0</v>
      </c>
      <c r="Q316">
        <v>13168757</v>
      </c>
      <c r="R316">
        <v>50000</v>
      </c>
      <c r="S316">
        <v>0</v>
      </c>
      <c r="T316">
        <v>50000</v>
      </c>
      <c r="U316">
        <v>0</v>
      </c>
      <c r="V316">
        <v>0</v>
      </c>
      <c r="W316">
        <v>0</v>
      </c>
      <c r="X316">
        <v>0</v>
      </c>
      <c r="Y316">
        <v>0</v>
      </c>
      <c r="Z316">
        <v>0</v>
      </c>
      <c r="AA316">
        <v>0</v>
      </c>
      <c r="AB316">
        <v>0</v>
      </c>
      <c r="AC316">
        <v>0</v>
      </c>
      <c r="AD316">
        <v>0</v>
      </c>
      <c r="AE316">
        <v>0</v>
      </c>
      <c r="AF316">
        <v>0</v>
      </c>
      <c r="AG316">
        <v>0</v>
      </c>
      <c r="AH316">
        <v>0</v>
      </c>
      <c r="AI316">
        <v>0</v>
      </c>
      <c r="AJ316">
        <v>0</v>
      </c>
      <c r="AK316">
        <v>0</v>
      </c>
      <c r="AL316">
        <v>0</v>
      </c>
      <c r="AM316">
        <v>0</v>
      </c>
      <c r="AN316">
        <v>0</v>
      </c>
      <c r="AO316">
        <v>0</v>
      </c>
    </row>
    <row r="317" spans="1:41" ht="12.75" x14ac:dyDescent="0.2">
      <c r="A317" s="468">
        <v>310</v>
      </c>
      <c r="B317" s="473" t="s">
        <v>492</v>
      </c>
      <c r="C317" s="403" t="s">
        <v>909</v>
      </c>
      <c r="D317" s="474" t="s">
        <v>903</v>
      </c>
      <c r="E317" s="480" t="s">
        <v>491</v>
      </c>
      <c r="F317">
        <v>2147641914</v>
      </c>
      <c r="G317">
        <v>0</v>
      </c>
      <c r="H317">
        <v>2147641914</v>
      </c>
      <c r="I317">
        <v>-21476419</v>
      </c>
      <c r="J317">
        <v>0</v>
      </c>
      <c r="K317">
        <v>-21476419</v>
      </c>
      <c r="L317">
        <v>-180936099</v>
      </c>
      <c r="M317">
        <v>0</v>
      </c>
      <c r="N317">
        <v>-180936099</v>
      </c>
      <c r="O317">
        <v>1945229396</v>
      </c>
      <c r="P317">
        <v>0</v>
      </c>
      <c r="Q317">
        <v>1945229396</v>
      </c>
      <c r="R317">
        <v>0</v>
      </c>
      <c r="S317">
        <v>0</v>
      </c>
      <c r="T317">
        <v>0</v>
      </c>
      <c r="U317">
        <v>0</v>
      </c>
      <c r="V317">
        <v>0</v>
      </c>
      <c r="W317">
        <v>0</v>
      </c>
      <c r="X317">
        <v>0</v>
      </c>
      <c r="Y317">
        <v>0</v>
      </c>
      <c r="Z317">
        <v>0</v>
      </c>
      <c r="AA317">
        <v>0</v>
      </c>
      <c r="AB317">
        <v>0</v>
      </c>
      <c r="AC317">
        <v>0</v>
      </c>
      <c r="AD317">
        <v>0</v>
      </c>
      <c r="AE317">
        <v>0</v>
      </c>
      <c r="AF317">
        <v>0</v>
      </c>
      <c r="AG317">
        <v>0</v>
      </c>
      <c r="AH317">
        <v>0</v>
      </c>
      <c r="AI317">
        <v>0</v>
      </c>
      <c r="AJ317">
        <v>0</v>
      </c>
      <c r="AK317">
        <v>0</v>
      </c>
      <c r="AL317">
        <v>0</v>
      </c>
      <c r="AM317">
        <v>0</v>
      </c>
      <c r="AN317">
        <v>0</v>
      </c>
      <c r="AO317">
        <v>0</v>
      </c>
    </row>
    <row r="318" spans="1:41" ht="12.75" x14ac:dyDescent="0.2">
      <c r="A318" s="468">
        <v>311</v>
      </c>
      <c r="B318" s="473" t="s">
        <v>493</v>
      </c>
      <c r="C318" s="403" t="s">
        <v>897</v>
      </c>
      <c r="D318" s="474" t="s">
        <v>906</v>
      </c>
      <c r="E318" s="480" t="s">
        <v>554</v>
      </c>
      <c r="F318">
        <v>18144565</v>
      </c>
      <c r="G318">
        <v>0</v>
      </c>
      <c r="H318">
        <v>18144565</v>
      </c>
      <c r="I318">
        <v>-1088674</v>
      </c>
      <c r="J318">
        <v>0</v>
      </c>
      <c r="K318">
        <v>-1088674</v>
      </c>
      <c r="L318">
        <v>-1811662</v>
      </c>
      <c r="M318">
        <v>0</v>
      </c>
      <c r="N318">
        <v>-1811662</v>
      </c>
      <c r="O318">
        <v>15244229</v>
      </c>
      <c r="P318">
        <v>0</v>
      </c>
      <c r="Q318">
        <v>15244229</v>
      </c>
      <c r="R318">
        <v>0</v>
      </c>
      <c r="S318">
        <v>0</v>
      </c>
      <c r="T318">
        <v>0</v>
      </c>
      <c r="U318">
        <v>0</v>
      </c>
      <c r="V318">
        <v>0</v>
      </c>
      <c r="W318">
        <v>0</v>
      </c>
      <c r="X318">
        <v>0</v>
      </c>
      <c r="Y318">
        <v>0</v>
      </c>
      <c r="Z318">
        <v>0</v>
      </c>
      <c r="AA318">
        <v>0</v>
      </c>
      <c r="AB318">
        <v>0</v>
      </c>
      <c r="AC318">
        <v>0</v>
      </c>
      <c r="AD318">
        <v>0</v>
      </c>
      <c r="AE318">
        <v>0</v>
      </c>
      <c r="AF318">
        <v>0</v>
      </c>
      <c r="AG318">
        <v>0</v>
      </c>
      <c r="AH318">
        <v>0</v>
      </c>
      <c r="AI318">
        <v>0</v>
      </c>
      <c r="AJ318">
        <v>0</v>
      </c>
      <c r="AK318">
        <v>0</v>
      </c>
      <c r="AL318">
        <v>0</v>
      </c>
      <c r="AM318">
        <v>0</v>
      </c>
      <c r="AN318">
        <v>0</v>
      </c>
      <c r="AO318">
        <v>0</v>
      </c>
    </row>
    <row r="319" spans="1:41" ht="12.75" x14ac:dyDescent="0.2">
      <c r="A319" s="468">
        <v>312</v>
      </c>
      <c r="B319" s="475" t="s">
        <v>495</v>
      </c>
      <c r="C319" s="404" t="s">
        <v>904</v>
      </c>
      <c r="D319" s="476" t="s">
        <v>899</v>
      </c>
      <c r="E319" s="481" t="s">
        <v>494</v>
      </c>
      <c r="F319">
        <v>82569568</v>
      </c>
      <c r="G319">
        <v>0</v>
      </c>
      <c r="H319">
        <v>82569568</v>
      </c>
      <c r="I319">
        <v>-1505941</v>
      </c>
      <c r="J319">
        <v>0</v>
      </c>
      <c r="K319">
        <v>-1505941</v>
      </c>
      <c r="L319">
        <v>-4605082</v>
      </c>
      <c r="M319">
        <v>0</v>
      </c>
      <c r="N319">
        <v>-4605082</v>
      </c>
      <c r="O319">
        <v>76458545</v>
      </c>
      <c r="P319">
        <v>0</v>
      </c>
      <c r="Q319">
        <v>76458545</v>
      </c>
      <c r="R319">
        <v>0</v>
      </c>
      <c r="S319">
        <v>0</v>
      </c>
      <c r="T319">
        <v>0</v>
      </c>
      <c r="U319">
        <v>0</v>
      </c>
      <c r="V319">
        <v>0</v>
      </c>
      <c r="W319">
        <v>0</v>
      </c>
      <c r="X319">
        <v>0</v>
      </c>
      <c r="Y319">
        <v>0</v>
      </c>
      <c r="Z319">
        <v>0</v>
      </c>
      <c r="AA319">
        <v>0</v>
      </c>
      <c r="AB319">
        <v>0</v>
      </c>
      <c r="AC319">
        <v>0</v>
      </c>
      <c r="AD319">
        <v>0</v>
      </c>
      <c r="AE319">
        <v>0</v>
      </c>
      <c r="AF319">
        <v>0</v>
      </c>
      <c r="AG319">
        <v>0</v>
      </c>
      <c r="AH319">
        <v>0</v>
      </c>
      <c r="AI319">
        <v>0</v>
      </c>
      <c r="AJ319">
        <v>0</v>
      </c>
      <c r="AK319">
        <v>0</v>
      </c>
      <c r="AL319">
        <v>0</v>
      </c>
      <c r="AM319">
        <v>0</v>
      </c>
      <c r="AN319">
        <v>0</v>
      </c>
      <c r="AO319">
        <v>0</v>
      </c>
    </row>
    <row r="320" spans="1:41" ht="12.75" x14ac:dyDescent="0.2">
      <c r="A320" s="468">
        <v>313</v>
      </c>
      <c r="B320" s="473" t="s">
        <v>497</v>
      </c>
      <c r="C320" s="403" t="s">
        <v>529</v>
      </c>
      <c r="D320" s="474" t="s">
        <v>906</v>
      </c>
      <c r="E320" s="480" t="s">
        <v>496</v>
      </c>
      <c r="F320">
        <v>153630553</v>
      </c>
      <c r="G320">
        <v>0</v>
      </c>
      <c r="H320">
        <v>153630553</v>
      </c>
      <c r="I320">
        <v>-589020</v>
      </c>
      <c r="J320">
        <v>0</v>
      </c>
      <c r="K320">
        <v>-589020</v>
      </c>
      <c r="L320">
        <v>-1775843</v>
      </c>
      <c r="M320">
        <v>0</v>
      </c>
      <c r="N320">
        <v>-1775843</v>
      </c>
      <c r="O320">
        <v>151265690</v>
      </c>
      <c r="P320">
        <v>0</v>
      </c>
      <c r="Q320">
        <v>151265690</v>
      </c>
      <c r="R320">
        <v>797648</v>
      </c>
      <c r="S320">
        <v>0</v>
      </c>
      <c r="T320">
        <v>797648</v>
      </c>
      <c r="U320">
        <v>0</v>
      </c>
      <c r="V320">
        <v>0</v>
      </c>
      <c r="W320">
        <v>0</v>
      </c>
      <c r="X320">
        <v>0</v>
      </c>
      <c r="Y320">
        <v>0</v>
      </c>
      <c r="Z320">
        <v>0</v>
      </c>
      <c r="AA320">
        <v>0</v>
      </c>
      <c r="AB320">
        <v>0</v>
      </c>
      <c r="AC320">
        <v>0</v>
      </c>
      <c r="AD320">
        <v>0</v>
      </c>
      <c r="AE320">
        <v>0</v>
      </c>
      <c r="AF320">
        <v>0</v>
      </c>
      <c r="AG320">
        <v>0</v>
      </c>
      <c r="AH320">
        <v>0</v>
      </c>
      <c r="AI320">
        <v>0</v>
      </c>
      <c r="AJ320">
        <v>0</v>
      </c>
      <c r="AK320">
        <v>0</v>
      </c>
      <c r="AL320">
        <v>0</v>
      </c>
      <c r="AM320">
        <v>0</v>
      </c>
      <c r="AN320">
        <v>0</v>
      </c>
      <c r="AO320">
        <v>0</v>
      </c>
    </row>
    <row r="321" spans="1:41" ht="12.75" x14ac:dyDescent="0.2">
      <c r="A321" s="468">
        <v>314</v>
      </c>
      <c r="B321" s="473" t="s">
        <v>499</v>
      </c>
      <c r="C321" s="403" t="s">
        <v>897</v>
      </c>
      <c r="D321" s="474" t="s">
        <v>898</v>
      </c>
      <c r="E321" s="480" t="s">
        <v>498</v>
      </c>
      <c r="F321">
        <v>60935937</v>
      </c>
      <c r="G321">
        <v>0</v>
      </c>
      <c r="H321">
        <v>60935937</v>
      </c>
      <c r="I321">
        <v>-304680</v>
      </c>
      <c r="J321">
        <v>0</v>
      </c>
      <c r="K321">
        <v>-304680</v>
      </c>
      <c r="L321">
        <v>-3400027</v>
      </c>
      <c r="M321">
        <v>0</v>
      </c>
      <c r="N321">
        <v>-3400027</v>
      </c>
      <c r="O321">
        <v>57231230</v>
      </c>
      <c r="P321">
        <v>0</v>
      </c>
      <c r="Q321">
        <v>57231230</v>
      </c>
      <c r="R321">
        <v>285000</v>
      </c>
      <c r="S321">
        <v>0</v>
      </c>
      <c r="T321">
        <v>285000</v>
      </c>
      <c r="U321">
        <v>0</v>
      </c>
      <c r="V321">
        <v>0</v>
      </c>
      <c r="W321">
        <v>0</v>
      </c>
      <c r="X321">
        <v>0</v>
      </c>
      <c r="Y321">
        <v>0</v>
      </c>
      <c r="Z321">
        <v>0</v>
      </c>
      <c r="AA321">
        <v>0</v>
      </c>
      <c r="AB321">
        <v>0</v>
      </c>
      <c r="AC321">
        <v>0</v>
      </c>
      <c r="AD321">
        <v>0</v>
      </c>
      <c r="AE321">
        <v>0</v>
      </c>
      <c r="AF321">
        <v>0</v>
      </c>
      <c r="AG321">
        <v>0</v>
      </c>
      <c r="AH321">
        <v>0</v>
      </c>
      <c r="AI321">
        <v>0</v>
      </c>
      <c r="AJ321">
        <v>0</v>
      </c>
      <c r="AK321">
        <v>0</v>
      </c>
      <c r="AL321">
        <v>0</v>
      </c>
      <c r="AM321">
        <v>0</v>
      </c>
      <c r="AN321">
        <v>0</v>
      </c>
      <c r="AO321">
        <v>0</v>
      </c>
    </row>
    <row r="322" spans="1:41" ht="12.75" x14ac:dyDescent="0.2">
      <c r="A322" s="468">
        <v>315</v>
      </c>
      <c r="B322" s="473" t="s">
        <v>500</v>
      </c>
      <c r="C322" s="403" t="s">
        <v>529</v>
      </c>
      <c r="D322" s="474" t="s">
        <v>898</v>
      </c>
      <c r="E322" s="480" t="s">
        <v>537</v>
      </c>
      <c r="F322">
        <v>88457502</v>
      </c>
      <c r="G322">
        <v>0</v>
      </c>
      <c r="H322">
        <v>88457502</v>
      </c>
      <c r="I322">
        <v>-459000</v>
      </c>
      <c r="J322">
        <v>0</v>
      </c>
      <c r="K322">
        <v>-459000</v>
      </c>
      <c r="L322">
        <v>0</v>
      </c>
      <c r="M322">
        <v>0</v>
      </c>
      <c r="N322">
        <v>0</v>
      </c>
      <c r="O322">
        <v>87998502</v>
      </c>
      <c r="P322">
        <v>0</v>
      </c>
      <c r="Q322">
        <v>87998502</v>
      </c>
      <c r="R322">
        <v>9261</v>
      </c>
      <c r="S322">
        <v>0</v>
      </c>
      <c r="T322">
        <v>9261</v>
      </c>
      <c r="U322">
        <v>0</v>
      </c>
      <c r="V322">
        <v>0</v>
      </c>
      <c r="W322">
        <v>0</v>
      </c>
      <c r="X322">
        <v>0</v>
      </c>
      <c r="Y322">
        <v>0</v>
      </c>
      <c r="Z322">
        <v>0</v>
      </c>
      <c r="AA322">
        <v>0</v>
      </c>
      <c r="AB322">
        <v>0</v>
      </c>
      <c r="AC322">
        <v>0</v>
      </c>
      <c r="AD322">
        <v>0</v>
      </c>
      <c r="AE322">
        <v>0</v>
      </c>
      <c r="AF322">
        <v>0</v>
      </c>
      <c r="AG322">
        <v>0</v>
      </c>
      <c r="AH322">
        <v>0</v>
      </c>
      <c r="AI322">
        <v>0</v>
      </c>
      <c r="AJ322">
        <v>0</v>
      </c>
      <c r="AK322">
        <v>0</v>
      </c>
      <c r="AL322">
        <v>0</v>
      </c>
      <c r="AM322">
        <v>0</v>
      </c>
      <c r="AN322">
        <v>0</v>
      </c>
      <c r="AO322">
        <v>0</v>
      </c>
    </row>
    <row r="323" spans="1:41" ht="12.75" x14ac:dyDescent="0.2">
      <c r="A323" s="468">
        <v>316</v>
      </c>
      <c r="B323" s="473" t="s">
        <v>502</v>
      </c>
      <c r="C323" s="403" t="s">
        <v>904</v>
      </c>
      <c r="D323" s="474" t="s">
        <v>899</v>
      </c>
      <c r="E323" s="480" t="s">
        <v>501</v>
      </c>
      <c r="F323">
        <v>74227642</v>
      </c>
      <c r="G323">
        <v>1135916</v>
      </c>
      <c r="H323">
        <v>75363558</v>
      </c>
      <c r="I323">
        <v>-1129703</v>
      </c>
      <c r="J323">
        <v>0</v>
      </c>
      <c r="K323">
        <v>-1129703</v>
      </c>
      <c r="L323">
        <v>-3650000</v>
      </c>
      <c r="M323">
        <v>0</v>
      </c>
      <c r="N323">
        <v>-3650000</v>
      </c>
      <c r="O323">
        <v>69447939</v>
      </c>
      <c r="P323">
        <v>1135916</v>
      </c>
      <c r="Q323">
        <v>70583855</v>
      </c>
      <c r="R323">
        <v>0</v>
      </c>
      <c r="S323">
        <v>0</v>
      </c>
      <c r="T323">
        <v>0</v>
      </c>
      <c r="U323">
        <v>-29571</v>
      </c>
      <c r="V323">
        <v>877693</v>
      </c>
      <c r="W323">
        <v>228652</v>
      </c>
      <c r="X323">
        <v>228652</v>
      </c>
      <c r="Y323">
        <v>0</v>
      </c>
      <c r="Z323">
        <v>77522</v>
      </c>
      <c r="AA323">
        <v>77522</v>
      </c>
      <c r="AB323">
        <v>0</v>
      </c>
      <c r="AC323">
        <v>0</v>
      </c>
      <c r="AD323">
        <v>0</v>
      </c>
      <c r="AE323">
        <v>0</v>
      </c>
      <c r="AF323">
        <v>0</v>
      </c>
      <c r="AG323">
        <v>0</v>
      </c>
      <c r="AH323">
        <v>0</v>
      </c>
      <c r="AI323">
        <v>0</v>
      </c>
      <c r="AJ323">
        <v>0</v>
      </c>
      <c r="AK323">
        <v>0</v>
      </c>
      <c r="AL323">
        <v>0</v>
      </c>
      <c r="AM323">
        <v>0</v>
      </c>
      <c r="AN323">
        <v>0</v>
      </c>
      <c r="AO323">
        <v>0</v>
      </c>
    </row>
    <row r="324" spans="1:41" ht="12.75" x14ac:dyDescent="0.2">
      <c r="A324" s="468">
        <v>317</v>
      </c>
      <c r="B324" s="473" t="s">
        <v>504</v>
      </c>
      <c r="C324" s="403" t="s">
        <v>897</v>
      </c>
      <c r="D324" s="474" t="s">
        <v>898</v>
      </c>
      <c r="E324" s="480" t="s">
        <v>503</v>
      </c>
      <c r="F324">
        <v>50859480</v>
      </c>
      <c r="G324">
        <v>0</v>
      </c>
      <c r="H324">
        <v>50859480</v>
      </c>
      <c r="I324">
        <v>-500000</v>
      </c>
      <c r="J324">
        <v>0</v>
      </c>
      <c r="K324">
        <v>-500000</v>
      </c>
      <c r="L324">
        <v>-2500000</v>
      </c>
      <c r="M324">
        <v>0</v>
      </c>
      <c r="N324">
        <v>-2500000</v>
      </c>
      <c r="O324">
        <v>47859480</v>
      </c>
      <c r="P324">
        <v>0</v>
      </c>
      <c r="Q324">
        <v>47859480</v>
      </c>
      <c r="R324">
        <v>0</v>
      </c>
      <c r="S324">
        <v>0</v>
      </c>
      <c r="T324">
        <v>0</v>
      </c>
      <c r="U324">
        <v>0</v>
      </c>
      <c r="V324">
        <v>0</v>
      </c>
      <c r="W324">
        <v>0</v>
      </c>
      <c r="X324">
        <v>0</v>
      </c>
      <c r="Y324">
        <v>0</v>
      </c>
      <c r="Z324">
        <v>0</v>
      </c>
      <c r="AA324">
        <v>0</v>
      </c>
      <c r="AB324">
        <v>0</v>
      </c>
      <c r="AC324">
        <v>0</v>
      </c>
      <c r="AD324">
        <v>0</v>
      </c>
      <c r="AE324">
        <v>0</v>
      </c>
      <c r="AF324">
        <v>0</v>
      </c>
      <c r="AG324">
        <v>0</v>
      </c>
      <c r="AH324">
        <v>0</v>
      </c>
      <c r="AI324">
        <v>0</v>
      </c>
      <c r="AJ324">
        <v>0</v>
      </c>
      <c r="AK324">
        <v>0</v>
      </c>
      <c r="AL324">
        <v>0</v>
      </c>
      <c r="AM324">
        <v>0</v>
      </c>
      <c r="AN324">
        <v>0</v>
      </c>
      <c r="AO324">
        <v>0</v>
      </c>
    </row>
    <row r="325" spans="1:41" ht="12.75" x14ac:dyDescent="0.2">
      <c r="A325" s="468">
        <v>318</v>
      </c>
      <c r="B325" s="473" t="s">
        <v>505</v>
      </c>
      <c r="C325" s="403" t="s">
        <v>529</v>
      </c>
      <c r="D325" s="474" t="s">
        <v>898</v>
      </c>
      <c r="E325" s="480" t="s">
        <v>538</v>
      </c>
      <c r="F325">
        <v>62618021</v>
      </c>
      <c r="G325">
        <v>0</v>
      </c>
      <c r="H325">
        <v>62618021</v>
      </c>
      <c r="I325">
        <v>-750000</v>
      </c>
      <c r="J325">
        <v>0</v>
      </c>
      <c r="K325">
        <v>-750000</v>
      </c>
      <c r="L325">
        <v>-5600000</v>
      </c>
      <c r="M325">
        <v>0</v>
      </c>
      <c r="N325">
        <v>-5600000</v>
      </c>
      <c r="O325">
        <v>56268021</v>
      </c>
      <c r="P325">
        <v>0</v>
      </c>
      <c r="Q325">
        <v>56268021</v>
      </c>
      <c r="R325">
        <v>17772</v>
      </c>
      <c r="S325">
        <v>0</v>
      </c>
      <c r="T325">
        <v>17772</v>
      </c>
      <c r="U325">
        <v>0</v>
      </c>
      <c r="V325">
        <v>0</v>
      </c>
      <c r="W325">
        <v>0</v>
      </c>
      <c r="X325">
        <v>0</v>
      </c>
      <c r="Y325">
        <v>0</v>
      </c>
      <c r="Z325">
        <v>0</v>
      </c>
      <c r="AA325">
        <v>0</v>
      </c>
      <c r="AB325">
        <v>0</v>
      </c>
      <c r="AC325">
        <v>0</v>
      </c>
      <c r="AD325">
        <v>0</v>
      </c>
      <c r="AE325">
        <v>0</v>
      </c>
      <c r="AF325">
        <v>0</v>
      </c>
      <c r="AG325">
        <v>0</v>
      </c>
      <c r="AH325">
        <v>0</v>
      </c>
      <c r="AI325">
        <v>0</v>
      </c>
      <c r="AJ325">
        <v>0</v>
      </c>
      <c r="AK325">
        <v>0</v>
      </c>
      <c r="AL325">
        <v>0</v>
      </c>
      <c r="AM325">
        <v>0</v>
      </c>
      <c r="AN325">
        <v>0</v>
      </c>
      <c r="AO325">
        <v>0</v>
      </c>
    </row>
    <row r="326" spans="1:41" ht="12.75" x14ac:dyDescent="0.2">
      <c r="A326" s="468">
        <v>319</v>
      </c>
      <c r="B326" s="473" t="s">
        <v>507</v>
      </c>
      <c r="C326" s="403" t="s">
        <v>904</v>
      </c>
      <c r="D326" s="474" t="s">
        <v>907</v>
      </c>
      <c r="E326" s="480" t="s">
        <v>506</v>
      </c>
      <c r="F326">
        <v>77194236</v>
      </c>
      <c r="G326">
        <v>157275</v>
      </c>
      <c r="H326">
        <v>77351511</v>
      </c>
      <c r="I326">
        <v>-1524000</v>
      </c>
      <c r="J326">
        <v>0</v>
      </c>
      <c r="K326">
        <v>-1524000</v>
      </c>
      <c r="L326">
        <v>-3083000</v>
      </c>
      <c r="M326">
        <v>0</v>
      </c>
      <c r="N326">
        <v>-3083000</v>
      </c>
      <c r="O326">
        <v>72587236</v>
      </c>
      <c r="P326">
        <v>157275</v>
      </c>
      <c r="Q326">
        <v>72744511</v>
      </c>
      <c r="R326">
        <v>0</v>
      </c>
      <c r="S326">
        <v>0</v>
      </c>
      <c r="T326">
        <v>0</v>
      </c>
      <c r="U326">
        <v>0</v>
      </c>
      <c r="V326">
        <v>97743</v>
      </c>
      <c r="W326">
        <v>59532</v>
      </c>
      <c r="X326">
        <v>59532</v>
      </c>
      <c r="Y326">
        <v>0</v>
      </c>
      <c r="Z326">
        <v>0</v>
      </c>
      <c r="AA326">
        <v>0</v>
      </c>
      <c r="AB326">
        <v>0</v>
      </c>
      <c r="AC326">
        <v>0</v>
      </c>
      <c r="AD326">
        <v>0</v>
      </c>
      <c r="AE326">
        <v>0</v>
      </c>
      <c r="AF326">
        <v>0</v>
      </c>
      <c r="AG326">
        <v>0</v>
      </c>
      <c r="AH326">
        <v>0</v>
      </c>
      <c r="AI326">
        <v>0</v>
      </c>
      <c r="AJ326">
        <v>0</v>
      </c>
      <c r="AK326">
        <v>0</v>
      </c>
      <c r="AL326">
        <v>0</v>
      </c>
      <c r="AM326">
        <v>0</v>
      </c>
      <c r="AN326">
        <v>0</v>
      </c>
      <c r="AO326">
        <v>0</v>
      </c>
    </row>
    <row r="327" spans="1:41" ht="12.75" x14ac:dyDescent="0.2">
      <c r="A327" s="468">
        <v>320</v>
      </c>
      <c r="B327" s="473" t="s">
        <v>509</v>
      </c>
      <c r="C327" s="403" t="s">
        <v>897</v>
      </c>
      <c r="D327" s="474" t="s">
        <v>907</v>
      </c>
      <c r="E327" s="480" t="s">
        <v>508</v>
      </c>
      <c r="F327">
        <v>42444799</v>
      </c>
      <c r="G327">
        <v>0</v>
      </c>
      <c r="H327">
        <v>42444799</v>
      </c>
      <c r="I327">
        <v>-424448</v>
      </c>
      <c r="J327">
        <v>0</v>
      </c>
      <c r="K327">
        <v>-424448</v>
      </c>
      <c r="L327">
        <v>-1994906</v>
      </c>
      <c r="M327">
        <v>0</v>
      </c>
      <c r="N327">
        <v>-1994906</v>
      </c>
      <c r="O327">
        <v>40025445</v>
      </c>
      <c r="P327">
        <v>0</v>
      </c>
      <c r="Q327">
        <v>40025445</v>
      </c>
      <c r="R327">
        <v>0</v>
      </c>
      <c r="S327">
        <v>0</v>
      </c>
      <c r="T327">
        <v>0</v>
      </c>
      <c r="U327">
        <v>0</v>
      </c>
      <c r="V327">
        <v>0</v>
      </c>
      <c r="W327">
        <v>0</v>
      </c>
      <c r="X327">
        <v>0</v>
      </c>
      <c r="Y327">
        <v>0</v>
      </c>
      <c r="Z327">
        <v>0</v>
      </c>
      <c r="AA327">
        <v>0</v>
      </c>
      <c r="AB327">
        <v>0</v>
      </c>
      <c r="AC327">
        <v>0</v>
      </c>
      <c r="AD327">
        <v>0</v>
      </c>
      <c r="AE327">
        <v>0</v>
      </c>
      <c r="AF327">
        <v>0</v>
      </c>
      <c r="AG327">
        <v>0</v>
      </c>
      <c r="AH327">
        <v>0</v>
      </c>
      <c r="AI327">
        <v>0</v>
      </c>
      <c r="AJ327">
        <v>0</v>
      </c>
      <c r="AK327">
        <v>0</v>
      </c>
      <c r="AL327">
        <v>0</v>
      </c>
      <c r="AM327">
        <v>0</v>
      </c>
      <c r="AN327">
        <v>0</v>
      </c>
      <c r="AO327">
        <v>0</v>
      </c>
    </row>
    <row r="328" spans="1:41" ht="12.75" x14ac:dyDescent="0.2">
      <c r="A328" s="468">
        <v>321</v>
      </c>
      <c r="B328" s="473" t="s">
        <v>511</v>
      </c>
      <c r="C328" s="403" t="s">
        <v>897</v>
      </c>
      <c r="D328" s="474" t="s">
        <v>898</v>
      </c>
      <c r="E328" s="480" t="s">
        <v>510</v>
      </c>
      <c r="F328">
        <v>32836883</v>
      </c>
      <c r="G328">
        <v>0</v>
      </c>
      <c r="H328">
        <v>32836883</v>
      </c>
      <c r="I328">
        <v>-65674</v>
      </c>
      <c r="J328">
        <v>0</v>
      </c>
      <c r="K328">
        <v>-65674</v>
      </c>
      <c r="L328">
        <v>-1000000</v>
      </c>
      <c r="M328">
        <v>0</v>
      </c>
      <c r="N328">
        <v>-1000000</v>
      </c>
      <c r="O328">
        <v>31771209</v>
      </c>
      <c r="P328">
        <v>0</v>
      </c>
      <c r="Q328">
        <v>31771209</v>
      </c>
      <c r="R328">
        <v>0</v>
      </c>
      <c r="S328">
        <v>0</v>
      </c>
      <c r="T328">
        <v>0</v>
      </c>
      <c r="U328">
        <v>0</v>
      </c>
      <c r="V328">
        <v>0</v>
      </c>
      <c r="W328">
        <v>0</v>
      </c>
      <c r="X328">
        <v>0</v>
      </c>
      <c r="Y328">
        <v>0</v>
      </c>
      <c r="Z328">
        <v>0</v>
      </c>
      <c r="AA328">
        <v>0</v>
      </c>
      <c r="AB328">
        <v>0</v>
      </c>
      <c r="AC328">
        <v>0</v>
      </c>
      <c r="AD328">
        <v>0</v>
      </c>
      <c r="AE328">
        <v>0</v>
      </c>
      <c r="AF328">
        <v>0</v>
      </c>
      <c r="AG328">
        <v>0</v>
      </c>
      <c r="AH328">
        <v>0</v>
      </c>
      <c r="AI328">
        <v>0</v>
      </c>
      <c r="AJ328">
        <v>0</v>
      </c>
      <c r="AK328">
        <v>0</v>
      </c>
      <c r="AL328">
        <v>0</v>
      </c>
      <c r="AM328">
        <v>0</v>
      </c>
      <c r="AN328">
        <v>0</v>
      </c>
      <c r="AO328">
        <v>0</v>
      </c>
    </row>
    <row r="329" spans="1:41" ht="12.75" x14ac:dyDescent="0.2">
      <c r="A329" s="468">
        <v>322</v>
      </c>
      <c r="B329" s="473" t="s">
        <v>513</v>
      </c>
      <c r="C329" s="403" t="s">
        <v>897</v>
      </c>
      <c r="D329" s="474" t="s">
        <v>907</v>
      </c>
      <c r="E329" s="480" t="s">
        <v>512</v>
      </c>
      <c r="F329">
        <v>41864977</v>
      </c>
      <c r="G329">
        <v>0</v>
      </c>
      <c r="H329">
        <v>41864977</v>
      </c>
      <c r="I329">
        <v>-421650</v>
      </c>
      <c r="J329">
        <v>0</v>
      </c>
      <c r="K329">
        <v>-421650</v>
      </c>
      <c r="L329">
        <v>-1981754</v>
      </c>
      <c r="M329">
        <v>0</v>
      </c>
      <c r="N329">
        <v>-1981754</v>
      </c>
      <c r="O329">
        <v>39461573</v>
      </c>
      <c r="P329">
        <v>0</v>
      </c>
      <c r="Q329">
        <v>39461573</v>
      </c>
      <c r="R329">
        <v>204803</v>
      </c>
      <c r="S329">
        <v>0</v>
      </c>
      <c r="T329">
        <v>204803</v>
      </c>
      <c r="U329">
        <v>0</v>
      </c>
      <c r="V329">
        <v>0</v>
      </c>
      <c r="W329">
        <v>0</v>
      </c>
      <c r="X329">
        <v>0</v>
      </c>
      <c r="Y329">
        <v>0</v>
      </c>
      <c r="Z329">
        <v>0</v>
      </c>
      <c r="AA329">
        <v>0</v>
      </c>
      <c r="AB329">
        <v>0</v>
      </c>
      <c r="AC329">
        <v>0</v>
      </c>
      <c r="AD329">
        <v>0</v>
      </c>
      <c r="AE329">
        <v>0</v>
      </c>
      <c r="AF329">
        <v>0</v>
      </c>
      <c r="AG329">
        <v>0</v>
      </c>
      <c r="AH329">
        <v>0</v>
      </c>
      <c r="AI329">
        <v>0</v>
      </c>
      <c r="AJ329">
        <v>0</v>
      </c>
      <c r="AK329">
        <v>0</v>
      </c>
      <c r="AL329">
        <v>0</v>
      </c>
      <c r="AM329">
        <v>0</v>
      </c>
      <c r="AN329">
        <v>0</v>
      </c>
      <c r="AO329">
        <v>0</v>
      </c>
    </row>
    <row r="330" spans="1:41" ht="12.75" x14ac:dyDescent="0.2">
      <c r="A330" s="468">
        <v>323</v>
      </c>
      <c r="B330" s="473" t="s">
        <v>515</v>
      </c>
      <c r="C330" s="403" t="s">
        <v>897</v>
      </c>
      <c r="D330" s="474" t="s">
        <v>898</v>
      </c>
      <c r="E330" s="480" t="s">
        <v>514</v>
      </c>
      <c r="F330">
        <v>73030388</v>
      </c>
      <c r="G330">
        <v>0</v>
      </c>
      <c r="H330">
        <v>73030388</v>
      </c>
      <c r="I330">
        <v>-100000</v>
      </c>
      <c r="J330">
        <v>0</v>
      </c>
      <c r="K330">
        <v>-100000</v>
      </c>
      <c r="L330">
        <v>-3900000</v>
      </c>
      <c r="M330">
        <v>0</v>
      </c>
      <c r="N330">
        <v>-3900000</v>
      </c>
      <c r="O330">
        <v>69030388</v>
      </c>
      <c r="P330">
        <v>0</v>
      </c>
      <c r="Q330">
        <v>69030388</v>
      </c>
      <c r="R330">
        <v>0</v>
      </c>
      <c r="S330">
        <v>0</v>
      </c>
      <c r="T330">
        <v>0</v>
      </c>
      <c r="U330">
        <v>0</v>
      </c>
      <c r="V330">
        <v>0</v>
      </c>
      <c r="W330">
        <v>0</v>
      </c>
      <c r="X330">
        <v>0</v>
      </c>
      <c r="Y330">
        <v>0</v>
      </c>
      <c r="Z330">
        <v>0</v>
      </c>
      <c r="AA330">
        <v>0</v>
      </c>
      <c r="AB330">
        <v>0</v>
      </c>
      <c r="AC330">
        <v>0</v>
      </c>
      <c r="AD330">
        <v>0</v>
      </c>
      <c r="AE330">
        <v>0</v>
      </c>
      <c r="AF330">
        <v>0</v>
      </c>
      <c r="AG330">
        <v>0</v>
      </c>
      <c r="AH330">
        <v>0</v>
      </c>
      <c r="AI330">
        <v>0</v>
      </c>
      <c r="AJ330">
        <v>0</v>
      </c>
      <c r="AK330">
        <v>0</v>
      </c>
      <c r="AL330">
        <v>0</v>
      </c>
      <c r="AM330">
        <v>0</v>
      </c>
      <c r="AN330">
        <v>0</v>
      </c>
      <c r="AO330">
        <v>0</v>
      </c>
    </row>
    <row r="331" spans="1:41" ht="12.75" x14ac:dyDescent="0.2">
      <c r="A331" s="468">
        <v>324</v>
      </c>
      <c r="B331" s="473" t="s">
        <v>517</v>
      </c>
      <c r="C331" s="403" t="s">
        <v>897</v>
      </c>
      <c r="D331" s="474" t="s">
        <v>899</v>
      </c>
      <c r="E331" s="480" t="s">
        <v>516</v>
      </c>
      <c r="F331">
        <v>24426589</v>
      </c>
      <c r="G331">
        <v>3045775</v>
      </c>
      <c r="H331">
        <v>27472364</v>
      </c>
      <c r="I331">
        <v>-195413</v>
      </c>
      <c r="J331">
        <v>-100000</v>
      </c>
      <c r="K331">
        <v>-295413</v>
      </c>
      <c r="L331">
        <v>-732798</v>
      </c>
      <c r="M331">
        <v>-400000</v>
      </c>
      <c r="N331">
        <v>-1132798</v>
      </c>
      <c r="O331">
        <v>23498378</v>
      </c>
      <c r="P331">
        <v>2545775</v>
      </c>
      <c r="Q331">
        <v>26044153</v>
      </c>
      <c r="R331">
        <v>0</v>
      </c>
      <c r="S331">
        <v>0</v>
      </c>
      <c r="T331">
        <v>0</v>
      </c>
      <c r="U331">
        <v>-174327</v>
      </c>
      <c r="V331">
        <v>2412509</v>
      </c>
      <c r="W331">
        <v>0</v>
      </c>
      <c r="X331">
        <v>0</v>
      </c>
      <c r="Y331">
        <v>0</v>
      </c>
      <c r="Z331">
        <v>0</v>
      </c>
      <c r="AA331">
        <v>0</v>
      </c>
      <c r="AB331">
        <v>0</v>
      </c>
      <c r="AC331">
        <v>0</v>
      </c>
      <c r="AD331">
        <v>0</v>
      </c>
      <c r="AE331">
        <v>0</v>
      </c>
      <c r="AF331">
        <v>0</v>
      </c>
      <c r="AG331">
        <v>0</v>
      </c>
      <c r="AH331">
        <v>0</v>
      </c>
      <c r="AI331">
        <v>0</v>
      </c>
      <c r="AJ331">
        <v>0</v>
      </c>
      <c r="AK331">
        <v>0</v>
      </c>
      <c r="AL331">
        <v>0</v>
      </c>
      <c r="AM331">
        <v>0</v>
      </c>
      <c r="AN331">
        <v>0</v>
      </c>
      <c r="AO331">
        <v>0</v>
      </c>
    </row>
    <row r="332" spans="1:41" ht="12.75" x14ac:dyDescent="0.2">
      <c r="A332" s="468">
        <v>325</v>
      </c>
      <c r="B332" s="473" t="s">
        <v>519</v>
      </c>
      <c r="C332" s="403" t="s">
        <v>897</v>
      </c>
      <c r="D332" s="474" t="s">
        <v>907</v>
      </c>
      <c r="E332" s="480" t="s">
        <v>518</v>
      </c>
      <c r="F332">
        <v>29306601</v>
      </c>
      <c r="G332">
        <v>0</v>
      </c>
      <c r="H332">
        <v>29306601</v>
      </c>
      <c r="I332">
        <v>-400000</v>
      </c>
      <c r="J332">
        <v>0</v>
      </c>
      <c r="K332">
        <v>-400000</v>
      </c>
      <c r="L332">
        <v>-1382791</v>
      </c>
      <c r="M332">
        <v>0</v>
      </c>
      <c r="N332">
        <v>-1382791</v>
      </c>
      <c r="O332">
        <v>27523810</v>
      </c>
      <c r="P332">
        <v>0</v>
      </c>
      <c r="Q332">
        <v>27523810</v>
      </c>
      <c r="R332">
        <v>0</v>
      </c>
      <c r="S332">
        <v>0</v>
      </c>
      <c r="T332">
        <v>0</v>
      </c>
      <c r="U332">
        <v>0</v>
      </c>
      <c r="V332">
        <v>0</v>
      </c>
      <c r="W332">
        <v>0</v>
      </c>
      <c r="X332">
        <v>0</v>
      </c>
      <c r="Y332">
        <v>0</v>
      </c>
      <c r="Z332">
        <v>0</v>
      </c>
      <c r="AA332">
        <v>0</v>
      </c>
      <c r="AB332">
        <v>0</v>
      </c>
      <c r="AC332">
        <v>0</v>
      </c>
      <c r="AD332">
        <v>0</v>
      </c>
      <c r="AE332">
        <v>0</v>
      </c>
      <c r="AF332">
        <v>0</v>
      </c>
      <c r="AG332">
        <v>0</v>
      </c>
      <c r="AH332">
        <v>0</v>
      </c>
      <c r="AI332">
        <v>0</v>
      </c>
      <c r="AJ332">
        <v>0</v>
      </c>
      <c r="AK332">
        <v>0</v>
      </c>
      <c r="AL332">
        <v>0</v>
      </c>
      <c r="AM332">
        <v>0</v>
      </c>
      <c r="AN332">
        <v>0</v>
      </c>
      <c r="AO332">
        <v>0</v>
      </c>
    </row>
    <row r="333" spans="1:41" ht="13.5" thickBot="1" x14ac:dyDescent="0.25">
      <c r="A333" s="468">
        <v>326</v>
      </c>
      <c r="B333" s="473" t="s">
        <v>521</v>
      </c>
      <c r="C333" s="403" t="s">
        <v>529</v>
      </c>
      <c r="D333" s="474" t="s">
        <v>905</v>
      </c>
      <c r="E333" s="480" t="s">
        <v>572</v>
      </c>
      <c r="F333">
        <v>105548417</v>
      </c>
      <c r="G333">
        <v>847848</v>
      </c>
      <c r="H333">
        <v>106396265</v>
      </c>
      <c r="I333">
        <v>-400000</v>
      </c>
      <c r="J333">
        <v>0</v>
      </c>
      <c r="K333">
        <v>-400000</v>
      </c>
      <c r="L333">
        <v>-2547157</v>
      </c>
      <c r="M333">
        <v>-18888</v>
      </c>
      <c r="N333">
        <v>-2566045</v>
      </c>
      <c r="O333">
        <v>102601260</v>
      </c>
      <c r="P333">
        <v>828960</v>
      </c>
      <c r="Q333">
        <v>103430220</v>
      </c>
      <c r="R333">
        <v>0</v>
      </c>
      <c r="S333">
        <v>0</v>
      </c>
      <c r="T333">
        <v>0</v>
      </c>
      <c r="U333">
        <v>432696</v>
      </c>
      <c r="V333">
        <v>745853</v>
      </c>
      <c r="W333">
        <v>515803</v>
      </c>
      <c r="X333">
        <v>515803</v>
      </c>
      <c r="Y333">
        <v>0</v>
      </c>
      <c r="Z333">
        <v>0</v>
      </c>
      <c r="AA333">
        <v>0</v>
      </c>
      <c r="AB333">
        <v>0</v>
      </c>
      <c r="AC333">
        <v>0</v>
      </c>
      <c r="AD333">
        <v>0</v>
      </c>
      <c r="AE333">
        <v>0</v>
      </c>
      <c r="AF333">
        <v>0</v>
      </c>
      <c r="AG333">
        <v>0</v>
      </c>
      <c r="AH333">
        <v>0</v>
      </c>
      <c r="AI333">
        <v>0</v>
      </c>
      <c r="AJ333">
        <v>0</v>
      </c>
      <c r="AK333">
        <v>0</v>
      </c>
      <c r="AL333">
        <v>0</v>
      </c>
      <c r="AM333">
        <v>0</v>
      </c>
      <c r="AN333">
        <v>0</v>
      </c>
      <c r="AO333">
        <v>0</v>
      </c>
    </row>
    <row r="334" spans="1:41" ht="13.5" thickBot="1" x14ac:dyDescent="0.25">
      <c r="A334" s="469">
        <v>327</v>
      </c>
      <c r="B334" s="477"/>
      <c r="C334" s="478"/>
      <c r="D334" s="416" t="s">
        <v>901</v>
      </c>
      <c r="E334" s="416" t="s">
        <v>912</v>
      </c>
      <c r="F334">
        <v>25399091405.659996</v>
      </c>
      <c r="G334">
        <v>189502050.81999999</v>
      </c>
      <c r="H334">
        <v>25588593456.479996</v>
      </c>
      <c r="I334">
        <v>-300172038</v>
      </c>
      <c r="J334">
        <v>-2716059</v>
      </c>
      <c r="K334">
        <v>-302888097</v>
      </c>
      <c r="L334">
        <v>-1310727667</v>
      </c>
      <c r="M334">
        <v>-7488807</v>
      </c>
      <c r="N334">
        <v>-1318216474</v>
      </c>
      <c r="O334">
        <v>23788191700.659996</v>
      </c>
      <c r="P334">
        <v>179297184.81999999</v>
      </c>
      <c r="Q334">
        <v>23967488885.479996</v>
      </c>
      <c r="R334">
        <v>49310173.140000001</v>
      </c>
      <c r="S334">
        <v>297395</v>
      </c>
      <c r="T334">
        <v>49607568.140000001</v>
      </c>
      <c r="U334">
        <v>-5556712.8100000005</v>
      </c>
      <c r="V334">
        <v>163744770</v>
      </c>
      <c r="W334">
        <v>27136781</v>
      </c>
      <c r="X334">
        <v>27136781</v>
      </c>
      <c r="Y334">
        <v>256689</v>
      </c>
      <c r="Z334">
        <v>4014641</v>
      </c>
      <c r="AA334">
        <v>4271330</v>
      </c>
      <c r="AB334">
        <v>1433748</v>
      </c>
      <c r="AC334">
        <v>7689898</v>
      </c>
      <c r="AD334">
        <v>9123646</v>
      </c>
      <c r="AE334">
        <v>510356621</v>
      </c>
      <c r="AF334">
        <v>510356621</v>
      </c>
      <c r="AG334">
        <v>530020877.07961267</v>
      </c>
      <c r="AH334">
        <v>530020877.07961267</v>
      </c>
      <c r="AI334">
        <v>454860.37712168135</v>
      </c>
      <c r="AJ334">
        <v>454860.37712168135</v>
      </c>
      <c r="AK334">
        <v>1601297</v>
      </c>
      <c r="AL334">
        <v>816661.47</v>
      </c>
      <c r="AM334">
        <v>2705269.8471216811</v>
      </c>
      <c r="AN334">
        <v>7689898</v>
      </c>
      <c r="AO334">
        <v>10395167.847121682</v>
      </c>
    </row>
    <row r="335" spans="1:41" x14ac:dyDescent="0.2">
      <c r="D335" s="405"/>
      <c r="E335" s="406"/>
    </row>
    <row r="336" spans="1:41" x14ac:dyDescent="0.2">
      <c r="D336" s="405"/>
      <c r="E336" s="406"/>
    </row>
    <row r="337" spans="4:5" x14ac:dyDescent="0.2">
      <c r="D337" s="405"/>
      <c r="E337" s="406"/>
    </row>
    <row r="338" spans="4:5" x14ac:dyDescent="0.2">
      <c r="D338" s="405"/>
      <c r="E338" s="406"/>
    </row>
    <row r="339" spans="4:5" x14ac:dyDescent="0.2">
      <c r="D339" s="405"/>
      <c r="E339" s="406"/>
    </row>
  </sheetData>
  <mergeCells count="26">
    <mergeCell ref="AI2:AJ2"/>
    <mergeCell ref="AK2:AL2"/>
    <mergeCell ref="AM2:AO2"/>
    <mergeCell ref="W2:X2"/>
    <mergeCell ref="Y2:AA2"/>
    <mergeCell ref="AB2:AD2"/>
    <mergeCell ref="AE2:AF2"/>
    <mergeCell ref="AG2:AH2"/>
    <mergeCell ref="F2:H2"/>
    <mergeCell ref="I2:K2"/>
    <mergeCell ref="L2:N2"/>
    <mergeCell ref="O2:Q2"/>
    <mergeCell ref="R2:T2"/>
    <mergeCell ref="AM1:AO1"/>
    <mergeCell ref="Y1:AA1"/>
    <mergeCell ref="AB1:AD1"/>
    <mergeCell ref="AE1:AF1"/>
    <mergeCell ref="AG1:AH1"/>
    <mergeCell ref="AI1:AJ1"/>
    <mergeCell ref="AK1:AL1"/>
    <mergeCell ref="W1:X1"/>
    <mergeCell ref="F1:H1"/>
    <mergeCell ref="I1:K1"/>
    <mergeCell ref="L1:N1"/>
    <mergeCell ref="O1:Q1"/>
    <mergeCell ref="R1:T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5FE8A2B0-6755-4F8F-A492-B3F54E46D3F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Metadata</vt:lpstr>
      <vt:lpstr>Part 1</vt:lpstr>
      <vt:lpstr>Part 2</vt:lpstr>
      <vt:lpstr>Part 3</vt:lpstr>
      <vt:lpstr>Part 3 DA summary</vt:lpstr>
      <vt:lpstr>Part 4</vt:lpstr>
      <vt:lpstr>Datasheet1</vt:lpstr>
      <vt:lpstr>Datasheet2</vt:lpstr>
      <vt:lpstr>Datasheet3</vt:lpstr>
      <vt:lpstr>DatasheetDA</vt:lpstr>
      <vt:lpstr>Datasheet4</vt:lpstr>
      <vt:lpstr>'Part 3 DA summary'!CTRprint1</vt:lpstr>
      <vt:lpstr>'Part 3 DA summary'!CTRprint2</vt:lpstr>
      <vt:lpstr>DatasheetDA!Print_Area</vt:lpstr>
      <vt:lpstr>'Part 1'!Print_Area</vt:lpstr>
      <vt:lpstr>'Part 2'!Print_Area</vt:lpstr>
      <vt:lpstr>'Part 3'!Print_Area</vt:lpstr>
      <vt:lpstr>'Part 3 DA summary'!Print_Area</vt:lpstr>
      <vt:lpstr>'Part 4'!Print_Area</vt:lpstr>
      <vt:lpstr>DatasheetDA!Print_Titles</vt:lpstr>
      <vt:lpstr>'Part 1'!Print_Titles</vt:lpstr>
      <vt:lpstr>'Part 2'!Print_Titles</vt:lpstr>
      <vt:lpstr>'Part 3 DA summary'!Print_Titles</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JFarrar</dc:creator>
  <cp:lastModifiedBy>Nigel Harrison</cp:lastModifiedBy>
  <cp:lastPrinted>2016-12-20T14:29:21Z</cp:lastPrinted>
  <dcterms:created xsi:type="dcterms:W3CDTF">2013-07-12T16:47:25Z</dcterms:created>
  <dcterms:modified xsi:type="dcterms:W3CDTF">2018-07-17T09:18:18Z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410a5f13-b129-4eeb-9079-579f2cc4295f</vt:lpwstr>
  </property>
  <property fmtid="{D5CDD505-2E9C-101B-9397-08002B2CF9AE}" pid="3" name="bjSaver">
    <vt:lpwstr>XePHT1A/4MVOnNF8mnysHX9hPqgb2QQL</vt:lpwstr>
  </property>
  <property fmtid="{D5CDD505-2E9C-101B-9397-08002B2CF9AE}" pid="4" name="bjDocumentSecurityLabel">
    <vt:lpwstr>No Marking</vt:lpwstr>
  </property>
</Properties>
</file>