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https://educationgovuk.sharepoint.com/sites/efg/f/WorkplaceDocuments/Funding-reform/NFF_1920 SB/"/>
    </mc:Choice>
  </mc:AlternateContent>
  <xr:revisionPtr revIDLastSave="0" documentId="13_ncr:1_{C17B2C81-0009-4515-87F4-CEBC4AD4679F}" xr6:coauthVersionLast="34" xr6:coauthVersionMax="34" xr10:uidLastSave="{00000000-0000-0000-0000-000000000000}"/>
  <bookViews>
    <workbookView xWindow="0" yWindow="0" windowWidth="15360" windowHeight="6653" xr2:uid="{00000000-000D-0000-FFFF-FFFF00000000}"/>
  </bookViews>
  <sheets>
    <sheet name="Information" sheetId="6" r:id="rId1"/>
    <sheet name="2019-20 allocations" sheetId="5" r:id="rId2"/>
    <sheet name="Schools block" sheetId="2" r:id="rId3"/>
    <sheet name="High Needs" sheetId="7" r:id="rId4"/>
    <sheet name="CSSB"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xlnm._FilterDatabase" localSheetId="1" hidden="1">'2019-20 allocations'!$A$13:$AA$13</definedName>
    <definedName name="_xlnm._FilterDatabase" localSheetId="4" hidden="1">CSSB!$A$21:$M$21</definedName>
    <definedName name="_xlnm._FilterDatabase" localSheetId="2" hidden="1">'Schools block'!$A$23:$Y$173</definedName>
    <definedName name="_Key1" hidden="1">#REF!</definedName>
    <definedName name="_Order1" hidden="1">0</definedName>
    <definedName name="_Sort" hidden="1">#REF!</definedName>
    <definedName name="_v2" hidden="1">[1]weekly!#REF!</definedName>
    <definedName name="ACA">[2]tables!$J$2:$K$152</definedName>
    <definedName name="Adjustments_To_1415_SBS">#REF!</definedName>
    <definedName name="All_distance_threshold">[3]Proforma!$D$43</definedName>
    <definedName name="All_PupilNo_threshold">[3]Proforma!$G$43</definedName>
    <definedName name="Allocations">#REF!</definedName>
    <definedName name="Autumn_term_EFA_prop">[4]Policy_decisions!$I$6</definedName>
    <definedName name="Autumn_term_LA_prop">[4]Policy_decisions!$J$6</definedName>
    <definedName name="AWPU_KS3">[5]UnitValues!$E$9</definedName>
    <definedName name="AWPU_KS3_Rate">[3]Proforma!$E$12</definedName>
    <definedName name="AWPU_KS4">[5]UnitValues!$E$10</definedName>
    <definedName name="AWPU_KS4_Rate">[3]Proforma!$E$13</definedName>
    <definedName name="AWPU_Pri">[5]UnitValues!$E$8</definedName>
    <definedName name="AWPU_Pri_Rate">[3]Proforma!$E$11</definedName>
    <definedName name="AWPU_Primary_DD_rate">'[3]De Delegation'!$V$8</definedName>
    <definedName name="AWPU_Sec_DD_rate">'[3]De Delegation'!$W$9</definedName>
    <definedName name="Capping_Scaling_YesNo">[3]Proforma!$J$61</definedName>
    <definedName name="Ceiling">[3]Proforma!$D$62</definedName>
    <definedName name="copyright">#REF!</definedName>
    <definedName name="COUNTRY">[6]information!$H$3</definedName>
    <definedName name="EAL_Pri">[3]Proforma!$E$25</definedName>
    <definedName name="EAL_Pri_DD_rate">'[3]De Delegation'!$V$21</definedName>
    <definedName name="EAL_Pri_Option">[3]Proforma!$D$25</definedName>
    <definedName name="EAL_Pri_Scaled">[5]UnitValues!$E$26</definedName>
    <definedName name="EAL_Sec">[3]Proforma!$F$26</definedName>
    <definedName name="EAL_Sec_DD_rate">'[3]De Delegation'!$W$22</definedName>
    <definedName name="EAL_Sec_Option">[3]Proforma!$D$26</definedName>
    <definedName name="EAL_Sec_Scaled">[5]UnitValues!$E$27</definedName>
    <definedName name="EAL_Seci_Scaled">[7]UnitValues!$E$26</definedName>
    <definedName name="ESGrate">#REF!</definedName>
    <definedName name="Exc_Cir1_Total">'[3]New ISB'!$AJ$5</definedName>
    <definedName name="Exc_Cir2_Total">'[3]New ISB'!$AK$5</definedName>
    <definedName name="Exc_Cir3_Total">'[3]New ISB'!$AL$5</definedName>
    <definedName name="Exc_Cir4_Total">'[3]New ISB'!$AM$5</definedName>
    <definedName name="Exc_Cir5_Total">'[3]New ISB'!$AN$5</definedName>
    <definedName name="Exc_Cir6_Total">'[3]New ISB'!$AO$5</definedName>
    <definedName name="f">[8]information!$H$5</definedName>
    <definedName name="FILENAME">[6]information!$H$5</definedName>
    <definedName name="Fringe_Total">'[3]New ISB'!$AE$5</definedName>
    <definedName name="FSM_Pri_DD_rate">'[3]De Delegation'!$V$10</definedName>
    <definedName name="FSM_Pri_Option">[3]Proforma!$D$15</definedName>
    <definedName name="FSM_Pri_Rate">[3]Proforma!$E$15</definedName>
    <definedName name="FSM_Pri_Scaled">[5]UnitValues!$E$11</definedName>
    <definedName name="FSM_Sec_DD_rate">'[3]De Delegation'!$W$11</definedName>
    <definedName name="FSM_Sec_Option">[3]Proforma!$D$16</definedName>
    <definedName name="FSM_Sec_Rate">[3]Proforma!$F$16</definedName>
    <definedName name="FSM_Sec_Scaled">[5]UnitValues!$E$12</definedName>
    <definedName name="FSM6_Pri_premium">[4]Policy_decisions!$C$4</definedName>
    <definedName name="FSM6_Sec_premium">[4]Policy_decisions!$C$5</definedName>
    <definedName name="IDACI_B1_Pri">[3]Proforma!$E$17</definedName>
    <definedName name="IDACI_B1_Pri_DD_rate">'[3]De Delegation'!$V$12</definedName>
    <definedName name="IDACI_B1_Sec">[3]Proforma!$F$17</definedName>
    <definedName name="IDACI_B1_Sec_DD_rate">'[3]De Delegation'!$W$12</definedName>
    <definedName name="IDACI_B2_Pri">[3]Proforma!$E$18</definedName>
    <definedName name="IDACI_B2_Pri_DD_rate">'[3]De Delegation'!$V$13</definedName>
    <definedName name="IDACI_B2_Sec">[3]Proforma!$F$18</definedName>
    <definedName name="IDACI_B2_Sec_DD_rate">'[3]De Delegation'!$W$13</definedName>
    <definedName name="IDACI_B3_Pri">[3]Proforma!$E$19</definedName>
    <definedName name="IDACI_B3_Pri_DD_rate">'[3]De Delegation'!$V$14</definedName>
    <definedName name="IDACI_B3_Sec">[3]Proforma!$F$19</definedName>
    <definedName name="IDACI_B3_Sec_DD_rate">'[3]De Delegation'!$W$14</definedName>
    <definedName name="IDACI_B4_Pri">[3]Proforma!$E$20</definedName>
    <definedName name="IDACI_B4_Pri_DD_rate">'[3]De Delegation'!$V$15</definedName>
    <definedName name="IDACI_B4_Sec">[3]Proforma!$F$20</definedName>
    <definedName name="IDACI_B4_Sec_DD_rate">'[3]De Delegation'!$W$15</definedName>
    <definedName name="IDACI_B5_Pri">[3]Proforma!$E$21</definedName>
    <definedName name="IDACI_B5_Pri_DD_rate">'[3]De Delegation'!$V$16</definedName>
    <definedName name="IDACI_B5_Sec">[3]Proforma!$F$21</definedName>
    <definedName name="IDACI_B5_Sec_DD_rate">'[3]De Delegation'!$W$16</definedName>
    <definedName name="IDACI_B6_Pri">[3]Proforma!$E$22</definedName>
    <definedName name="IDACI_B6_Pri_DD_rate">'[3]De Delegation'!$V$17</definedName>
    <definedName name="IDACI_B6_Sec">[3]Proforma!$F$22</definedName>
    <definedName name="IDACI_B6_Sec_DD_rate">'[3]De Delegation'!$W$17</definedName>
    <definedName name="IDACI1_Pri_Scaled">[5]UnitValues!$E$13</definedName>
    <definedName name="IDACI1_Sec_Scaled">[5]UnitValues!$E$14</definedName>
    <definedName name="IDACI2_Pri_Scaled">[5]UnitValues!$E$15</definedName>
    <definedName name="IDACI2_Sec_Scaled">[5]UnitValues!$E$16</definedName>
    <definedName name="IDACI3_Pri_Scaled">[5]UnitValues!$E$17</definedName>
    <definedName name="IDACI3_Sec_Scaled">[5]UnitValues!$E$18</definedName>
    <definedName name="IDACI4_Pri_Scaled">[5]UnitValues!$E$19</definedName>
    <definedName name="IDACI4_Sec_Scaled">[5]UnitValues!$E$20</definedName>
    <definedName name="IDACI5_Pri_Scaled">[5]UnitValues!$E$21</definedName>
    <definedName name="IDACI5_Sec_Scaled">[5]UnitValues!$E$22</definedName>
    <definedName name="IDACI6_Pri_Scaled">[5]UnitValues!$E$23</definedName>
    <definedName name="IDACI6_Sec_Scaled">[5]UnitValues!$E$24</definedName>
    <definedName name="LA_List">[9]LA_School_Names!$A$6:$A$156</definedName>
    <definedName name="LAC_premium">[4]Policy_decisions!$C$6</definedName>
    <definedName name="LAC_Pri_DD_rate">'[3]De Delegation'!$V$18</definedName>
    <definedName name="LAC_Rate">[3]Proforma!$E$24</definedName>
    <definedName name="LAC_Scaled">[5]UnitValues!$E$25</definedName>
    <definedName name="LAC_Sec_DD_rate">'[3]De Delegation'!$W$18</definedName>
    <definedName name="LAchartSelector">[10]Chart_LAbudgetBreakdown!$B$2</definedName>
    <definedName name="LACode">[11]LALookup!$A$1</definedName>
    <definedName name="LALookup">[12]LALookup!$A$3:$D$154</definedName>
    <definedName name="LAnames_NotPartFringe">#REF!</definedName>
    <definedName name="LAnames_PartFringe">#REF!</definedName>
    <definedName name="LCHI_Pri">[3]Proforma!$F$29</definedName>
    <definedName name="LCHI_Pri_DD_rate">'[3]De Delegation'!$V$19</definedName>
    <definedName name="LCHI_Pri_Option">[3]Proforma!$D$30</definedName>
    <definedName name="LCHI_Sec">[3]Proforma!$F$31</definedName>
    <definedName name="LCHI_Sec_DD_rate">'[3]De Delegation'!$W$20</definedName>
    <definedName name="LPA_Pri_Scaled">[5]UnitValues!$E$28</definedName>
    <definedName name="LPA_Sec_Scaled">[5]UnitValues!$E$29</definedName>
    <definedName name="Lump_sum_Pri_DD_rate">'[3]De Delegation'!$V$24</definedName>
    <definedName name="Lump_sum_Sec_DD_rate">'[3]De Delegation'!$W$24</definedName>
    <definedName name="Lump_Sum_total">'[3]New ISB'!$AC$5</definedName>
    <definedName name="LumpSum_Pri_Scaled">[5]UnitValues!$E$30</definedName>
    <definedName name="LumpSum_Sec_Scaled">[5]UnitValues!$E$31</definedName>
    <definedName name="MFG_Total">'[3]New ISB'!$BB$5</definedName>
    <definedName name="Mid_distance_threshold">[3]Proforma!$D$42</definedName>
    <definedName name="Mid_PupilNo_threshold">[3]Proforma!$G$42</definedName>
    <definedName name="Mobility_Pri">[3]Proforma!$E$27</definedName>
    <definedName name="Mobility_Pri_DD_Rate">'[3]De Delegation'!$V$23</definedName>
    <definedName name="Mobility_Sec">[3]Proforma!$F$27</definedName>
    <definedName name="Mobility_Sec_DD_Rate">'[3]De Delegation'!$W$23</definedName>
    <definedName name="New_and_growing_prop">[4]Policy_decisions!$F$11</definedName>
    <definedName name="Notional_SEN_AWPU_KS3">[3]Proforma!$L$12</definedName>
    <definedName name="Notional_SEN_AWPU_KS4">[3]Proforma!$L$13</definedName>
    <definedName name="Notional_SEN_AWPU_Pri">[3]Proforma!$L$11</definedName>
    <definedName name="Notional_SEN_EAL_Pri">[3]Proforma!$L$25</definedName>
    <definedName name="Notional_SEN_EAL_Sec">[3]Proforma!$M$26</definedName>
    <definedName name="Notional_SEN_ExCir2">[3]Proforma!$L$52</definedName>
    <definedName name="Notional_SEN_ExCir3">[3]Proforma!$L$53</definedName>
    <definedName name="Notional_SEN_ExCir4">[3]Proforma!$L$54</definedName>
    <definedName name="Notional_SEN_ExCir5">[3]Proforma!$L$55</definedName>
    <definedName name="Notional_SEN_ExCir6">[3]Proforma!$L$56</definedName>
    <definedName name="Notional_SEN_FSM_Pri">[3]Proforma!$L$15</definedName>
    <definedName name="Notional_SEN_FSM_Sec">[3]Proforma!$M$16</definedName>
    <definedName name="Notional_SEN_IDACI_B1_Pri">[3]Proforma!$L$17</definedName>
    <definedName name="Notional_SEN_IDACI_B1_Sec">[3]Proforma!$M$17</definedName>
    <definedName name="Notional_SEN_IDACI_B2_Pri">[3]Proforma!$L$18</definedName>
    <definedName name="Notional_SEN_IDACI_B2_Sec">[3]Proforma!$M$18</definedName>
    <definedName name="Notional_SEN_IDACI_B3_Pri">[3]Proforma!$L$19</definedName>
    <definedName name="Notional_SEN_IDACI_B3_Sec">[3]Proforma!$M$19</definedName>
    <definedName name="Notional_SEN_IDACI_B4_Pri">[3]Proforma!$L$20</definedName>
    <definedName name="Notional_SEN_IDACI_B4_Sec">[3]Proforma!$M$20</definedName>
    <definedName name="Notional_SEN_IDACI_B5_Pri">[3]Proforma!$L$21</definedName>
    <definedName name="Notional_SEN_IDACI_B5_Sec">[3]Proforma!$M$21</definedName>
    <definedName name="Notional_SEN_IDACI_B6_Pri">[3]Proforma!$L$22</definedName>
    <definedName name="Notional_SEN_IDACI_B6_Sec">[3]Proforma!$M$22</definedName>
    <definedName name="Notional_SEN_LAC">[3]Proforma!$L$24</definedName>
    <definedName name="Notional_SEN_LCHI_Pri">[3]Proforma!$L$29</definedName>
    <definedName name="Notional_SEN_LCHI_Sec">[3]Proforma!$M$31</definedName>
    <definedName name="Notional_SEN_Lump_sum_Pri">[3]Proforma!$L$37</definedName>
    <definedName name="Notional_SEN_Lump_sum_Sec">[3]Proforma!$M$37</definedName>
    <definedName name="Notional_SEN_Mobility_Pri">[3]Proforma!$L$27</definedName>
    <definedName name="Notional_SEN_Mobility_Sec">[3]Proforma!$M$27</definedName>
    <definedName name="Notional_SEN_PFI">[3]Proforma!$L$47</definedName>
    <definedName name="Notional_SEN_Rates">[3]Proforma!$L$46</definedName>
    <definedName name="Notional_SEN_SixthForm">[3]Proforma!$L$48</definedName>
    <definedName name="Notional_SEN_Sparsity_Pri">[3]Proforma!$L$38</definedName>
    <definedName name="Notional_SEN_Sparsity_Sec">[3]Proforma!$M$38</definedName>
    <definedName name="Notional_SEN_Split_sites">[3]Proforma!$L$45</definedName>
    <definedName name="NQT_top_up">[13]Control!#REF!</definedName>
    <definedName name="OtherStaffProportion_AllPhases">[14]StaffProportion!$U$17</definedName>
    <definedName name="OtherStaffProportion_PrimSec">[15]StaffProportion!$V$17</definedName>
    <definedName name="PFI_Total">'[3]New ISB'!$AH$5</definedName>
    <definedName name="Places1516">#REF!</definedName>
    <definedName name="Post_LAC_premium">[4]Policy_decisions!$C$7</definedName>
    <definedName name="Pri_distance_threshold">[3]Proforma!$D$40</definedName>
    <definedName name="Pri_PupilNo_threshold">[3]Proforma!$G$40</definedName>
    <definedName name="Primary_Lump_sum">[3]Proforma!$F$37</definedName>
    <definedName name="_xlnm.Print_Area" localSheetId="1">'2019-20 allocations'!$A$1:$V$163</definedName>
    <definedName name="_xlnm.Print_Area" localSheetId="4">CSSB!$A$1:$M$173</definedName>
    <definedName name="_xlnm.Print_Area" localSheetId="0">Information!$A$1:$H$34</definedName>
    <definedName name="_xlnm.Print_Area" localSheetId="2">'Schools block'!$A$1:$Y$173</definedName>
    <definedName name="Pupil">'[16]Pupil Numbers'!#REF!</definedName>
    <definedName name="Rates_Total">'[3]New ISB'!$AG$5</definedName>
    <definedName name="Reasons_list">'[3]Inputs &amp; Adjustments'!$BR$6:$BR$14</definedName>
    <definedName name="Reception_Uplift_YesNo">[3]Proforma!$E$9</definedName>
    <definedName name="SC_premium">[4]Policy_decisions!$C$8</definedName>
    <definedName name="Scaling_Factor">[3]Proforma!$G$62</definedName>
    <definedName name="ScalingFactor">[7]UserInterface!$C$6</definedName>
    <definedName name="ScalingFactor_GoalSeek">[10]AdjustScaling!$C$6</definedName>
    <definedName name="School_list">'[3]New ISB'!$C$6:$C$661</definedName>
    <definedName name="SchoolOutput_baselineSelector">'[17]SCHOOL OUTPUT'!$AH$4</definedName>
    <definedName name="SchoolOutput_deflateByACA">'[17]SCHOOL OUTPUT'!$AO$4</definedName>
    <definedName name="SchoolOutput_includeCR">'[17]SCHOOL OUTPUT'!$AK$4</definedName>
    <definedName name="Sec_distance_threshold">[3]Proforma!$D$41</definedName>
    <definedName name="Sec_PupilNo_threshold">[3]Proforma!$G$41</definedName>
    <definedName name="Secondary_Lump_Sum">[3]Proforma!$G$37</definedName>
    <definedName name="Sixth_Form_Total">'[3]New ISB'!$AI$5</definedName>
    <definedName name="Sparsity_All_lump_sum">[3]Proforma!$I$38</definedName>
    <definedName name="Sparsity_Mid_lump_sum">[3]Proforma!$H$38</definedName>
    <definedName name="Sparsity_Pri_DD_percentage">'[3]De Delegation'!$V$26</definedName>
    <definedName name="Sparsity_Pri_lump_sum">[3]Proforma!$F$38</definedName>
    <definedName name="Sparsity_Pri_Scaled">[5]UnitValues!$E$32</definedName>
    <definedName name="Sparsity_Scaled">[5]UnitValues!#REF!</definedName>
    <definedName name="Sparsity_Sec_DD_percentage">'[3]De Delegation'!$W$26</definedName>
    <definedName name="Sparsity_Sec_lump_sum">[3]Proforma!$G$38</definedName>
    <definedName name="Sparsity_Sec_Scaled">[5]UnitValues!$E$33</definedName>
    <definedName name="Sparsity_Total">'[3]New ISB'!$AD$5</definedName>
    <definedName name="Split_Sites_Total">'[3]New ISB'!$AF$5</definedName>
    <definedName name="Spring_term_EFA_prop">[4]Policy_decisions!$I$4</definedName>
    <definedName name="StaffProportion_AllPhases">[14]StaffProportion!$U$20</definedName>
    <definedName name="StaffProportion_PrimSec">[15]StaffProportion!$V$20</definedName>
    <definedName name="Start_of_autumn_term_2014">[4]Policy_decisions!$H$5</definedName>
    <definedName name="Start_of_spring_term_2015">[4]Policy_decisions!$H$6</definedName>
    <definedName name="Start_of_summer_term_2014">[4]Policy_decisions!$H$4</definedName>
    <definedName name="Summer_term_EFA_prop">[4]Policy_decisions!$I$5</definedName>
    <definedName name="Summer_term_LA_prop">[4]Policy_decisions!$J$5</definedName>
    <definedName name="Tapered_all_lump_sum">[3]Proforma!$K$43</definedName>
    <definedName name="Tapered_mid_lump_sum">[3]Proforma!$K$42</definedName>
    <definedName name="Tapered_primary_lump_sum">[3]Proforma!$K$40</definedName>
    <definedName name="Tapered_secondary_lump_sum">[3]Proforma!$K$41</definedName>
    <definedName name="TeacherProportion_AllPhases">[14]StaffProportion!$U$16</definedName>
    <definedName name="TeacherProportion_PrimSec">[15]StaffProportion!$V$16</definedName>
    <definedName name="Total_Notional_SEN">'[3]New ISB'!$AS$5</definedName>
    <definedName name="Total_Primary_funding">'[3]New ISB'!$AU$5</definedName>
    <definedName name="Total_Secondary_Funding">'[3]New ISB'!$AV$5</definedName>
  </definedNames>
  <calcPr calcId="17901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3" i="5" l="1"/>
  <c r="U15" i="5" l="1"/>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4" i="5"/>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T119" i="5" s="1"/>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24" i="4"/>
  <c r="F167" i="4" l="1"/>
  <c r="F159" i="4"/>
  <c r="F143" i="4"/>
  <c r="F135" i="4"/>
  <c r="F131" i="4"/>
  <c r="F123" i="4"/>
  <c r="F115" i="4"/>
  <c r="F99" i="4"/>
  <c r="F83" i="4"/>
  <c r="F67" i="4"/>
  <c r="F35" i="4"/>
  <c r="F171" i="4"/>
  <c r="F163" i="4"/>
  <c r="F155" i="4"/>
  <c r="F151" i="4"/>
  <c r="F147" i="4"/>
  <c r="F139" i="4"/>
  <c r="F127" i="4"/>
  <c r="F119" i="4"/>
  <c r="F51" i="4"/>
  <c r="F165" i="4"/>
  <c r="F161" i="4"/>
  <c r="F157" i="4"/>
  <c r="F153" i="4"/>
  <c r="F149" i="4"/>
  <c r="F145" i="4"/>
  <c r="F141" i="4"/>
  <c r="F137" i="4"/>
  <c r="F133" i="4"/>
  <c r="F129" i="4"/>
  <c r="F125" i="4"/>
  <c r="F121" i="4"/>
  <c r="F117" i="4"/>
  <c r="F113" i="4"/>
  <c r="F109" i="4"/>
  <c r="F105" i="4"/>
  <c r="F101" i="4"/>
  <c r="F97" i="4"/>
  <c r="F93" i="4"/>
  <c r="F89" i="4"/>
  <c r="F85" i="4"/>
  <c r="F81" i="4"/>
  <c r="F77" i="4"/>
  <c r="F73" i="4"/>
  <c r="F69" i="4"/>
  <c r="F65" i="4"/>
  <c r="F61" i="4"/>
  <c r="F57" i="4"/>
  <c r="F53" i="4"/>
  <c r="F49" i="4"/>
  <c r="T55" i="5"/>
  <c r="F102" i="4"/>
  <c r="F98" i="4"/>
  <c r="F94" i="4"/>
  <c r="F86" i="4"/>
  <c r="F82" i="4"/>
  <c r="F78" i="4"/>
  <c r="F70" i="4"/>
  <c r="F66" i="4"/>
  <c r="F62" i="4"/>
  <c r="F54" i="4"/>
  <c r="F50" i="4"/>
  <c r="F46" i="4"/>
  <c r="F38" i="4"/>
  <c r="F34" i="4"/>
  <c r="F30" i="4"/>
  <c r="F173" i="4"/>
  <c r="F169" i="4"/>
  <c r="T103" i="5"/>
  <c r="T39" i="5"/>
  <c r="T151" i="5"/>
  <c r="T87" i="5"/>
  <c r="T23" i="5"/>
  <c r="F172" i="4"/>
  <c r="F168" i="4"/>
  <c r="F164" i="4"/>
  <c r="F160" i="4"/>
  <c r="F156" i="4"/>
  <c r="F152" i="4"/>
  <c r="F148" i="4"/>
  <c r="F144" i="4"/>
  <c r="F140" i="4"/>
  <c r="F136" i="4"/>
  <c r="F132" i="4"/>
  <c r="F128" i="4"/>
  <c r="F124" i="4"/>
  <c r="F120" i="4"/>
  <c r="F116" i="4"/>
  <c r="F112" i="4"/>
  <c r="F108" i="4"/>
  <c r="F104" i="4"/>
  <c r="F100" i="4"/>
  <c r="F96" i="4"/>
  <c r="F92" i="4"/>
  <c r="F88" i="4"/>
  <c r="F84" i="4"/>
  <c r="F80" i="4"/>
  <c r="F76" i="4"/>
  <c r="F72" i="4"/>
  <c r="F68" i="4"/>
  <c r="F64" i="4"/>
  <c r="F60" i="4"/>
  <c r="F56" i="4"/>
  <c r="F52" i="4"/>
  <c r="F48" i="4"/>
  <c r="F44" i="4"/>
  <c r="F40" i="4"/>
  <c r="F36" i="4"/>
  <c r="F32" i="4"/>
  <c r="F28" i="4"/>
  <c r="T135" i="5"/>
  <c r="T71" i="5"/>
  <c r="T126" i="5"/>
  <c r="T62" i="5"/>
  <c r="T163" i="5"/>
  <c r="T147" i="5"/>
  <c r="T131" i="5"/>
  <c r="T115" i="5"/>
  <c r="T99" i="5"/>
  <c r="T83" i="5"/>
  <c r="T67" i="5"/>
  <c r="T51" i="5"/>
  <c r="T35" i="5"/>
  <c r="T19" i="5"/>
  <c r="T14" i="5"/>
  <c r="T156" i="5"/>
  <c r="T152" i="5"/>
  <c r="T144" i="5"/>
  <c r="T132" i="5"/>
  <c r="T124" i="5"/>
  <c r="T116" i="5"/>
  <c r="T108" i="5"/>
  <c r="T100" i="5"/>
  <c r="T96" i="5"/>
  <c r="T88" i="5"/>
  <c r="T142" i="5"/>
  <c r="T159" i="5"/>
  <c r="T143" i="5"/>
  <c r="T127" i="5"/>
  <c r="T111" i="5"/>
  <c r="T95" i="5"/>
  <c r="T79" i="5"/>
  <c r="T63" i="5"/>
  <c r="T47" i="5"/>
  <c r="T31" i="5"/>
  <c r="T15" i="5"/>
  <c r="T78" i="5"/>
  <c r="T160" i="5"/>
  <c r="T148" i="5"/>
  <c r="T140" i="5"/>
  <c r="T136" i="5"/>
  <c r="T128" i="5"/>
  <c r="T120" i="5"/>
  <c r="T112" i="5"/>
  <c r="T104" i="5"/>
  <c r="T92" i="5"/>
  <c r="F24" i="4"/>
  <c r="F170" i="4"/>
  <c r="F166" i="4"/>
  <c r="F162" i="4"/>
  <c r="F158" i="4"/>
  <c r="F154" i="4"/>
  <c r="F150" i="4"/>
  <c r="F146" i="4"/>
  <c r="F142" i="4"/>
  <c r="F138" i="4"/>
  <c r="F134" i="4"/>
  <c r="F130" i="4"/>
  <c r="F126" i="4"/>
  <c r="F122" i="4"/>
  <c r="F118" i="4"/>
  <c r="F114" i="4"/>
  <c r="F110" i="4"/>
  <c r="T162" i="5"/>
  <c r="T158" i="5"/>
  <c r="T154" i="5"/>
  <c r="T150" i="5"/>
  <c r="T146" i="5"/>
  <c r="T138" i="5"/>
  <c r="T134" i="5"/>
  <c r="T130" i="5"/>
  <c r="T122" i="5"/>
  <c r="T118" i="5"/>
  <c r="T114" i="5"/>
  <c r="T110" i="5"/>
  <c r="T106" i="5"/>
  <c r="T102" i="5"/>
  <c r="T98" i="5"/>
  <c r="T94" i="5"/>
  <c r="T90" i="5"/>
  <c r="T86" i="5"/>
  <c r="T82" i="5"/>
  <c r="T74" i="5"/>
  <c r="T70" i="5"/>
  <c r="T66" i="5"/>
  <c r="T58" i="5"/>
  <c r="T54" i="5"/>
  <c r="T50" i="5"/>
  <c r="T46" i="5"/>
  <c r="T42" i="5"/>
  <c r="T38" i="5"/>
  <c r="T34" i="5"/>
  <c r="T30" i="5"/>
  <c r="T26" i="5"/>
  <c r="T22" i="5"/>
  <c r="T18" i="5"/>
  <c r="T155" i="5"/>
  <c r="T139" i="5"/>
  <c r="T123" i="5"/>
  <c r="T107" i="5"/>
  <c r="T91" i="5"/>
  <c r="T75" i="5"/>
  <c r="T59" i="5"/>
  <c r="T43" i="5"/>
  <c r="T27" i="5"/>
  <c r="F45" i="4"/>
  <c r="F41" i="4"/>
  <c r="F37" i="4"/>
  <c r="F33" i="4"/>
  <c r="F29" i="4"/>
  <c r="F25" i="4"/>
  <c r="T161" i="5"/>
  <c r="T157" i="5"/>
  <c r="T153" i="5"/>
  <c r="T149" i="5"/>
  <c r="T145" i="5"/>
  <c r="T141" i="5"/>
  <c r="T137" i="5"/>
  <c r="T133" i="5"/>
  <c r="T129" i="5"/>
  <c r="T125" i="5"/>
  <c r="T121" i="5"/>
  <c r="T117" i="5"/>
  <c r="T113" i="5"/>
  <c r="T109" i="5"/>
  <c r="T105" i="5"/>
  <c r="T101" i="5"/>
  <c r="T97" i="5"/>
  <c r="T93" i="5"/>
  <c r="T89" i="5"/>
  <c r="T85" i="5"/>
  <c r="T81" i="5"/>
  <c r="T77" i="5"/>
  <c r="T73" i="5"/>
  <c r="T69" i="5"/>
  <c r="T65" i="5"/>
  <c r="T61" i="5"/>
  <c r="T57" i="5"/>
  <c r="T53" i="5"/>
  <c r="T49" i="5"/>
  <c r="T45" i="5"/>
  <c r="T41" i="5"/>
  <c r="T37" i="5"/>
  <c r="T33" i="5"/>
  <c r="T29" i="5"/>
  <c r="T25" i="5"/>
  <c r="T21" i="5"/>
  <c r="T17" i="5"/>
  <c r="T84" i="5"/>
  <c r="T80" i="5"/>
  <c r="T76" i="5"/>
  <c r="T72" i="5"/>
  <c r="T68" i="5"/>
  <c r="T64" i="5"/>
  <c r="T60" i="5"/>
  <c r="T56" i="5"/>
  <c r="T52" i="5"/>
  <c r="T48" i="5"/>
  <c r="T44" i="5"/>
  <c r="T40" i="5"/>
  <c r="T36" i="5"/>
  <c r="T32" i="5"/>
  <c r="T28" i="5"/>
  <c r="T24" i="5"/>
  <c r="T20" i="5"/>
  <c r="T16" i="5"/>
  <c r="F111" i="4"/>
  <c r="F95" i="4"/>
  <c r="F74" i="4"/>
  <c r="F63" i="4"/>
  <c r="F47" i="4"/>
  <c r="F31" i="4"/>
  <c r="F26" i="4"/>
  <c r="F106" i="4"/>
  <c r="F90" i="4"/>
  <c r="F79" i="4"/>
  <c r="F58" i="4"/>
  <c r="F42" i="4"/>
  <c r="F103" i="4"/>
  <c r="F87" i="4"/>
  <c r="F71" i="4"/>
  <c r="F55" i="4"/>
  <c r="F39" i="4"/>
  <c r="F107" i="4"/>
  <c r="F91" i="4"/>
  <c r="F75" i="4"/>
  <c r="F59" i="4"/>
  <c r="F43" i="4"/>
  <c r="F27" i="4"/>
  <c r="S14" i="5" l="1"/>
  <c r="S162" i="5" l="1"/>
  <c r="S159" i="5"/>
  <c r="S156" i="5"/>
  <c r="S153" i="5"/>
  <c r="S150" i="5"/>
  <c r="S146" i="5"/>
  <c r="S143" i="5"/>
  <c r="S138" i="5"/>
  <c r="S126" i="5"/>
  <c r="S161" i="5"/>
  <c r="S158" i="5"/>
  <c r="S154" i="5"/>
  <c r="S151" i="5"/>
  <c r="S149" i="5"/>
  <c r="S147" i="5"/>
  <c r="S144" i="5"/>
  <c r="S140" i="5"/>
  <c r="S137" i="5"/>
  <c r="S134" i="5"/>
  <c r="S132" i="5"/>
  <c r="S130" i="5"/>
  <c r="S128" i="5"/>
  <c r="S123" i="5"/>
  <c r="S163" i="5"/>
  <c r="S160" i="5"/>
  <c r="S157" i="5"/>
  <c r="S155" i="5"/>
  <c r="S152" i="5"/>
  <c r="S148" i="5"/>
  <c r="S145" i="5"/>
  <c r="S142" i="5"/>
  <c r="S141" i="5"/>
  <c r="S139" i="5"/>
  <c r="S136" i="5"/>
  <c r="S135" i="5"/>
  <c r="S133" i="5"/>
  <c r="S131" i="5"/>
  <c r="S129" i="5"/>
  <c r="S127" i="5"/>
  <c r="S124" i="5"/>
  <c r="S125" i="5"/>
  <c r="S122" i="5"/>
  <c r="S119" i="5"/>
  <c r="S116" i="5"/>
  <c r="S113" i="5"/>
  <c r="S110" i="5"/>
  <c r="S107" i="5"/>
  <c r="S104" i="5"/>
  <c r="S103" i="5"/>
  <c r="S100" i="5"/>
  <c r="S97" i="5"/>
  <c r="S94" i="5"/>
  <c r="S91" i="5"/>
  <c r="S88" i="5"/>
  <c r="S87" i="5"/>
  <c r="S86" i="5"/>
  <c r="S84" i="5"/>
  <c r="S83" i="5"/>
  <c r="S82"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3" i="5" s="1"/>
  <c r="S15" i="5"/>
  <c r="S120" i="5"/>
  <c r="S117" i="5"/>
  <c r="S114" i="5"/>
  <c r="S111" i="5"/>
  <c r="S108" i="5"/>
  <c r="S105" i="5"/>
  <c r="S102" i="5"/>
  <c r="S99" i="5"/>
  <c r="S96" i="5"/>
  <c r="S93" i="5"/>
  <c r="S89" i="5"/>
  <c r="S81" i="5"/>
  <c r="S121" i="5"/>
  <c r="S118" i="5"/>
  <c r="S115" i="5"/>
  <c r="S112" i="5"/>
  <c r="S109" i="5"/>
  <c r="S106" i="5"/>
  <c r="S101" i="5"/>
  <c r="S98" i="5"/>
  <c r="S95" i="5"/>
  <c r="S92" i="5"/>
  <c r="S90" i="5"/>
  <c r="S85" i="5"/>
  <c r="T24" i="2" l="1"/>
  <c r="H16" i="5" l="1"/>
  <c r="T26" i="2"/>
  <c r="I14" i="5"/>
  <c r="U24" i="2"/>
  <c r="V24" i="2" s="1"/>
  <c r="H15" i="5"/>
  <c r="T25" i="2"/>
  <c r="H19" i="5"/>
  <c r="T29" i="2"/>
  <c r="H23" i="5"/>
  <c r="T33" i="2"/>
  <c r="H25" i="5"/>
  <c r="T35" i="2"/>
  <c r="H27" i="5"/>
  <c r="T37" i="2"/>
  <c r="H29" i="5"/>
  <c r="T39" i="2"/>
  <c r="H31" i="5"/>
  <c r="T41" i="2"/>
  <c r="H33" i="5"/>
  <c r="T43" i="2"/>
  <c r="H35" i="5"/>
  <c r="T45" i="2"/>
  <c r="H37" i="5"/>
  <c r="T47" i="2"/>
  <c r="H39" i="5"/>
  <c r="T49" i="2"/>
  <c r="H41" i="5"/>
  <c r="T51" i="2"/>
  <c r="H43" i="5"/>
  <c r="T53" i="2"/>
  <c r="H45" i="5"/>
  <c r="T55" i="2"/>
  <c r="H47" i="5"/>
  <c r="T57" i="2"/>
  <c r="H49" i="5"/>
  <c r="T59" i="2"/>
  <c r="H51" i="5"/>
  <c r="T61" i="2"/>
  <c r="H53" i="5"/>
  <c r="T63" i="2"/>
  <c r="H55" i="5"/>
  <c r="T65" i="2"/>
  <c r="H57" i="5"/>
  <c r="T67" i="2"/>
  <c r="H59" i="5"/>
  <c r="T69" i="2"/>
  <c r="H61" i="5"/>
  <c r="T71" i="2"/>
  <c r="H63" i="5"/>
  <c r="T73" i="2"/>
  <c r="H65" i="5"/>
  <c r="T75" i="2"/>
  <c r="H67" i="5"/>
  <c r="T77" i="2"/>
  <c r="H69" i="5"/>
  <c r="T79" i="2"/>
  <c r="H71" i="5"/>
  <c r="T81" i="2"/>
  <c r="H73" i="5"/>
  <c r="T83" i="2"/>
  <c r="H75" i="5"/>
  <c r="T85" i="2"/>
  <c r="H77" i="5"/>
  <c r="T87" i="2"/>
  <c r="H79" i="5"/>
  <c r="T89" i="2"/>
  <c r="H81" i="5"/>
  <c r="T91" i="2"/>
  <c r="H83" i="5"/>
  <c r="T93" i="2"/>
  <c r="H85" i="5"/>
  <c r="T95" i="2"/>
  <c r="H87" i="5"/>
  <c r="T97" i="2"/>
  <c r="H89" i="5"/>
  <c r="T99" i="2"/>
  <c r="H91" i="5"/>
  <c r="T101" i="2"/>
  <c r="H93" i="5"/>
  <c r="T103" i="2"/>
  <c r="H95" i="5"/>
  <c r="T105" i="2"/>
  <c r="H97" i="5"/>
  <c r="T107" i="2"/>
  <c r="H99" i="5"/>
  <c r="T109" i="2"/>
  <c r="H101" i="5"/>
  <c r="T111" i="2"/>
  <c r="H103" i="5"/>
  <c r="T113" i="2"/>
  <c r="H105" i="5"/>
  <c r="T115" i="2"/>
  <c r="H107" i="5"/>
  <c r="T117" i="2"/>
  <c r="H109" i="5"/>
  <c r="T119" i="2"/>
  <c r="H111" i="5"/>
  <c r="T121" i="2"/>
  <c r="H113" i="5"/>
  <c r="T123" i="2"/>
  <c r="H115" i="5"/>
  <c r="T125" i="2"/>
  <c r="H117" i="5"/>
  <c r="T127" i="2"/>
  <c r="H119" i="5"/>
  <c r="T129" i="2"/>
  <c r="H121" i="5"/>
  <c r="T131" i="2"/>
  <c r="H123" i="5"/>
  <c r="T133" i="2"/>
  <c r="H125" i="5"/>
  <c r="T135" i="2"/>
  <c r="H127" i="5"/>
  <c r="T137" i="2"/>
  <c r="H129" i="5"/>
  <c r="T139" i="2"/>
  <c r="H131" i="5"/>
  <c r="T141" i="2"/>
  <c r="H133" i="5"/>
  <c r="T143" i="2"/>
  <c r="H135" i="5"/>
  <c r="T145" i="2"/>
  <c r="H137" i="5"/>
  <c r="T147" i="2"/>
  <c r="H139" i="5"/>
  <c r="T149" i="2"/>
  <c r="H141" i="5"/>
  <c r="T151" i="2"/>
  <c r="H143" i="5"/>
  <c r="T153" i="2"/>
  <c r="H145" i="5"/>
  <c r="T155" i="2"/>
  <c r="H147" i="5"/>
  <c r="T157" i="2"/>
  <c r="H149" i="5"/>
  <c r="T159" i="2"/>
  <c r="H151" i="5"/>
  <c r="T161" i="2"/>
  <c r="H153" i="5"/>
  <c r="T163" i="2"/>
  <c r="H155" i="5"/>
  <c r="T165" i="2"/>
  <c r="H157" i="5"/>
  <c r="T167" i="2"/>
  <c r="H159" i="5"/>
  <c r="T169" i="2"/>
  <c r="H161" i="5"/>
  <c r="T171" i="2"/>
  <c r="H163" i="5"/>
  <c r="T173" i="2"/>
  <c r="I16" i="5"/>
  <c r="U26" i="2"/>
  <c r="H17" i="5"/>
  <c r="T27" i="2"/>
  <c r="H21" i="5"/>
  <c r="T31" i="2"/>
  <c r="I15" i="5"/>
  <c r="U25" i="2"/>
  <c r="I17" i="5"/>
  <c r="U27" i="2"/>
  <c r="I19" i="5"/>
  <c r="U29" i="2"/>
  <c r="I21" i="5"/>
  <c r="U31" i="2"/>
  <c r="I23" i="5"/>
  <c r="U33" i="2"/>
  <c r="I25" i="5"/>
  <c r="U35" i="2"/>
  <c r="I27" i="5"/>
  <c r="U37" i="2"/>
  <c r="I29" i="5"/>
  <c r="U39" i="2"/>
  <c r="I31" i="5"/>
  <c r="U41" i="2"/>
  <c r="I33" i="5"/>
  <c r="U43" i="2"/>
  <c r="I35" i="5"/>
  <c r="U45" i="2"/>
  <c r="I37" i="5"/>
  <c r="U47" i="2"/>
  <c r="I39" i="5"/>
  <c r="U49" i="2"/>
  <c r="I41" i="5"/>
  <c r="U51" i="2"/>
  <c r="I43" i="5"/>
  <c r="U53" i="2"/>
  <c r="I45" i="5"/>
  <c r="U55" i="2"/>
  <c r="I47" i="5"/>
  <c r="U57" i="2"/>
  <c r="I49" i="5"/>
  <c r="U59" i="2"/>
  <c r="I51" i="5"/>
  <c r="U61" i="2"/>
  <c r="I53" i="5"/>
  <c r="U63" i="2"/>
  <c r="I55" i="5"/>
  <c r="U65" i="2"/>
  <c r="I57" i="5"/>
  <c r="U67" i="2"/>
  <c r="I59" i="5"/>
  <c r="U69" i="2"/>
  <c r="I61" i="5"/>
  <c r="U71" i="2"/>
  <c r="I63" i="5"/>
  <c r="U73" i="2"/>
  <c r="I65" i="5"/>
  <c r="U75" i="2"/>
  <c r="I67" i="5"/>
  <c r="U77" i="2"/>
  <c r="I69" i="5"/>
  <c r="U79" i="2"/>
  <c r="I71" i="5"/>
  <c r="U81" i="2"/>
  <c r="I73" i="5"/>
  <c r="U83" i="2"/>
  <c r="I75" i="5"/>
  <c r="U85" i="2"/>
  <c r="I77" i="5"/>
  <c r="U87" i="2"/>
  <c r="I79" i="5"/>
  <c r="U89" i="2"/>
  <c r="I81" i="5"/>
  <c r="U91" i="2"/>
  <c r="I83" i="5"/>
  <c r="U93" i="2"/>
  <c r="I85" i="5"/>
  <c r="U95" i="2"/>
  <c r="I87" i="5"/>
  <c r="U97" i="2"/>
  <c r="I89" i="5"/>
  <c r="U99" i="2"/>
  <c r="I91" i="5"/>
  <c r="U101" i="2"/>
  <c r="I93" i="5"/>
  <c r="U103" i="2"/>
  <c r="I95" i="5"/>
  <c r="U105" i="2"/>
  <c r="I97" i="5"/>
  <c r="U107" i="2"/>
  <c r="I99" i="5"/>
  <c r="U109" i="2"/>
  <c r="I101" i="5"/>
  <c r="U111" i="2"/>
  <c r="I103" i="5"/>
  <c r="U113" i="2"/>
  <c r="I105" i="5"/>
  <c r="U115" i="2"/>
  <c r="I107" i="5"/>
  <c r="U117" i="2"/>
  <c r="I109" i="5"/>
  <c r="U119" i="2"/>
  <c r="I111" i="5"/>
  <c r="U121" i="2"/>
  <c r="I113" i="5"/>
  <c r="U123" i="2"/>
  <c r="I115" i="5"/>
  <c r="U125" i="2"/>
  <c r="I117" i="5"/>
  <c r="U127" i="2"/>
  <c r="I119" i="5"/>
  <c r="U129" i="2"/>
  <c r="I121" i="5"/>
  <c r="U131" i="2"/>
  <c r="I123" i="5"/>
  <c r="U133" i="2"/>
  <c r="I125" i="5"/>
  <c r="U135" i="2"/>
  <c r="I127" i="5"/>
  <c r="U137" i="2"/>
  <c r="I129" i="5"/>
  <c r="U139" i="2"/>
  <c r="I131" i="5"/>
  <c r="U141" i="2"/>
  <c r="I133" i="5"/>
  <c r="U143" i="2"/>
  <c r="I135" i="5"/>
  <c r="U145" i="2"/>
  <c r="I137" i="5"/>
  <c r="U147" i="2"/>
  <c r="I139" i="5"/>
  <c r="U149" i="2"/>
  <c r="I141" i="5"/>
  <c r="U151" i="2"/>
  <c r="I143" i="5"/>
  <c r="U153" i="2"/>
  <c r="I145" i="5"/>
  <c r="U155" i="2"/>
  <c r="I147" i="5"/>
  <c r="U157" i="2"/>
  <c r="I149" i="5"/>
  <c r="U159" i="2"/>
  <c r="I151" i="5"/>
  <c r="U161" i="2"/>
  <c r="I153" i="5"/>
  <c r="U163" i="2"/>
  <c r="I155" i="5"/>
  <c r="U165" i="2"/>
  <c r="I157" i="5"/>
  <c r="U167" i="2"/>
  <c r="I159" i="5"/>
  <c r="U169" i="2"/>
  <c r="I161" i="5"/>
  <c r="U171" i="2"/>
  <c r="I163" i="5"/>
  <c r="U173" i="2"/>
  <c r="H20" i="5"/>
  <c r="T30" i="2"/>
  <c r="H22" i="5"/>
  <c r="T32" i="2"/>
  <c r="H24" i="5"/>
  <c r="T34" i="2"/>
  <c r="H26" i="5"/>
  <c r="T36" i="2"/>
  <c r="H28" i="5"/>
  <c r="T38" i="2"/>
  <c r="H30" i="5"/>
  <c r="T40" i="2"/>
  <c r="H32" i="5"/>
  <c r="T42" i="2"/>
  <c r="H34" i="5"/>
  <c r="T44" i="2"/>
  <c r="H36" i="5"/>
  <c r="T46" i="2"/>
  <c r="H38" i="5"/>
  <c r="T48" i="2"/>
  <c r="H40" i="5"/>
  <c r="T50" i="2"/>
  <c r="H42" i="5"/>
  <c r="T52" i="2"/>
  <c r="H44" i="5"/>
  <c r="T54" i="2"/>
  <c r="H46" i="5"/>
  <c r="T56" i="2"/>
  <c r="H48" i="5"/>
  <c r="T58" i="2"/>
  <c r="H50" i="5"/>
  <c r="T60" i="2"/>
  <c r="H52" i="5"/>
  <c r="T62" i="2"/>
  <c r="H54" i="5"/>
  <c r="T64" i="2"/>
  <c r="H56" i="5"/>
  <c r="T66" i="2"/>
  <c r="H58" i="5"/>
  <c r="T68" i="2"/>
  <c r="H60" i="5"/>
  <c r="T70" i="2"/>
  <c r="H62" i="5"/>
  <c r="T72" i="2"/>
  <c r="H64" i="5"/>
  <c r="T74" i="2"/>
  <c r="H66" i="5"/>
  <c r="T76" i="2"/>
  <c r="H68" i="5"/>
  <c r="T78" i="2"/>
  <c r="H70" i="5"/>
  <c r="T80" i="2"/>
  <c r="H72" i="5"/>
  <c r="T82" i="2"/>
  <c r="H74" i="5"/>
  <c r="T84" i="2"/>
  <c r="H76" i="5"/>
  <c r="T86" i="2"/>
  <c r="H78" i="5"/>
  <c r="T88" i="2"/>
  <c r="H80" i="5"/>
  <c r="T90" i="2"/>
  <c r="H82" i="5"/>
  <c r="T92" i="2"/>
  <c r="H84" i="5"/>
  <c r="T94" i="2"/>
  <c r="H86" i="5"/>
  <c r="T96" i="2"/>
  <c r="H88" i="5"/>
  <c r="T98" i="2"/>
  <c r="H90" i="5"/>
  <c r="T100" i="2"/>
  <c r="H92" i="5"/>
  <c r="T102" i="2"/>
  <c r="H94" i="5"/>
  <c r="T104" i="2"/>
  <c r="H96" i="5"/>
  <c r="T106" i="2"/>
  <c r="H98" i="5"/>
  <c r="T108" i="2"/>
  <c r="H100" i="5"/>
  <c r="T110" i="2"/>
  <c r="H102" i="5"/>
  <c r="T112" i="2"/>
  <c r="H104" i="5"/>
  <c r="T114" i="2"/>
  <c r="H106" i="5"/>
  <c r="T116" i="2"/>
  <c r="H108" i="5"/>
  <c r="T118" i="2"/>
  <c r="H110" i="5"/>
  <c r="T120" i="2"/>
  <c r="H112" i="5"/>
  <c r="T122" i="2"/>
  <c r="H114" i="5"/>
  <c r="T124" i="2"/>
  <c r="H116" i="5"/>
  <c r="T126" i="2"/>
  <c r="H118" i="5"/>
  <c r="T128" i="2"/>
  <c r="H120" i="5"/>
  <c r="T130" i="2"/>
  <c r="H122" i="5"/>
  <c r="T132" i="2"/>
  <c r="H124" i="5"/>
  <c r="T134" i="2"/>
  <c r="H126" i="5"/>
  <c r="T136" i="2"/>
  <c r="H128" i="5"/>
  <c r="T138" i="2"/>
  <c r="H130" i="5"/>
  <c r="T140" i="2"/>
  <c r="H132" i="5"/>
  <c r="T142" i="2"/>
  <c r="H134" i="5"/>
  <c r="T144" i="2"/>
  <c r="H136" i="5"/>
  <c r="T146" i="2"/>
  <c r="H138" i="5"/>
  <c r="T148" i="2"/>
  <c r="H140" i="5"/>
  <c r="T150" i="2"/>
  <c r="H142" i="5"/>
  <c r="T152" i="2"/>
  <c r="H144" i="5"/>
  <c r="T154" i="2"/>
  <c r="H146" i="5"/>
  <c r="T156" i="2"/>
  <c r="H148" i="5"/>
  <c r="T158" i="2"/>
  <c r="H150" i="5"/>
  <c r="T160" i="2"/>
  <c r="H152" i="5"/>
  <c r="T162" i="2"/>
  <c r="H154" i="5"/>
  <c r="T164" i="2"/>
  <c r="H156" i="5"/>
  <c r="T166" i="2"/>
  <c r="H158" i="5"/>
  <c r="T168" i="2"/>
  <c r="H160" i="5"/>
  <c r="T170" i="2"/>
  <c r="H162" i="5"/>
  <c r="T172" i="2"/>
  <c r="H18" i="5"/>
  <c r="T28" i="2"/>
  <c r="I18" i="5"/>
  <c r="U28" i="2"/>
  <c r="I20" i="5"/>
  <c r="U30" i="2"/>
  <c r="I22" i="5"/>
  <c r="U32" i="2"/>
  <c r="I24" i="5"/>
  <c r="U34" i="2"/>
  <c r="I26" i="5"/>
  <c r="U36" i="2"/>
  <c r="I28" i="5"/>
  <c r="U38" i="2"/>
  <c r="I30" i="5"/>
  <c r="U40" i="2"/>
  <c r="I32" i="5"/>
  <c r="U42" i="2"/>
  <c r="I34" i="5"/>
  <c r="U44" i="2"/>
  <c r="I36" i="5"/>
  <c r="U46" i="2"/>
  <c r="I38" i="5"/>
  <c r="U48" i="2"/>
  <c r="I40" i="5"/>
  <c r="U50" i="2"/>
  <c r="I42" i="5"/>
  <c r="U52" i="2"/>
  <c r="I44" i="5"/>
  <c r="U54" i="2"/>
  <c r="I46" i="5"/>
  <c r="U56" i="2"/>
  <c r="I48" i="5"/>
  <c r="U58" i="2"/>
  <c r="I50" i="5"/>
  <c r="U60" i="2"/>
  <c r="I52" i="5"/>
  <c r="U62" i="2"/>
  <c r="I54" i="5"/>
  <c r="U64" i="2"/>
  <c r="I56" i="5"/>
  <c r="U66" i="2"/>
  <c r="I58" i="5"/>
  <c r="U68" i="2"/>
  <c r="I60" i="5"/>
  <c r="U70" i="2"/>
  <c r="I62" i="5"/>
  <c r="U72" i="2"/>
  <c r="I64" i="5"/>
  <c r="U74" i="2"/>
  <c r="I66" i="5"/>
  <c r="U76" i="2"/>
  <c r="I68" i="5"/>
  <c r="U78" i="2"/>
  <c r="I70" i="5"/>
  <c r="U80" i="2"/>
  <c r="I72" i="5"/>
  <c r="U82" i="2"/>
  <c r="I74" i="5"/>
  <c r="U84" i="2"/>
  <c r="I76" i="5"/>
  <c r="U86" i="2"/>
  <c r="I78" i="5"/>
  <c r="U88" i="2"/>
  <c r="I80" i="5"/>
  <c r="U90" i="2"/>
  <c r="I82" i="5"/>
  <c r="U92" i="2"/>
  <c r="I84" i="5"/>
  <c r="U94" i="2"/>
  <c r="I86" i="5"/>
  <c r="U96" i="2"/>
  <c r="I88" i="5"/>
  <c r="U98" i="2"/>
  <c r="I90" i="5"/>
  <c r="U100" i="2"/>
  <c r="I92" i="5"/>
  <c r="U102" i="2"/>
  <c r="I94" i="5"/>
  <c r="U104" i="2"/>
  <c r="I96" i="5"/>
  <c r="U106" i="2"/>
  <c r="I98" i="5"/>
  <c r="U108" i="2"/>
  <c r="I100" i="5"/>
  <c r="U110" i="2"/>
  <c r="I102" i="5"/>
  <c r="U112" i="2"/>
  <c r="I104" i="5"/>
  <c r="U114" i="2"/>
  <c r="I106" i="5"/>
  <c r="U116" i="2"/>
  <c r="I108" i="5"/>
  <c r="U118" i="2"/>
  <c r="I110" i="5"/>
  <c r="U120" i="2"/>
  <c r="I112" i="5"/>
  <c r="U122" i="2"/>
  <c r="I114" i="5"/>
  <c r="U124" i="2"/>
  <c r="I116" i="5"/>
  <c r="U126" i="2"/>
  <c r="I118" i="5"/>
  <c r="U128" i="2"/>
  <c r="I120" i="5"/>
  <c r="U130" i="2"/>
  <c r="I122" i="5"/>
  <c r="U132" i="2"/>
  <c r="I124" i="5"/>
  <c r="U134" i="2"/>
  <c r="I126" i="5"/>
  <c r="U136" i="2"/>
  <c r="I128" i="5"/>
  <c r="U138" i="2"/>
  <c r="I130" i="5"/>
  <c r="U140" i="2"/>
  <c r="I132" i="5"/>
  <c r="U142" i="2"/>
  <c r="I134" i="5"/>
  <c r="U144" i="2"/>
  <c r="I136" i="5"/>
  <c r="U146" i="2"/>
  <c r="I138" i="5"/>
  <c r="U148" i="2"/>
  <c r="I140" i="5"/>
  <c r="U150" i="2"/>
  <c r="I142" i="5"/>
  <c r="U152" i="2"/>
  <c r="I144" i="5"/>
  <c r="U154" i="2"/>
  <c r="I146" i="5"/>
  <c r="U156" i="2"/>
  <c r="I148" i="5"/>
  <c r="U158" i="2"/>
  <c r="I150" i="5"/>
  <c r="U160" i="2"/>
  <c r="I152" i="5"/>
  <c r="U162" i="2"/>
  <c r="I154" i="5"/>
  <c r="U164" i="2"/>
  <c r="I156" i="5"/>
  <c r="U166" i="2"/>
  <c r="I158" i="5"/>
  <c r="U168" i="2"/>
  <c r="I160" i="5"/>
  <c r="U170" i="2"/>
  <c r="I162" i="5"/>
  <c r="U172" i="2"/>
  <c r="J159" i="5" l="1"/>
  <c r="J151" i="5"/>
  <c r="J143" i="5"/>
  <c r="J135" i="5"/>
  <c r="J127" i="5"/>
  <c r="J119" i="5"/>
  <c r="J111" i="5"/>
  <c r="J107" i="5"/>
  <c r="J99" i="5"/>
  <c r="J91" i="5"/>
  <c r="J18" i="5"/>
  <c r="J155" i="5"/>
  <c r="J147" i="5"/>
  <c r="J139" i="5"/>
  <c r="J131" i="5"/>
  <c r="J123" i="5"/>
  <c r="J115" i="5"/>
  <c r="J103" i="5"/>
  <c r="J95" i="5"/>
  <c r="J87" i="5"/>
  <c r="J163" i="5"/>
  <c r="J83" i="5"/>
  <c r="J79" i="5"/>
  <c r="J75" i="5"/>
  <c r="J71" i="5"/>
  <c r="J67" i="5"/>
  <c r="J63" i="5"/>
  <c r="J59" i="5"/>
  <c r="J55" i="5"/>
  <c r="J161" i="5"/>
  <c r="J157" i="5"/>
  <c r="J153" i="5"/>
  <c r="J149" i="5"/>
  <c r="J145" i="5"/>
  <c r="J141" i="5"/>
  <c r="J137" i="5"/>
  <c r="J133" i="5"/>
  <c r="J129" i="5"/>
  <c r="J125" i="5"/>
  <c r="J121" i="5"/>
  <c r="J117" i="5"/>
  <c r="J113" i="5"/>
  <c r="J109" i="5"/>
  <c r="J105" i="5"/>
  <c r="J101" i="5"/>
  <c r="J97" i="5"/>
  <c r="J93" i="5"/>
  <c r="J89" i="5"/>
  <c r="J85" i="5"/>
  <c r="J81" i="5"/>
  <c r="J77" i="5"/>
  <c r="J73" i="5"/>
  <c r="J69" i="5"/>
  <c r="J65" i="5"/>
  <c r="J61" i="5"/>
  <c r="J57" i="5"/>
  <c r="J53" i="5"/>
  <c r="J49" i="5"/>
  <c r="J45" i="5"/>
  <c r="J41" i="5"/>
  <c r="J37" i="5"/>
  <c r="J33" i="5"/>
  <c r="J29" i="5"/>
  <c r="J25" i="5"/>
  <c r="J19" i="5"/>
  <c r="J51" i="5"/>
  <c r="J47" i="5"/>
  <c r="J43" i="5"/>
  <c r="J39" i="5"/>
  <c r="J35" i="5"/>
  <c r="J31" i="5"/>
  <c r="J27" i="5"/>
  <c r="J23" i="5"/>
  <c r="J15" i="5"/>
  <c r="J16" i="5"/>
  <c r="J156" i="5"/>
  <c r="J148" i="5"/>
  <c r="J140" i="5"/>
  <c r="J132" i="5"/>
  <c r="J128" i="5"/>
  <c r="J124" i="5"/>
  <c r="J120" i="5"/>
  <c r="J116" i="5"/>
  <c r="J112" i="5"/>
  <c r="J108" i="5"/>
  <c r="J104" i="5"/>
  <c r="J100" i="5"/>
  <c r="J96" i="5"/>
  <c r="J92" i="5"/>
  <c r="J88" i="5"/>
  <c r="J84" i="5"/>
  <c r="J80" i="5"/>
  <c r="J76" i="5"/>
  <c r="J72" i="5"/>
  <c r="J68" i="5"/>
  <c r="J64" i="5"/>
  <c r="J60" i="5"/>
  <c r="J56" i="5"/>
  <c r="J52" i="5"/>
  <c r="J48" i="5"/>
  <c r="J44" i="5"/>
  <c r="J40" i="5"/>
  <c r="J36" i="5"/>
  <c r="J32" i="5"/>
  <c r="J28" i="5"/>
  <c r="J24" i="5"/>
  <c r="J20" i="5"/>
  <c r="J21" i="5"/>
  <c r="V171" i="2"/>
  <c r="V167" i="2"/>
  <c r="V163" i="2"/>
  <c r="V159" i="2"/>
  <c r="V155" i="2"/>
  <c r="V151" i="2"/>
  <c r="V147" i="2"/>
  <c r="V143" i="2"/>
  <c r="V139" i="2"/>
  <c r="V135" i="2"/>
  <c r="V131" i="2"/>
  <c r="V127" i="2"/>
  <c r="V123" i="2"/>
  <c r="V119" i="2"/>
  <c r="V115" i="2"/>
  <c r="V111" i="2"/>
  <c r="V107" i="2"/>
  <c r="V103" i="2"/>
  <c r="V99" i="2"/>
  <c r="V95" i="2"/>
  <c r="V91" i="2"/>
  <c r="V87" i="2"/>
  <c r="V83" i="2"/>
  <c r="V79" i="2"/>
  <c r="V75" i="2"/>
  <c r="V71" i="2"/>
  <c r="V67" i="2"/>
  <c r="V63" i="2"/>
  <c r="V59" i="2"/>
  <c r="V55" i="2"/>
  <c r="V51" i="2"/>
  <c r="V47" i="2"/>
  <c r="V43" i="2"/>
  <c r="V39" i="2"/>
  <c r="V35" i="2"/>
  <c r="V29" i="2"/>
  <c r="U23" i="2"/>
  <c r="J160" i="5"/>
  <c r="J152" i="5"/>
  <c r="J144" i="5"/>
  <c r="J136" i="5"/>
  <c r="V172" i="2"/>
  <c r="V168" i="2"/>
  <c r="V164" i="2"/>
  <c r="V160" i="2"/>
  <c r="V156" i="2"/>
  <c r="V152" i="2"/>
  <c r="V148" i="2"/>
  <c r="V144" i="2"/>
  <c r="V140" i="2"/>
  <c r="V136" i="2"/>
  <c r="V132" i="2"/>
  <c r="V128" i="2"/>
  <c r="V124" i="2"/>
  <c r="V120" i="2"/>
  <c r="V116" i="2"/>
  <c r="V112" i="2"/>
  <c r="V108" i="2"/>
  <c r="V104" i="2"/>
  <c r="V100" i="2"/>
  <c r="V96" i="2"/>
  <c r="V92" i="2"/>
  <c r="V88" i="2"/>
  <c r="V84" i="2"/>
  <c r="V80" i="2"/>
  <c r="V76" i="2"/>
  <c r="V72" i="2"/>
  <c r="V68" i="2"/>
  <c r="V64" i="2"/>
  <c r="V60" i="2"/>
  <c r="V56" i="2"/>
  <c r="V52" i="2"/>
  <c r="V48" i="2"/>
  <c r="V44" i="2"/>
  <c r="V40" i="2"/>
  <c r="V36" i="2"/>
  <c r="V32" i="2"/>
  <c r="V27" i="2"/>
  <c r="W24" i="2"/>
  <c r="I13" i="5"/>
  <c r="J158" i="5"/>
  <c r="J150" i="5"/>
  <c r="J142" i="5"/>
  <c r="J138" i="5"/>
  <c r="J130" i="5"/>
  <c r="J126" i="5"/>
  <c r="J122" i="5"/>
  <c r="J118" i="5"/>
  <c r="J114" i="5"/>
  <c r="J110" i="5"/>
  <c r="J106" i="5"/>
  <c r="J102" i="5"/>
  <c r="J98" i="5"/>
  <c r="J94" i="5"/>
  <c r="J90" i="5"/>
  <c r="J86" i="5"/>
  <c r="J82" i="5"/>
  <c r="J78" i="5"/>
  <c r="J74" i="5"/>
  <c r="J70" i="5"/>
  <c r="J66" i="5"/>
  <c r="J62" i="5"/>
  <c r="J58" i="5"/>
  <c r="J54" i="5"/>
  <c r="J50" i="5"/>
  <c r="J46" i="5"/>
  <c r="J42" i="5"/>
  <c r="J38" i="5"/>
  <c r="J34" i="5"/>
  <c r="J30" i="5"/>
  <c r="J26" i="5"/>
  <c r="J22" i="5"/>
  <c r="J17" i="5"/>
  <c r="V173" i="2"/>
  <c r="V169" i="2"/>
  <c r="V165" i="2"/>
  <c r="V161" i="2"/>
  <c r="V157" i="2"/>
  <c r="V153" i="2"/>
  <c r="V149" i="2"/>
  <c r="V145" i="2"/>
  <c r="V141" i="2"/>
  <c r="V137" i="2"/>
  <c r="V133" i="2"/>
  <c r="V129" i="2"/>
  <c r="V125" i="2"/>
  <c r="V121" i="2"/>
  <c r="V117" i="2"/>
  <c r="V113" i="2"/>
  <c r="V109" i="2"/>
  <c r="V105" i="2"/>
  <c r="V101" i="2"/>
  <c r="V97" i="2"/>
  <c r="V93" i="2"/>
  <c r="V89" i="2"/>
  <c r="V85" i="2"/>
  <c r="V81" i="2"/>
  <c r="V77" i="2"/>
  <c r="V73" i="2"/>
  <c r="V69" i="2"/>
  <c r="V65" i="2"/>
  <c r="V61" i="2"/>
  <c r="V57" i="2"/>
  <c r="V53" i="2"/>
  <c r="V49" i="2"/>
  <c r="V45" i="2"/>
  <c r="V41" i="2"/>
  <c r="V37" i="2"/>
  <c r="V33" i="2"/>
  <c r="V25" i="2"/>
  <c r="V26" i="2"/>
  <c r="J162" i="5"/>
  <c r="J154" i="5"/>
  <c r="J146" i="5"/>
  <c r="J134" i="5"/>
  <c r="V28" i="2"/>
  <c r="V170" i="2"/>
  <c r="V166" i="2"/>
  <c r="V162" i="2"/>
  <c r="V158" i="2"/>
  <c r="V154" i="2"/>
  <c r="V150" i="2"/>
  <c r="V146" i="2"/>
  <c r="V142" i="2"/>
  <c r="V138" i="2"/>
  <c r="V134" i="2"/>
  <c r="V130" i="2"/>
  <c r="V126" i="2"/>
  <c r="V122" i="2"/>
  <c r="V118" i="2"/>
  <c r="V114" i="2"/>
  <c r="V110" i="2"/>
  <c r="V106" i="2"/>
  <c r="V102" i="2"/>
  <c r="V98" i="2"/>
  <c r="V94" i="2"/>
  <c r="V90" i="2"/>
  <c r="V86" i="2"/>
  <c r="V82" i="2"/>
  <c r="V78" i="2"/>
  <c r="V74" i="2"/>
  <c r="V70" i="2"/>
  <c r="V66" i="2"/>
  <c r="V62" i="2"/>
  <c r="V58" i="2"/>
  <c r="V54" i="2"/>
  <c r="V50" i="2"/>
  <c r="V46" i="2"/>
  <c r="V42" i="2"/>
  <c r="V38" i="2"/>
  <c r="V34" i="2"/>
  <c r="V30" i="2"/>
  <c r="V31" i="2"/>
  <c r="F23" i="4"/>
  <c r="J23" i="4"/>
  <c r="I23" i="4"/>
  <c r="D23" i="4"/>
  <c r="E23" i="4"/>
  <c r="W34" i="2" l="1"/>
  <c r="W66" i="2"/>
  <c r="W98" i="2"/>
  <c r="W114" i="2"/>
  <c r="W146" i="2"/>
  <c r="W26" i="2"/>
  <c r="W57" i="2"/>
  <c r="W89" i="2"/>
  <c r="W105" i="2"/>
  <c r="W137" i="2"/>
  <c r="W153" i="2"/>
  <c r="W36" i="2"/>
  <c r="W52" i="2"/>
  <c r="W84" i="2"/>
  <c r="W100" i="2"/>
  <c r="W116" i="2"/>
  <c r="W148" i="2"/>
  <c r="W164" i="2"/>
  <c r="W47" i="2"/>
  <c r="W63" i="2"/>
  <c r="W79" i="2"/>
  <c r="W95" i="2"/>
  <c r="W111" i="2"/>
  <c r="W143" i="2"/>
  <c r="W159" i="2"/>
  <c r="W38" i="2"/>
  <c r="W54" i="2"/>
  <c r="W70" i="2"/>
  <c r="W86" i="2"/>
  <c r="W102" i="2"/>
  <c r="W118" i="2"/>
  <c r="W134" i="2"/>
  <c r="W150" i="2"/>
  <c r="W166" i="2"/>
  <c r="W25" i="2"/>
  <c r="W45" i="2"/>
  <c r="W61" i="2"/>
  <c r="W77" i="2"/>
  <c r="W93" i="2"/>
  <c r="W109" i="2"/>
  <c r="W125" i="2"/>
  <c r="W141" i="2"/>
  <c r="W157" i="2"/>
  <c r="W173" i="2"/>
  <c r="W40" i="2"/>
  <c r="W56" i="2"/>
  <c r="W72" i="2"/>
  <c r="W88" i="2"/>
  <c r="W104" i="2"/>
  <c r="W120" i="2"/>
  <c r="W136" i="2"/>
  <c r="W152" i="2"/>
  <c r="W168" i="2"/>
  <c r="W35" i="2"/>
  <c r="W51" i="2"/>
  <c r="W67" i="2"/>
  <c r="W83" i="2"/>
  <c r="W99" i="2"/>
  <c r="W115" i="2"/>
  <c r="W131" i="2"/>
  <c r="W147" i="2"/>
  <c r="W163" i="2"/>
  <c r="W31" i="2"/>
  <c r="W58" i="2"/>
  <c r="W106" i="2"/>
  <c r="W138" i="2"/>
  <c r="W170" i="2"/>
  <c r="W49" i="2"/>
  <c r="W81" i="2"/>
  <c r="W129" i="2"/>
  <c r="W161" i="2"/>
  <c r="W76" i="2"/>
  <c r="W140" i="2"/>
  <c r="W39" i="2"/>
  <c r="W135" i="2"/>
  <c r="W42" i="2"/>
  <c r="W74" i="2"/>
  <c r="W90" i="2"/>
  <c r="W122" i="2"/>
  <c r="W154" i="2"/>
  <c r="W33" i="2"/>
  <c r="W65" i="2"/>
  <c r="W97" i="2"/>
  <c r="W113" i="2"/>
  <c r="W145" i="2"/>
  <c r="W27" i="2"/>
  <c r="W44" i="2"/>
  <c r="W60" i="2"/>
  <c r="W92" i="2"/>
  <c r="W108" i="2"/>
  <c r="W124" i="2"/>
  <c r="W156" i="2"/>
  <c r="W172" i="2"/>
  <c r="W55" i="2"/>
  <c r="W71" i="2"/>
  <c r="W87" i="2"/>
  <c r="W103" i="2"/>
  <c r="W119" i="2"/>
  <c r="W151" i="2"/>
  <c r="W167" i="2"/>
  <c r="W30" i="2"/>
  <c r="W46" i="2"/>
  <c r="W62" i="2"/>
  <c r="W78" i="2"/>
  <c r="W94" i="2"/>
  <c r="W110" i="2"/>
  <c r="W126" i="2"/>
  <c r="W142" i="2"/>
  <c r="W158" i="2"/>
  <c r="W28" i="2"/>
  <c r="W37" i="2"/>
  <c r="W53" i="2"/>
  <c r="W69" i="2"/>
  <c r="W85" i="2"/>
  <c r="W101" i="2"/>
  <c r="W117" i="2"/>
  <c r="W133" i="2"/>
  <c r="W149" i="2"/>
  <c r="W165" i="2"/>
  <c r="W32" i="2"/>
  <c r="W48" i="2"/>
  <c r="W64" i="2"/>
  <c r="W80" i="2"/>
  <c r="W96" i="2"/>
  <c r="W112" i="2"/>
  <c r="W128" i="2"/>
  <c r="W144" i="2"/>
  <c r="W160" i="2"/>
  <c r="W43" i="2"/>
  <c r="W59" i="2"/>
  <c r="W75" i="2"/>
  <c r="W91" i="2"/>
  <c r="W107" i="2"/>
  <c r="W123" i="2"/>
  <c r="W139" i="2"/>
  <c r="W155" i="2"/>
  <c r="W171" i="2"/>
  <c r="W50" i="2"/>
  <c r="W82" i="2"/>
  <c r="W130" i="2"/>
  <c r="W162" i="2"/>
  <c r="W41" i="2"/>
  <c r="W73" i="2"/>
  <c r="W121" i="2"/>
  <c r="W169" i="2"/>
  <c r="W68" i="2"/>
  <c r="W132" i="2"/>
  <c r="W29" i="2"/>
  <c r="W127" i="2"/>
  <c r="K23" i="4"/>
  <c r="N23" i="2"/>
  <c r="O56" i="2" l="1"/>
  <c r="O133" i="2"/>
  <c r="O154" i="2"/>
  <c r="O73" i="2"/>
  <c r="O37" i="2"/>
  <c r="O52" i="2"/>
  <c r="O47" i="2"/>
  <c r="O104" i="2"/>
  <c r="O109" i="2"/>
  <c r="O55" i="2"/>
  <c r="O112" i="2"/>
  <c r="O58" i="2"/>
  <c r="O57" i="2"/>
  <c r="O124" i="2"/>
  <c r="O92" i="2"/>
  <c r="O125" i="2"/>
  <c r="O120" i="2"/>
  <c r="O140" i="2"/>
  <c r="O78" i="2"/>
  <c r="O96" i="2"/>
  <c r="O156" i="2"/>
  <c r="O127" i="2"/>
  <c r="O106" i="2"/>
  <c r="O29" i="2"/>
  <c r="O91" i="2"/>
  <c r="O79" i="2"/>
  <c r="O85" i="2"/>
  <c r="O80" i="2"/>
  <c r="O46" i="2"/>
  <c r="O129" i="2"/>
  <c r="O126" i="2"/>
  <c r="O122" i="2"/>
  <c r="O76" i="2"/>
  <c r="O149" i="2"/>
  <c r="O145" i="2"/>
  <c r="O146" i="2"/>
  <c r="O157" i="2"/>
  <c r="O45" i="2"/>
  <c r="O153" i="2"/>
  <c r="O26" i="2"/>
  <c r="O32" i="2"/>
  <c r="O111" i="2"/>
  <c r="O95" i="2"/>
  <c r="O158" i="2"/>
  <c r="O41" i="2"/>
  <c r="O43" i="2"/>
  <c r="O54" i="2"/>
  <c r="O59" i="2"/>
  <c r="O165" i="2"/>
  <c r="O166" i="2"/>
  <c r="O66" i="2"/>
  <c r="O51" i="2"/>
  <c r="O89" i="2"/>
  <c r="O34" i="2"/>
  <c r="O40" i="2"/>
  <c r="O143" i="2"/>
  <c r="O162" i="2"/>
  <c r="O88" i="2"/>
  <c r="O90" i="2"/>
  <c r="O160" i="2"/>
  <c r="O101" i="2"/>
  <c r="O67" i="2"/>
  <c r="O60" i="2"/>
  <c r="O61" i="2"/>
  <c r="O167" i="2"/>
  <c r="O53" i="2"/>
  <c r="O64" i="2"/>
  <c r="O28" i="2"/>
  <c r="O39" i="2"/>
  <c r="O42" i="2"/>
  <c r="O68" i="2"/>
  <c r="O62" i="2"/>
  <c r="O63" i="2"/>
  <c r="O137" i="2"/>
  <c r="O100" i="2"/>
  <c r="O141" i="2"/>
  <c r="O130" i="2"/>
  <c r="O132" i="2"/>
  <c r="O65" i="2"/>
  <c r="O50" i="2"/>
  <c r="O131" i="2"/>
  <c r="O24" i="2"/>
  <c r="O135" i="2"/>
  <c r="O114" i="2"/>
  <c r="O110" i="2"/>
  <c r="O107" i="2"/>
  <c r="O108" i="2"/>
  <c r="O147" i="2"/>
  <c r="O93" i="2"/>
  <c r="O33" i="2"/>
  <c r="O169" i="2"/>
  <c r="O173" i="2"/>
  <c r="O119" i="2"/>
  <c r="O97" i="2"/>
  <c r="O25" i="2"/>
  <c r="O35" i="2"/>
  <c r="O113" i="2"/>
  <c r="O139" i="2"/>
  <c r="O102" i="2"/>
  <c r="O128" i="2"/>
  <c r="O144" i="2"/>
  <c r="O142" i="2"/>
  <c r="O123" i="2"/>
  <c r="O81" i="2"/>
  <c r="O71" i="2"/>
  <c r="O72" i="2"/>
  <c r="O86" i="2"/>
  <c r="O94" i="2"/>
  <c r="O27" i="2"/>
  <c r="O115" i="2"/>
  <c r="O121" i="2"/>
  <c r="O152" i="2"/>
  <c r="O77" i="2"/>
  <c r="O151" i="2"/>
  <c r="O155" i="2"/>
  <c r="O84" i="2"/>
  <c r="O49" i="2"/>
  <c r="O161" i="2"/>
  <c r="O170" i="2"/>
  <c r="O171" i="2"/>
  <c r="O172" i="2"/>
  <c r="O99" i="2"/>
  <c r="O69" i="2"/>
  <c r="O117" i="2"/>
  <c r="O118" i="2"/>
  <c r="O30" i="2"/>
  <c r="O87" i="2"/>
  <c r="O82" i="2"/>
  <c r="O83" i="2"/>
  <c r="O159" i="2"/>
  <c r="O98" i="2"/>
  <c r="O36" i="2"/>
  <c r="O134" i="2"/>
  <c r="O138" i="2"/>
  <c r="O148" i="2"/>
  <c r="O48" i="2"/>
  <c r="O116" i="2"/>
  <c r="O75" i="2"/>
  <c r="O136" i="2"/>
  <c r="O105" i="2"/>
  <c r="O168" i="2"/>
  <c r="O164" i="2"/>
  <c r="O163" i="2"/>
  <c r="O38" i="2"/>
  <c r="O103" i="2"/>
  <c r="O150" i="2"/>
  <c r="O70" i="2"/>
  <c r="O31" i="2"/>
  <c r="O74" i="2"/>
  <c r="O44" i="2" l="1"/>
  <c r="O23" i="2" s="1"/>
  <c r="I21" i="7" l="1"/>
  <c r="G21" i="7"/>
  <c r="Q15" i="5" l="1"/>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4" i="5"/>
  <c r="J171" i="7" l="1"/>
  <c r="F170" i="7"/>
  <c r="H168" i="7"/>
  <c r="F168" i="7"/>
  <c r="J167" i="7"/>
  <c r="F167" i="7"/>
  <c r="H166" i="7"/>
  <c r="F166" i="7"/>
  <c r="J165" i="7"/>
  <c r="F165" i="7"/>
  <c r="H164" i="7"/>
  <c r="F164" i="7"/>
  <c r="J163" i="7"/>
  <c r="F163" i="7"/>
  <c r="H162" i="7"/>
  <c r="F162" i="7"/>
  <c r="J161" i="7"/>
  <c r="F161" i="7"/>
  <c r="H160" i="7"/>
  <c r="F160" i="7"/>
  <c r="J159" i="7"/>
  <c r="F159" i="7"/>
  <c r="H158" i="7"/>
  <c r="F158" i="7"/>
  <c r="J157" i="7"/>
  <c r="F157" i="7"/>
  <c r="H156" i="7"/>
  <c r="F156" i="7"/>
  <c r="J155" i="7"/>
  <c r="F155" i="7"/>
  <c r="H154" i="7"/>
  <c r="F154" i="7"/>
  <c r="J153" i="7"/>
  <c r="F153" i="7"/>
  <c r="H152" i="7"/>
  <c r="F152" i="7"/>
  <c r="J151" i="7"/>
  <c r="F151" i="7"/>
  <c r="H150" i="7"/>
  <c r="F150" i="7"/>
  <c r="J149" i="7"/>
  <c r="F149" i="7"/>
  <c r="H148" i="7"/>
  <c r="F148" i="7"/>
  <c r="J147" i="7"/>
  <c r="F147" i="7"/>
  <c r="H146" i="7"/>
  <c r="F146" i="7"/>
  <c r="F145" i="7"/>
  <c r="F143" i="7"/>
  <c r="F142" i="7"/>
  <c r="F141" i="7"/>
  <c r="H140" i="7"/>
  <c r="F140" i="7"/>
  <c r="F139" i="7"/>
  <c r="H138" i="7"/>
  <c r="F138" i="7"/>
  <c r="F137" i="7"/>
  <c r="F135" i="7"/>
  <c r="F134" i="7"/>
  <c r="F133" i="7"/>
  <c r="F132" i="7"/>
  <c r="F131" i="7"/>
  <c r="F130" i="7"/>
  <c r="F129" i="7"/>
  <c r="H128" i="7"/>
  <c r="F128" i="7"/>
  <c r="J127" i="7"/>
  <c r="F127" i="7"/>
  <c r="H126" i="7"/>
  <c r="F126" i="7"/>
  <c r="J125" i="7"/>
  <c r="F125" i="7"/>
  <c r="H124" i="7"/>
  <c r="F124" i="7"/>
  <c r="J123" i="7"/>
  <c r="F123" i="7"/>
  <c r="H122" i="7"/>
  <c r="F122" i="7"/>
  <c r="J121" i="7"/>
  <c r="F121" i="7"/>
  <c r="H120" i="7"/>
  <c r="F120" i="7"/>
  <c r="J119" i="7"/>
  <c r="F119" i="7"/>
  <c r="H118" i="7"/>
  <c r="F118" i="7"/>
  <c r="J117" i="7"/>
  <c r="F117" i="7"/>
  <c r="H116" i="7"/>
  <c r="F116" i="7"/>
  <c r="J115" i="7"/>
  <c r="F115" i="7"/>
  <c r="H114" i="7"/>
  <c r="F114" i="7"/>
  <c r="J113" i="7"/>
  <c r="F113" i="7"/>
  <c r="H112" i="7"/>
  <c r="F112" i="7"/>
  <c r="J111" i="7"/>
  <c r="F111" i="7"/>
  <c r="H110" i="7"/>
  <c r="F110" i="7"/>
  <c r="J109" i="7"/>
  <c r="F109" i="7"/>
  <c r="H108" i="7"/>
  <c r="F108" i="7"/>
  <c r="J107" i="7"/>
  <c r="F107" i="7"/>
  <c r="H106" i="7"/>
  <c r="F106" i="7"/>
  <c r="J105" i="7"/>
  <c r="F105" i="7"/>
  <c r="H104" i="7"/>
  <c r="F104" i="7"/>
  <c r="J103" i="7"/>
  <c r="F103" i="7"/>
  <c r="H102" i="7"/>
  <c r="F102" i="7"/>
  <c r="J101" i="7"/>
  <c r="F101" i="7"/>
  <c r="H100" i="7"/>
  <c r="F100" i="7"/>
  <c r="J99" i="7"/>
  <c r="F99" i="7"/>
  <c r="H98" i="7"/>
  <c r="F98" i="7"/>
  <c r="J97" i="7"/>
  <c r="F97" i="7"/>
  <c r="H96" i="7"/>
  <c r="F96" i="7"/>
  <c r="J95" i="7"/>
  <c r="F95" i="7"/>
  <c r="H94" i="7"/>
  <c r="F94" i="7"/>
  <c r="J93" i="7"/>
  <c r="F93" i="7"/>
  <c r="H92" i="7"/>
  <c r="F92" i="7"/>
  <c r="J91" i="7"/>
  <c r="F91" i="7"/>
  <c r="H90" i="7"/>
  <c r="F90" i="7"/>
  <c r="J89" i="7"/>
  <c r="F89" i="7"/>
  <c r="H88" i="7"/>
  <c r="F88" i="7"/>
  <c r="J87" i="7"/>
  <c r="F87" i="7"/>
  <c r="H86" i="7"/>
  <c r="F86" i="7"/>
  <c r="J85" i="7"/>
  <c r="F85" i="7"/>
  <c r="H84" i="7"/>
  <c r="F84" i="7"/>
  <c r="J83" i="7"/>
  <c r="F83" i="7"/>
  <c r="H82" i="7"/>
  <c r="F82" i="7"/>
  <c r="J81" i="7"/>
  <c r="F81" i="7"/>
  <c r="H80" i="7"/>
  <c r="F80" i="7"/>
  <c r="J79" i="7"/>
  <c r="F79" i="7"/>
  <c r="H78" i="7"/>
  <c r="F78" i="7"/>
  <c r="J77" i="7"/>
  <c r="F77" i="7"/>
  <c r="H76" i="7"/>
  <c r="F76" i="7"/>
  <c r="J75" i="7"/>
  <c r="F75" i="7"/>
  <c r="H74" i="7"/>
  <c r="F74" i="7"/>
  <c r="J73" i="7"/>
  <c r="F73" i="7"/>
  <c r="H72" i="7"/>
  <c r="F72" i="7"/>
  <c r="J71" i="7"/>
  <c r="F71" i="7"/>
  <c r="F70" i="7"/>
  <c r="J69" i="7"/>
  <c r="F69" i="7"/>
  <c r="F68" i="7"/>
  <c r="J67" i="7"/>
  <c r="F67" i="7"/>
  <c r="F66" i="7"/>
  <c r="J65" i="7"/>
  <c r="F65" i="7"/>
  <c r="H65" i="7"/>
  <c r="J64" i="7"/>
  <c r="H64" i="7"/>
  <c r="J63" i="7"/>
  <c r="F63" i="7"/>
  <c r="H63" i="7"/>
  <c r="J62" i="7"/>
  <c r="H62" i="7"/>
  <c r="J61" i="7"/>
  <c r="F61" i="7"/>
  <c r="H61" i="7"/>
  <c r="J60" i="7"/>
  <c r="J59" i="7"/>
  <c r="F59" i="7"/>
  <c r="J58" i="7"/>
  <c r="J57" i="7"/>
  <c r="F57" i="7"/>
  <c r="H57" i="7"/>
  <c r="J56" i="7"/>
  <c r="J55" i="7"/>
  <c r="F55" i="7"/>
  <c r="J54" i="7"/>
  <c r="J53" i="7"/>
  <c r="F53" i="7"/>
  <c r="H53" i="7"/>
  <c r="J52" i="7"/>
  <c r="J51" i="7"/>
  <c r="F51" i="7"/>
  <c r="J50" i="7"/>
  <c r="J49" i="7"/>
  <c r="F49" i="7"/>
  <c r="H49" i="7"/>
  <c r="J48" i="7"/>
  <c r="J47" i="7"/>
  <c r="H47" i="7"/>
  <c r="F47" i="7"/>
  <c r="J46" i="7"/>
  <c r="J45" i="7"/>
  <c r="F45" i="7"/>
  <c r="H45" i="7"/>
  <c r="J44" i="7"/>
  <c r="J43" i="7"/>
  <c r="F43" i="7"/>
  <c r="J42" i="7"/>
  <c r="J41" i="7"/>
  <c r="F41" i="7"/>
  <c r="H41" i="7"/>
  <c r="J40" i="7"/>
  <c r="J39" i="7"/>
  <c r="F39" i="7"/>
  <c r="J38" i="7"/>
  <c r="J37" i="7"/>
  <c r="F37" i="7"/>
  <c r="H37" i="7"/>
  <c r="J36" i="7"/>
  <c r="J35" i="7"/>
  <c r="F35" i="7"/>
  <c r="J34" i="7"/>
  <c r="J33" i="7"/>
  <c r="F33" i="7"/>
  <c r="H33" i="7"/>
  <c r="J32" i="7"/>
  <c r="J31" i="7"/>
  <c r="F31" i="7"/>
  <c r="J30" i="7"/>
  <c r="J29" i="7"/>
  <c r="F29" i="7"/>
  <c r="H29" i="7"/>
  <c r="J28" i="7"/>
  <c r="J27" i="7"/>
  <c r="F27" i="7"/>
  <c r="J26" i="7"/>
  <c r="J25" i="7"/>
  <c r="F25" i="7"/>
  <c r="H25" i="7"/>
  <c r="J24" i="7"/>
  <c r="J23" i="7"/>
  <c r="F23" i="7"/>
  <c r="J22" i="7"/>
  <c r="E21" i="7"/>
  <c r="H32" i="7" l="1"/>
  <c r="F32" i="7"/>
  <c r="H60" i="7"/>
  <c r="F60" i="7"/>
  <c r="F34" i="7"/>
  <c r="H34" i="7"/>
  <c r="H36" i="7"/>
  <c r="F36" i="7"/>
  <c r="H48" i="7"/>
  <c r="F48" i="7"/>
  <c r="F30" i="7"/>
  <c r="H30" i="7"/>
  <c r="F46" i="7"/>
  <c r="H46" i="7"/>
  <c r="F58" i="7"/>
  <c r="H58" i="7"/>
  <c r="F22" i="7"/>
  <c r="D21" i="7"/>
  <c r="F21" i="7" s="1"/>
  <c r="H22" i="7"/>
  <c r="H24" i="7"/>
  <c r="F24" i="7"/>
  <c r="F38" i="7"/>
  <c r="H38" i="7"/>
  <c r="H40" i="7"/>
  <c r="F40" i="7"/>
  <c r="F50" i="7"/>
  <c r="H50" i="7"/>
  <c r="H52" i="7"/>
  <c r="F52" i="7"/>
  <c r="F26" i="7"/>
  <c r="H26" i="7"/>
  <c r="H28" i="7"/>
  <c r="F28" i="7"/>
  <c r="F42" i="7"/>
  <c r="H42" i="7"/>
  <c r="H44" i="7"/>
  <c r="F44" i="7"/>
  <c r="F54" i="7"/>
  <c r="H54" i="7"/>
  <c r="H56" i="7"/>
  <c r="F56" i="7"/>
  <c r="H35" i="7"/>
  <c r="H51" i="7"/>
  <c r="H55" i="7"/>
  <c r="H59" i="7"/>
  <c r="H70" i="7"/>
  <c r="J70" i="7"/>
  <c r="J134" i="7"/>
  <c r="H134" i="7"/>
  <c r="F144" i="7"/>
  <c r="H144" i="7"/>
  <c r="F62" i="7"/>
  <c r="J130" i="7"/>
  <c r="H130" i="7"/>
  <c r="F136" i="7"/>
  <c r="H136" i="7"/>
  <c r="H23" i="7"/>
  <c r="H27" i="7"/>
  <c r="H39" i="7"/>
  <c r="H43" i="7"/>
  <c r="H66" i="7"/>
  <c r="J66" i="7"/>
  <c r="H31" i="7"/>
  <c r="F64" i="7"/>
  <c r="H68" i="7"/>
  <c r="J68" i="7"/>
  <c r="J141" i="7"/>
  <c r="H141" i="7"/>
  <c r="J131" i="7"/>
  <c r="H131" i="7"/>
  <c r="J135" i="7"/>
  <c r="H135" i="7"/>
  <c r="J143" i="7"/>
  <c r="H143" i="7"/>
  <c r="F169" i="7"/>
  <c r="H169" i="7"/>
  <c r="F171" i="7"/>
  <c r="H171" i="7"/>
  <c r="J132" i="7"/>
  <c r="J137" i="7"/>
  <c r="H137" i="7"/>
  <c r="H142" i="7"/>
  <c r="J145" i="7"/>
  <c r="H145" i="7"/>
  <c r="H67" i="7"/>
  <c r="H69" i="7"/>
  <c r="H71" i="7"/>
  <c r="J72" i="7"/>
  <c r="H73" i="7"/>
  <c r="J74" i="7"/>
  <c r="H75" i="7"/>
  <c r="J76" i="7"/>
  <c r="H77" i="7"/>
  <c r="J78" i="7"/>
  <c r="H79" i="7"/>
  <c r="J80" i="7"/>
  <c r="H81" i="7"/>
  <c r="J82" i="7"/>
  <c r="H83" i="7"/>
  <c r="J84" i="7"/>
  <c r="H85" i="7"/>
  <c r="J86" i="7"/>
  <c r="H87" i="7"/>
  <c r="J88" i="7"/>
  <c r="H89" i="7"/>
  <c r="J90" i="7"/>
  <c r="H91" i="7"/>
  <c r="J92" i="7"/>
  <c r="H93" i="7"/>
  <c r="J94" i="7"/>
  <c r="H95" i="7"/>
  <c r="J96" i="7"/>
  <c r="H97" i="7"/>
  <c r="J98" i="7"/>
  <c r="H99" i="7"/>
  <c r="J100" i="7"/>
  <c r="H101" i="7"/>
  <c r="J102" i="7"/>
  <c r="H103" i="7"/>
  <c r="J104" i="7"/>
  <c r="H105" i="7"/>
  <c r="J106" i="7"/>
  <c r="H107" i="7"/>
  <c r="J108" i="7"/>
  <c r="H109" i="7"/>
  <c r="J110" i="7"/>
  <c r="H111" i="7"/>
  <c r="J112" i="7"/>
  <c r="H113" i="7"/>
  <c r="J114" i="7"/>
  <c r="H115" i="7"/>
  <c r="J116" i="7"/>
  <c r="H117" i="7"/>
  <c r="J118" i="7"/>
  <c r="H119" i="7"/>
  <c r="J120" i="7"/>
  <c r="H121" i="7"/>
  <c r="J122" i="7"/>
  <c r="H123" i="7"/>
  <c r="J124" i="7"/>
  <c r="H125" i="7"/>
  <c r="J126" i="7"/>
  <c r="H127" i="7"/>
  <c r="J128" i="7"/>
  <c r="J129" i="7"/>
  <c r="H129" i="7"/>
  <c r="H132" i="7"/>
  <c r="J133" i="7"/>
  <c r="H133" i="7"/>
  <c r="J139" i="7"/>
  <c r="H139" i="7"/>
  <c r="H170" i="7"/>
  <c r="J169" i="7"/>
  <c r="H147" i="7"/>
  <c r="H149" i="7"/>
  <c r="H151" i="7"/>
  <c r="H153" i="7"/>
  <c r="H155" i="7"/>
  <c r="H157" i="7"/>
  <c r="H159" i="7"/>
  <c r="H161" i="7"/>
  <c r="H163" i="7"/>
  <c r="H165" i="7"/>
  <c r="H167" i="7"/>
  <c r="J136" i="7"/>
  <c r="J138" i="7"/>
  <c r="J140" i="7"/>
  <c r="J142" i="7"/>
  <c r="J144" i="7"/>
  <c r="J146" i="7"/>
  <c r="J148" i="7"/>
  <c r="J150" i="7"/>
  <c r="J152" i="7"/>
  <c r="J154" i="7"/>
  <c r="J156" i="7"/>
  <c r="J158" i="7"/>
  <c r="J160" i="7"/>
  <c r="J162" i="7"/>
  <c r="J164" i="7"/>
  <c r="J166" i="7"/>
  <c r="J168" i="7"/>
  <c r="J170" i="7"/>
  <c r="H21" i="7" l="1"/>
  <c r="J21" i="7"/>
  <c r="G23" i="4" l="1"/>
  <c r="L23" i="4"/>
  <c r="P166" i="2" l="1"/>
  <c r="P162" i="2"/>
  <c r="P138" i="2"/>
  <c r="P130" i="2"/>
  <c r="P78" i="2"/>
  <c r="P70" i="2"/>
  <c r="P62" i="2"/>
  <c r="P38" i="2"/>
  <c r="P30" i="2"/>
  <c r="P158" i="2"/>
  <c r="P126" i="2"/>
  <c r="P106" i="2"/>
  <c r="P102" i="2"/>
  <c r="P103" i="2"/>
  <c r="P71" i="2"/>
  <c r="P63" i="2"/>
  <c r="P31" i="2"/>
  <c r="P79" i="2"/>
  <c r="P51" i="2"/>
  <c r="P73" i="2"/>
  <c r="P69" i="2"/>
  <c r="P57" i="2"/>
  <c r="P53" i="2"/>
  <c r="P41" i="2"/>
  <c r="P37" i="2"/>
  <c r="P25" i="2"/>
  <c r="P165" i="2"/>
  <c r="P161" i="2"/>
  <c r="P149" i="2"/>
  <c r="P145" i="2"/>
  <c r="P133" i="2"/>
  <c r="P129" i="2"/>
  <c r="P117" i="2"/>
  <c r="P113" i="2"/>
  <c r="P101" i="2"/>
  <c r="P97" i="2"/>
  <c r="P85" i="2"/>
  <c r="P81" i="2"/>
  <c r="H14" i="5"/>
  <c r="J14" i="5" s="1"/>
  <c r="I173" i="2"/>
  <c r="F13" i="5"/>
  <c r="G13" i="5"/>
  <c r="I170" i="2"/>
  <c r="I166" i="2"/>
  <c r="I162" i="2"/>
  <c r="I158" i="2"/>
  <c r="I154" i="2"/>
  <c r="I150" i="2"/>
  <c r="I146" i="2"/>
  <c r="I142" i="2"/>
  <c r="I138" i="2"/>
  <c r="I134" i="2"/>
  <c r="I130" i="2"/>
  <c r="I126" i="2"/>
  <c r="I122" i="2"/>
  <c r="X122" i="2" s="1"/>
  <c r="I118" i="2"/>
  <c r="I114" i="2"/>
  <c r="X114" i="2" s="1"/>
  <c r="I110" i="2"/>
  <c r="I106" i="2"/>
  <c r="I102" i="2"/>
  <c r="I98" i="2"/>
  <c r="X98" i="2" s="1"/>
  <c r="I94" i="2"/>
  <c r="X94" i="2" s="1"/>
  <c r="I90" i="2"/>
  <c r="I86" i="2"/>
  <c r="I82" i="2"/>
  <c r="I78" i="2"/>
  <c r="I74" i="2"/>
  <c r="I70" i="2"/>
  <c r="I66" i="2"/>
  <c r="X66" i="2" s="1"/>
  <c r="I62" i="2"/>
  <c r="I58" i="2"/>
  <c r="I54" i="2"/>
  <c r="I50" i="2"/>
  <c r="X50" i="2" s="1"/>
  <c r="I46" i="2"/>
  <c r="I42" i="2"/>
  <c r="I38" i="2"/>
  <c r="I34" i="2"/>
  <c r="X34" i="2" s="1"/>
  <c r="I30" i="2"/>
  <c r="I26" i="2"/>
  <c r="I171" i="2"/>
  <c r="I167" i="2"/>
  <c r="I163" i="2"/>
  <c r="X163" i="2" s="1"/>
  <c r="I159" i="2"/>
  <c r="I155" i="2"/>
  <c r="X155" i="2" s="1"/>
  <c r="I151" i="2"/>
  <c r="X151" i="2" s="1"/>
  <c r="I147" i="2"/>
  <c r="I143" i="2"/>
  <c r="I139" i="2"/>
  <c r="I135" i="2"/>
  <c r="I131" i="2"/>
  <c r="I127" i="2"/>
  <c r="I123" i="2"/>
  <c r="X123" i="2" s="1"/>
  <c r="I119" i="2"/>
  <c r="X119" i="2" s="1"/>
  <c r="I115" i="2"/>
  <c r="I111" i="2"/>
  <c r="X111" i="2" s="1"/>
  <c r="I107" i="2"/>
  <c r="I103" i="2"/>
  <c r="I99" i="2"/>
  <c r="I95" i="2"/>
  <c r="I91" i="2"/>
  <c r="X91" i="2" s="1"/>
  <c r="I87" i="2"/>
  <c r="X87" i="2" s="1"/>
  <c r="I83" i="2"/>
  <c r="X83" i="2" s="1"/>
  <c r="I79" i="2"/>
  <c r="I75" i="2"/>
  <c r="X75" i="2" s="1"/>
  <c r="I71" i="2"/>
  <c r="I67" i="2"/>
  <c r="I63" i="2"/>
  <c r="I59" i="2"/>
  <c r="X59" i="2" s="1"/>
  <c r="I55" i="2"/>
  <c r="X55" i="2" s="1"/>
  <c r="I51" i="2"/>
  <c r="I47" i="2"/>
  <c r="I43" i="2"/>
  <c r="I39" i="2"/>
  <c r="I35" i="2"/>
  <c r="X35" i="2" s="1"/>
  <c r="I31" i="2"/>
  <c r="I27" i="2"/>
  <c r="I168" i="2"/>
  <c r="I164" i="2"/>
  <c r="I160" i="2"/>
  <c r="I156" i="2"/>
  <c r="X156" i="2" s="1"/>
  <c r="I152" i="2"/>
  <c r="I148" i="2"/>
  <c r="X148" i="2" s="1"/>
  <c r="I144" i="2"/>
  <c r="I140" i="2"/>
  <c r="X140" i="2" s="1"/>
  <c r="I136" i="2"/>
  <c r="I132" i="2"/>
  <c r="I128" i="2"/>
  <c r="I124" i="2"/>
  <c r="X124" i="2" s="1"/>
  <c r="I120" i="2"/>
  <c r="X120" i="2" s="1"/>
  <c r="I116" i="2"/>
  <c r="X116" i="2" s="1"/>
  <c r="I112" i="2"/>
  <c r="X112" i="2" s="1"/>
  <c r="I108" i="2"/>
  <c r="X108" i="2" s="1"/>
  <c r="I104" i="2"/>
  <c r="X104" i="2" s="1"/>
  <c r="I100" i="2"/>
  <c r="I96" i="2"/>
  <c r="X96" i="2" s="1"/>
  <c r="I92" i="2"/>
  <c r="X92" i="2" s="1"/>
  <c r="I88" i="2"/>
  <c r="I84" i="2"/>
  <c r="X84" i="2" s="1"/>
  <c r="I80" i="2"/>
  <c r="X80" i="2" s="1"/>
  <c r="I76" i="2"/>
  <c r="X76" i="2" s="1"/>
  <c r="I72" i="2"/>
  <c r="I68" i="2"/>
  <c r="I64" i="2"/>
  <c r="X64" i="2" s="1"/>
  <c r="I60" i="2"/>
  <c r="X60" i="2" s="1"/>
  <c r="I56" i="2"/>
  <c r="I52" i="2"/>
  <c r="X52" i="2" s="1"/>
  <c r="I48" i="2"/>
  <c r="X48" i="2" s="1"/>
  <c r="I44" i="2"/>
  <c r="X44" i="2" s="1"/>
  <c r="I40" i="2"/>
  <c r="I36" i="2"/>
  <c r="I32" i="2"/>
  <c r="X32" i="2" s="1"/>
  <c r="I28" i="2"/>
  <c r="X28" i="2" s="1"/>
  <c r="I169" i="2"/>
  <c r="I165" i="2"/>
  <c r="X165" i="2" s="1"/>
  <c r="I161" i="2"/>
  <c r="I157" i="2"/>
  <c r="X157" i="2" s="1"/>
  <c r="I153" i="2"/>
  <c r="I149" i="2"/>
  <c r="I145" i="2"/>
  <c r="I141" i="2"/>
  <c r="X141" i="2" s="1"/>
  <c r="I137" i="2"/>
  <c r="I133" i="2"/>
  <c r="I129" i="2"/>
  <c r="I125" i="2"/>
  <c r="X125" i="2" s="1"/>
  <c r="I121" i="2"/>
  <c r="I117" i="2"/>
  <c r="I113" i="2"/>
  <c r="I109" i="2"/>
  <c r="X109" i="2" s="1"/>
  <c r="I105" i="2"/>
  <c r="I101" i="2"/>
  <c r="I97" i="2"/>
  <c r="I93" i="2"/>
  <c r="X93" i="2" s="1"/>
  <c r="I89" i="2"/>
  <c r="I85" i="2"/>
  <c r="I81" i="2"/>
  <c r="I77" i="2"/>
  <c r="X77" i="2" s="1"/>
  <c r="I73" i="2"/>
  <c r="I69" i="2"/>
  <c r="I65" i="2"/>
  <c r="X65" i="2" s="1"/>
  <c r="I61" i="2"/>
  <c r="I57" i="2"/>
  <c r="I53" i="2"/>
  <c r="I49" i="2"/>
  <c r="X49" i="2" s="1"/>
  <c r="I45" i="2"/>
  <c r="I41" i="2"/>
  <c r="I37" i="2"/>
  <c r="I33" i="2"/>
  <c r="X33" i="2" s="1"/>
  <c r="I29" i="2"/>
  <c r="I25" i="2"/>
  <c r="T23" i="2"/>
  <c r="I172" i="2"/>
  <c r="X172" i="2" s="1"/>
  <c r="S23" i="2"/>
  <c r="T13" i="5"/>
  <c r="K13" i="5"/>
  <c r="L23" i="2"/>
  <c r="M23" i="2"/>
  <c r="I24" i="2"/>
  <c r="F23" i="2"/>
  <c r="E23" i="2"/>
  <c r="H23" i="2"/>
  <c r="G23" i="2"/>
  <c r="J13" i="5" l="1"/>
  <c r="V14" i="5"/>
  <c r="J37" i="2"/>
  <c r="Y37" i="2" s="1"/>
  <c r="X37" i="2"/>
  <c r="J53" i="2"/>
  <c r="Y53" i="2" s="1"/>
  <c r="X53" i="2"/>
  <c r="J69" i="2"/>
  <c r="Y69" i="2" s="1"/>
  <c r="X69" i="2"/>
  <c r="J85" i="2"/>
  <c r="Y85" i="2" s="1"/>
  <c r="X85" i="2"/>
  <c r="J101" i="2"/>
  <c r="Y101" i="2" s="1"/>
  <c r="X101" i="2"/>
  <c r="J117" i="2"/>
  <c r="Y117" i="2" s="1"/>
  <c r="X117" i="2"/>
  <c r="J133" i="2"/>
  <c r="Y133" i="2" s="1"/>
  <c r="X133" i="2"/>
  <c r="J149" i="2"/>
  <c r="Y149" i="2" s="1"/>
  <c r="X149" i="2"/>
  <c r="J36" i="2"/>
  <c r="Y36" i="2" s="1"/>
  <c r="X36" i="2"/>
  <c r="J68" i="2"/>
  <c r="Y68" i="2" s="1"/>
  <c r="X68" i="2"/>
  <c r="J100" i="2"/>
  <c r="Y100" i="2" s="1"/>
  <c r="X100" i="2"/>
  <c r="J132" i="2"/>
  <c r="Y132" i="2" s="1"/>
  <c r="X132" i="2"/>
  <c r="J164" i="2"/>
  <c r="Y164" i="2" s="1"/>
  <c r="X164" i="2"/>
  <c r="J51" i="2"/>
  <c r="Y51" i="2" s="1"/>
  <c r="X51" i="2"/>
  <c r="J67" i="2"/>
  <c r="Y67" i="2" s="1"/>
  <c r="X67" i="2"/>
  <c r="J99" i="2"/>
  <c r="Y99" i="2" s="1"/>
  <c r="X99" i="2"/>
  <c r="J115" i="2"/>
  <c r="Y115" i="2" s="1"/>
  <c r="X115" i="2"/>
  <c r="J131" i="2"/>
  <c r="Y131" i="2" s="1"/>
  <c r="X131" i="2"/>
  <c r="J147" i="2"/>
  <c r="Y147" i="2" s="1"/>
  <c r="X147" i="2"/>
  <c r="J30" i="2"/>
  <c r="Y30" i="2" s="1"/>
  <c r="X30" i="2"/>
  <c r="J46" i="2"/>
  <c r="Y46" i="2" s="1"/>
  <c r="X46" i="2"/>
  <c r="J62" i="2"/>
  <c r="Y62" i="2" s="1"/>
  <c r="X62" i="2"/>
  <c r="J78" i="2"/>
  <c r="Y78" i="2" s="1"/>
  <c r="X78" i="2"/>
  <c r="J110" i="2"/>
  <c r="Y110" i="2" s="1"/>
  <c r="X110" i="2"/>
  <c r="J126" i="2"/>
  <c r="Y126" i="2" s="1"/>
  <c r="X126" i="2"/>
  <c r="J142" i="2"/>
  <c r="Y142" i="2" s="1"/>
  <c r="X142" i="2"/>
  <c r="J158" i="2"/>
  <c r="Y158" i="2" s="1"/>
  <c r="X158" i="2"/>
  <c r="J97" i="2"/>
  <c r="Y97" i="2" s="1"/>
  <c r="X97" i="2"/>
  <c r="J129" i="2"/>
  <c r="Y129" i="2" s="1"/>
  <c r="X129" i="2"/>
  <c r="J161" i="2"/>
  <c r="Y161" i="2" s="1"/>
  <c r="X161" i="2"/>
  <c r="J144" i="2"/>
  <c r="Y144" i="2" s="1"/>
  <c r="X144" i="2"/>
  <c r="J31" i="2"/>
  <c r="Y31" i="2" s="1"/>
  <c r="X31" i="2"/>
  <c r="J63" i="2"/>
  <c r="Y63" i="2" s="1"/>
  <c r="X63" i="2"/>
  <c r="J143" i="2"/>
  <c r="Y143" i="2" s="1"/>
  <c r="X143" i="2"/>
  <c r="J26" i="2"/>
  <c r="Y26" i="2" s="1"/>
  <c r="X26" i="2"/>
  <c r="J58" i="2"/>
  <c r="Y58" i="2" s="1"/>
  <c r="X58" i="2"/>
  <c r="J90" i="2"/>
  <c r="Y90" i="2" s="1"/>
  <c r="X90" i="2"/>
  <c r="J106" i="2"/>
  <c r="Y106" i="2" s="1"/>
  <c r="X106" i="2"/>
  <c r="J138" i="2"/>
  <c r="Y138" i="2" s="1"/>
  <c r="X138" i="2"/>
  <c r="J170" i="2"/>
  <c r="Y170" i="2" s="1"/>
  <c r="X170" i="2"/>
  <c r="J24" i="2"/>
  <c r="Y24" i="2" s="1"/>
  <c r="X24" i="2"/>
  <c r="J25" i="2"/>
  <c r="Y25" i="2" s="1"/>
  <c r="X25" i="2"/>
  <c r="J41" i="2"/>
  <c r="Y41" i="2" s="1"/>
  <c r="X41" i="2"/>
  <c r="J57" i="2"/>
  <c r="Y57" i="2" s="1"/>
  <c r="X57" i="2"/>
  <c r="J73" i="2"/>
  <c r="Y73" i="2" s="1"/>
  <c r="X73" i="2"/>
  <c r="J89" i="2"/>
  <c r="Y89" i="2" s="1"/>
  <c r="X89" i="2"/>
  <c r="J105" i="2"/>
  <c r="Y105" i="2" s="1"/>
  <c r="X105" i="2"/>
  <c r="J121" i="2"/>
  <c r="Y121" i="2" s="1"/>
  <c r="X121" i="2"/>
  <c r="J137" i="2"/>
  <c r="Y137" i="2" s="1"/>
  <c r="X137" i="2"/>
  <c r="J153" i="2"/>
  <c r="Y153" i="2" s="1"/>
  <c r="X153" i="2"/>
  <c r="J169" i="2"/>
  <c r="Y169" i="2" s="1"/>
  <c r="X169" i="2"/>
  <c r="J40" i="2"/>
  <c r="Y40" i="2" s="1"/>
  <c r="X40" i="2"/>
  <c r="J56" i="2"/>
  <c r="Y56" i="2" s="1"/>
  <c r="X56" i="2"/>
  <c r="J72" i="2"/>
  <c r="Y72" i="2" s="1"/>
  <c r="X72" i="2"/>
  <c r="J88" i="2"/>
  <c r="Y88" i="2" s="1"/>
  <c r="X88" i="2"/>
  <c r="J136" i="2"/>
  <c r="Y136" i="2" s="1"/>
  <c r="X136" i="2"/>
  <c r="J152" i="2"/>
  <c r="Y152" i="2" s="1"/>
  <c r="X152" i="2"/>
  <c r="J168" i="2"/>
  <c r="Y168" i="2" s="1"/>
  <c r="X168" i="2"/>
  <c r="J39" i="2"/>
  <c r="Y39" i="2" s="1"/>
  <c r="X39" i="2"/>
  <c r="J71" i="2"/>
  <c r="Y71" i="2" s="1"/>
  <c r="X71" i="2"/>
  <c r="J103" i="2"/>
  <c r="Y103" i="2" s="1"/>
  <c r="X103" i="2"/>
  <c r="J135" i="2"/>
  <c r="Y135" i="2" s="1"/>
  <c r="X135" i="2"/>
  <c r="J167" i="2"/>
  <c r="Y167" i="2" s="1"/>
  <c r="X167" i="2"/>
  <c r="J82" i="2"/>
  <c r="Y82" i="2" s="1"/>
  <c r="X82" i="2"/>
  <c r="J130" i="2"/>
  <c r="Y130" i="2" s="1"/>
  <c r="X130" i="2"/>
  <c r="J146" i="2"/>
  <c r="Y146" i="2" s="1"/>
  <c r="X146" i="2"/>
  <c r="J162" i="2"/>
  <c r="Y162" i="2" s="1"/>
  <c r="X162" i="2"/>
  <c r="J81" i="2"/>
  <c r="Y81" i="2" s="1"/>
  <c r="X81" i="2"/>
  <c r="J113" i="2"/>
  <c r="Y113" i="2" s="1"/>
  <c r="X113" i="2"/>
  <c r="J145" i="2"/>
  <c r="Y145" i="2" s="1"/>
  <c r="X145" i="2"/>
  <c r="J128" i="2"/>
  <c r="Y128" i="2" s="1"/>
  <c r="X128" i="2"/>
  <c r="J160" i="2"/>
  <c r="Y160" i="2" s="1"/>
  <c r="X160" i="2"/>
  <c r="J47" i="2"/>
  <c r="Y47" i="2" s="1"/>
  <c r="X47" i="2"/>
  <c r="J79" i="2"/>
  <c r="Y79" i="2" s="1"/>
  <c r="X79" i="2"/>
  <c r="J95" i="2"/>
  <c r="Y95" i="2" s="1"/>
  <c r="X95" i="2"/>
  <c r="J127" i="2"/>
  <c r="Y127" i="2" s="1"/>
  <c r="X127" i="2"/>
  <c r="J159" i="2"/>
  <c r="Y159" i="2" s="1"/>
  <c r="X159" i="2"/>
  <c r="J42" i="2"/>
  <c r="Y42" i="2" s="1"/>
  <c r="X42" i="2"/>
  <c r="J74" i="2"/>
  <c r="Y74" i="2" s="1"/>
  <c r="X74" i="2"/>
  <c r="J154" i="2"/>
  <c r="Y154" i="2" s="1"/>
  <c r="X154" i="2"/>
  <c r="J29" i="2"/>
  <c r="Y29" i="2" s="1"/>
  <c r="X29" i="2"/>
  <c r="J45" i="2"/>
  <c r="Y45" i="2" s="1"/>
  <c r="X45" i="2"/>
  <c r="J61" i="2"/>
  <c r="Y61" i="2" s="1"/>
  <c r="X61" i="2"/>
  <c r="J27" i="2"/>
  <c r="Y27" i="2" s="1"/>
  <c r="X27" i="2"/>
  <c r="J43" i="2"/>
  <c r="Y43" i="2" s="1"/>
  <c r="X43" i="2"/>
  <c r="J107" i="2"/>
  <c r="Y107" i="2" s="1"/>
  <c r="X107" i="2"/>
  <c r="J139" i="2"/>
  <c r="Y139" i="2" s="1"/>
  <c r="X139" i="2"/>
  <c r="J171" i="2"/>
  <c r="Y171" i="2" s="1"/>
  <c r="X171" i="2"/>
  <c r="J38" i="2"/>
  <c r="Y38" i="2" s="1"/>
  <c r="X38" i="2"/>
  <c r="J54" i="2"/>
  <c r="Y54" i="2" s="1"/>
  <c r="X54" i="2"/>
  <c r="J70" i="2"/>
  <c r="Y70" i="2" s="1"/>
  <c r="X70" i="2"/>
  <c r="J86" i="2"/>
  <c r="Y86" i="2" s="1"/>
  <c r="X86" i="2"/>
  <c r="J102" i="2"/>
  <c r="Y102" i="2" s="1"/>
  <c r="X102" i="2"/>
  <c r="J118" i="2"/>
  <c r="Y118" i="2" s="1"/>
  <c r="X118" i="2"/>
  <c r="J134" i="2"/>
  <c r="Y134" i="2" s="1"/>
  <c r="X134" i="2"/>
  <c r="J150" i="2"/>
  <c r="Y150" i="2" s="1"/>
  <c r="X150" i="2"/>
  <c r="J166" i="2"/>
  <c r="Y166" i="2" s="1"/>
  <c r="X166" i="2"/>
  <c r="J173" i="2"/>
  <c r="Y173" i="2" s="1"/>
  <c r="X173" i="2"/>
  <c r="U13" i="5"/>
  <c r="V29" i="5"/>
  <c r="V41" i="5"/>
  <c r="V125" i="5"/>
  <c r="V158" i="5"/>
  <c r="V126" i="5"/>
  <c r="V161" i="5"/>
  <c r="V145" i="5"/>
  <c r="V137" i="5"/>
  <c r="V129" i="5"/>
  <c r="V121" i="5"/>
  <c r="V113" i="5"/>
  <c r="V97" i="5"/>
  <c r="V89" i="5"/>
  <c r="V81" i="5"/>
  <c r="V73" i="5"/>
  <c r="V65" i="5"/>
  <c r="V57" i="5"/>
  <c r="V49" i="5"/>
  <c r="V33" i="5"/>
  <c r="V163" i="5"/>
  <c r="V159" i="5"/>
  <c r="V155" i="5"/>
  <c r="V147" i="5"/>
  <c r="V143" i="5"/>
  <c r="V139" i="5"/>
  <c r="V131" i="5"/>
  <c r="V127" i="5"/>
  <c r="V123" i="5"/>
  <c r="V115" i="5"/>
  <c r="V111" i="5"/>
  <c r="V107" i="5"/>
  <c r="V99" i="5"/>
  <c r="V95" i="5"/>
  <c r="V91" i="5"/>
  <c r="V83" i="5"/>
  <c r="V75" i="5"/>
  <c r="V67" i="5"/>
  <c r="V63" i="5"/>
  <c r="V59" i="5"/>
  <c r="V55" i="5"/>
  <c r="V51" i="5"/>
  <c r="V47" i="5"/>
  <c r="V43" i="5"/>
  <c r="V35" i="5"/>
  <c r="V27" i="5"/>
  <c r="V23" i="5"/>
  <c r="V19" i="5"/>
  <c r="V15" i="5"/>
  <c r="I23" i="2"/>
  <c r="Q23" i="2" s="1"/>
  <c r="J172" i="2"/>
  <c r="Y172" i="2" s="1"/>
  <c r="Q172" i="2"/>
  <c r="J33" i="2"/>
  <c r="Y33" i="2" s="1"/>
  <c r="Q33" i="2"/>
  <c r="J49" i="2"/>
  <c r="Y49" i="2" s="1"/>
  <c r="Q49" i="2"/>
  <c r="J65" i="2"/>
  <c r="Y65" i="2" s="1"/>
  <c r="Q65" i="2"/>
  <c r="J32" i="2"/>
  <c r="Y32" i="2" s="1"/>
  <c r="Q32" i="2"/>
  <c r="J48" i="2"/>
  <c r="Y48" i="2" s="1"/>
  <c r="Q48" i="2"/>
  <c r="J64" i="2"/>
  <c r="Y64" i="2" s="1"/>
  <c r="Q64" i="2"/>
  <c r="J80" i="2"/>
  <c r="Y80" i="2" s="1"/>
  <c r="Q80" i="2"/>
  <c r="J96" i="2"/>
  <c r="Y96" i="2" s="1"/>
  <c r="Q96" i="2"/>
  <c r="J112" i="2"/>
  <c r="Y112" i="2" s="1"/>
  <c r="Q112" i="2"/>
  <c r="Q59" i="2"/>
  <c r="J59" i="2"/>
  <c r="Y59" i="2" s="1"/>
  <c r="J75" i="2"/>
  <c r="Y75" i="2" s="1"/>
  <c r="Q75" i="2"/>
  <c r="Q91" i="2"/>
  <c r="J91" i="2"/>
  <c r="Y91" i="2" s="1"/>
  <c r="J123" i="2"/>
  <c r="Y123" i="2" s="1"/>
  <c r="Q123" i="2"/>
  <c r="Q155" i="2"/>
  <c r="J155" i="2"/>
  <c r="Y155" i="2" s="1"/>
  <c r="Q24" i="2"/>
  <c r="J104" i="2"/>
  <c r="Y104" i="2" s="1"/>
  <c r="J120" i="2"/>
  <c r="Y120" i="2" s="1"/>
  <c r="J83" i="2"/>
  <c r="Y83" i="2" s="1"/>
  <c r="J163" i="2"/>
  <c r="Y163" i="2" s="1"/>
  <c r="J94" i="2"/>
  <c r="Y94" i="2" s="1"/>
  <c r="Q94" i="2"/>
  <c r="J77" i="2"/>
  <c r="Y77" i="2" s="1"/>
  <c r="Q77" i="2"/>
  <c r="J93" i="2"/>
  <c r="Y93" i="2" s="1"/>
  <c r="Q93" i="2"/>
  <c r="Q109" i="2"/>
  <c r="J109" i="2"/>
  <c r="Y109" i="2" s="1"/>
  <c r="J125" i="2"/>
  <c r="Y125" i="2" s="1"/>
  <c r="Q125" i="2"/>
  <c r="J141" i="2"/>
  <c r="Y141" i="2" s="1"/>
  <c r="Q141" i="2"/>
  <c r="J157" i="2"/>
  <c r="Y157" i="2" s="1"/>
  <c r="Q157" i="2"/>
  <c r="J28" i="2"/>
  <c r="Y28" i="2" s="1"/>
  <c r="Q28" i="2"/>
  <c r="J44" i="2"/>
  <c r="Y44" i="2" s="1"/>
  <c r="Q44" i="2"/>
  <c r="J60" i="2"/>
  <c r="Y60" i="2" s="1"/>
  <c r="Q60" i="2"/>
  <c r="J76" i="2"/>
  <c r="Y76" i="2" s="1"/>
  <c r="Q76" i="2"/>
  <c r="J92" i="2"/>
  <c r="Y92" i="2" s="1"/>
  <c r="Q92" i="2"/>
  <c r="J108" i="2"/>
  <c r="Y108" i="2" s="1"/>
  <c r="Q108" i="2"/>
  <c r="J124" i="2"/>
  <c r="Y124" i="2" s="1"/>
  <c r="Q124" i="2"/>
  <c r="J140" i="2"/>
  <c r="Y140" i="2" s="1"/>
  <c r="Q140" i="2"/>
  <c r="Q156" i="2"/>
  <c r="J156" i="2"/>
  <c r="Y156" i="2" s="1"/>
  <c r="J55" i="2"/>
  <c r="Y55" i="2" s="1"/>
  <c r="Q55" i="2"/>
  <c r="Q87" i="2"/>
  <c r="J87" i="2"/>
  <c r="Y87" i="2" s="1"/>
  <c r="J119" i="2"/>
  <c r="Y119" i="2" s="1"/>
  <c r="Q119" i="2"/>
  <c r="J151" i="2"/>
  <c r="Y151" i="2" s="1"/>
  <c r="Q151" i="2"/>
  <c r="Q34" i="2"/>
  <c r="J34" i="2"/>
  <c r="Y34" i="2" s="1"/>
  <c r="J50" i="2"/>
  <c r="Y50" i="2" s="1"/>
  <c r="Q50" i="2"/>
  <c r="J66" i="2"/>
  <c r="Y66" i="2" s="1"/>
  <c r="Q66" i="2"/>
  <c r="Q98" i="2"/>
  <c r="J98" i="2"/>
  <c r="Y98" i="2" s="1"/>
  <c r="Q114" i="2"/>
  <c r="J114" i="2"/>
  <c r="Y114" i="2" s="1"/>
  <c r="R57" i="2"/>
  <c r="P98" i="2"/>
  <c r="P33" i="2"/>
  <c r="P65" i="2"/>
  <c r="P94" i="2"/>
  <c r="P34" i="2"/>
  <c r="P49" i="2"/>
  <c r="V104" i="5"/>
  <c r="P83" i="2"/>
  <c r="P36" i="2"/>
  <c r="R36" i="2" s="1"/>
  <c r="P100" i="2"/>
  <c r="P159" i="2"/>
  <c r="P147" i="2"/>
  <c r="P52" i="2"/>
  <c r="P84" i="2"/>
  <c r="P116" i="2"/>
  <c r="P148" i="2"/>
  <c r="P115" i="2"/>
  <c r="R115" i="2" s="1"/>
  <c r="P155" i="2"/>
  <c r="P168" i="2"/>
  <c r="R168" i="2" s="1"/>
  <c r="P43" i="2"/>
  <c r="P68" i="2"/>
  <c r="R68" i="2" s="1"/>
  <c r="P132" i="2"/>
  <c r="P152" i="2"/>
  <c r="P164" i="2"/>
  <c r="P35" i="2"/>
  <c r="P75" i="2"/>
  <c r="R71" i="2"/>
  <c r="P66" i="2"/>
  <c r="R113" i="2"/>
  <c r="P151" i="2"/>
  <c r="J165" i="2"/>
  <c r="J52" i="2"/>
  <c r="Y52" i="2" s="1"/>
  <c r="J122" i="2"/>
  <c r="Y122" i="2" s="1"/>
  <c r="R30" i="2"/>
  <c r="J111" i="2"/>
  <c r="Y111" i="2" s="1"/>
  <c r="R162" i="2"/>
  <c r="R126" i="2"/>
  <c r="P123" i="2"/>
  <c r="J84" i="2"/>
  <c r="Y84" i="2" s="1"/>
  <c r="J116" i="2"/>
  <c r="Y116" i="2" s="1"/>
  <c r="J148" i="2"/>
  <c r="Y148" i="2" s="1"/>
  <c r="Q89" i="2"/>
  <c r="P89" i="2"/>
  <c r="Q105" i="2"/>
  <c r="P105" i="2"/>
  <c r="Q121" i="2"/>
  <c r="P121" i="2"/>
  <c r="Q137" i="2"/>
  <c r="P137" i="2"/>
  <c r="Q153" i="2"/>
  <c r="P153" i="2"/>
  <c r="Q169" i="2"/>
  <c r="P169" i="2"/>
  <c r="Q29" i="2"/>
  <c r="P29" i="2"/>
  <c r="Q45" i="2"/>
  <c r="P45" i="2"/>
  <c r="Q61" i="2"/>
  <c r="P61" i="2"/>
  <c r="Q31" i="2"/>
  <c r="Q47" i="2"/>
  <c r="P47" i="2"/>
  <c r="Q111" i="2"/>
  <c r="Q143" i="2"/>
  <c r="Q110" i="2"/>
  <c r="P110" i="2"/>
  <c r="R110" i="2" s="1"/>
  <c r="Q134" i="2"/>
  <c r="P134" i="2"/>
  <c r="Q170" i="2"/>
  <c r="P170" i="2"/>
  <c r="R170" i="2" s="1"/>
  <c r="Q42" i="2"/>
  <c r="P42" i="2"/>
  <c r="R42" i="2" s="1"/>
  <c r="Q86" i="2"/>
  <c r="P86" i="2"/>
  <c r="R86" i="2" s="1"/>
  <c r="Q146" i="2"/>
  <c r="P146" i="2"/>
  <c r="R146" i="2" s="1"/>
  <c r="R129" i="2"/>
  <c r="Q67" i="2"/>
  <c r="Q131" i="2"/>
  <c r="Q35" i="2"/>
  <c r="Q142" i="2"/>
  <c r="Q62" i="2"/>
  <c r="Q154" i="2"/>
  <c r="Q152" i="2"/>
  <c r="Q136" i="2"/>
  <c r="R85" i="2"/>
  <c r="R149" i="2"/>
  <c r="P60" i="2"/>
  <c r="P76" i="2"/>
  <c r="P55" i="2"/>
  <c r="Q81" i="2"/>
  <c r="Q97" i="2"/>
  <c r="Q113" i="2"/>
  <c r="Q129" i="2"/>
  <c r="Q145" i="2"/>
  <c r="Q161" i="2"/>
  <c r="Q173" i="2"/>
  <c r="Q37" i="2"/>
  <c r="Q53" i="2"/>
  <c r="Q69" i="2"/>
  <c r="Q36" i="2"/>
  <c r="Q52" i="2"/>
  <c r="Q68" i="2"/>
  <c r="Q84" i="2"/>
  <c r="Q100" i="2"/>
  <c r="Q116" i="2"/>
  <c r="Q79" i="2"/>
  <c r="Q107" i="2"/>
  <c r="Q139" i="2"/>
  <c r="Q167" i="2"/>
  <c r="Q39" i="2"/>
  <c r="Q63" i="2"/>
  <c r="Q95" i="2"/>
  <c r="Q127" i="2"/>
  <c r="Q163" i="2"/>
  <c r="Q54" i="2"/>
  <c r="Q82" i="2"/>
  <c r="Q102" i="2"/>
  <c r="Q118" i="2"/>
  <c r="Q150" i="2"/>
  <c r="Q30" i="2"/>
  <c r="Q70" i="2"/>
  <c r="Q130" i="2"/>
  <c r="Q162" i="2"/>
  <c r="Q164" i="2"/>
  <c r="Q148" i="2"/>
  <c r="Q132" i="2"/>
  <c r="Q46" i="2"/>
  <c r="P50" i="2"/>
  <c r="P82" i="2"/>
  <c r="P114" i="2"/>
  <c r="P59" i="2"/>
  <c r="P91" i="2"/>
  <c r="P46" i="2"/>
  <c r="P142" i="2"/>
  <c r="R142" i="2" s="1"/>
  <c r="P24" i="2"/>
  <c r="P143" i="2"/>
  <c r="R143" i="2" s="1"/>
  <c r="P135" i="2"/>
  <c r="P95" i="2"/>
  <c r="P87" i="2"/>
  <c r="P107" i="2"/>
  <c r="R107" i="2" s="1"/>
  <c r="P139" i="2"/>
  <c r="P171" i="2"/>
  <c r="R171" i="2" s="1"/>
  <c r="P160" i="2"/>
  <c r="P172" i="2"/>
  <c r="R172" i="2" s="1"/>
  <c r="Q99" i="2"/>
  <c r="Q159" i="2"/>
  <c r="Q74" i="2"/>
  <c r="Q26" i="2"/>
  <c r="Q122" i="2"/>
  <c r="Q168" i="2"/>
  <c r="Q120" i="2"/>
  <c r="P74" i="2"/>
  <c r="R74" i="2" s="1"/>
  <c r="R69" i="2"/>
  <c r="J35" i="2"/>
  <c r="Y35" i="2" s="1"/>
  <c r="P111" i="2"/>
  <c r="P28" i="2"/>
  <c r="P44" i="2"/>
  <c r="P92" i="2"/>
  <c r="P108" i="2"/>
  <c r="P124" i="2"/>
  <c r="P140" i="2"/>
  <c r="R63" i="2"/>
  <c r="Q85" i="2"/>
  <c r="Q101" i="2"/>
  <c r="Q117" i="2"/>
  <c r="Q133" i="2"/>
  <c r="Q149" i="2"/>
  <c r="Q165" i="2"/>
  <c r="Q25" i="2"/>
  <c r="Q41" i="2"/>
  <c r="Q57" i="2"/>
  <c r="Q73" i="2"/>
  <c r="Q40" i="2"/>
  <c r="Q56" i="2"/>
  <c r="Q72" i="2"/>
  <c r="Q88" i="2"/>
  <c r="Q104" i="2"/>
  <c r="Q51" i="2"/>
  <c r="Q83" i="2"/>
  <c r="Q115" i="2"/>
  <c r="Q147" i="2"/>
  <c r="Q27" i="2"/>
  <c r="Q43" i="2"/>
  <c r="Q71" i="2"/>
  <c r="Q103" i="2"/>
  <c r="Q135" i="2"/>
  <c r="Q171" i="2"/>
  <c r="Q58" i="2"/>
  <c r="Q90" i="2"/>
  <c r="Q106" i="2"/>
  <c r="Q126" i="2"/>
  <c r="Q158" i="2"/>
  <c r="Q38" i="2"/>
  <c r="Q78" i="2"/>
  <c r="Q138" i="2"/>
  <c r="Q166" i="2"/>
  <c r="Q160" i="2"/>
  <c r="Q144" i="2"/>
  <c r="Q128" i="2"/>
  <c r="K23" i="2"/>
  <c r="P26" i="2"/>
  <c r="P58" i="2"/>
  <c r="R58" i="2" s="1"/>
  <c r="P90" i="2"/>
  <c r="P122" i="2"/>
  <c r="P154" i="2"/>
  <c r="P77" i="2"/>
  <c r="P93" i="2"/>
  <c r="P109" i="2"/>
  <c r="P125" i="2"/>
  <c r="P141" i="2"/>
  <c r="P157" i="2"/>
  <c r="P27" i="2"/>
  <c r="R27" i="2" s="1"/>
  <c r="P67" i="2"/>
  <c r="P99" i="2"/>
  <c r="R99" i="2" s="1"/>
  <c r="P54" i="2"/>
  <c r="P118" i="2"/>
  <c r="R118" i="2" s="1"/>
  <c r="P150" i="2"/>
  <c r="P173" i="2"/>
  <c r="R173" i="2" s="1"/>
  <c r="P32" i="2"/>
  <c r="P40" i="2"/>
  <c r="R40" i="2" s="1"/>
  <c r="P48" i="2"/>
  <c r="P56" i="2"/>
  <c r="R56" i="2" s="1"/>
  <c r="P64" i="2"/>
  <c r="P72" i="2"/>
  <c r="R72" i="2" s="1"/>
  <c r="P80" i="2"/>
  <c r="P88" i="2"/>
  <c r="R88" i="2" s="1"/>
  <c r="P96" i="2"/>
  <c r="P104" i="2"/>
  <c r="P112" i="2"/>
  <c r="P120" i="2"/>
  <c r="P128" i="2"/>
  <c r="P136" i="2"/>
  <c r="R136" i="2" s="1"/>
  <c r="P144" i="2"/>
  <c r="P156" i="2"/>
  <c r="P39" i="2"/>
  <c r="P167" i="2"/>
  <c r="P127" i="2"/>
  <c r="P119" i="2"/>
  <c r="P131" i="2"/>
  <c r="R131" i="2" s="1"/>
  <c r="P163" i="2"/>
  <c r="V31" i="5"/>
  <c r="V79" i="5"/>
  <c r="V87" i="5"/>
  <c r="V92" i="5"/>
  <c r="V119" i="5"/>
  <c r="V39" i="5"/>
  <c r="V71" i="5"/>
  <c r="V103" i="5"/>
  <c r="V135" i="5"/>
  <c r="V151" i="5"/>
  <c r="V141" i="5"/>
  <c r="V133" i="5"/>
  <c r="V117" i="5"/>
  <c r="V109" i="5"/>
  <c r="V93" i="5"/>
  <c r="V77" i="5"/>
  <c r="V69" i="5"/>
  <c r="V61" i="5"/>
  <c r="V53" i="5"/>
  <c r="V45" i="5"/>
  <c r="V37" i="5"/>
  <c r="V21" i="5"/>
  <c r="H13" i="5"/>
  <c r="V157" i="5"/>
  <c r="V16" i="5"/>
  <c r="V20" i="5"/>
  <c r="V22" i="5"/>
  <c r="V24" i="5"/>
  <c r="V26" i="5"/>
  <c r="V28" i="5"/>
  <c r="V30" i="5"/>
  <c r="V32" i="5"/>
  <c r="V34" i="5"/>
  <c r="V36" i="5"/>
  <c r="V38" i="5"/>
  <c r="V40" i="5"/>
  <c r="V42" i="5"/>
  <c r="V44" i="5"/>
  <c r="V46" i="5"/>
  <c r="V48" i="5"/>
  <c r="V50" i="5"/>
  <c r="V52" i="5"/>
  <c r="V54" i="5"/>
  <c r="V56" i="5"/>
  <c r="V58" i="5"/>
  <c r="V60" i="5"/>
  <c r="V62" i="5"/>
  <c r="V64" i="5"/>
  <c r="V68" i="5"/>
  <c r="V70" i="5"/>
  <c r="V72" i="5"/>
  <c r="V74" i="5"/>
  <c r="V80" i="5"/>
  <c r="V82" i="5"/>
  <c r="V84" i="5"/>
  <c r="V86" i="5"/>
  <c r="V88" i="5"/>
  <c r="V90" i="5"/>
  <c r="V96" i="5"/>
  <c r="V98" i="5"/>
  <c r="V100" i="5"/>
  <c r="V102" i="5"/>
  <c r="V106" i="5"/>
  <c r="V108" i="5"/>
  <c r="V110" i="5"/>
  <c r="V112" i="5"/>
  <c r="V114" i="5"/>
  <c r="V116" i="5"/>
  <c r="V118" i="5"/>
  <c r="V120" i="5"/>
  <c r="V122" i="5"/>
  <c r="V124" i="5"/>
  <c r="V128" i="5"/>
  <c r="V130" i="5"/>
  <c r="V132" i="5"/>
  <c r="V134" i="5"/>
  <c r="V136" i="5"/>
  <c r="V138" i="5"/>
  <c r="V140" i="5"/>
  <c r="V142" i="5"/>
  <c r="V144" i="5"/>
  <c r="V146" i="5"/>
  <c r="V148" i="5"/>
  <c r="V150" i="5"/>
  <c r="V152" i="5"/>
  <c r="V154" i="5"/>
  <c r="V156" i="5"/>
  <c r="V160" i="5"/>
  <c r="V162" i="5"/>
  <c r="V85" i="5"/>
  <c r="V101" i="5"/>
  <c r="V17" i="5"/>
  <c r="V25" i="5"/>
  <c r="V105" i="5"/>
  <c r="Q13" i="5"/>
  <c r="V78" i="5"/>
  <c r="V94" i="5"/>
  <c r="V76" i="5"/>
  <c r="V149" i="5"/>
  <c r="V23" i="2"/>
  <c r="V18" i="5"/>
  <c r="V66" i="5"/>
  <c r="V153" i="5"/>
  <c r="R67" i="2" l="1"/>
  <c r="R133" i="2"/>
  <c r="R37" i="2"/>
  <c r="R73" i="2"/>
  <c r="R66" i="2"/>
  <c r="R76" i="2"/>
  <c r="R167" i="2"/>
  <c r="R101" i="2"/>
  <c r="R95" i="2"/>
  <c r="R102" i="2"/>
  <c r="R158" i="2"/>
  <c r="R47" i="2"/>
  <c r="R123" i="2"/>
  <c r="R152" i="2"/>
  <c r="R159" i="2"/>
  <c r="R39" i="2"/>
  <c r="R128" i="2"/>
  <c r="R54" i="2"/>
  <c r="R90" i="2"/>
  <c r="R160" i="2"/>
  <c r="R103" i="2"/>
  <c r="R38" i="2"/>
  <c r="R53" i="2"/>
  <c r="R161" i="2"/>
  <c r="R61" i="2"/>
  <c r="R29" i="2"/>
  <c r="R153" i="2"/>
  <c r="R121" i="2"/>
  <c r="R89" i="2"/>
  <c r="R62" i="2"/>
  <c r="R41" i="2"/>
  <c r="R145" i="2"/>
  <c r="R130" i="2"/>
  <c r="R164" i="2"/>
  <c r="R43" i="2"/>
  <c r="R147" i="2"/>
  <c r="R25" i="2"/>
  <c r="R127" i="2"/>
  <c r="R144" i="2"/>
  <c r="R150" i="2"/>
  <c r="R154" i="2"/>
  <c r="R26" i="2"/>
  <c r="R70" i="2"/>
  <c r="R138" i="2"/>
  <c r="R139" i="2"/>
  <c r="R135" i="2"/>
  <c r="R46" i="2"/>
  <c r="R82" i="2"/>
  <c r="R51" i="2"/>
  <c r="R117" i="2"/>
  <c r="R106" i="2"/>
  <c r="R97" i="2"/>
  <c r="R45" i="2"/>
  <c r="R169" i="2"/>
  <c r="R137" i="2"/>
  <c r="R105" i="2"/>
  <c r="R79" i="2"/>
  <c r="R78" i="2"/>
  <c r="R31" i="2"/>
  <c r="R81" i="2"/>
  <c r="R132" i="2"/>
  <c r="R100" i="2"/>
  <c r="R166" i="2"/>
  <c r="R134" i="2"/>
  <c r="W23" i="2"/>
  <c r="X23" i="2"/>
  <c r="R33" i="2"/>
  <c r="R75" i="2"/>
  <c r="R141" i="2"/>
  <c r="R77" i="2"/>
  <c r="R92" i="2"/>
  <c r="R165" i="2"/>
  <c r="Y165" i="2"/>
  <c r="R98" i="2"/>
  <c r="R65" i="2"/>
  <c r="J23" i="2"/>
  <c r="R112" i="2"/>
  <c r="R80" i="2"/>
  <c r="R48" i="2"/>
  <c r="R125" i="2"/>
  <c r="R140" i="2"/>
  <c r="R44" i="2"/>
  <c r="R124" i="2"/>
  <c r="R50" i="2"/>
  <c r="R151" i="2"/>
  <c r="R49" i="2"/>
  <c r="R28" i="2"/>
  <c r="R96" i="2"/>
  <c r="R64" i="2"/>
  <c r="R32" i="2"/>
  <c r="R60" i="2"/>
  <c r="R122" i="2"/>
  <c r="R157" i="2"/>
  <c r="R93" i="2"/>
  <c r="R108" i="2"/>
  <c r="R24" i="2"/>
  <c r="R34" i="2"/>
  <c r="R104" i="2"/>
  <c r="R119" i="2"/>
  <c r="R114" i="2"/>
  <c r="R55" i="2"/>
  <c r="R83" i="2"/>
  <c r="R94" i="2"/>
  <c r="R156" i="2"/>
  <c r="R120" i="2"/>
  <c r="R163" i="2"/>
  <c r="R109" i="2"/>
  <c r="R91" i="2"/>
  <c r="R87" i="2"/>
  <c r="R59" i="2"/>
  <c r="R155" i="2"/>
  <c r="R148" i="2"/>
  <c r="R84" i="2"/>
  <c r="R35" i="2"/>
  <c r="R52" i="2"/>
  <c r="R116" i="2"/>
  <c r="P23" i="2"/>
  <c r="R111" i="2"/>
  <c r="V13" i="5"/>
  <c r="Y23" i="2" l="1"/>
  <c r="R2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CentralSchoolServicesBlock" description="Connection to the 'CentralSchoolServicesBlock' query in the workbook." type="5" refreshedVersion="6" background="1" saveData="1">
    <dbPr connection="Provider=Microsoft.Mashup.OleDb.1;Data Source=$Workbook$;Location=CentralSchoolServicesBlock;Extended Properties=&quot;&quot;" command="SELECT * FROM [CentralSchoolServicesBlock]"/>
  </connection>
</connections>
</file>

<file path=xl/sharedStrings.xml><?xml version="1.0" encoding="utf-8"?>
<sst xmlns="http://schemas.openxmlformats.org/spreadsheetml/2006/main" count="1441" uniqueCount="356">
  <si>
    <t>For further information:</t>
  </si>
  <si>
    <t>KEY:</t>
  </si>
  <si>
    <t>Explanation</t>
  </si>
  <si>
    <t>* Denotes figures which will be updated</t>
  </si>
  <si>
    <t>(schools block, high needs block and central school services block)</t>
  </si>
  <si>
    <t xml:space="preserve">The following sheets provide a summary of each block individually. </t>
  </si>
  <si>
    <t>This is the total of the provisional NFF allocations for the schools, high needs and central school services blocks.</t>
  </si>
  <si>
    <t xml:space="preserve">
Region
(alphabetical order)</t>
  </si>
  <si>
    <t xml:space="preserve">
LA number</t>
  </si>
  <si>
    <t xml:space="preserve">
LA name 
(alphabetical order within region)</t>
  </si>
  <si>
    <t>Actual ACA-weighted basic entitlement factor unit rate</t>
  </si>
  <si>
    <t>Actual import/export adjustment unit rate</t>
  </si>
  <si>
    <t>Actual funding for historic commitments</t>
  </si>
  <si>
    <t>[a]</t>
  </si>
  <si>
    <t>[b]</t>
  </si>
  <si>
    <t>[e]</t>
  </si>
  <si>
    <t>[f]</t>
  </si>
  <si>
    <t>[g]</t>
  </si>
  <si>
    <t>[h]</t>
  </si>
  <si>
    <t>[j]</t>
  </si>
  <si>
    <t>[p]</t>
  </si>
  <si>
    <t>[q]</t>
  </si>
  <si>
    <t>England total</t>
  </si>
  <si>
    <t xml:space="preserve">EAST MIDLANDS </t>
  </si>
  <si>
    <t>Derby</t>
  </si>
  <si>
    <t>Derbyshire</t>
  </si>
  <si>
    <t>Leicester</t>
  </si>
  <si>
    <t>Leicestershire</t>
  </si>
  <si>
    <t>Lincolnshire</t>
  </si>
  <si>
    <t>Northamptonshire</t>
  </si>
  <si>
    <t>Nottingham</t>
  </si>
  <si>
    <t>Nottinghamshire</t>
  </si>
  <si>
    <t>Rutland</t>
  </si>
  <si>
    <t xml:space="preserve">EAST OF ENGLAND </t>
  </si>
  <si>
    <t>Bedford Borough</t>
  </si>
  <si>
    <t>Cambridgeshire</t>
  </si>
  <si>
    <t>Central Bedfordshire</t>
  </si>
  <si>
    <t>Essex</t>
  </si>
  <si>
    <t>Hertfordshire</t>
  </si>
  <si>
    <t>Luton</t>
  </si>
  <si>
    <t>Norfolk</t>
  </si>
  <si>
    <t>Peterborough</t>
  </si>
  <si>
    <t>Southend-on-Sea</t>
  </si>
  <si>
    <t>Suffolk</t>
  </si>
  <si>
    <t>Thurrock</t>
  </si>
  <si>
    <t xml:space="preserve">INNER LONDON </t>
  </si>
  <si>
    <t>Camden</t>
  </si>
  <si>
    <t>Hackney</t>
  </si>
  <si>
    <t>Hammersmith and Fulham</t>
  </si>
  <si>
    <t>Haringey</t>
  </si>
  <si>
    <t>Islington</t>
  </si>
  <si>
    <t>Kensington and Chelsea</t>
  </si>
  <si>
    <t>Lambeth</t>
  </si>
  <si>
    <t>Lewisham</t>
  </si>
  <si>
    <t>Newham</t>
  </si>
  <si>
    <t>Southwark</t>
  </si>
  <si>
    <t>Tower Hamlets</t>
  </si>
  <si>
    <t>Wandsworth</t>
  </si>
  <si>
    <t>Westminster</t>
  </si>
  <si>
    <t xml:space="preserve">NORTH EAST </t>
  </si>
  <si>
    <t>Darlington</t>
  </si>
  <si>
    <t>Durham</t>
  </si>
  <si>
    <t>Gateshead</t>
  </si>
  <si>
    <t>Hartlepool</t>
  </si>
  <si>
    <t>Middlesbrough</t>
  </si>
  <si>
    <t>Newcastle upon Tyne</t>
  </si>
  <si>
    <t>North Tyneside</t>
  </si>
  <si>
    <t>Northumberland</t>
  </si>
  <si>
    <t>Redcar and Cleveland</t>
  </si>
  <si>
    <t>South Tyneside</t>
  </si>
  <si>
    <t>Stockton-on-Tees</t>
  </si>
  <si>
    <t>Sunderland</t>
  </si>
  <si>
    <t xml:space="preserve">NORTH WEST </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</si>
  <si>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</si>
  <si>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</si>
  <si>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</si>
  <si>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</si>
  <si>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</si>
  <si>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</si>
  <si>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</si>
  <si>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</si>
  <si>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</si>
  <si>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</si>
  <si>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</si>
  <si>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</si>
  <si>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</si>
  <si>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</si>
  <si>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</si>
  <si>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</si>
  <si>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</si>
  <si>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</si>
  <si>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</si>
  <si>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</si>
  <si>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</si>
  <si>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</si>
  <si>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</si>
  <si>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 xml:space="preserve">OUTER LONDON </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</si>
  <si>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</si>
  <si>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</si>
  <si>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</si>
  <si>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</si>
  <si>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</si>
  <si>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</si>
  <si>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</si>
  <si>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</si>
  <si>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</si>
  <si>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</si>
  <si>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</si>
  <si>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</si>
  <si>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</si>
  <si>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</si>
  <si>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</si>
  <si>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</si>
  <si>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</si>
  <si>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</si>
  <si>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</si>
  <si>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 xml:space="preserve">SOUTH EAST </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</si>
  <si>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</si>
  <si>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</si>
  <si>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</si>
  <si>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</si>
  <si>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</si>
  <si>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</si>
  <si>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</si>
  <si>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</si>
  <si>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</si>
  <si>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</si>
  <si>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</si>
  <si>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</si>
  <si>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</si>
  <si>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</si>
  <si>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</si>
  <si>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</si>
  <si>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</si>
  <si>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</si>
  <si>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</si>
  <si>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 xml:space="preserve">SOUTH WEST </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</si>
  <si>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</si>
  <si>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</si>
  <si>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</si>
  <si>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</si>
  <si>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</si>
  <si>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</si>
  <si>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</si>
  <si>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</si>
  <si>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</si>
  <si>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</si>
  <si>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</si>
  <si>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</si>
  <si>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</si>
  <si>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</si>
  <si>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</si>
  <si>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 xml:space="preserve">WEST MIDLANDS </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</si>
  <si>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</si>
  <si>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</si>
  <si>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</si>
  <si>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</si>
  <si>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</si>
  <si>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</si>
  <si>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</si>
  <si>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</si>
  <si>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</si>
  <si>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</si>
  <si>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</si>
  <si>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</si>
  <si>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</si>
  <si>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</si>
  <si>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 xml:space="preserve">YORKSHIRE AND THE HUMBER </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</si>
  <si>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</si>
  <si>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</si>
  <si>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</si>
  <si>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</si>
  <si>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</si>
  <si>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</si>
  <si>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</si>
  <si>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</si>
  <si>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</si>
  <si>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</si>
  <si>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</si>
  <si>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</si>
  <si>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</si>
  <si>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</si>
  <si>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</si>
  <si>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Baseline funding</t>
  </si>
  <si>
    <t>Illustrative NFF funding if fully implemented</t>
  </si>
  <si>
    <t>[c]</t>
  </si>
  <si>
    <t xml:space="preserve">[d] </t>
  </si>
  <si>
    <t>[i]</t>
  </si>
  <si>
    <t>[r]</t>
  </si>
  <si>
    <t>The schools national funding formula (NFF): illustrative schools block allocations for LAs</t>
  </si>
  <si>
    <t>Baseline Funding</t>
  </si>
  <si>
    <t xml:space="preserve">Please note: </t>
  </si>
  <si>
    <t>https://form.education.gov.uk/fillform.php?self=1&amp;form_id=cCCNJ1xSfBE&amp;type=form&amp;ShowMsg=1&amp;form_name=Contact+the+Department+for+Education&amp;noRegister=false&amp;ret=%2Fmodule%2Fservices&amp;noLoginPrompt=1</t>
  </si>
  <si>
    <t xml:space="preserve">Please include ‘NFF data query’ in the subject line. </t>
  </si>
  <si>
    <t>Please include ‘NFF data access request’ in the subject line. You will be asked to complete an electronic confidentiality declaration explaining the purpose for which the information is required, and undertaking that you/your organisation intend to use the data only for the specified purpose in your request; you/your organisation will keep the data only as long as it is needed for this purpose; and that you/your organisation will not share the data without our prior written approval. Completed declarations should be returned to the mailbox. We will inform you of all decisions relating to the release of the data, and ask you to provide more information if required. If a request is rejected, feedback explaining the reasons will be provided.</t>
  </si>
  <si>
    <t xml:space="preserve">Baseline funding  </t>
  </si>
  <si>
    <t>Illustrative NFF funding if formula implemented in full</t>
  </si>
  <si>
    <t xml:space="preserve">
Region
(alphabetical order)</t>
  </si>
  <si>
    <t xml:space="preserve">
LA number</t>
  </si>
  <si>
    <t xml:space="preserve">
LA name 
(alphabetical order within region)</t>
  </si>
  <si>
    <t>Amount LA allocated in 2017-18 through formula factors:
- Pupil-led factors (basic per-pupil; deprivation; LPA; EAL) 
- School-led factors (lump sum and sparsity);
- area cost adjustment 
- local minimum funding guarantee adjustment (i.e. MFG and gains capping/scaling)</t>
  </si>
  <si>
    <t>Amount LA allocated in 2017-18 to funding growth in pupil numbers: 
- Explicit growth (growth fund, falling rolls fund)
- Implicit growth (adjustments to APT pupil numbers)</t>
  </si>
  <si>
    <t>Amount LA allocated in 2017-18 through premises factors: 
- rates
- split sites
- PFI
- exceptional circumstances</t>
  </si>
  <si>
    <t xml:space="preserve">Amount LA allocated in 2017-18 through the mobility factor </t>
  </si>
  <si>
    <t>[d]</t>
  </si>
  <si>
    <t>High needs national funding formula: high needs block allocations for LAs</t>
  </si>
  <si>
    <t>This table explains:</t>
  </si>
  <si>
    <t xml:space="preserve">For more information, you can see: </t>
  </si>
  <si>
    <r>
      <t xml:space="preserve">- a </t>
    </r>
    <r>
      <rPr>
        <b/>
        <sz val="12"/>
        <rFont val="Arial"/>
        <family val="2"/>
      </rPr>
      <t>step-by-step explanation</t>
    </r>
    <r>
      <rPr>
        <sz val="12"/>
        <rFont val="Arial"/>
        <family val="2"/>
      </rPr>
      <t xml:space="preserve"> of the calculations and data sources that sit behind these summary figures in the Impact of the High Needs NFF table, which is published alongside this document. </t>
    </r>
  </si>
  <si>
    <t xml:space="preserve">High needs block baselines  </t>
  </si>
  <si>
    <t>Total 2017-18 baseline for the high needs block</t>
  </si>
  <si>
    <t>[c]  = [a] + [b]</t>
  </si>
  <si>
    <t>[e] = ([d] - [a]) / [a]</t>
  </si>
  <si>
    <t>[g] = [d] + [f]</t>
  </si>
  <si>
    <t>- illustrative funding if the NFF was implemented in full and without any transitional arrangements, and percentage change from the LA's baseline</t>
  </si>
  <si>
    <r>
      <t xml:space="preserve">- a </t>
    </r>
    <r>
      <rPr>
        <b/>
        <sz val="12"/>
        <color theme="1"/>
        <rFont val="Arial"/>
        <family val="2"/>
      </rPr>
      <t>step-by-step explanation</t>
    </r>
    <r>
      <rPr>
        <sz val="12"/>
        <color theme="1"/>
        <rFont val="Arial"/>
        <family val="2"/>
      </rPr>
      <t xml:space="preserve"> of the calculations and data sources that sit behind these summary figures in the Impact of the Central School Services NFF table, which is published alongside this document</t>
    </r>
  </si>
  <si>
    <t>Illustrative NFF funding if formula implemented in full without any transitional arrangements</t>
  </si>
  <si>
    <t>Provisional total CSSB NFF funding</t>
  </si>
  <si>
    <t>Provisional schools NFF funding in 2019-20</t>
  </si>
  <si>
    <t>Actual 2019-20 funding through the premises and mobility factors</t>
  </si>
  <si>
    <t>Provisional NFF 2019-20 high needs block funding</t>
  </si>
  <si>
    <t>Provisional high needs NFF funding in 2019-20</t>
  </si>
  <si>
    <t>Provisional NFF CSSB funding in 2019-20</t>
  </si>
  <si>
    <t xml:space="preserve">[i] </t>
  </si>
  <si>
    <t>[j]*</t>
  </si>
  <si>
    <t xml:space="preserve">[k] </t>
  </si>
  <si>
    <t>[l]*</t>
  </si>
  <si>
    <t xml:space="preserve">These columns show the provisional NFF 2019-20 schools block allocations for each LA, based on 2018-19 pupil numbers. Actual 2019-20 allocations will be based on updated pupil numbers. LAs can see a detailed explanation of their schools block NFF calculations through the COLLECT system.  </t>
  </si>
  <si>
    <t>Provisional NFF funding in 2019-20</t>
  </si>
  <si>
    <t>Provisional percentage change in 2019-20 over 2017-18 baseline
(per pupil)</t>
  </si>
  <si>
    <t>Illustrative NFF funding through the premises and mobility factors</t>
  </si>
  <si>
    <t>Allocation for historic commitments in 2018-19</t>
  </si>
  <si>
    <t>Total allocation in 2018-19</t>
  </si>
  <si>
    <t xml:space="preserve">Provisional NFF funding in 2019-20 </t>
  </si>
  <si>
    <t>NFF funding in 2019-20</t>
  </si>
  <si>
    <t>Elements of the high needs NFF 2019-20 allocation which are excluded from the gains calculation</t>
  </si>
  <si>
    <t>Provisional high needs NFF allocations for 2019-20</t>
  </si>
  <si>
    <t>[n]</t>
  </si>
  <si>
    <t xml:space="preserve">[o] </t>
  </si>
  <si>
    <t>[p]*</t>
  </si>
  <si>
    <t>[s]</t>
  </si>
  <si>
    <t>Provisional NFF 2019-20 schools block funding</t>
  </si>
  <si>
    <t>The national funding formulae (NFF): 2019-20 allocations</t>
  </si>
  <si>
    <t>Net number of imported pupils/students (based on January 2018 school census and February R06 2017/18 ILR)*</t>
  </si>
  <si>
    <r>
      <t>[c]</t>
    </r>
    <r>
      <rPr>
        <b/>
        <sz val="12"/>
        <color theme="0"/>
        <rFont val="Arial"/>
        <family val="2"/>
      </rPr>
      <t>*</t>
    </r>
  </si>
  <si>
    <r>
      <t>[d]</t>
    </r>
    <r>
      <rPr>
        <b/>
        <sz val="12"/>
        <color theme="0"/>
        <rFont val="Arial"/>
        <family val="2"/>
      </rPr>
      <t>*</t>
    </r>
  </si>
  <si>
    <t>[f]*</t>
  </si>
  <si>
    <t xml:space="preserve"> = ([a] x [c]*) + ([b] x [d]*) + [e] + [f]*</t>
  </si>
  <si>
    <t>= ([o] x [p]*) + [q]</t>
  </si>
  <si>
    <t xml:space="preserve"> = [g] + [n] + [r]</t>
  </si>
  <si>
    <t>Illustrative growth funding (at 2018-19 actuals)*</t>
  </si>
  <si>
    <t>Provisional total NFF funding 2019-20</t>
  </si>
  <si>
    <t>[h]*</t>
  </si>
  <si>
    <t>Illustrative growth funding (at 2018-19 actuals)</t>
  </si>
  <si>
    <t>[u]</t>
  </si>
  <si>
    <t>= ([s] - [f]) / [f]</t>
  </si>
  <si>
    <t>[v]</t>
  </si>
  <si>
    <t xml:space="preserve"> = ([t] - [g]) / [g]</t>
  </si>
  <si>
    <t>[t]</t>
  </si>
  <si>
    <t>= [p] + [q] + [r]</t>
  </si>
  <si>
    <t>[o]</t>
  </si>
  <si>
    <t>[m]</t>
  </si>
  <si>
    <t>[l]</t>
  </si>
  <si>
    <t xml:space="preserve">= [b] + [c] + [d] + [e] </t>
  </si>
  <si>
    <t>= [f] / [a]</t>
  </si>
  <si>
    <t>Pupil numbers (2018-19 DSG schools block figures)*</t>
  </si>
  <si>
    <t>Primary pupil numbers (2018-19 DSG schools block, duplicates apportioned)*</t>
  </si>
  <si>
    <t>Secondary pupil numbers (2018-19 DSG schools block, duplicates apportioned)*</t>
  </si>
  <si>
    <t>Provisional NFF 2019-20 CSSB funding</t>
  </si>
  <si>
    <t>= [l] / [h]*</t>
  </si>
  <si>
    <t>= [c]* + [d]*</t>
  </si>
  <si>
    <t>= ([l] - [f]) / [f]</t>
  </si>
  <si>
    <t>Illustrative NFF funding through NFF pupil-led factors, school-led factors and the funding floor</t>
  </si>
  <si>
    <t>2017-18 schools block pupil numbers</t>
  </si>
  <si>
    <t>= [s] / [h]*</t>
  </si>
  <si>
    <t>Provisional percentage change in 2019-20 over 2017-18 baseline
(total cash)</t>
  </si>
  <si>
    <t xml:space="preserve">- We have used the pupil characteristics data provided to us by LAs through the 2018-19 Authority Proforma Tool. Funding baselines data for maintained schools and academies comes from the 2017-18 Authority Proforma Tool. These illustrations will not reflect any data changes since March 2018. If schools or local authorities do not recognise their baseline funding figures, please access COLLECT for an explanation of the technical adjustments we have made. If your query is not answered by the information available through COLLECT, please contact the Department through </t>
  </si>
  <si>
    <t>- The only difference between the local authority and school level tables is in the data we use for academies and free schools. For local authority level provisional and illustrative allocations we use data from the 2018-19 Authority Proforma Tool for all schools, including academies and free schools, while for the school level notional and illustrative allocations for academies and free schools we use data from the 2018/19 General Annual Grant.</t>
  </si>
  <si>
    <t>Actual primary unit of funding (PUF)</t>
  </si>
  <si>
    <t>Actual secondary unit of funding (SUF)</t>
  </si>
  <si>
    <t>[k]*</t>
  </si>
  <si>
    <t xml:space="preserve"> = [i] + [j] + [k]*</t>
  </si>
  <si>
    <t>** Denotes figures which may be updated</t>
  </si>
  <si>
    <t>[m]**</t>
  </si>
  <si>
    <t xml:space="preserve"> = [h] + ([i] x [j]*) + ([k] x [l]*) + [m]**</t>
  </si>
  <si>
    <t>The national funding formulae: local authority (LA) dedicated schools grant (DSG) allocations under the national funding formulae</t>
  </si>
  <si>
    <t>This workbook is at LA level. The 2019-20 allocations tab provides actual LA-level units of funding for 2019-20. Tabs for the schools block, high needs and central school services block (CSSB) NFF show:</t>
  </si>
  <si>
    <t>Provisional NFF 2018-19 allocations for schools, high needs and central school services blocks</t>
  </si>
  <si>
    <t xml:space="preserve">LA schools block baselines are based on information provided through the 2017-18 baselines exercise. The technical adjustments that have been made are explained in the technical note and set out for local authorities through the COLLECT system. LA baseline funding is split into four parts to enable comparison with different elements of the provisional/illustrative NFF funding. Funding for the growth, premises and mobility factors is allocated at LA level under the NFF, so is shown separately to the remainder of the baseline funding allocated through local formulae. </t>
  </si>
  <si>
    <t xml:space="preserve">These columns show illustrative NFF funding as if the NFF had been implemented in full, without transition. It is important to note that these are not actual allocations for any specific year, they are illustrations based on 2018-19 data. Actual allocations for future years will reflect updated pupil numbers and characteristics, and other data, and will be subject to future spending review decisions. </t>
  </si>
  <si>
    <t>Illustrative percentage change if NFF implemented in full over 2017-18 baseline 
(total cash)</t>
  </si>
  <si>
    <t>Illustrative percentage change if NFF implemented in full over 2017-18 baseline  
(per pupil)</t>
  </si>
  <si>
    <t>[f]=[b]</t>
  </si>
  <si>
    <t>[g]=[d]+[f]</t>
  </si>
  <si>
    <t>[h]=[g]/[c]-1</t>
  </si>
  <si>
    <t>- provisional funding in 2019-20, and percentage change from the LA's baseline</t>
  </si>
  <si>
    <t>- Provisional 2019-20 LA allocations, subject to change following updated pupil numbers and other later adjustments.</t>
  </si>
  <si>
    <t>Actual CSSB unit of funding for ongoing functions</t>
  </si>
  <si>
    <t>This table shows NFF high needs block allocations for local authorities. We have indicated below which figures are actual allocations, values or numbers for 2019-20, and which are provisional allocations for 2019-20 that are subject to limited changes as a result of data available later.</t>
  </si>
  <si>
    <t xml:space="preserve">- LAs' high needs block baselines are based on information about planned spend provided by local authorities through the 2017-18 baselines exercise. An adjustment has been made to reflect the 2018-19 change in the funding of special units and resourced provision in mainstream schools. </t>
  </si>
  <si>
    <t xml:space="preserve">- The baseline from which the funding floor and gains are calculated excludes the basic entitlement factor, import/export adjustment and hospital education funding, to ensure the funding system is fully responsive to changes in pupil and student numbers and the pattern of hospital provision. The final allocation for each year is then the amount after the funding floor and gains calculation are applied, plus the excluded elements above. </t>
  </si>
  <si>
    <t>LAs' 2017-18 baselines are based on the 2017-18 baselines exercise. From those baseline amounts there has been a transfer of funding to the schools block due to the 2018-19 change in the funding of special units and resourced provision in mainstream schools.</t>
  </si>
  <si>
    <t>The central school services block national funding formula (NFF): central school services block allocations for LAs</t>
  </si>
  <si>
    <t>This table shows NFF central school services block (CSSB) funding information for LAs. This table sets out the baseline funding for 2018-19, provisional funding for 2019-20 and illustrative funding if the NFF was implemented in full, without transition.</t>
  </si>
  <si>
    <t xml:space="preserve">- The level of funding allocated for historic commitments is the same as in 2018-19. </t>
  </si>
  <si>
    <t>- baseline funding based on 2018-19 DSG allocations</t>
  </si>
  <si>
    <t xml:space="preserve">- The LAs' CSSB baselines are based on 2018-19 DSG allocations and are inclusive of any subsequently agreed adjustments. </t>
  </si>
  <si>
    <t xml:space="preserve">These columns set out 2018-19 CSSB allocations which forms the baseline. </t>
  </si>
  <si>
    <t>These columns show provisional LA allocations for 2019-20 based on the CSSB NFF. These 2019-20 provisional allocations are based on 2018-19 pupil numbers. These provisional allocations include gains of up to 2.18%; and reductions of up to 2.5%.</t>
  </si>
  <si>
    <t>Illustrative NFF funding if formula is implemented in full</t>
  </si>
  <si>
    <t xml:space="preserve">- The LA baselines against which NFF funding is compared. </t>
  </si>
  <si>
    <t>= ([m] - [g]) / [g]</t>
  </si>
  <si>
    <t>2019-20 is the second year of the national funding formulae (NFF) for schools, high needs and the central school services block.</t>
  </si>
  <si>
    <t>Provisional funding in 2019-20
(total cash)</t>
  </si>
  <si>
    <t>Provisional funding in 2019-20 
(£ per pupil)</t>
  </si>
  <si>
    <t>Total 2017-18 baseline for the schools block
(total cash)</t>
  </si>
  <si>
    <t>Total 2017-18 baseline for the schools block 
(£ per pupil)</t>
  </si>
  <si>
    <t>Illustrative NFF funding if formula implemented in full
(total cash)</t>
  </si>
  <si>
    <t>Illustrative NFF funding if formula implemented in full per pupil
(£ per pupil)</t>
  </si>
  <si>
    <r>
      <t xml:space="preserve">- a detailed explanation of the methodology used to calculate illustrative NFF funding in the </t>
    </r>
    <r>
      <rPr>
        <b/>
        <sz val="12"/>
        <rFont val="Arial"/>
        <family val="2"/>
      </rPr>
      <t xml:space="preserve">technical note, </t>
    </r>
    <r>
      <rPr>
        <sz val="12"/>
        <rFont val="Arial"/>
        <family val="2"/>
      </rPr>
      <t>which will be published shortly</t>
    </r>
  </si>
  <si>
    <t xml:space="preserve">Allocation for ongoing functions in 2018-19
</t>
  </si>
  <si>
    <t>Provisional amount the NFF allocates to LAs for ongoing functions
Includes protections and gains</t>
  </si>
  <si>
    <t>Illustrative amount NFF would allocate to LAs for ongoing functions</t>
  </si>
  <si>
    <t>These columns illustrate the funding LAs would receive if the ongoing functions element of the CSSB NFF was fully implemented without any transitional arrangements. These figures are purely illustrative: allocations will be updated annually to reflect the latest data. These amounts do not include the historic commitments element of the NFF.</t>
  </si>
  <si>
    <t>These columns show the actual high needs allocations for 2019-20 through the NFF, excluding the basic entitlement factor, import/export adjustments and hospital education factor. They also show the actual units of funding for the basic entitlement factor and import/export adjustments, and the pupil and student numbers that have been used to calculate the LA's provisional 2019-20 high needs block funding. We have included provisional hospital education allocations based on a 1.0% uplift from 2017-18 spending.  Actual 2019-20 allocations will be based on updated pupil and student numbers, and later adjustments to hospital education funding.</t>
  </si>
  <si>
    <t>Number of eligible pupils in special schools/academies/independent settings (based on January 2017 AP and October 2017 school census)*</t>
  </si>
  <si>
    <t>2017-18 Hospital education spending with 1.0% uplift plus 2018-19 adjustments with 0.5% uplift**</t>
  </si>
  <si>
    <t>Actual high needs NFF allocations, excluding basic entitlement factor, import/export adjustments and hospital education spending</t>
  </si>
  <si>
    <t>These columns show the 2019-20 NFF allocations. These allocations include the 1.0% per head of population funding floor and gains up to 6.09%.  The underlying percentage change figures shown in [e] also include the impact of changes in LA population estimates between 2017 and 2019.  The basic entitlement element of these allocations will be updated with January 2018 AP and October 2018 school census data, and the import/export adjustment updated with January 2019 school census and February R06 individualised learner record (ILR) data for 2018/19.</t>
  </si>
  <si>
    <t>Elements of the high needs NFF 2019-20 allocations included in the funding floor and gains calculation (excluding the basic entitlement factor, the import/export adjustment and hospital education factor funding)</t>
  </si>
  <si>
    <t>Underlying percentage change from 2017-18 baseline, comparing only elements of the 2019-20 allocations included in the funding floor and gains calculation</t>
  </si>
  <si>
    <r>
      <t xml:space="preserve">- a detailed explanation of the methodology used to calculate the high needs NFF allocations in the </t>
    </r>
    <r>
      <rPr>
        <b/>
        <sz val="12"/>
        <color theme="1"/>
        <rFont val="Arial"/>
        <family val="2"/>
      </rPr>
      <t>technical note</t>
    </r>
    <r>
      <rPr>
        <sz val="12"/>
        <rFont val="Arial"/>
        <family val="2"/>
      </rPr>
      <t>, which will be published shortly</t>
    </r>
  </si>
  <si>
    <t>- provisional allocations for 2019-20, and the underlying percentage change from LAs' baselines (i.e. not taking account of changes to allocations as a result of subsequent pupil/student number changes</t>
  </si>
  <si>
    <t xml:space="preserve">- baselines, based on the 2017-18 baselines exercise, with some adjustments. Baselines have been adjusted for 2019-20 to account for corrections to the LA baselines requested by some LAs and to correct minor issues in the basic entitlement and import/export adjustment data - explained in detail in the step-by-step tables and technical notes    
</t>
  </si>
  <si>
    <t>2017-18 high needs block baseline - elements which are used in the funding floor and gains calculations</t>
  </si>
  <si>
    <t>2017-18 high needs block - elements excluded from the funding floor and gains calculations</t>
  </si>
  <si>
    <r>
      <t>This table shows 2019-20 local authority (LA) funding for the schools block, high needs block and central school services block (CSSB). It includes:
Provisional NFF schools funding in 2019-20
 - actual primary and secondary units of f</t>
    </r>
    <r>
      <rPr>
        <sz val="12"/>
        <rFont val="Arial"/>
        <family val="2"/>
      </rPr>
      <t>unding for schools - these are the actual primary and secondary per-pupil units we will use to calculate the LA's school block allocation in 2019-20;    
 - primary and secondary pupil numbers - these are the 2018-19 pupil numbers we used to calculate DSG allocations for 2018-19. These will be u</t>
    </r>
    <r>
      <rPr>
        <sz val="12"/>
        <color theme="1"/>
        <rFont val="Arial"/>
        <family val="2"/>
      </rPr>
      <t xml:space="preserve">pdated using the October 2018 school census when we allocate funding to LAs in 2019-20. We will use the straight pupil count from the October 2018 school census, as we have in previous years, and will not take account of the proportion of financial year (FY) 2019-20 each school is open;
 - actual 2019-20 funding through the premises and mobility factors - these are the actual amounts of funding the LAs will receive through the premises and mobility factors in the NFF in 2019-20 as these factors are based on historic spend;
</t>
    </r>
    <r>
      <rPr>
        <sz val="12"/>
        <rFont val="Arial"/>
        <family val="2"/>
      </rPr>
      <t xml:space="preserve"> - growth funding allocated to LAs in 2018-19, provided for illustration - actual growth funding for 2019-20 will be calculated on formulaic basis using the data from the October 2018 school census. Further details of how we will calculate growth funding can be found in the policy document and the technical note published alongside these tables. These numbers have been provided to enable LAs to compare their overall level of funding;</t>
    </r>
    <r>
      <rPr>
        <sz val="12"/>
        <color theme="1"/>
        <rFont val="Arial"/>
        <family val="2"/>
      </rPr>
      <t xml:space="preserve">
 - provisional NFF 2019-20 schools block funding - these are the provisional NFF 2019-20 schools block allocations for each LA, based on 2018-19 pupil numbers. Actual 2019-20 allocations will be based on updated pupil numbers.  
Provisional NFF high needs funding in 2019-20      
- actual 2019-20 high needs funding calculated through all the elements of the national funding formula, including the gains due under the formula in 2019-20, apart from the basic entitlement factor, import/export adjustment and hospital education factor which are subject to later updates
- the units of funding that will be used for the basic entitlement factor and import/export adjustments
- pupil and student numbers used for the basic entitlement factor and import/export adjustments in the provisional 2019-20 allocations. These numbers will be updated from the January 2018 AP and October 2017 school census (basic entitlement factor), and from the January 2019 school census and individualised learner record (ILR) completed in early 2019 (import/export adjustment)
- provisional hospital education funding for 2019-20. LAs will have the opportunity to request changes to this funding, and we are also planning to consult on other changes to the way this funding is calculated
Provisional NFF CSSB funding in 2019-20
- actual CSSB units of funding at LA level for ongoing functions;
- LA level pupil numbers - these are 2018-19 pupil numbers. These will be updated using the October 2018 school census when we allocate funding to LAs in 2019-20;
- actual historic commitments funding, equivalent to the 2018-19 funding which was based on spending levels reported by LAs in the</t>
    </r>
    <r>
      <rPr>
        <sz val="12"/>
        <rFont val="Arial"/>
        <family val="2"/>
      </rPr>
      <t xml:space="preserve"> 2017-18</t>
    </r>
    <r>
      <rPr>
        <sz val="12"/>
        <color theme="1"/>
        <rFont val="Arial"/>
        <family val="2"/>
      </rPr>
      <t xml:space="preserve"> baselines exercise.
Provisional total NFF funding 2019-20
- NFF 2019-20 allocations for schools, high needs and central school services blocks - this is the total of the provisional NFF allocations for the schools, high needs and central school services blocks
</t>
    </r>
  </si>
  <si>
    <t>These columns show the provisional central school services block allocations for 2019-20 through the NFF. They show the actual LA units of funding for ongoing functions and pupil numbers, which are used to calculate the funding for ongoing functions. They also show actual funding for historic commitments. Actual 2019-20 allocations will be based on updated pupil numbers.</t>
  </si>
  <si>
    <t xml:space="preserve">This table shows NFF schools block funding information at LA level. It includes:  
- LAs schools block baselines - these baselines are based on information provided through the 2017-18 baselines exercise. Technical adjustments that have been made are explained in the technical note and set out for local authorities through the COLLECT system;
- provisional NFF 2019-20 schools block allocations for each LA, based on 2018-19 pupil numbers. Actual 2019-20 allocations will be based on updated pupil numbers. LAs can see a detailed explanation of their schools block NFF calculations through the COLLECT system;
- illustrative schools block NFF funding as if the NFF had been implemented in full, without the gains cap. It is important to note that these are not actual allocations for any specific year, they are illustrations based on 2018-19 data. Actual allocations for future years will reflect updated pupil characteristics and pupil numbers and will be subject to future spending review decisions. 
</t>
  </si>
  <si>
    <t>Provisional 2019-20 NFF funding through the NFF pupil-led factors, NFF school-led factors, and the funding floor, with transitional protections applied at individual school level (2019-20 PUFs and SUFs * 2018-19 DSG figures)</t>
  </si>
  <si>
    <t>[c]=[a]+[b]</t>
  </si>
  <si>
    <t>Percentage change to funding for ongoing functions in NFF 2019-20
(per pupil)</t>
  </si>
  <si>
    <t>Illustrative percentage change to funding for ongoing functions in NFF 
(per pupil)</t>
  </si>
  <si>
    <t xml:space="preserve">- Illustrative NFF funding 'if fully implemented' - To further illustrate the impact of the national funding formula, the government has published illustrative NFF funding as if the NFF had been implemented in full, without transition. It is important to note that these are not actual allocations for any specific year: they are illustrations based on 2018-19 data to support understanding of the NFF. Actual allocations for future years will reflect updated characteristics and pupil numbers and will be subject to future spending review decisions. </t>
  </si>
  <si>
    <t xml:space="preserve">Technical notes will also been published for each NFF, explaining in detail the methodology and data sources. These will be available alongside this document shortly. </t>
  </si>
  <si>
    <t xml:space="preserve">- on individual schools' baselines and NFF calculations, local authorities should consult the Impact of the Schools NFF table, which is published alongside this document. For the pupil and school characteristics data underpinning these calculations, local authorities should access COLLECT. COLLECT tables will be launched shortly. </t>
  </si>
  <si>
    <t xml:space="preserve">- on their high needs NFF baselines and NFF calculations, local authorities should consult the Impact of the High Needs NFF table, which is published alongside this document. </t>
  </si>
  <si>
    <t xml:space="preserve">- on their central school services block NFF baselines and NFF calculations, local authorities should consult the Impact of the Central School Services NFF table, which is published alongside this document. </t>
  </si>
  <si>
    <t xml:space="preserve">The schools NFF was launched in September 2017. Documents setting out the detail of the NFF and the changes to the NFF in 2019-20 can be found here: </t>
  </si>
  <si>
    <t xml:space="preserve">National funding formula for schools and high needs </t>
  </si>
  <si>
    <t>For more information about individual schools' baselines and NFF calculations, please see the Impact of the Schools NFF table, which is published alongside this document. For the pupil and school characteristics data underpinning these calculations, local authorities should access COLLECT. A detailed explanation of the methodology and data sources used to calculate illustrative NFF funding is set out in the technical note, which will be published shortly.</t>
  </si>
  <si>
    <t>- Pupil characteristics data and the underlying NFF calculations for individual schools have not been published, due to data confidentiality restrictions. Subject to approval, school-level NFF illustrative funding calculations and the aggregate data underpinning them are available for use by any organisation or person who, for the purpose of promoting the education or well-being of children in England, is conducting research or analysis, producing statistics, or providing information, advice or guidance. To request access to this data, please contact the Department through</t>
  </si>
  <si>
    <t>These columns show the actual primary and secondary units of funding that we will use to calculate the LA's schools block allocation in 2019-20 and the actual 2019-20 funding for the premises and mobility factors (as these are based on historic spend). For illustration, we have included actual growth allocations in 2018-19. This is to allow comparability with previous years. Actual growth allocations for 2019-20 will be calculated on a formulaic basis using October 2018 census data. This section also show the pupil numbers that have been used to calculate the LA's provisional 2019-20 schools block funding. Actual 2019-20 allocations will be based on updated pupil numbers.</t>
  </si>
  <si>
    <t>Provisional total change to CSSB funding in 2019-20 over 2018-19 baseline</t>
  </si>
  <si>
    <t>- LAs' actual allocations for 2019-20 will be confirmed in December 2018 before the start of the financial year, taking into account the latest pupil numbers from the October 2018 school census.</t>
  </si>
  <si>
    <t>Pupil numbers (2018-19 Schools block DSG duplicates apportioned)*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</si>
</sst>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
    <numFmt numFmtId="165" formatCode="0.0%"/>
    <numFmt numFmtId="166" formatCode="&quot;£&quot;#,##0,,&quot;m&quot;"/>
    <numFmt numFmtId="167" formatCode="&quot;£&quot;#,##0.00"/>
    <numFmt numFmtId="168" formatCode="_-* #,##0_-;\-* #,##0_-;_-* &quot;-&quot;??_-;_-@_-"/>
  </numFmts>
  <fonts count="2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0"/>
      <name val="Arial"/>
      <family val="2"/>
    </font>
    <font>
      <b/>
      <sz val="12"/>
      <color theme="1"/>
      <name val="Arial"/>
      <family val="2"/>
    </font>
    <font>
      <sz val="12"/>
      <color theme="0"/>
      <name val="Arial"/>
      <family val="2"/>
    </font>
    <font>
      <b/>
      <sz val="20"/>
      <color theme="1"/>
      <name val="Arial"/>
      <family val="2"/>
    </font>
    <font>
      <sz val="12"/>
      <color rgb="FF000000"/>
      <name val="Arial"/>
      <family val="2"/>
    </font>
    <font>
      <sz val="12"/>
      <color rgb="FFFFFFFF"/>
      <name val="Arial"/>
      <family val="2"/>
    </font>
    <font>
      <sz val="11"/>
      <color theme="1"/>
      <name val="Arial"/>
      <family val="2"/>
    </font>
    <font>
      <sz val="12"/>
      <name val="Arial"/>
      <family val="2"/>
    </font>
    <font>
      <sz val="20"/>
      <color theme="1"/>
      <name val="Arial"/>
      <family val="2"/>
    </font>
    <font>
      <u/>
      <sz val="11"/>
      <color theme="10"/>
      <name val="Calibri"/>
      <family val="2"/>
      <scheme val="minor"/>
    </font>
    <font>
      <sz val="12"/>
      <color rgb="FFFF0000"/>
      <name val="Arial"/>
      <family val="2"/>
    </font>
    <font>
      <b/>
      <sz val="20"/>
      <name val="Arial"/>
      <family val="2"/>
    </font>
    <font>
      <b/>
      <sz val="12"/>
      <name val="Arial"/>
      <family val="2"/>
    </font>
    <font>
      <sz val="11"/>
      <color theme="1"/>
      <name val="Symbol"/>
      <family val="1"/>
      <charset val="2"/>
    </font>
    <font>
      <u/>
      <sz val="12"/>
      <color theme="10"/>
      <name val="Arial"/>
      <family val="2"/>
    </font>
    <font>
      <sz val="11"/>
      <color rgb="FF000000"/>
      <name val="Calibri"/>
      <family val="2"/>
    </font>
    <font>
      <u/>
      <sz val="11"/>
      <color rgb="FF0000FF"/>
      <name val="Calibri"/>
      <family val="2"/>
    </font>
  </fonts>
  <fills count="17">
    <fill>
      <patternFill patternType="none"/>
    </fill>
    <fill>
      <patternFill patternType="gray125"/>
    </fill>
    <fill>
      <patternFill patternType="solid">
        <fgColor rgb="FFD9D9D9"/>
        <bgColor rgb="FFD9D9D9"/>
      </patternFill>
    </fill>
    <fill>
      <patternFill patternType="solid">
        <fgColor rgb="FFF3ECCD"/>
        <bgColor rgb="FFF3ECCD"/>
      </patternFill>
    </fill>
    <fill>
      <patternFill patternType="solid">
        <fgColor theme="0" tint="-0.14999847407452621"/>
        <bgColor indexed="64"/>
      </patternFill>
    </fill>
    <fill>
      <patternFill patternType="solid">
        <fgColor theme="0" tint="-0.14999847407452621"/>
        <bgColor rgb="FFFFFFFF"/>
      </patternFill>
    </fill>
    <fill>
      <patternFill patternType="solid">
        <fgColor rgb="FF104F75"/>
        <bgColor indexed="64"/>
      </patternFill>
    </fill>
    <fill>
      <patternFill patternType="solid">
        <fgColor rgb="FF004712"/>
        <bgColor indexed="64"/>
      </patternFill>
    </fill>
    <fill>
      <patternFill patternType="solid">
        <fgColor rgb="FF8A2529"/>
        <bgColor indexed="64"/>
      </patternFill>
    </fill>
    <fill>
      <patternFill patternType="solid">
        <fgColor rgb="FF004712"/>
        <bgColor rgb="FFD4CEDE"/>
      </patternFill>
    </fill>
    <fill>
      <patternFill patternType="solid">
        <fgColor rgb="FFE8D3D4"/>
        <bgColor indexed="64"/>
      </patternFill>
    </fill>
    <fill>
      <patternFill patternType="solid">
        <fgColor rgb="FF104F75"/>
        <bgColor rgb="FF407291"/>
      </patternFill>
    </fill>
    <fill>
      <patternFill patternType="solid">
        <fgColor theme="0"/>
        <bgColor indexed="64"/>
      </patternFill>
    </fill>
    <fill>
      <patternFill patternType="solid">
        <fgColor theme="1" tint="4.9989318521683403E-2"/>
        <bgColor indexed="64"/>
      </patternFill>
    </fill>
    <fill>
      <patternFill patternType="solid">
        <fgColor theme="5" tint="-0.499984740745262"/>
        <bgColor indexed="64"/>
      </patternFill>
    </fill>
    <fill>
      <patternFill patternType="solid">
        <fgColor rgb="FF004712"/>
        <bgColor rgb="FF000000"/>
      </patternFill>
    </fill>
    <fill>
      <patternFill patternType="solid">
        <fgColor theme="0"/>
        <bgColor rgb="FFFFFFFF"/>
      </patternFill>
    </fill>
  </fills>
  <borders count="5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rgb="FF000000"/>
      </left>
      <right/>
      <top/>
      <bottom/>
      <diagonal/>
    </border>
    <border>
      <left/>
      <right style="thin">
        <color indexed="64"/>
      </right>
      <top/>
      <bottom/>
      <diagonal/>
    </border>
    <border>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16" fillId="0" borderId="0" applyNumberFormat="0" applyFill="0" applyBorder="0" applyAlignment="0" applyProtection="0"/>
    <xf numFmtId="0" fontId="4" fillId="0" borderId="0"/>
    <xf numFmtId="43" fontId="6" fillId="0" borderId="0" applyFont="0" applyFill="0" applyBorder="0" applyAlignment="0" applyProtection="0"/>
    <xf numFmtId="0" fontId="2" fillId="0" borderId="0"/>
    <xf numFmtId="9" fontId="6" fillId="0" borderId="0" applyFont="0" applyFill="0" applyBorder="0" applyAlignment="0" applyProtection="0"/>
    <xf numFmtId="0" fontId="22" fillId="0" borderId="0"/>
    <xf numFmtId="0" fontId="1" fillId="0" borderId="0"/>
    <xf numFmtId="0" fontId="23" fillId="0" borderId="0" applyNumberFormat="0" applyFill="0" applyBorder="0" applyAlignment="0" applyProtection="0"/>
    <xf numFmtId="0" fontId="6" fillId="0" borderId="0"/>
  </cellStyleXfs>
  <cellXfs count="336">
    <xf numFmtId="0" fontId="0" fillId="0" borderId="0" xfId="0"/>
    <xf numFmtId="0" fontId="10"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1" fillId="3" borderId="2" xfId="0" applyFont="1" applyFill="1" applyBorder="1" applyAlignment="1" applyProtection="1">
      <alignment horizontal="center" vertical="center"/>
      <protection hidden="1"/>
    </xf>
    <xf numFmtId="0" fontId="13" fillId="0" borderId="0" xfId="0" applyFont="1" applyProtection="1">
      <protection hidden="1"/>
    </xf>
    <xf numFmtId="0" fontId="6" fillId="0" borderId="0" xfId="0" applyFont="1" applyFill="1" applyAlignment="1" applyProtection="1">
      <alignment horizontal="left" vertical="top"/>
      <protection hidden="1"/>
    </xf>
    <xf numFmtId="0" fontId="6" fillId="0" borderId="0" xfId="0" applyFont="1" applyFill="1" applyAlignment="1" applyProtection="1">
      <alignment horizontal="center" vertical="center"/>
      <protection hidden="1"/>
    </xf>
    <xf numFmtId="0" fontId="13" fillId="0" borderId="0" xfId="0" applyFont="1" applyAlignment="1" applyProtection="1">
      <alignment vertical="top"/>
      <protection hidden="1"/>
    </xf>
    <xf numFmtId="0" fontId="6" fillId="0" borderId="0" xfId="0" applyFont="1" applyAlignment="1" applyProtection="1">
      <alignment horizontal="center" vertical="top"/>
      <protection hidden="1"/>
    </xf>
    <xf numFmtId="0" fontId="6" fillId="0" borderId="19" xfId="0" applyFont="1" applyFill="1" applyBorder="1" applyAlignment="1" applyProtection="1">
      <alignment horizontal="left" vertical="top"/>
      <protection hidden="1"/>
    </xf>
    <xf numFmtId="0" fontId="6" fillId="0" borderId="19" xfId="0" applyFont="1" applyFill="1" applyBorder="1" applyAlignment="1" applyProtection="1">
      <alignment horizontal="center" vertical="top"/>
      <protection hidden="1"/>
    </xf>
    <xf numFmtId="164" fontId="6" fillId="0" borderId="19" xfId="0" applyNumberFormat="1" applyFont="1" applyFill="1" applyBorder="1" applyAlignment="1" applyProtection="1">
      <alignment horizontal="right" indent="2"/>
      <protection hidden="1"/>
    </xf>
    <xf numFmtId="0" fontId="13" fillId="0" borderId="0" xfId="0" applyFont="1" applyFill="1" applyAlignment="1" applyProtection="1">
      <alignment vertical="top"/>
      <protection hidden="1"/>
    </xf>
    <xf numFmtId="0" fontId="6" fillId="0" borderId="2" xfId="0" applyFont="1" applyFill="1" applyBorder="1" applyAlignment="1" applyProtection="1">
      <alignment horizontal="left" vertical="top"/>
      <protection hidden="1"/>
    </xf>
    <xf numFmtId="0" fontId="6" fillId="0" borderId="2" xfId="0" applyFont="1" applyFill="1" applyBorder="1" applyAlignment="1" applyProtection="1">
      <alignment horizontal="center" vertical="top"/>
      <protection hidden="1"/>
    </xf>
    <xf numFmtId="0" fontId="13" fillId="0" borderId="0" xfId="0" applyFont="1" applyFill="1" applyProtection="1">
      <protection hidden="1"/>
    </xf>
    <xf numFmtId="164" fontId="6" fillId="0" borderId="0" xfId="0" applyNumberFormat="1" applyFont="1" applyAlignment="1" applyProtection="1">
      <alignment horizontal="center" vertical="center"/>
      <protection hidden="1"/>
    </xf>
    <xf numFmtId="0" fontId="6" fillId="0" borderId="0" xfId="2" applyFont="1" applyAlignment="1" applyProtection="1">
      <alignment wrapText="1"/>
      <protection hidden="1"/>
    </xf>
    <xf numFmtId="0" fontId="17" fillId="0" borderId="0" xfId="2" applyFont="1" applyFill="1" applyAlignment="1" applyProtection="1">
      <alignment horizontal="center" vertical="top" wrapText="1"/>
      <protection hidden="1"/>
    </xf>
    <xf numFmtId="0" fontId="5" fillId="0" borderId="0" xfId="2"/>
    <xf numFmtId="0" fontId="6" fillId="0" borderId="0" xfId="2" applyFont="1" applyFill="1" applyProtection="1">
      <protection hidden="1"/>
    </xf>
    <xf numFmtId="0" fontId="6" fillId="0" borderId="0" xfId="2" applyFont="1" applyAlignment="1" applyProtection="1">
      <alignment vertical="top"/>
      <protection hidden="1"/>
    </xf>
    <xf numFmtId="0" fontId="10" fillId="4" borderId="0" xfId="2" applyFont="1" applyFill="1" applyBorder="1" applyAlignment="1" applyProtection="1">
      <alignment horizontal="left" wrapText="1"/>
      <protection hidden="1"/>
    </xf>
    <xf numFmtId="0" fontId="6" fillId="0" borderId="0" xfId="2" applyFont="1" applyAlignment="1" applyProtection="1">
      <alignment horizontal="center" vertical="top"/>
      <protection hidden="1"/>
    </xf>
    <xf numFmtId="0" fontId="10" fillId="0" borderId="0" xfId="2" applyFont="1" applyProtection="1">
      <protection hidden="1"/>
    </xf>
    <xf numFmtId="0" fontId="15" fillId="0" borderId="0" xfId="2" applyFont="1" applyProtection="1">
      <protection hidden="1"/>
    </xf>
    <xf numFmtId="0" fontId="6" fillId="0" borderId="2" xfId="2" applyFont="1" applyFill="1" applyBorder="1" applyProtection="1">
      <protection hidden="1"/>
    </xf>
    <xf numFmtId="0" fontId="6" fillId="0" borderId="2" xfId="2" applyFont="1" applyFill="1" applyBorder="1" applyAlignment="1" applyProtection="1">
      <alignment horizontal="center"/>
      <protection hidden="1"/>
    </xf>
    <xf numFmtId="0" fontId="6" fillId="4" borderId="0" xfId="2" applyFont="1" applyFill="1" applyBorder="1" applyAlignment="1" applyProtection="1">
      <alignment wrapText="1"/>
      <protection hidden="1"/>
    </xf>
    <xf numFmtId="166" fontId="6" fillId="0" borderId="0" xfId="2" applyNumberFormat="1" applyFont="1" applyFill="1" applyProtection="1">
      <protection hidden="1"/>
    </xf>
    <xf numFmtId="164" fontId="6" fillId="0" borderId="27" xfId="0" applyNumberFormat="1" applyFont="1" applyFill="1" applyBorder="1" applyAlignment="1" applyProtection="1">
      <alignment horizontal="right" indent="2"/>
      <protection hidden="1"/>
    </xf>
    <xf numFmtId="164" fontId="6" fillId="0" borderId="40" xfId="0" applyNumberFormat="1" applyFont="1" applyFill="1" applyBorder="1" applyAlignment="1" applyProtection="1">
      <alignment horizontal="right" indent="2"/>
      <protection hidden="1"/>
    </xf>
    <xf numFmtId="164" fontId="6" fillId="0" borderId="41" xfId="0" applyNumberFormat="1" applyFont="1" applyFill="1" applyBorder="1" applyAlignment="1" applyProtection="1">
      <alignment horizontal="right" indent="2"/>
      <protection hidden="1"/>
    </xf>
    <xf numFmtId="0" fontId="6" fillId="0" borderId="23" xfId="0" applyFont="1" applyFill="1" applyBorder="1" applyAlignment="1" applyProtection="1">
      <alignment horizontal="left" vertical="top"/>
      <protection hidden="1"/>
    </xf>
    <xf numFmtId="0" fontId="6" fillId="0" borderId="14" xfId="0" applyFont="1" applyFill="1" applyBorder="1" applyAlignment="1" applyProtection="1">
      <alignment horizontal="left" vertical="top"/>
      <protection hidden="1"/>
    </xf>
    <xf numFmtId="164" fontId="6" fillId="0" borderId="43" xfId="0" applyNumberFormat="1" applyFont="1" applyFill="1" applyBorder="1" applyAlignment="1" applyProtection="1">
      <alignment horizontal="right" indent="2"/>
      <protection hidden="1"/>
    </xf>
    <xf numFmtId="0" fontId="14" fillId="3" borderId="42" xfId="0" applyFont="1" applyFill="1" applyBorder="1" applyAlignment="1" applyProtection="1">
      <alignment vertical="center" wrapText="1"/>
      <protection hidden="1"/>
    </xf>
    <xf numFmtId="0" fontId="14" fillId="4" borderId="8" xfId="0" applyFont="1" applyFill="1" applyBorder="1" applyAlignment="1" applyProtection="1">
      <alignment horizontal="left"/>
      <protection hidden="1"/>
    </xf>
    <xf numFmtId="0" fontId="14" fillId="4" borderId="9" xfId="0" applyFont="1" applyFill="1" applyBorder="1" applyAlignment="1" applyProtection="1">
      <alignment wrapText="1"/>
      <protection hidden="1"/>
    </xf>
    <xf numFmtId="0" fontId="18" fillId="4" borderId="10" xfId="0" applyFont="1" applyFill="1" applyBorder="1" applyAlignment="1" applyProtection="1">
      <alignment horizontal="left" wrapText="1"/>
      <protection hidden="1"/>
    </xf>
    <xf numFmtId="0" fontId="14" fillId="0" borderId="0" xfId="5" applyFont="1" applyAlignment="1" applyProtection="1">
      <alignment vertical="top"/>
      <protection hidden="1"/>
    </xf>
    <xf numFmtId="0" fontId="14" fillId="0" borderId="0" xfId="5" applyFont="1" applyFill="1" applyAlignment="1" applyProtection="1">
      <alignment horizontal="left" vertical="top"/>
      <protection hidden="1"/>
    </xf>
    <xf numFmtId="164" fontId="6" fillId="0" borderId="25" xfId="0" applyNumberFormat="1" applyFont="1" applyFill="1" applyBorder="1" applyAlignment="1" applyProtection="1">
      <alignment horizontal="right" indent="2"/>
      <protection hidden="1"/>
    </xf>
    <xf numFmtId="0" fontId="0" fillId="0" borderId="0" xfId="0" applyAlignment="1">
      <alignment horizontal="center" vertical="center"/>
    </xf>
    <xf numFmtId="165" fontId="6" fillId="0" borderId="2" xfId="1" applyNumberFormat="1" applyFont="1" applyFill="1" applyBorder="1" applyAlignment="1" applyProtection="1">
      <alignment horizontal="right" indent="2"/>
      <protection hidden="1"/>
    </xf>
    <xf numFmtId="1" fontId="6" fillId="0" borderId="19" xfId="0" applyNumberFormat="1" applyFont="1" applyFill="1" applyBorder="1" applyAlignment="1" applyProtection="1">
      <alignment horizontal="right" indent="2"/>
      <protection hidden="1"/>
    </xf>
    <xf numFmtId="1" fontId="6" fillId="0" borderId="25" xfId="0" applyNumberFormat="1" applyFont="1" applyFill="1" applyBorder="1" applyAlignment="1" applyProtection="1">
      <alignment horizontal="right" indent="2"/>
      <protection hidden="1"/>
    </xf>
    <xf numFmtId="0" fontId="14"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left" wrapText="1"/>
      <protection hidden="1"/>
    </xf>
    <xf numFmtId="0" fontId="14" fillId="0" borderId="0" xfId="0" quotePrefix="1" applyFont="1" applyFill="1" applyBorder="1" applyAlignment="1" applyProtection="1">
      <alignment wrapText="1"/>
      <protection hidden="1"/>
    </xf>
    <xf numFmtId="164" fontId="6" fillId="0" borderId="48" xfId="0" applyNumberFormat="1" applyFont="1" applyFill="1" applyBorder="1" applyAlignment="1" applyProtection="1">
      <alignment horizontal="right" indent="2"/>
      <protection hidden="1"/>
    </xf>
    <xf numFmtId="1" fontId="6" fillId="0" borderId="48" xfId="0" applyNumberFormat="1" applyFont="1" applyFill="1" applyBorder="1" applyAlignment="1" applyProtection="1">
      <alignment horizontal="right" indent="2"/>
      <protection hidden="1"/>
    </xf>
    <xf numFmtId="1" fontId="6" fillId="0" borderId="41" xfId="0" applyNumberFormat="1" applyFont="1" applyFill="1" applyBorder="1" applyAlignment="1" applyProtection="1">
      <alignment horizontal="right" indent="2"/>
      <protection hidden="1"/>
    </xf>
    <xf numFmtId="167" fontId="6" fillId="0" borderId="27" xfId="0" applyNumberFormat="1" applyFont="1" applyFill="1" applyBorder="1" applyAlignment="1" applyProtection="1">
      <alignment horizontal="right" indent="2"/>
      <protection hidden="1"/>
    </xf>
    <xf numFmtId="168" fontId="6" fillId="0" borderId="19" xfId="6" applyNumberFormat="1" applyFont="1" applyFill="1" applyBorder="1" applyAlignment="1" applyProtection="1">
      <alignment horizontal="right" indent="2"/>
      <protection hidden="1"/>
    </xf>
    <xf numFmtId="0" fontId="9" fillId="6" borderId="2" xfId="0" applyFont="1" applyFill="1" applyBorder="1" applyAlignment="1">
      <alignment horizontal="center" vertical="center" wrapText="1"/>
    </xf>
    <xf numFmtId="0" fontId="9" fillId="6" borderId="2" xfId="2" applyNumberFormat="1" applyFont="1" applyFill="1" applyBorder="1" applyAlignment="1" applyProtection="1">
      <alignment horizontal="center" vertical="center" wrapText="1"/>
      <protection hidden="1"/>
    </xf>
    <xf numFmtId="0" fontId="9" fillId="7" borderId="2" xfId="2" applyNumberFormat="1" applyFont="1" applyFill="1" applyBorder="1" applyAlignment="1" applyProtection="1">
      <alignment horizontal="center" vertical="center" wrapText="1"/>
      <protection hidden="1"/>
    </xf>
    <xf numFmtId="0" fontId="9" fillId="8" borderId="2" xfId="2" applyNumberFormat="1" applyFont="1" applyFill="1" applyBorder="1" applyAlignment="1" applyProtection="1">
      <alignment horizontal="center" vertical="center" wrapText="1"/>
      <protection hidden="1"/>
    </xf>
    <xf numFmtId="0" fontId="9" fillId="7" borderId="2" xfId="0" applyFont="1" applyFill="1" applyBorder="1" applyAlignment="1" applyProtection="1">
      <alignment horizontal="center" vertical="center" wrapText="1"/>
      <protection hidden="1"/>
    </xf>
    <xf numFmtId="0" fontId="9" fillId="7" borderId="2" xfId="0" quotePrefix="1" applyFont="1" applyFill="1" applyBorder="1" applyAlignment="1" applyProtection="1">
      <alignment horizontal="center" vertical="center" wrapText="1"/>
      <protection hidden="1"/>
    </xf>
    <xf numFmtId="0" fontId="9" fillId="7" borderId="27" xfId="0" applyFont="1" applyFill="1" applyBorder="1" applyAlignment="1" applyProtection="1">
      <alignment horizontal="center" vertical="center" wrapText="1"/>
      <protection hidden="1"/>
    </xf>
    <xf numFmtId="0" fontId="9" fillId="7" borderId="19" xfId="0" applyFont="1" applyFill="1" applyBorder="1" applyAlignment="1" applyProtection="1">
      <alignment horizontal="center" vertical="center" wrapText="1"/>
      <protection hidden="1"/>
    </xf>
    <xf numFmtId="0" fontId="9" fillId="7" borderId="40"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0" fontId="9" fillId="7" borderId="28" xfId="0" quotePrefix="1" applyFont="1" applyFill="1" applyBorder="1" applyAlignment="1" applyProtection="1">
      <alignment horizontal="center" vertical="center" wrapText="1"/>
      <protection hidden="1"/>
    </xf>
    <xf numFmtId="0" fontId="9" fillId="7" borderId="26" xfId="0" quotePrefix="1" applyFont="1" applyFill="1" applyBorder="1" applyAlignment="1" applyProtection="1">
      <alignment horizontal="center" vertical="center" wrapText="1"/>
      <protection hidden="1"/>
    </xf>
    <xf numFmtId="0" fontId="7" fillId="7" borderId="42" xfId="0" applyFont="1" applyFill="1" applyBorder="1" applyAlignment="1" applyProtection="1">
      <alignment horizontal="center" vertical="center" wrapText="1"/>
      <protection hidden="1"/>
    </xf>
    <xf numFmtId="0" fontId="9" fillId="7" borderId="47" xfId="0" applyFont="1" applyFill="1" applyBorder="1" applyAlignment="1" applyProtection="1">
      <alignment horizontal="center" vertical="center" wrapText="1"/>
      <protection hidden="1"/>
    </xf>
    <xf numFmtId="0" fontId="9" fillId="7" borderId="23" xfId="0" applyFont="1" applyFill="1" applyBorder="1" applyAlignment="1" applyProtection="1">
      <alignment horizontal="center" vertical="center" wrapText="1"/>
      <protection hidden="1"/>
    </xf>
    <xf numFmtId="0" fontId="9" fillId="7" borderId="37" xfId="0" applyFont="1" applyFill="1" applyBorder="1" applyAlignment="1" applyProtection="1">
      <alignment horizontal="center" vertical="center" wrapText="1"/>
      <protection hidden="1"/>
    </xf>
    <xf numFmtId="0" fontId="9" fillId="7" borderId="42" xfId="0" applyFont="1" applyFill="1" applyBorder="1" applyAlignment="1" applyProtection="1">
      <alignment horizontal="center" vertical="center" wrapText="1"/>
      <protection hidden="1"/>
    </xf>
    <xf numFmtId="0" fontId="9" fillId="7" borderId="16" xfId="0" applyFont="1" applyFill="1" applyBorder="1" applyAlignment="1" applyProtection="1">
      <alignment horizontal="center" vertical="center" wrapText="1"/>
      <protection hidden="1"/>
    </xf>
    <xf numFmtId="0" fontId="9" fillId="7" borderId="43" xfId="0" applyFont="1" applyFill="1" applyBorder="1" applyAlignment="1" applyProtection="1">
      <alignment horizontal="center" vertical="center" wrapText="1"/>
      <protection hidden="1"/>
    </xf>
    <xf numFmtId="0" fontId="9" fillId="7" borderId="16" xfId="0" quotePrefix="1" applyFont="1" applyFill="1" applyBorder="1" applyAlignment="1" applyProtection="1">
      <alignment horizontal="center" vertical="center" wrapText="1"/>
      <protection hidden="1"/>
    </xf>
    <xf numFmtId="0" fontId="9" fillId="7" borderId="39" xfId="0" quotePrefix="1" applyFont="1" applyFill="1" applyBorder="1" applyAlignment="1" applyProtection="1">
      <alignment horizontal="center" vertical="center" wrapText="1"/>
      <protection hidden="1"/>
    </xf>
    <xf numFmtId="0" fontId="8" fillId="10" borderId="2" xfId="0" applyFont="1" applyFill="1" applyBorder="1" applyAlignment="1" applyProtection="1">
      <alignment horizontal="left"/>
      <protection hidden="1"/>
    </xf>
    <xf numFmtId="0" fontId="8" fillId="10" borderId="2" xfId="0" applyFont="1" applyFill="1" applyBorder="1" applyAlignment="1" applyProtection="1">
      <alignment horizontal="center"/>
      <protection hidden="1"/>
    </xf>
    <xf numFmtId="0" fontId="8" fillId="10" borderId="14" xfId="0" applyFont="1" applyFill="1" applyBorder="1" applyAlignment="1" applyProtection="1">
      <alignment horizontal="left"/>
      <protection hidden="1"/>
    </xf>
    <xf numFmtId="164" fontId="8" fillId="10" borderId="27" xfId="0" applyNumberFormat="1" applyFont="1" applyFill="1" applyBorder="1" applyAlignment="1" applyProtection="1">
      <alignment horizontal="right" indent="2"/>
      <protection hidden="1"/>
    </xf>
    <xf numFmtId="164" fontId="8" fillId="10" borderId="19" xfId="0" applyNumberFormat="1" applyFont="1" applyFill="1" applyBorder="1" applyAlignment="1" applyProtection="1">
      <alignment horizontal="right" indent="2"/>
      <protection hidden="1"/>
    </xf>
    <xf numFmtId="164" fontId="8" fillId="10" borderId="40" xfId="0" applyNumberFormat="1" applyFont="1" applyFill="1" applyBorder="1" applyAlignment="1" applyProtection="1">
      <alignment horizontal="right" indent="2"/>
      <protection hidden="1"/>
    </xf>
    <xf numFmtId="164" fontId="8" fillId="10" borderId="25" xfId="0" applyNumberFormat="1" applyFont="1" applyFill="1" applyBorder="1" applyAlignment="1" applyProtection="1">
      <alignment horizontal="right" indent="2"/>
      <protection hidden="1"/>
    </xf>
    <xf numFmtId="164" fontId="8" fillId="10" borderId="43" xfId="0" applyNumberFormat="1" applyFont="1" applyFill="1" applyBorder="1" applyAlignment="1" applyProtection="1">
      <alignment horizontal="right" indent="2"/>
      <protection hidden="1"/>
    </xf>
    <xf numFmtId="0" fontId="8" fillId="10" borderId="2" xfId="2" applyFont="1" applyFill="1" applyBorder="1" applyProtection="1">
      <protection hidden="1"/>
    </xf>
    <xf numFmtId="0" fontId="8" fillId="10" borderId="2" xfId="2" applyFont="1" applyFill="1" applyBorder="1" applyAlignment="1" applyProtection="1">
      <alignment horizontal="center"/>
      <protection hidden="1"/>
    </xf>
    <xf numFmtId="164" fontId="8" fillId="10" borderId="2" xfId="2" applyNumberFormat="1" applyFont="1" applyFill="1" applyBorder="1" applyAlignment="1" applyProtection="1">
      <alignment horizontal="right" indent="2"/>
      <protection hidden="1"/>
    </xf>
    <xf numFmtId="165" fontId="8" fillId="10" borderId="2" xfId="1" applyNumberFormat="1" applyFont="1" applyFill="1" applyBorder="1" applyAlignment="1" applyProtection="1">
      <alignment horizontal="right" indent="2"/>
      <protection hidden="1"/>
    </xf>
    <xf numFmtId="0" fontId="8" fillId="10" borderId="14" xfId="2" applyFont="1" applyFill="1" applyBorder="1" applyProtection="1">
      <protection hidden="1"/>
    </xf>
    <xf numFmtId="0" fontId="8" fillId="10" borderId="28" xfId="2" applyFont="1" applyFill="1" applyBorder="1" applyProtection="1">
      <protection hidden="1"/>
    </xf>
    <xf numFmtId="0" fontId="9" fillId="7" borderId="0" xfId="0" applyFont="1" applyFill="1" applyAlignment="1" applyProtection="1">
      <alignment horizontal="center" vertical="center" wrapText="1"/>
      <protection hidden="1"/>
    </xf>
    <xf numFmtId="164" fontId="6" fillId="0" borderId="25" xfId="0" applyNumberFormat="1" applyFont="1" applyFill="1" applyBorder="1" applyAlignment="1" applyProtection="1">
      <protection hidden="1"/>
    </xf>
    <xf numFmtId="164" fontId="8" fillId="10" borderId="40" xfId="0" applyNumberFormat="1" applyFont="1" applyFill="1" applyBorder="1" applyAlignment="1" applyProtection="1">
      <alignment horizontal="right"/>
      <protection hidden="1"/>
    </xf>
    <xf numFmtId="164" fontId="8" fillId="10" borderId="27" xfId="0" applyNumberFormat="1" applyFont="1" applyFill="1" applyBorder="1" applyAlignment="1" applyProtection="1">
      <protection hidden="1"/>
    </xf>
    <xf numFmtId="164" fontId="8" fillId="10" borderId="19" xfId="0" applyNumberFormat="1" applyFont="1" applyFill="1" applyBorder="1" applyAlignment="1" applyProtection="1">
      <protection hidden="1"/>
    </xf>
    <xf numFmtId="3" fontId="8" fillId="10" borderId="19" xfId="0" applyNumberFormat="1" applyFont="1" applyFill="1" applyBorder="1" applyAlignment="1" applyProtection="1">
      <protection hidden="1"/>
    </xf>
    <xf numFmtId="3" fontId="6" fillId="0" borderId="25" xfId="0" applyNumberFormat="1" applyFont="1" applyFill="1" applyBorder="1" applyAlignment="1" applyProtection="1">
      <protection hidden="1"/>
    </xf>
    <xf numFmtId="164" fontId="6" fillId="0" borderId="28" xfId="0" applyNumberFormat="1" applyFont="1" applyFill="1" applyBorder="1" applyAlignment="1" applyProtection="1">
      <protection hidden="1"/>
    </xf>
    <xf numFmtId="165" fontId="15" fillId="0" borderId="0" xfId="2" applyNumberFormat="1" applyFont="1" applyProtection="1">
      <protection hidden="1"/>
    </xf>
    <xf numFmtId="165" fontId="0" fillId="0" borderId="0" xfId="0" applyNumberFormat="1"/>
    <xf numFmtId="0" fontId="9" fillId="6" borderId="28"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18" fillId="4" borderId="30" xfId="2" applyFont="1" applyFill="1" applyBorder="1" applyAlignment="1" applyProtection="1">
      <alignment horizontal="left" wrapText="1"/>
      <protection hidden="1"/>
    </xf>
    <xf numFmtId="0" fontId="18" fillId="4" borderId="50" xfId="2" applyFont="1" applyFill="1" applyBorder="1" applyAlignment="1" applyProtection="1">
      <alignment horizontal="left" wrapText="1"/>
      <protection hidden="1"/>
    </xf>
    <xf numFmtId="0" fontId="14" fillId="4" borderId="30" xfId="2" applyFont="1" applyFill="1" applyBorder="1" applyAlignment="1" applyProtection="1">
      <alignment horizontal="left" wrapText="1"/>
      <protection hidden="1"/>
    </xf>
    <xf numFmtId="0" fontId="19" fillId="4" borderId="30" xfId="2" applyFont="1" applyFill="1" applyBorder="1" applyAlignment="1" applyProtection="1">
      <alignment horizontal="left" wrapText="1"/>
      <protection hidden="1"/>
    </xf>
    <xf numFmtId="0" fontId="14" fillId="4" borderId="23" xfId="2" applyFont="1" applyFill="1" applyBorder="1" applyAlignment="1" applyProtection="1">
      <alignment horizontal="left" wrapText="1"/>
      <protection hidden="1"/>
    </xf>
    <xf numFmtId="0" fontId="3" fillId="0" borderId="0" xfId="2" applyFont="1"/>
    <xf numFmtId="0" fontId="11" fillId="5" borderId="24" xfId="0" applyFont="1" applyFill="1" applyBorder="1" applyAlignment="1" applyProtection="1">
      <alignment vertical="top"/>
      <protection hidden="1"/>
    </xf>
    <xf numFmtId="0" fontId="14" fillId="4" borderId="24" xfId="2" quotePrefix="1" applyFont="1" applyFill="1" applyBorder="1" applyAlignment="1" applyProtection="1">
      <alignment horizontal="left" vertical="top" wrapText="1"/>
      <protection hidden="1"/>
    </xf>
    <xf numFmtId="0" fontId="18" fillId="4" borderId="25" xfId="2" applyFont="1" applyFill="1" applyBorder="1" applyAlignment="1" applyProtection="1">
      <alignment horizontal="left" vertical="top" wrapText="1"/>
      <protection hidden="1"/>
    </xf>
    <xf numFmtId="0" fontId="14" fillId="4" borderId="0" xfId="2" quotePrefix="1" applyFont="1" applyFill="1" applyBorder="1" applyAlignment="1" applyProtection="1">
      <alignment horizontal="left" wrapText="1"/>
      <protection hidden="1"/>
    </xf>
    <xf numFmtId="0" fontId="14" fillId="4" borderId="0" xfId="2" quotePrefix="1" applyFont="1" applyFill="1" applyBorder="1" applyAlignment="1" applyProtection="1">
      <alignment horizontal="left" wrapText="1"/>
      <protection hidden="1"/>
    </xf>
    <xf numFmtId="0" fontId="9" fillId="9" borderId="51" xfId="0" applyFont="1" applyFill="1" applyBorder="1" applyAlignment="1" applyProtection="1">
      <alignment horizontal="center" vertical="center" wrapText="1"/>
      <protection hidden="1"/>
    </xf>
    <xf numFmtId="0" fontId="9" fillId="9" borderId="0" xfId="0" applyFont="1" applyFill="1" applyBorder="1" applyAlignment="1" applyProtection="1">
      <alignment horizontal="center" vertical="center" wrapText="1"/>
      <protection hidden="1"/>
    </xf>
    <xf numFmtId="0" fontId="12" fillId="11" borderId="51" xfId="0" applyFont="1" applyFill="1" applyBorder="1" applyAlignment="1" applyProtection="1">
      <alignment horizontal="center" vertical="center" wrapText="1"/>
      <protection hidden="1"/>
    </xf>
    <xf numFmtId="0" fontId="12" fillId="11" borderId="0" xfId="0" applyFont="1" applyFill="1" applyBorder="1" applyAlignment="1" applyProtection="1">
      <alignment horizontal="center" vertical="center" wrapText="1"/>
      <protection hidden="1"/>
    </xf>
    <xf numFmtId="0" fontId="9" fillId="7" borderId="14" xfId="0" applyFont="1" applyFill="1" applyBorder="1" applyAlignment="1" applyProtection="1">
      <alignment horizontal="center" vertical="center" wrapText="1"/>
      <protection hidden="1"/>
    </xf>
    <xf numFmtId="0" fontId="9" fillId="7" borderId="14" xfId="0" quotePrefix="1" applyFont="1" applyFill="1" applyBorder="1" applyAlignment="1" applyProtection="1">
      <alignment horizontal="center" vertical="center" wrapText="1"/>
      <protection hidden="1"/>
    </xf>
    <xf numFmtId="164" fontId="8" fillId="10" borderId="23" xfId="0" applyNumberFormat="1" applyFont="1" applyFill="1" applyBorder="1" applyAlignment="1" applyProtection="1">
      <protection hidden="1"/>
    </xf>
    <xf numFmtId="3" fontId="6" fillId="0" borderId="2" xfId="2" applyNumberFormat="1" applyFont="1" applyFill="1" applyBorder="1" applyProtection="1">
      <protection hidden="1"/>
    </xf>
    <xf numFmtId="168" fontId="8" fillId="10" borderId="2" xfId="6" applyNumberFormat="1" applyFont="1" applyFill="1" applyBorder="1" applyAlignment="1" applyProtection="1">
      <alignment horizontal="right" indent="2"/>
      <protection hidden="1"/>
    </xf>
    <xf numFmtId="0" fontId="9" fillId="7" borderId="36" xfId="7" applyFont="1" applyFill="1" applyBorder="1" applyAlignment="1" applyProtection="1">
      <alignment horizontal="center" vertical="center" wrapText="1"/>
      <protection hidden="1"/>
    </xf>
    <xf numFmtId="0" fontId="9" fillId="7" borderId="19" xfId="7" applyFont="1" applyFill="1" applyBorder="1" applyAlignment="1" applyProtection="1">
      <alignment horizontal="center" vertical="center" wrapText="1"/>
      <protection hidden="1"/>
    </xf>
    <xf numFmtId="0" fontId="9" fillId="7" borderId="16" xfId="7" applyFont="1" applyFill="1" applyBorder="1" applyAlignment="1" applyProtection="1">
      <alignment horizontal="center" vertical="center" wrapText="1"/>
      <protection hidden="1"/>
    </xf>
    <xf numFmtId="0" fontId="9" fillId="7" borderId="2" xfId="7" applyFont="1" applyFill="1" applyBorder="1" applyAlignment="1" applyProtection="1">
      <alignment horizontal="center" vertical="center" wrapText="1"/>
      <protection hidden="1"/>
    </xf>
    <xf numFmtId="0" fontId="8" fillId="10" borderId="2" xfId="7" applyFont="1" applyFill="1" applyBorder="1" applyProtection="1">
      <protection hidden="1"/>
    </xf>
    <xf numFmtId="0" fontId="8" fillId="10" borderId="2" xfId="7" applyFont="1" applyFill="1" applyBorder="1" applyAlignment="1" applyProtection="1">
      <alignment horizontal="center"/>
      <protection hidden="1"/>
    </xf>
    <xf numFmtId="0" fontId="8" fillId="10" borderId="14" xfId="7" applyFont="1" applyFill="1" applyBorder="1" applyProtection="1">
      <protection hidden="1"/>
    </xf>
    <xf numFmtId="164" fontId="8" fillId="10" borderId="44" xfId="7" applyNumberFormat="1" applyFont="1" applyFill="1" applyBorder="1" applyAlignment="1" applyProtection="1">
      <alignment horizontal="right" indent="2"/>
      <protection hidden="1"/>
    </xf>
    <xf numFmtId="164" fontId="8" fillId="10" borderId="2" xfId="7" applyNumberFormat="1" applyFont="1" applyFill="1" applyBorder="1" applyAlignment="1" applyProtection="1">
      <alignment horizontal="right" indent="2"/>
      <protection hidden="1"/>
    </xf>
    <xf numFmtId="164" fontId="8" fillId="10" borderId="45" xfId="7" applyNumberFormat="1" applyFont="1" applyFill="1" applyBorder="1" applyAlignment="1" applyProtection="1">
      <alignment horizontal="right" indent="2"/>
      <protection hidden="1"/>
    </xf>
    <xf numFmtId="165" fontId="8" fillId="10" borderId="15" xfId="8" applyNumberFormat="1" applyFont="1" applyFill="1" applyBorder="1" applyAlignment="1" applyProtection="1">
      <alignment horizontal="right" indent="2"/>
      <protection hidden="1"/>
    </xf>
    <xf numFmtId="164" fontId="8" fillId="10" borderId="16" xfId="7" applyNumberFormat="1" applyFont="1" applyFill="1" applyBorder="1" applyAlignment="1" applyProtection="1">
      <alignment horizontal="right" indent="2"/>
      <protection hidden="1"/>
    </xf>
    <xf numFmtId="0" fontId="6" fillId="0" borderId="2" xfId="7" applyFont="1" applyFill="1" applyBorder="1" applyProtection="1">
      <protection hidden="1"/>
    </xf>
    <xf numFmtId="0" fontId="6" fillId="0" borderId="2" xfId="7" applyFont="1" applyFill="1" applyBorder="1" applyAlignment="1" applyProtection="1">
      <alignment horizontal="center"/>
      <protection hidden="1"/>
    </xf>
    <xf numFmtId="0" fontId="6" fillId="0" borderId="14" xfId="7" applyFont="1" applyFill="1" applyBorder="1" applyProtection="1">
      <protection hidden="1"/>
    </xf>
    <xf numFmtId="164" fontId="6" fillId="0" borderId="28" xfId="7" applyNumberFormat="1" applyFont="1" applyFill="1" applyBorder="1" applyAlignment="1" applyProtection="1">
      <alignment horizontal="right" indent="2"/>
      <protection hidden="1"/>
    </xf>
    <xf numFmtId="164" fontId="6" fillId="0" borderId="16" xfId="7" applyNumberFormat="1" applyFont="1" applyFill="1" applyBorder="1" applyAlignment="1" applyProtection="1">
      <alignment horizontal="right" indent="2"/>
      <protection hidden="1"/>
    </xf>
    <xf numFmtId="164" fontId="6" fillId="0" borderId="45" xfId="7" applyNumberFormat="1" applyFont="1" applyFill="1" applyBorder="1" applyAlignment="1" applyProtection="1">
      <alignment horizontal="right" indent="2"/>
      <protection hidden="1"/>
    </xf>
    <xf numFmtId="165" fontId="6" fillId="0" borderId="24" xfId="8" applyNumberFormat="1" applyFont="1" applyFill="1" applyBorder="1" applyAlignment="1" applyProtection="1">
      <alignment horizontal="right" indent="2"/>
      <protection hidden="1"/>
    </xf>
    <xf numFmtId="164" fontId="6" fillId="0" borderId="2" xfId="7" applyNumberFormat="1" applyFont="1" applyFill="1" applyBorder="1" applyAlignment="1" applyProtection="1">
      <alignment horizontal="right" indent="2"/>
      <protection hidden="1"/>
    </xf>
    <xf numFmtId="164" fontId="8" fillId="0" borderId="19" xfId="7" applyNumberFormat="1" applyFont="1" applyFill="1" applyBorder="1" applyAlignment="1" applyProtection="1">
      <alignment horizontal="right" indent="2"/>
      <protection hidden="1"/>
    </xf>
    <xf numFmtId="164" fontId="6" fillId="0" borderId="46" xfId="7" applyNumberFormat="1" applyFont="1" applyFill="1" applyBorder="1" applyAlignment="1" applyProtection="1">
      <alignment horizontal="right" indent="2"/>
      <protection hidden="1"/>
    </xf>
    <xf numFmtId="165" fontId="6" fillId="0" borderId="9" xfId="8" applyNumberFormat="1" applyFont="1" applyFill="1" applyBorder="1" applyAlignment="1" applyProtection="1">
      <alignment horizontal="right" indent="2"/>
      <protection hidden="1"/>
    </xf>
    <xf numFmtId="164" fontId="8" fillId="0" borderId="41" xfId="7" applyNumberFormat="1" applyFont="1" applyFill="1" applyBorder="1" applyAlignment="1" applyProtection="1">
      <alignment horizontal="right" indent="2"/>
      <protection hidden="1"/>
    </xf>
    <xf numFmtId="0" fontId="9" fillId="7" borderId="15" xfId="0" applyFont="1" applyFill="1" applyBorder="1" applyAlignment="1" applyProtection="1">
      <alignment horizontal="center" vertical="center" wrapText="1"/>
      <protection hidden="1"/>
    </xf>
    <xf numFmtId="164" fontId="8" fillId="10" borderId="23" xfId="0" applyNumberFormat="1" applyFont="1" applyFill="1" applyBorder="1" applyAlignment="1" applyProtection="1">
      <alignment horizontal="right" indent="2"/>
      <protection hidden="1"/>
    </xf>
    <xf numFmtId="164" fontId="6" fillId="0" borderId="23" xfId="0" applyNumberFormat="1" applyFont="1" applyFill="1" applyBorder="1" applyAlignment="1" applyProtection="1">
      <alignment horizontal="right" indent="2"/>
      <protection hidden="1"/>
    </xf>
    <xf numFmtId="0" fontId="9" fillId="7" borderId="5" xfId="0" applyFont="1" applyFill="1" applyBorder="1" applyAlignment="1">
      <alignment horizontal="center" vertical="center" wrapText="1"/>
    </xf>
    <xf numFmtId="168" fontId="6" fillId="0" borderId="2" xfId="6" applyNumberFormat="1" applyFont="1" applyFill="1" applyBorder="1" applyAlignment="1" applyProtection="1">
      <alignment horizontal="right" indent="2"/>
      <protection hidden="1"/>
    </xf>
    <xf numFmtId="165" fontId="6" fillId="0" borderId="0" xfId="1" applyNumberFormat="1" applyFont="1" applyAlignment="1" applyProtection="1">
      <alignment horizontal="center" vertical="top"/>
      <protection hidden="1"/>
    </xf>
    <xf numFmtId="165" fontId="8" fillId="13" borderId="2" xfId="1" applyNumberFormat="1" applyFont="1" applyFill="1" applyBorder="1" applyAlignment="1" applyProtection="1">
      <alignment horizontal="right" indent="2"/>
      <protection hidden="1"/>
    </xf>
    <xf numFmtId="9" fontId="8" fillId="14" borderId="2" xfId="1" applyFont="1" applyFill="1" applyBorder="1" applyAlignment="1" applyProtection="1">
      <alignment horizontal="right" indent="2"/>
      <protection hidden="1"/>
    </xf>
    <xf numFmtId="0" fontId="9" fillId="7" borderId="2" xfId="2" applyFont="1" applyFill="1" applyBorder="1" applyAlignment="1" applyProtection="1">
      <alignment horizontal="center" vertical="center" wrapText="1"/>
      <protection hidden="1"/>
    </xf>
    <xf numFmtId="0" fontId="9" fillId="8" borderId="2" xfId="2" applyFont="1" applyFill="1" applyBorder="1" applyAlignment="1" applyProtection="1">
      <alignment horizontal="center" vertical="center" wrapText="1"/>
      <protection hidden="1"/>
    </xf>
    <xf numFmtId="0" fontId="9" fillId="6" borderId="2" xfId="2" applyFont="1" applyFill="1" applyBorder="1" applyAlignment="1" applyProtection="1">
      <alignment horizontal="center" vertical="center" wrapText="1"/>
      <protection hidden="1"/>
    </xf>
    <xf numFmtId="0" fontId="9" fillId="7" borderId="2" xfId="2" quotePrefix="1" applyFont="1" applyFill="1" applyBorder="1" applyAlignment="1" applyProtection="1">
      <alignment horizontal="center" vertical="center" wrapText="1"/>
      <protection hidden="1"/>
    </xf>
    <xf numFmtId="0" fontId="9" fillId="6" borderId="2" xfId="2" quotePrefix="1" applyFont="1" applyFill="1" applyBorder="1" applyAlignment="1" applyProtection="1">
      <alignment horizontal="center" vertical="center" wrapText="1"/>
      <protection hidden="1"/>
    </xf>
    <xf numFmtId="0" fontId="9" fillId="8" borderId="2" xfId="2" quotePrefix="1" applyFont="1" applyFill="1" applyBorder="1" applyAlignment="1" applyProtection="1">
      <alignment horizontal="center" vertical="center" wrapText="1"/>
      <protection hidden="1"/>
    </xf>
    <xf numFmtId="0" fontId="14" fillId="0" borderId="0" xfId="5" applyFont="1" applyFill="1" applyAlignment="1" applyProtection="1">
      <alignment vertical="top"/>
      <protection hidden="1"/>
    </xf>
    <xf numFmtId="0" fontId="18" fillId="0" borderId="0" xfId="5" applyFont="1" applyAlignment="1" applyProtection="1">
      <alignment horizontal="left" vertical="top"/>
      <protection hidden="1"/>
    </xf>
    <xf numFmtId="0" fontId="14" fillId="0" borderId="0" xfId="5" applyFont="1" applyAlignment="1" applyProtection="1">
      <alignment vertical="top" wrapText="1"/>
      <protection hidden="1"/>
    </xf>
    <xf numFmtId="0" fontId="11" fillId="12" borderId="0" xfId="0" applyFont="1" applyFill="1" applyAlignment="1" applyProtection="1">
      <alignment horizontal="left" vertical="top" wrapText="1"/>
      <protection hidden="1"/>
    </xf>
    <xf numFmtId="0" fontId="14" fillId="0" borderId="0" xfId="5" quotePrefix="1" applyFont="1" applyAlignment="1" applyProtection="1">
      <alignment vertical="top" wrapText="1"/>
      <protection hidden="1"/>
    </xf>
    <xf numFmtId="0" fontId="14" fillId="0" borderId="0" xfId="5" quotePrefix="1" applyFont="1" applyAlignment="1" applyProtection="1">
      <alignment vertical="top"/>
      <protection hidden="1"/>
    </xf>
    <xf numFmtId="0" fontId="20" fillId="0" borderId="0" xfId="0" applyFont="1" applyAlignment="1">
      <alignment horizontal="left" vertical="top"/>
    </xf>
    <xf numFmtId="0" fontId="0" fillId="0" borderId="0" xfId="5" quotePrefix="1" applyFont="1" applyAlignment="1" applyProtection="1">
      <alignment vertical="top" wrapText="1"/>
      <protection hidden="1"/>
    </xf>
    <xf numFmtId="167" fontId="6" fillId="0" borderId="25" xfId="0" applyNumberFormat="1" applyFont="1" applyFill="1" applyBorder="1" applyAlignment="1" applyProtection="1">
      <protection hidden="1"/>
    </xf>
    <xf numFmtId="0" fontId="0" fillId="12" borderId="0" xfId="0" applyFill="1"/>
    <xf numFmtId="164" fontId="8" fillId="10" borderId="2" xfId="2" applyNumberFormat="1" applyFont="1" applyFill="1" applyBorder="1" applyAlignment="1" applyProtection="1">
      <protection hidden="1"/>
    </xf>
    <xf numFmtId="164" fontId="6" fillId="0" borderId="28" xfId="2" applyNumberFormat="1" applyFont="1" applyFill="1" applyBorder="1" applyAlignment="1" applyProtection="1">
      <protection hidden="1"/>
    </xf>
    <xf numFmtId="164" fontId="6" fillId="0" borderId="2" xfId="2" applyNumberFormat="1" applyFont="1" applyFill="1" applyBorder="1" applyAlignment="1" applyProtection="1">
      <protection hidden="1"/>
    </xf>
    <xf numFmtId="165" fontId="6" fillId="0" borderId="2" xfId="1" applyNumberFormat="1" applyFont="1" applyFill="1" applyBorder="1" applyAlignment="1" applyProtection="1">
      <protection hidden="1"/>
    </xf>
    <xf numFmtId="165" fontId="6" fillId="0" borderId="2" xfId="2" applyNumberFormat="1" applyFont="1" applyFill="1" applyBorder="1" applyAlignment="1" applyProtection="1">
      <alignment horizontal="right"/>
      <protection hidden="1"/>
    </xf>
    <xf numFmtId="165" fontId="6" fillId="0" borderId="2" xfId="1" applyNumberFormat="1" applyFont="1" applyFill="1" applyBorder="1" applyAlignment="1" applyProtection="1">
      <alignment horizontal="right"/>
      <protection hidden="1"/>
    </xf>
    <xf numFmtId="165" fontId="6" fillId="0" borderId="2" xfId="3" applyNumberFormat="1" applyFont="1" applyFill="1" applyBorder="1" applyAlignment="1" applyProtection="1">
      <protection hidden="1"/>
    </xf>
    <xf numFmtId="165" fontId="8" fillId="10" borderId="2" xfId="1" applyNumberFormat="1" applyFont="1" applyFill="1" applyBorder="1" applyAlignment="1" applyProtection="1">
      <protection hidden="1"/>
    </xf>
    <xf numFmtId="168" fontId="8" fillId="10" borderId="19" xfId="6" applyNumberFormat="1" applyFont="1" applyFill="1" applyBorder="1" applyAlignment="1" applyProtection="1">
      <alignment horizontal="right" indent="2"/>
      <protection hidden="1"/>
    </xf>
    <xf numFmtId="0" fontId="6" fillId="4" borderId="0" xfId="2" quotePrefix="1" applyFont="1" applyFill="1" applyBorder="1" applyAlignment="1" applyProtection="1">
      <alignment horizontal="left" wrapText="1"/>
      <protection hidden="1"/>
    </xf>
    <xf numFmtId="0" fontId="9" fillId="7" borderId="2" xfId="2" applyFont="1" applyFill="1" applyBorder="1" applyAlignment="1" applyProtection="1">
      <alignment horizontal="center" vertical="center" wrapText="1"/>
      <protection hidden="1"/>
    </xf>
    <xf numFmtId="0" fontId="10" fillId="4" borderId="30" xfId="2" applyFont="1" applyFill="1" applyBorder="1" applyAlignment="1" applyProtection="1">
      <alignment horizontal="left" wrapText="1"/>
      <protection hidden="1"/>
    </xf>
    <xf numFmtId="0" fontId="10" fillId="4" borderId="50" xfId="2" applyFont="1" applyFill="1" applyBorder="1" applyAlignment="1" applyProtection="1">
      <alignment horizontal="left" wrapText="1"/>
      <protection hidden="1"/>
    </xf>
    <xf numFmtId="0" fontId="6" fillId="4" borderId="30" xfId="2" applyFont="1" applyFill="1" applyBorder="1" applyAlignment="1" applyProtection="1">
      <alignment horizontal="left" wrapText="1"/>
      <protection hidden="1"/>
    </xf>
    <xf numFmtId="0" fontId="6" fillId="4" borderId="30" xfId="2" applyFont="1" applyFill="1" applyBorder="1" applyAlignment="1" applyProtection="1">
      <alignment horizontal="left"/>
      <protection hidden="1"/>
    </xf>
    <xf numFmtId="0" fontId="8" fillId="4" borderId="30" xfId="2" applyFont="1" applyFill="1" applyBorder="1" applyAlignment="1" applyProtection="1">
      <alignment horizontal="left" wrapText="1"/>
      <protection hidden="1"/>
    </xf>
    <xf numFmtId="0" fontId="6" fillId="4" borderId="23" xfId="2" applyFont="1" applyFill="1" applyBorder="1" applyAlignment="1" applyProtection="1">
      <alignment horizontal="left" wrapText="1"/>
      <protection hidden="1"/>
    </xf>
    <xf numFmtId="0" fontId="10" fillId="12" borderId="0" xfId="7" applyFont="1" applyFill="1" applyProtection="1">
      <protection hidden="1"/>
    </xf>
    <xf numFmtId="0" fontId="2" fillId="12" borderId="0" xfId="7" applyFill="1"/>
    <xf numFmtId="0" fontId="6" fillId="12" borderId="6" xfId="7" applyFont="1" applyFill="1" applyBorder="1" applyAlignment="1" applyProtection="1">
      <alignment horizontal="left" wrapText="1"/>
      <protection hidden="1"/>
    </xf>
    <xf numFmtId="0" fontId="10" fillId="12" borderId="0" xfId="7" applyFont="1" applyFill="1" applyBorder="1" applyAlignment="1" applyProtection="1">
      <alignment horizontal="left" wrapText="1"/>
      <protection hidden="1"/>
    </xf>
    <xf numFmtId="0" fontId="10" fillId="12" borderId="7" xfId="7" applyFont="1" applyFill="1" applyBorder="1" applyAlignment="1" applyProtection="1">
      <alignment horizontal="left" wrapText="1"/>
      <protection hidden="1"/>
    </xf>
    <xf numFmtId="0" fontId="10" fillId="12" borderId="6" xfId="7" applyFont="1" applyFill="1" applyBorder="1" applyAlignment="1" applyProtection="1">
      <alignment horizontal="left" wrapText="1"/>
      <protection hidden="1"/>
    </xf>
    <xf numFmtId="0" fontId="6" fillId="12" borderId="0" xfId="7" applyFont="1" applyFill="1" applyBorder="1" applyAlignment="1" applyProtection="1">
      <alignment wrapText="1"/>
      <protection hidden="1"/>
    </xf>
    <xf numFmtId="0" fontId="6" fillId="12" borderId="7" xfId="7" applyFont="1" applyFill="1" applyBorder="1" applyAlignment="1" applyProtection="1">
      <alignment wrapText="1"/>
      <protection hidden="1"/>
    </xf>
    <xf numFmtId="0" fontId="6" fillId="12" borderId="0" xfId="7" quotePrefix="1" applyFont="1" applyFill="1" applyBorder="1" applyAlignment="1" applyProtection="1">
      <alignment horizontal="left" wrapText="1"/>
      <protection hidden="1"/>
    </xf>
    <xf numFmtId="0" fontId="6" fillId="12" borderId="7" xfId="7" quotePrefix="1" applyFont="1" applyFill="1" applyBorder="1" applyAlignment="1" applyProtection="1">
      <alignment horizontal="left" wrapText="1"/>
      <protection hidden="1"/>
    </xf>
    <xf numFmtId="0" fontId="8" fillId="12" borderId="6" xfId="7" applyFont="1" applyFill="1" applyBorder="1" applyAlignment="1" applyProtection="1">
      <alignment horizontal="left" wrapText="1"/>
      <protection hidden="1"/>
    </xf>
    <xf numFmtId="0" fontId="6" fillId="12" borderId="8" xfId="7" applyFont="1" applyFill="1" applyBorder="1" applyAlignment="1" applyProtection="1">
      <alignment horizontal="left" wrapText="1"/>
      <protection hidden="1"/>
    </xf>
    <xf numFmtId="0" fontId="6" fillId="12" borderId="0" xfId="7" applyFont="1" applyFill="1" applyAlignment="1" applyProtection="1">
      <alignment vertical="top"/>
      <protection hidden="1"/>
    </xf>
    <xf numFmtId="0" fontId="6" fillId="12" borderId="0" xfId="7" applyFont="1" applyFill="1" applyAlignment="1" applyProtection="1">
      <alignment horizontal="center" vertical="top"/>
      <protection hidden="1"/>
    </xf>
    <xf numFmtId="0" fontId="13" fillId="12" borderId="0" xfId="7" applyFont="1" applyFill="1" applyProtection="1">
      <protection hidden="1"/>
    </xf>
    <xf numFmtId="0" fontId="0" fillId="12" borderId="0" xfId="0" applyFill="1" applyAlignment="1">
      <alignment horizontal="center" vertical="center"/>
    </xf>
    <xf numFmtId="167" fontId="13" fillId="0" borderId="0" xfId="0" applyNumberFormat="1" applyFont="1" applyFill="1" applyAlignment="1" applyProtection="1">
      <alignment vertical="top"/>
      <protection hidden="1"/>
    </xf>
    <xf numFmtId="0" fontId="11" fillId="12" borderId="0" xfId="0" applyFont="1" applyFill="1" applyAlignment="1" applyProtection="1">
      <alignment horizontal="left" vertical="top" wrapText="1"/>
      <protection hidden="1"/>
    </xf>
    <xf numFmtId="0" fontId="16" fillId="0" borderId="0" xfId="4"/>
    <xf numFmtId="0" fontId="9" fillId="9" borderId="49" xfId="0" applyFont="1" applyFill="1" applyBorder="1" applyAlignment="1" applyProtection="1">
      <alignment horizontal="center" vertical="center"/>
      <protection hidden="1"/>
    </xf>
    <xf numFmtId="0" fontId="9" fillId="9" borderId="50" xfId="0" applyFont="1" applyFill="1" applyBorder="1" applyAlignment="1" applyProtection="1">
      <alignment horizontal="center" vertical="center"/>
      <protection hidden="1"/>
    </xf>
    <xf numFmtId="0" fontId="0" fillId="4" borderId="6" xfId="0" applyFont="1" applyFill="1" applyBorder="1" applyAlignment="1" applyProtection="1">
      <alignment horizontal="left" vertical="top" wrapText="1"/>
      <protection hidden="1"/>
    </xf>
    <xf numFmtId="0" fontId="0" fillId="4" borderId="0" xfId="0" applyFont="1" applyFill="1" applyBorder="1" applyAlignment="1" applyProtection="1">
      <alignment horizontal="left" vertical="top" wrapText="1"/>
      <protection hidden="1"/>
    </xf>
    <xf numFmtId="0" fontId="0" fillId="4" borderId="7" xfId="0" applyFont="1" applyFill="1" applyBorder="1" applyAlignment="1" applyProtection="1">
      <alignment horizontal="left" vertical="top" wrapText="1"/>
      <protection hidden="1"/>
    </xf>
    <xf numFmtId="0" fontId="14" fillId="3" borderId="11" xfId="0" applyFont="1" applyFill="1" applyBorder="1" applyAlignment="1" applyProtection="1">
      <alignment vertical="center" wrapText="1"/>
      <protection hidden="1"/>
    </xf>
    <xf numFmtId="0" fontId="14" fillId="3" borderId="12" xfId="0" applyFont="1" applyFill="1" applyBorder="1" applyAlignment="1" applyProtection="1">
      <alignment vertical="center" wrapText="1"/>
      <protection hidden="1"/>
    </xf>
    <xf numFmtId="0" fontId="14" fillId="3" borderId="13" xfId="0" applyFont="1" applyFill="1" applyBorder="1" applyAlignment="1" applyProtection="1">
      <alignment vertical="center" wrapText="1"/>
      <protection hidden="1"/>
    </xf>
    <xf numFmtId="0" fontId="14" fillId="3" borderId="11" xfId="0" applyFont="1" applyFill="1" applyBorder="1" applyAlignment="1" applyProtection="1">
      <alignment horizontal="center" vertical="center" wrapText="1"/>
      <protection hidden="1"/>
    </xf>
    <xf numFmtId="0" fontId="14" fillId="3" borderId="12" xfId="0" applyFont="1" applyFill="1" applyBorder="1" applyAlignment="1" applyProtection="1">
      <alignment horizontal="center" vertical="center" wrapText="1"/>
      <protection hidden="1"/>
    </xf>
    <xf numFmtId="0" fontId="14" fillId="3" borderId="13" xfId="0" applyFont="1" applyFill="1" applyBorder="1" applyAlignment="1" applyProtection="1">
      <alignment horizontal="center" vertical="center" wrapText="1"/>
      <protection hidden="1"/>
    </xf>
    <xf numFmtId="0" fontId="14" fillId="4" borderId="3" xfId="0" applyFont="1" applyFill="1" applyBorder="1" applyAlignment="1" applyProtection="1">
      <alignment horizontal="left" vertical="center" wrapText="1"/>
      <protection hidden="1"/>
    </xf>
    <xf numFmtId="0" fontId="14" fillId="4" borderId="4" xfId="0" applyFont="1" applyFill="1" applyBorder="1" applyAlignment="1" applyProtection="1">
      <alignment horizontal="left" vertical="center" wrapText="1"/>
      <protection hidden="1"/>
    </xf>
    <xf numFmtId="0" fontId="14" fillId="4" borderId="5" xfId="0" applyFont="1" applyFill="1" applyBorder="1" applyAlignment="1" applyProtection="1">
      <alignment horizontal="left" vertical="center" wrapText="1"/>
      <protection hidden="1"/>
    </xf>
    <xf numFmtId="0" fontId="7" fillId="7" borderId="11" xfId="0" applyFont="1" applyFill="1" applyBorder="1" applyAlignment="1" applyProtection="1">
      <alignment horizontal="center" vertical="center" wrapText="1"/>
      <protection hidden="1"/>
    </xf>
    <xf numFmtId="0" fontId="7" fillId="7" borderId="12" xfId="0" applyFont="1" applyFill="1" applyBorder="1" applyAlignment="1" applyProtection="1">
      <alignment horizontal="center" vertical="center" wrapText="1"/>
      <protection hidden="1"/>
    </xf>
    <xf numFmtId="0" fontId="7" fillId="7" borderId="13" xfId="0"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wrapText="1"/>
      <protection hidden="1"/>
    </xf>
    <xf numFmtId="0" fontId="8" fillId="4" borderId="18" xfId="0" applyFont="1" applyFill="1" applyBorder="1" applyAlignment="1" applyProtection="1">
      <alignment horizontal="center" vertical="center" wrapText="1"/>
      <protection hidden="1"/>
    </xf>
    <xf numFmtId="0" fontId="8" fillId="4" borderId="19" xfId="0" applyFont="1" applyFill="1" applyBorder="1" applyAlignment="1" applyProtection="1">
      <alignment horizontal="center" vertical="center" wrapText="1"/>
      <protection hidden="1"/>
    </xf>
    <xf numFmtId="0" fontId="8" fillId="4" borderId="29" xfId="0" applyFont="1" applyFill="1" applyBorder="1" applyAlignment="1" applyProtection="1">
      <alignment horizontal="center" vertical="center" wrapText="1"/>
      <protection hidden="1"/>
    </xf>
    <xf numFmtId="0" fontId="8" fillId="4" borderId="30" xfId="0" applyFont="1" applyFill="1" applyBorder="1" applyAlignment="1" applyProtection="1">
      <alignment horizontal="center" vertical="center" wrapText="1"/>
      <protection hidden="1"/>
    </xf>
    <xf numFmtId="0" fontId="8" fillId="4" borderId="23" xfId="0" applyFont="1" applyFill="1" applyBorder="1" applyAlignment="1" applyProtection="1">
      <alignment horizontal="center" vertical="center" wrapText="1"/>
      <protection hidden="1"/>
    </xf>
    <xf numFmtId="0" fontId="11" fillId="2" borderId="17"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center" vertical="center" wrapText="1"/>
      <protection hidden="1"/>
    </xf>
    <xf numFmtId="0" fontId="12" fillId="11" borderId="17" xfId="0" applyFont="1" applyFill="1" applyBorder="1" applyAlignment="1" applyProtection="1">
      <alignment horizontal="center" vertical="center" wrapText="1"/>
      <protection hidden="1"/>
    </xf>
    <xf numFmtId="0" fontId="12" fillId="11" borderId="19"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9" xfId="0" applyFont="1" applyFill="1" applyBorder="1" applyAlignment="1" applyProtection="1">
      <alignment horizontal="center" vertical="center" wrapText="1"/>
      <protection hidden="1"/>
    </xf>
    <xf numFmtId="164" fontId="9" fillId="8" borderId="17" xfId="0" applyNumberFormat="1" applyFont="1" applyFill="1" applyBorder="1" applyAlignment="1" applyProtection="1">
      <alignment horizontal="center" vertical="center" wrapText="1"/>
      <protection hidden="1"/>
    </xf>
    <xf numFmtId="164" fontId="9" fillId="8" borderId="19" xfId="0" applyNumberFormat="1" applyFont="1" applyFill="1" applyBorder="1" applyAlignment="1" applyProtection="1">
      <alignment horizontal="center" vertical="center" wrapText="1"/>
      <protection hidden="1"/>
    </xf>
    <xf numFmtId="0" fontId="9" fillId="7" borderId="17" xfId="0" applyFont="1" applyFill="1" applyBorder="1" applyAlignment="1" applyProtection="1">
      <alignment horizontal="center" vertical="center" wrapText="1"/>
      <protection hidden="1"/>
    </xf>
    <xf numFmtId="0" fontId="9" fillId="7" borderId="19" xfId="0" applyFont="1" applyFill="1" applyBorder="1" applyAlignment="1" applyProtection="1">
      <alignment horizontal="center" vertical="center" wrapText="1"/>
      <protection hidden="1"/>
    </xf>
    <xf numFmtId="0" fontId="11" fillId="3" borderId="17" xfId="0" applyFont="1" applyFill="1" applyBorder="1" applyAlignment="1" applyProtection="1">
      <alignment horizontal="center" vertical="center" wrapText="1"/>
      <protection hidden="1"/>
    </xf>
    <xf numFmtId="0" fontId="11" fillId="3" borderId="19" xfId="0" applyFont="1" applyFill="1" applyBorder="1" applyAlignment="1" applyProtection="1">
      <alignment horizontal="center" vertical="center" wrapText="1"/>
      <protection hidden="1"/>
    </xf>
    <xf numFmtId="0" fontId="11" fillId="3" borderId="42" xfId="2" applyFont="1" applyFill="1" applyBorder="1" applyAlignment="1" applyProtection="1">
      <alignment horizontal="center" vertical="center" wrapText="1"/>
      <protection hidden="1"/>
    </xf>
    <xf numFmtId="0" fontId="14" fillId="3" borderId="12" xfId="2" applyFont="1" applyFill="1" applyBorder="1" applyAlignment="1" applyProtection="1">
      <alignment horizontal="center" vertical="center" wrapText="1"/>
      <protection hidden="1"/>
    </xf>
    <xf numFmtId="0" fontId="14" fillId="3" borderId="13" xfId="2" applyFont="1" applyFill="1" applyBorder="1" applyAlignment="1" applyProtection="1">
      <alignment horizontal="center" vertical="center" wrapText="1"/>
      <protection hidden="1"/>
    </xf>
    <xf numFmtId="0" fontId="7" fillId="8" borderId="21" xfId="2" applyFont="1" applyFill="1" applyBorder="1" applyAlignment="1" applyProtection="1">
      <alignment horizontal="center" vertical="center" wrapText="1"/>
      <protection hidden="1"/>
    </xf>
    <xf numFmtId="0" fontId="7" fillId="8" borderId="20" xfId="2" applyFont="1" applyFill="1" applyBorder="1" applyAlignment="1" applyProtection="1">
      <alignment horizontal="center" vertical="center" wrapText="1"/>
      <protection hidden="1"/>
    </xf>
    <xf numFmtId="0" fontId="7" fillId="8" borderId="22" xfId="2" applyFont="1" applyFill="1" applyBorder="1" applyAlignment="1" applyProtection="1">
      <alignment horizontal="center" vertical="center" wrapText="1"/>
      <protection hidden="1"/>
    </xf>
    <xf numFmtId="0" fontId="7" fillId="6" borderId="21" xfId="2" applyFont="1" applyFill="1" applyBorder="1" applyAlignment="1" applyProtection="1">
      <alignment horizontal="center" vertical="center" wrapText="1"/>
      <protection hidden="1"/>
    </xf>
    <xf numFmtId="0" fontId="7" fillId="6" borderId="20" xfId="2" applyFont="1" applyFill="1" applyBorder="1" applyAlignment="1" applyProtection="1">
      <alignment horizontal="center" vertical="center" wrapText="1"/>
      <protection hidden="1"/>
    </xf>
    <xf numFmtId="0" fontId="7" fillId="6" borderId="22" xfId="2" applyFont="1" applyFill="1" applyBorder="1" applyAlignment="1" applyProtection="1">
      <alignment horizontal="center" vertical="center" wrapText="1"/>
      <protection hidden="1"/>
    </xf>
    <xf numFmtId="0" fontId="9" fillId="7" borderId="17" xfId="2" applyFont="1" applyFill="1" applyBorder="1" applyAlignment="1" applyProtection="1">
      <alignment horizontal="center" vertical="center" wrapText="1"/>
      <protection hidden="1"/>
    </xf>
    <xf numFmtId="0" fontId="9" fillId="7" borderId="19" xfId="2" applyFont="1" applyFill="1" applyBorder="1" applyAlignment="1" applyProtection="1">
      <alignment horizontal="center" vertical="center" wrapText="1"/>
      <protection hidden="1"/>
    </xf>
    <xf numFmtId="0" fontId="9" fillId="8" borderId="17" xfId="2" applyFont="1" applyFill="1" applyBorder="1" applyAlignment="1" applyProtection="1">
      <alignment horizontal="center" vertical="center" wrapText="1"/>
      <protection hidden="1"/>
    </xf>
    <xf numFmtId="0" fontId="9" fillId="8" borderId="19" xfId="2" applyFont="1" applyFill="1" applyBorder="1" applyAlignment="1" applyProtection="1">
      <alignment horizontal="center" vertical="center" wrapText="1"/>
      <protection hidden="1"/>
    </xf>
    <xf numFmtId="0" fontId="9" fillId="6" borderId="17" xfId="2" applyFont="1" applyFill="1" applyBorder="1" applyAlignment="1" applyProtection="1">
      <alignment horizontal="center" vertical="center" wrapText="1"/>
      <protection hidden="1"/>
    </xf>
    <xf numFmtId="0" fontId="9" fillId="6" borderId="19" xfId="2" applyFont="1" applyFill="1" applyBorder="1" applyAlignment="1" applyProtection="1">
      <alignment horizontal="center" vertical="center" wrapText="1"/>
      <protection hidden="1"/>
    </xf>
    <xf numFmtId="0" fontId="14" fillId="3" borderId="11" xfId="2" applyFont="1" applyFill="1" applyBorder="1" applyAlignment="1" applyProtection="1">
      <alignment horizontal="center" vertical="center" wrapText="1"/>
      <protection hidden="1"/>
    </xf>
    <xf numFmtId="0" fontId="14" fillId="4" borderId="0" xfId="2" quotePrefix="1" applyFont="1" applyFill="1" applyBorder="1" applyAlignment="1" applyProtection="1">
      <alignment horizontal="left" wrapText="1"/>
      <protection hidden="1"/>
    </xf>
    <xf numFmtId="0" fontId="14" fillId="4" borderId="50" xfId="2" quotePrefix="1" applyFont="1" applyFill="1" applyBorder="1" applyAlignment="1" applyProtection="1">
      <alignment horizontal="left" wrapText="1"/>
      <protection hidden="1"/>
    </xf>
    <xf numFmtId="0" fontId="14" fillId="4" borderId="0" xfId="2" quotePrefix="1" applyFont="1" applyFill="1" applyBorder="1" applyAlignment="1" applyProtection="1">
      <alignment horizontal="left" vertical="top" wrapText="1"/>
      <protection hidden="1"/>
    </xf>
    <xf numFmtId="0" fontId="14" fillId="4" borderId="50" xfId="2" quotePrefix="1" applyFont="1" applyFill="1" applyBorder="1" applyAlignment="1" applyProtection="1">
      <alignment horizontal="left" vertical="top" wrapText="1"/>
      <protection hidden="1"/>
    </xf>
    <xf numFmtId="0" fontId="14" fillId="4" borderId="29" xfId="2" applyFont="1" applyFill="1" applyBorder="1" applyAlignment="1" applyProtection="1">
      <alignment horizontal="left" vertical="top" wrapText="1"/>
      <protection hidden="1"/>
    </xf>
    <xf numFmtId="0" fontId="14" fillId="4" borderId="32" xfId="2" applyFont="1" applyFill="1" applyBorder="1" applyAlignment="1" applyProtection="1">
      <alignment horizontal="left" vertical="top" wrapText="1"/>
      <protection hidden="1"/>
    </xf>
    <xf numFmtId="0" fontId="14" fillId="4" borderId="31" xfId="2" applyFont="1" applyFill="1" applyBorder="1" applyAlignment="1" applyProtection="1">
      <alignment horizontal="left" vertical="top" wrapText="1"/>
      <protection hidden="1"/>
    </xf>
    <xf numFmtId="0" fontId="14" fillId="4" borderId="30" xfId="2" applyFont="1" applyFill="1" applyBorder="1" applyAlignment="1" applyProtection="1">
      <alignment horizontal="left" vertical="top" wrapText="1"/>
      <protection hidden="1"/>
    </xf>
    <xf numFmtId="0" fontId="14" fillId="4" borderId="0" xfId="2" applyFont="1" applyFill="1" applyBorder="1" applyAlignment="1" applyProtection="1">
      <alignment horizontal="left" vertical="top" wrapText="1"/>
      <protection hidden="1"/>
    </xf>
    <xf numFmtId="0" fontId="14" fillId="4" borderId="50" xfId="2" applyFont="1" applyFill="1" applyBorder="1" applyAlignment="1" applyProtection="1">
      <alignment horizontal="left" vertical="top" wrapText="1"/>
      <protection hidden="1"/>
    </xf>
    <xf numFmtId="0" fontId="21" fillId="4" borderId="0" xfId="4" quotePrefix="1" applyFont="1" applyFill="1" applyBorder="1" applyAlignment="1" applyProtection="1">
      <alignment horizontal="left" vertical="top" wrapText="1"/>
      <protection hidden="1"/>
    </xf>
    <xf numFmtId="0" fontId="8" fillId="4" borderId="17" xfId="2" applyFont="1" applyFill="1" applyBorder="1" applyAlignment="1" applyProtection="1">
      <alignment horizontal="center" vertical="center" wrapText="1"/>
      <protection hidden="1"/>
    </xf>
    <xf numFmtId="0" fontId="8" fillId="4" borderId="18" xfId="2" applyFont="1" applyFill="1" applyBorder="1" applyAlignment="1" applyProtection="1">
      <alignment horizontal="center" vertical="center" wrapText="1"/>
      <protection hidden="1"/>
    </xf>
    <xf numFmtId="0" fontId="8" fillId="4" borderId="19" xfId="2" applyFont="1" applyFill="1" applyBorder="1" applyAlignment="1" applyProtection="1">
      <alignment horizontal="center" vertical="center" wrapText="1"/>
      <protection hidden="1"/>
    </xf>
    <xf numFmtId="0" fontId="12" fillId="15" borderId="17" xfId="2" applyFont="1" applyFill="1" applyBorder="1" applyAlignment="1" applyProtection="1">
      <alignment horizontal="center" vertical="center" wrapText="1"/>
      <protection hidden="1"/>
    </xf>
    <xf numFmtId="0" fontId="12" fillId="15" borderId="19" xfId="2" applyFont="1" applyFill="1" applyBorder="1" applyAlignment="1" applyProtection="1">
      <alignment horizontal="center" vertical="center" wrapText="1"/>
      <protection hidden="1"/>
    </xf>
    <xf numFmtId="0" fontId="7" fillId="7" borderId="21" xfId="2" applyFont="1" applyFill="1" applyBorder="1" applyAlignment="1" applyProtection="1">
      <alignment horizontal="center" vertical="center" wrapText="1"/>
      <protection hidden="1"/>
    </xf>
    <xf numFmtId="0" fontId="7" fillId="7" borderId="20" xfId="2" applyFont="1" applyFill="1" applyBorder="1" applyAlignment="1" applyProtection="1">
      <alignment horizontal="center" vertical="center" wrapText="1"/>
      <protection hidden="1"/>
    </xf>
    <xf numFmtId="0" fontId="7" fillId="7" borderId="22" xfId="2" applyFont="1" applyFill="1" applyBorder="1" applyAlignment="1" applyProtection="1">
      <alignment horizontal="center" vertical="center" wrapText="1"/>
      <protection hidden="1"/>
    </xf>
    <xf numFmtId="0" fontId="14" fillId="3" borderId="33" xfId="0" applyFont="1" applyFill="1" applyBorder="1" applyAlignment="1" applyProtection="1">
      <alignment horizontal="center" vertical="center" wrapText="1"/>
      <protection hidden="1"/>
    </xf>
    <xf numFmtId="0" fontId="14" fillId="3" borderId="34" xfId="0" applyFont="1" applyFill="1" applyBorder="1" applyAlignment="1" applyProtection="1">
      <alignment horizontal="center" vertical="center" wrapText="1"/>
      <protection hidden="1"/>
    </xf>
    <xf numFmtId="0" fontId="7" fillId="6" borderId="52"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7" fillId="7" borderId="12" xfId="7" applyFont="1" applyFill="1" applyBorder="1" applyAlignment="1" applyProtection="1">
      <alignment horizontal="center" vertical="center" wrapText="1"/>
      <protection hidden="1"/>
    </xf>
    <xf numFmtId="0" fontId="11" fillId="2" borderId="51"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center" vertical="center" wrapText="1"/>
      <protection hidden="1"/>
    </xf>
    <xf numFmtId="0" fontId="0" fillId="12" borderId="3" xfId="7" applyFont="1" applyFill="1" applyBorder="1" applyAlignment="1" applyProtection="1">
      <alignment horizontal="left" wrapText="1"/>
      <protection hidden="1"/>
    </xf>
    <xf numFmtId="0" fontId="6" fillId="12" borderId="4" xfId="7" applyFont="1" applyFill="1" applyBorder="1" applyAlignment="1" applyProtection="1">
      <alignment horizontal="left" wrapText="1"/>
      <protection hidden="1"/>
    </xf>
    <xf numFmtId="0" fontId="6" fillId="12" borderId="5" xfId="7" applyFont="1" applyFill="1" applyBorder="1" applyAlignment="1" applyProtection="1">
      <alignment horizontal="left" wrapText="1"/>
      <protection hidden="1"/>
    </xf>
    <xf numFmtId="0" fontId="0" fillId="12" borderId="0" xfId="7" quotePrefix="1" applyFont="1" applyFill="1" applyBorder="1" applyAlignment="1" applyProtection="1">
      <alignment horizontal="left" vertical="top" wrapText="1"/>
      <protection hidden="1"/>
    </xf>
    <xf numFmtId="0" fontId="6" fillId="12" borderId="0" xfId="7" quotePrefix="1" applyFont="1" applyFill="1" applyBorder="1" applyAlignment="1" applyProtection="1">
      <alignment horizontal="left" vertical="top" wrapText="1"/>
      <protection hidden="1"/>
    </xf>
    <xf numFmtId="0" fontId="6" fillId="12" borderId="7" xfId="7" quotePrefix="1" applyFont="1" applyFill="1" applyBorder="1" applyAlignment="1" applyProtection="1">
      <alignment horizontal="left" vertical="top" wrapText="1"/>
      <protection hidden="1"/>
    </xf>
    <xf numFmtId="0" fontId="0" fillId="12" borderId="0" xfId="7" quotePrefix="1" applyFont="1" applyFill="1" applyBorder="1" applyAlignment="1" applyProtection="1">
      <alignment horizontal="left" wrapText="1"/>
      <protection hidden="1"/>
    </xf>
    <xf numFmtId="0" fontId="6" fillId="12" borderId="0" xfId="7" quotePrefix="1" applyFont="1" applyFill="1" applyBorder="1" applyAlignment="1" applyProtection="1">
      <alignment horizontal="left" wrapText="1"/>
      <protection hidden="1"/>
    </xf>
    <xf numFmtId="0" fontId="6" fillId="12" borderId="7" xfId="7" quotePrefix="1" applyFont="1" applyFill="1" applyBorder="1" applyAlignment="1" applyProtection="1">
      <alignment horizontal="left" wrapText="1"/>
      <protection hidden="1"/>
    </xf>
    <xf numFmtId="0" fontId="6" fillId="12" borderId="6" xfId="7" applyFont="1" applyFill="1" applyBorder="1" applyAlignment="1" applyProtection="1">
      <alignment horizontal="left" wrapText="1"/>
      <protection hidden="1"/>
    </xf>
    <xf numFmtId="0" fontId="6" fillId="12" borderId="0" xfId="7" applyFont="1" applyFill="1" applyBorder="1" applyAlignment="1" applyProtection="1">
      <alignment horizontal="left" wrapText="1"/>
      <protection hidden="1"/>
    </xf>
    <xf numFmtId="0" fontId="14" fillId="12" borderId="0" xfId="7" quotePrefix="1" applyFont="1" applyFill="1" applyBorder="1" applyAlignment="1" applyProtection="1">
      <alignment horizontal="left" wrapText="1"/>
      <protection hidden="1"/>
    </xf>
    <xf numFmtId="0" fontId="14" fillId="12" borderId="7" xfId="7" quotePrefix="1" applyFont="1" applyFill="1" applyBorder="1" applyAlignment="1" applyProtection="1">
      <alignment horizontal="left" wrapText="1"/>
      <protection hidden="1"/>
    </xf>
    <xf numFmtId="0" fontId="8" fillId="4" borderId="17" xfId="7" applyFont="1" applyFill="1" applyBorder="1" applyAlignment="1" applyProtection="1">
      <alignment horizontal="center" vertical="center" wrapText="1"/>
      <protection hidden="1"/>
    </xf>
    <xf numFmtId="0" fontId="8" fillId="4" borderId="18" xfId="7" applyFont="1" applyFill="1" applyBorder="1" applyAlignment="1" applyProtection="1">
      <alignment horizontal="center" vertical="center" wrapText="1"/>
      <protection hidden="1"/>
    </xf>
    <xf numFmtId="0" fontId="8" fillId="4" borderId="29" xfId="7" applyFont="1" applyFill="1" applyBorder="1" applyAlignment="1" applyProtection="1">
      <alignment horizontal="center" vertical="center" wrapText="1"/>
      <protection hidden="1"/>
    </xf>
    <xf numFmtId="0" fontId="8" fillId="4" borderId="30" xfId="7" applyFont="1" applyFill="1" applyBorder="1" applyAlignment="1" applyProtection="1">
      <alignment horizontal="center" vertical="center" wrapText="1"/>
      <protection hidden="1"/>
    </xf>
    <xf numFmtId="0" fontId="14" fillId="16" borderId="9" xfId="4" quotePrefix="1" applyFont="1" applyFill="1" applyBorder="1" applyAlignment="1" applyProtection="1">
      <alignment horizontal="left" vertical="top" wrapText="1"/>
      <protection hidden="1"/>
    </xf>
    <xf numFmtId="0" fontId="14" fillId="16" borderId="10" xfId="4" quotePrefix="1" applyFont="1" applyFill="1" applyBorder="1" applyAlignment="1" applyProtection="1">
      <alignment horizontal="left" vertical="top" wrapText="1"/>
      <protection hidden="1"/>
    </xf>
    <xf numFmtId="0" fontId="14" fillId="3" borderId="3" xfId="7" applyFont="1" applyFill="1" applyBorder="1" applyAlignment="1" applyProtection="1">
      <alignment horizontal="center" vertical="center" wrapText="1"/>
      <protection hidden="1"/>
    </xf>
    <xf numFmtId="0" fontId="14" fillId="3" borderId="4" xfId="7" applyFont="1" applyFill="1" applyBorder="1" applyAlignment="1" applyProtection="1">
      <alignment horizontal="center" vertical="center" wrapText="1"/>
      <protection hidden="1"/>
    </xf>
    <xf numFmtId="0" fontId="14" fillId="3" borderId="5" xfId="7" applyFont="1" applyFill="1" applyBorder="1" applyAlignment="1" applyProtection="1">
      <alignment horizontal="center" vertical="center" wrapText="1"/>
      <protection hidden="1"/>
    </xf>
    <xf numFmtId="0" fontId="10" fillId="0" borderId="0" xfId="2" applyFont="1" applyAlignment="1" applyProtection="1">
      <alignment horizontal="left" vertical="top" wrapText="1"/>
      <protection hidden="1"/>
    </xf>
    <xf numFmtId="0" fontId="0" fillId="4" borderId="0" xfId="2" quotePrefix="1" applyFont="1" applyFill="1" applyBorder="1" applyAlignment="1" applyProtection="1">
      <alignment horizontal="left" wrapText="1"/>
      <protection hidden="1"/>
    </xf>
    <xf numFmtId="0" fontId="0" fillId="4" borderId="50" xfId="2" quotePrefix="1" applyFont="1" applyFill="1" applyBorder="1" applyAlignment="1" applyProtection="1">
      <alignment horizontal="left" wrapText="1"/>
      <protection hidden="1"/>
    </xf>
    <xf numFmtId="0" fontId="8" fillId="4" borderId="33" xfId="2" applyFont="1" applyFill="1" applyBorder="1" applyAlignment="1" applyProtection="1">
      <alignment horizontal="center" vertical="center" wrapText="1"/>
      <protection hidden="1"/>
    </xf>
    <xf numFmtId="0" fontId="8" fillId="4" borderId="38" xfId="2" applyFont="1" applyFill="1" applyBorder="1" applyAlignment="1" applyProtection="1">
      <alignment horizontal="center" vertical="center" wrapText="1"/>
      <protection hidden="1"/>
    </xf>
    <xf numFmtId="0" fontId="8" fillId="4" borderId="34" xfId="2" applyFont="1" applyFill="1" applyBorder="1" applyAlignment="1" applyProtection="1">
      <alignment horizontal="center" vertical="center" wrapText="1"/>
      <protection hidden="1"/>
    </xf>
    <xf numFmtId="0" fontId="8" fillId="4" borderId="35" xfId="2" applyFont="1" applyFill="1" applyBorder="1" applyAlignment="1" applyProtection="1">
      <alignment horizontal="center" vertical="center" wrapText="1"/>
      <protection hidden="1"/>
    </xf>
    <xf numFmtId="0" fontId="8" fillId="4" borderId="30" xfId="2" applyFont="1" applyFill="1" applyBorder="1" applyAlignment="1" applyProtection="1">
      <alignment horizontal="center" vertical="center" wrapText="1"/>
      <protection hidden="1"/>
    </xf>
    <xf numFmtId="0" fontId="14" fillId="3" borderId="2" xfId="2" applyFont="1" applyFill="1" applyBorder="1" applyAlignment="1" applyProtection="1">
      <alignment horizontal="center" vertical="center" wrapText="1"/>
      <protection hidden="1"/>
    </xf>
    <xf numFmtId="0" fontId="7" fillId="6" borderId="2" xfId="2" applyFont="1" applyFill="1" applyBorder="1" applyAlignment="1" applyProtection="1">
      <alignment horizontal="center" vertical="center" wrapText="1"/>
      <protection hidden="1"/>
    </xf>
    <xf numFmtId="0" fontId="9" fillId="8" borderId="33" xfId="2" applyFont="1" applyFill="1" applyBorder="1" applyAlignment="1" applyProtection="1">
      <alignment horizontal="center" vertical="center" wrapText="1"/>
      <protection hidden="1"/>
    </xf>
    <xf numFmtId="0" fontId="9" fillId="8" borderId="27" xfId="2" applyFont="1" applyFill="1" applyBorder="1" applyAlignment="1" applyProtection="1">
      <alignment horizontal="center" vertical="center" wrapText="1"/>
      <protection hidden="1"/>
    </xf>
    <xf numFmtId="0" fontId="7" fillId="8" borderId="2" xfId="2" applyFont="1" applyFill="1" applyBorder="1" applyAlignment="1" applyProtection="1">
      <alignment horizontal="center" vertical="center" wrapText="1"/>
      <protection hidden="1"/>
    </xf>
    <xf numFmtId="0" fontId="7" fillId="7" borderId="2" xfId="2" applyFont="1" applyFill="1" applyBorder="1" applyAlignment="1" applyProtection="1">
      <alignment horizontal="center" vertical="center" wrapText="1"/>
      <protection hidden="1"/>
    </xf>
    <xf numFmtId="0" fontId="11" fillId="5" borderId="24" xfId="2" quotePrefix="1" applyFont="1" applyFill="1" applyBorder="1" applyAlignment="1" applyProtection="1">
      <alignment horizontal="left" wrapText="1"/>
      <protection hidden="1"/>
    </xf>
    <xf numFmtId="0" fontId="11" fillId="5" borderId="25" xfId="2" quotePrefix="1" applyFont="1" applyFill="1" applyBorder="1" applyAlignment="1" applyProtection="1">
      <alignment horizontal="left" wrapText="1"/>
      <protection hidden="1"/>
    </xf>
    <xf numFmtId="0" fontId="0" fillId="4" borderId="29" xfId="2" applyFont="1" applyFill="1" applyBorder="1" applyAlignment="1" applyProtection="1">
      <alignment horizontal="left" wrapText="1"/>
      <protection hidden="1"/>
    </xf>
    <xf numFmtId="0" fontId="6" fillId="4" borderId="32" xfId="2" applyFont="1" applyFill="1" applyBorder="1" applyAlignment="1" applyProtection="1">
      <alignment horizontal="left" wrapText="1"/>
      <protection hidden="1"/>
    </xf>
    <xf numFmtId="0" fontId="6" fillId="4" borderId="31" xfId="2" applyFont="1" applyFill="1" applyBorder="1" applyAlignment="1" applyProtection="1">
      <alignment horizontal="left" wrapText="1"/>
      <protection hidden="1"/>
    </xf>
    <xf numFmtId="0" fontId="6" fillId="4" borderId="0" xfId="2" quotePrefix="1" applyFont="1" applyFill="1" applyBorder="1" applyAlignment="1" applyProtection="1">
      <alignment horizontal="left" wrapText="1"/>
      <protection hidden="1"/>
    </xf>
    <xf numFmtId="0" fontId="6" fillId="4" borderId="50" xfId="2" quotePrefix="1" applyFont="1" applyFill="1" applyBorder="1" applyAlignment="1" applyProtection="1">
      <alignment horizontal="left" wrapText="1"/>
      <protection hidden="1"/>
    </xf>
    <xf numFmtId="0" fontId="12" fillId="11" borderId="51" xfId="0" applyFont="1" applyFill="1" applyBorder="1" applyAlignment="1" applyProtection="1">
      <alignment horizontal="center" vertical="center" wrapText="1"/>
      <protection hidden="1"/>
    </xf>
    <xf numFmtId="0" fontId="12" fillId="11" borderId="0" xfId="0" applyFont="1" applyFill="1" applyBorder="1" applyAlignment="1" applyProtection="1">
      <alignment horizontal="center" vertical="center" wrapText="1"/>
      <protection hidden="1"/>
    </xf>
    <xf numFmtId="0" fontId="9" fillId="9" borderId="51" xfId="0" applyFont="1" applyFill="1" applyBorder="1" applyAlignment="1" applyProtection="1">
      <alignment horizontal="center" vertical="center" wrapText="1"/>
      <protection hidden="1"/>
    </xf>
    <xf numFmtId="0" fontId="9" fillId="9" borderId="0" xfId="0" applyFont="1" applyFill="1" applyBorder="1" applyAlignment="1" applyProtection="1">
      <alignment horizontal="center" vertical="center" wrapText="1"/>
      <protection hidden="1"/>
    </xf>
  </cellXfs>
  <cellStyles count="13">
    <cellStyle name="Comma" xfId="6" builtinId="3"/>
    <cellStyle name="Hyperlink" xfId="4" builtinId="8"/>
    <cellStyle name="Hyperlink 2" xfId="11" xr:uid="{00000000-0005-0000-0000-000002000000}"/>
    <cellStyle name="Normal" xfId="0" builtinId="0"/>
    <cellStyle name="Normal 11 2 10" xfId="12" xr:uid="{00000000-0005-0000-0000-000004000000}"/>
    <cellStyle name="Normal 2" xfId="2" xr:uid="{00000000-0005-0000-0000-000005000000}"/>
    <cellStyle name="Normal 2 10" xfId="7" xr:uid="{00000000-0005-0000-0000-000006000000}"/>
    <cellStyle name="Normal 3" xfId="5" xr:uid="{00000000-0005-0000-0000-000007000000}"/>
    <cellStyle name="Normal 4" xfId="9" xr:uid="{00000000-0005-0000-0000-000008000000}"/>
    <cellStyle name="Normal 5" xfId="10" xr:uid="{00000000-0005-0000-0000-000009000000}"/>
    <cellStyle name="Percent" xfId="1" builtinId="5"/>
    <cellStyle name="Percent 10" xfId="8" xr:uid="{00000000-0005-0000-0000-00000B000000}"/>
    <cellStyle name="Percent 2" xfId="3" xr:uid="{00000000-0005-0000-0000-00000C000000}"/>
  </cellStyles>
  <dxfs count="0"/>
  <tableStyles count="0" defaultTableStyle="TableStyleMedium2" defaultPivotStyle="PivotStyleLight16"/>
  <colors>
    <mruColors>
      <color rgb="FF004712"/>
      <color rgb="FF8A2529"/>
      <color rgb="FF104F75"/>
      <color rgb="FFC2A204"/>
      <color rgb="FFE8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tyles" Target="style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onnections" Target="connections.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calcChain" Target="calcChain.xml"/><Relationship Id="rId30" Type="http://schemas.openxmlformats.org/officeDocument/2006/relationships/customXml" Target="../customXml/item3.xml"/><Relationship Id="rId8"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63515</xdr:colOff>
      <xdr:row>0</xdr:row>
      <xdr:rowOff>95269</xdr:rowOff>
    </xdr:from>
    <xdr:to>
      <xdr:col>0</xdr:col>
      <xdr:colOff>2504362</xdr:colOff>
      <xdr:row>7</xdr:row>
      <xdr:rowOff>162722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3515" y="95269"/>
          <a:ext cx="2473504" cy="13961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oLosersOptionsForNo10_Sept15\DualRun%202015-16%20SoftNFF%20Y15M07D30_100%25MFL_NoLoser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henetapp01\efa2\Systems%20Academies\16-17%20Submissions\Aggregation%20(DQA%20USE%20ONLY)\02%20January%20Aggregation\Administration\Build\aggregated%20files\8_9-Commentary_Proform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202016-17%20base\16-17%20aggregated%20proforma%20data\1-Schools%20block_20160308_10_0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christmas\AppData\Local\Microsoft\Windows\Temporary%20Internet%20Files\Content.Outlook\KMX4B70Z\2016%20to%202017%20SBUFs_v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CAs\Modelling\ACAmodel_SWFC_aut13_Y15M02D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DataInput\ACAmodel_SWFC_aut13Method2_s251PrimSec_Y16M04D0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CentralServicesBlock_V6.1_Deprivation_NoMinimum.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FFtool_2015-16base_Y15M03D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ESG\SR_2015\LA%20pupil%20numb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rk\apt%20auto\1516%20auto\files\APT_201516_v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ARC\Dedicated%20Schools%20Grant\2014-15%20Allocations\Pupil%20Premium\Models\Primary\201415_Pupil_Premium_allocations_Fani_v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dHoc\DualRun_pre-election%20policy%20costing_protected%20soft%20NFF.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WAU2\TEAM2\!DEMOGRA\DME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4-15\DualRun%20model\MFL%20DualRun%202014-15%20Y14M07D08.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onnetapp01\ASDDATA\TEAM2\!DEMOGRA\DME7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mpact_of_the_schools_NFF%20%202019-20%20Mock%20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djustScaling"/>
      <sheetName val="UnitValues"/>
      <sheetName val="SchoolCalcs"/>
      <sheetName val="LA_Calcs"/>
      <sheetName val="OutputTable_LAs"/>
      <sheetName val="OutputTable_UnitValues"/>
      <sheetName val="Charts_AllLAs"/>
      <sheetName val="Chart_LAbudgetBreakdown"/>
      <sheetName val="SQLview_sorted"/>
      <sheetName val="ACA_District"/>
      <sheetName val="PupilProjections"/>
      <sheetName val="SBUFs_16-17_baseline"/>
      <sheetName val="Lists"/>
    </sheetNames>
    <sheetDataSet>
      <sheetData sheetId="0"/>
      <sheetData sheetId="1"/>
      <sheetData sheetId="2">
        <row r="6">
          <cell r="C6">
            <v>1</v>
          </cell>
        </row>
      </sheetData>
      <sheetData sheetId="3"/>
      <sheetData sheetId="4"/>
      <sheetData sheetId="5"/>
      <sheetData sheetId="6"/>
      <sheetData sheetId="7"/>
      <sheetData sheetId="8"/>
      <sheetData sheetId="9">
        <row r="2">
          <cell r="B2" t="str">
            <v>Devon</v>
          </cell>
        </row>
      </sheetData>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
      <sheetName val="I) Proforma Jan13 DataSheet"/>
      <sheetName val="Look Up"/>
      <sheetName val="OLD_H) Commentary"/>
      <sheetName val="LALookup"/>
      <sheetName val="STORE_Fields"/>
    </sheetNames>
    <sheetDataSet>
      <sheetData sheetId="0"/>
      <sheetData sheetId="1"/>
      <sheetData sheetId="2"/>
      <sheetData sheetId="3"/>
      <sheetData sheetId="4">
        <row r="1">
          <cell r="A1">
            <v>929</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sBlockData"/>
      <sheetName val="LALookup"/>
    </sheetNames>
    <sheetDataSet>
      <sheetData sheetId="0"/>
      <sheetData sheetId="1">
        <row r="3">
          <cell r="A3">
            <v>201</v>
          </cell>
          <cell r="B3" t="str">
            <v>City of London</v>
          </cell>
          <cell r="C3" t="str">
            <v>South</v>
          </cell>
          <cell r="D3" t="str">
            <v>North West London &amp; South Central</v>
          </cell>
        </row>
        <row r="4">
          <cell r="A4">
            <v>202</v>
          </cell>
          <cell r="B4" t="str">
            <v>Camden</v>
          </cell>
          <cell r="C4" t="str">
            <v>South</v>
          </cell>
          <cell r="D4" t="str">
            <v>North West London &amp; South Central</v>
          </cell>
        </row>
        <row r="5">
          <cell r="A5">
            <v>203</v>
          </cell>
          <cell r="B5" t="str">
            <v>Greenwich</v>
          </cell>
          <cell r="C5" t="str">
            <v>South</v>
          </cell>
          <cell r="D5" t="str">
            <v>South London &amp; South East</v>
          </cell>
        </row>
        <row r="6">
          <cell r="A6">
            <v>204</v>
          </cell>
          <cell r="B6" t="str">
            <v>Hackney</v>
          </cell>
          <cell r="C6" t="str">
            <v>South</v>
          </cell>
          <cell r="D6" t="str">
            <v>North East London &amp; East of England</v>
          </cell>
        </row>
        <row r="7">
          <cell r="A7">
            <v>205</v>
          </cell>
          <cell r="B7" t="str">
            <v>Hammersmith and Fulham</v>
          </cell>
          <cell r="C7" t="str">
            <v>South</v>
          </cell>
          <cell r="D7" t="str">
            <v>North West London &amp; South Central</v>
          </cell>
        </row>
        <row r="8">
          <cell r="A8">
            <v>206</v>
          </cell>
          <cell r="B8" t="str">
            <v>Islington</v>
          </cell>
          <cell r="C8" t="str">
            <v>South</v>
          </cell>
          <cell r="D8" t="str">
            <v>North West London &amp; South Central</v>
          </cell>
        </row>
        <row r="9">
          <cell r="A9">
            <v>207</v>
          </cell>
          <cell r="B9" t="str">
            <v>Kensington and Chelsea</v>
          </cell>
          <cell r="C9" t="str">
            <v>South</v>
          </cell>
          <cell r="D9" t="str">
            <v>North West London &amp; South Central</v>
          </cell>
        </row>
        <row r="10">
          <cell r="A10">
            <v>208</v>
          </cell>
          <cell r="B10" t="str">
            <v>Lambeth</v>
          </cell>
          <cell r="C10" t="str">
            <v>South</v>
          </cell>
          <cell r="D10" t="str">
            <v>South London &amp; South East</v>
          </cell>
        </row>
        <row r="11">
          <cell r="A11">
            <v>209</v>
          </cell>
          <cell r="B11" t="str">
            <v>Lewisham</v>
          </cell>
          <cell r="C11" t="str">
            <v>South</v>
          </cell>
          <cell r="D11" t="str">
            <v>South London &amp; South East</v>
          </cell>
        </row>
        <row r="12">
          <cell r="A12">
            <v>210</v>
          </cell>
          <cell r="B12" t="str">
            <v>Southwark</v>
          </cell>
          <cell r="C12" t="str">
            <v>South</v>
          </cell>
          <cell r="D12" t="str">
            <v>South London &amp; South East</v>
          </cell>
        </row>
        <row r="13">
          <cell r="A13">
            <v>211</v>
          </cell>
          <cell r="B13" t="str">
            <v>Tower Hamlets</v>
          </cell>
          <cell r="C13" t="str">
            <v>South</v>
          </cell>
          <cell r="D13" t="str">
            <v>North East London &amp; East of England</v>
          </cell>
        </row>
        <row r="14">
          <cell r="A14">
            <v>212</v>
          </cell>
          <cell r="B14" t="str">
            <v>Wandsworth</v>
          </cell>
          <cell r="C14" t="str">
            <v>South</v>
          </cell>
          <cell r="D14" t="str">
            <v>South London &amp; South East</v>
          </cell>
        </row>
        <row r="15">
          <cell r="A15">
            <v>213</v>
          </cell>
          <cell r="B15" t="str">
            <v>Westminster</v>
          </cell>
          <cell r="C15" t="str">
            <v>South</v>
          </cell>
          <cell r="D15" t="str">
            <v>North West London &amp; South Central</v>
          </cell>
        </row>
        <row r="16">
          <cell r="A16">
            <v>301</v>
          </cell>
          <cell r="B16" t="str">
            <v>Barking and Dagenham</v>
          </cell>
          <cell r="C16" t="str">
            <v>South</v>
          </cell>
          <cell r="D16" t="str">
            <v>North East London &amp; East of England</v>
          </cell>
        </row>
        <row r="17">
          <cell r="A17">
            <v>302</v>
          </cell>
          <cell r="B17" t="str">
            <v>Barnet</v>
          </cell>
          <cell r="C17" t="str">
            <v>South</v>
          </cell>
          <cell r="D17" t="str">
            <v>North West London &amp; South Central</v>
          </cell>
        </row>
        <row r="18">
          <cell r="A18">
            <v>303</v>
          </cell>
          <cell r="B18" t="str">
            <v>Bexley</v>
          </cell>
          <cell r="C18" t="str">
            <v>South</v>
          </cell>
          <cell r="D18" t="str">
            <v>South London &amp; South East</v>
          </cell>
        </row>
        <row r="19">
          <cell r="A19">
            <v>304</v>
          </cell>
          <cell r="B19" t="str">
            <v>Brent</v>
          </cell>
          <cell r="C19" t="str">
            <v>South</v>
          </cell>
          <cell r="D19" t="str">
            <v>North West London &amp; South Central</v>
          </cell>
        </row>
        <row r="20">
          <cell r="A20">
            <v>305</v>
          </cell>
          <cell r="B20" t="str">
            <v>Bromley</v>
          </cell>
          <cell r="C20" t="str">
            <v>South</v>
          </cell>
          <cell r="D20" t="str">
            <v>South London &amp; South East</v>
          </cell>
        </row>
        <row r="21">
          <cell r="A21">
            <v>306</v>
          </cell>
          <cell r="B21" t="str">
            <v>Croydon</v>
          </cell>
          <cell r="C21" t="str">
            <v>South</v>
          </cell>
          <cell r="D21" t="str">
            <v>South London &amp; South East</v>
          </cell>
        </row>
        <row r="22">
          <cell r="A22">
            <v>307</v>
          </cell>
          <cell r="B22" t="str">
            <v>Ealing</v>
          </cell>
          <cell r="C22" t="str">
            <v>South</v>
          </cell>
          <cell r="D22" t="str">
            <v>North West London &amp; South Central</v>
          </cell>
        </row>
        <row r="23">
          <cell r="A23">
            <v>308</v>
          </cell>
          <cell r="B23" t="str">
            <v>Enfield</v>
          </cell>
          <cell r="C23" t="str">
            <v>South</v>
          </cell>
          <cell r="D23" t="str">
            <v>North West London &amp; South Central</v>
          </cell>
        </row>
        <row r="24">
          <cell r="A24">
            <v>309</v>
          </cell>
          <cell r="B24" t="str">
            <v>Haringey</v>
          </cell>
          <cell r="C24" t="str">
            <v>South</v>
          </cell>
          <cell r="D24" t="str">
            <v>North East London &amp; East of England</v>
          </cell>
        </row>
        <row r="25">
          <cell r="A25">
            <v>310</v>
          </cell>
          <cell r="B25" t="str">
            <v>Harrow</v>
          </cell>
          <cell r="C25" t="str">
            <v>South</v>
          </cell>
          <cell r="D25" t="str">
            <v>North West London &amp; South Central</v>
          </cell>
        </row>
        <row r="26">
          <cell r="A26">
            <v>311</v>
          </cell>
          <cell r="B26" t="str">
            <v>Havering</v>
          </cell>
          <cell r="C26" t="str">
            <v>South</v>
          </cell>
          <cell r="D26" t="str">
            <v>North East London &amp; East of England</v>
          </cell>
        </row>
        <row r="27">
          <cell r="A27">
            <v>312</v>
          </cell>
          <cell r="B27" t="str">
            <v>Hillingdon</v>
          </cell>
          <cell r="C27" t="str">
            <v>South</v>
          </cell>
          <cell r="D27" t="str">
            <v>North West London &amp; South Central</v>
          </cell>
        </row>
        <row r="28">
          <cell r="A28">
            <v>313</v>
          </cell>
          <cell r="B28" t="str">
            <v>Hounslow</v>
          </cell>
          <cell r="C28" t="str">
            <v>South</v>
          </cell>
          <cell r="D28" t="str">
            <v>North West London &amp; South Central</v>
          </cell>
        </row>
        <row r="29">
          <cell r="A29">
            <v>314</v>
          </cell>
          <cell r="B29" t="str">
            <v>Kingston upon Thames</v>
          </cell>
          <cell r="C29" t="str">
            <v>South</v>
          </cell>
          <cell r="D29" t="str">
            <v>South London &amp; South East</v>
          </cell>
        </row>
        <row r="30">
          <cell r="A30">
            <v>315</v>
          </cell>
          <cell r="B30" t="str">
            <v>Merton</v>
          </cell>
          <cell r="C30" t="str">
            <v>South</v>
          </cell>
          <cell r="D30" t="str">
            <v>South London &amp; South East</v>
          </cell>
        </row>
        <row r="31">
          <cell r="A31">
            <v>316</v>
          </cell>
          <cell r="B31" t="str">
            <v>Newham</v>
          </cell>
          <cell r="C31" t="str">
            <v>South</v>
          </cell>
          <cell r="D31" t="str">
            <v>North East London &amp; East of England</v>
          </cell>
        </row>
        <row r="32">
          <cell r="A32">
            <v>317</v>
          </cell>
          <cell r="B32" t="str">
            <v>Redbridge</v>
          </cell>
          <cell r="C32" t="str">
            <v>South</v>
          </cell>
          <cell r="D32" t="str">
            <v>North East London &amp; East of England</v>
          </cell>
        </row>
        <row r="33">
          <cell r="A33">
            <v>318</v>
          </cell>
          <cell r="B33" t="str">
            <v>Richmond upon Thames</v>
          </cell>
          <cell r="C33" t="str">
            <v>South</v>
          </cell>
          <cell r="D33" t="str">
            <v>South London &amp; South East</v>
          </cell>
        </row>
        <row r="34">
          <cell r="A34">
            <v>319</v>
          </cell>
          <cell r="B34" t="str">
            <v>Sutton</v>
          </cell>
          <cell r="C34" t="str">
            <v>South</v>
          </cell>
          <cell r="D34" t="str">
            <v>South London &amp; South East</v>
          </cell>
        </row>
        <row r="35">
          <cell r="A35">
            <v>320</v>
          </cell>
          <cell r="B35" t="str">
            <v>Waltham Forest</v>
          </cell>
          <cell r="C35" t="str">
            <v>South</v>
          </cell>
          <cell r="D35" t="str">
            <v>North East London &amp; East of England</v>
          </cell>
        </row>
        <row r="36">
          <cell r="A36">
            <v>330</v>
          </cell>
          <cell r="B36" t="str">
            <v>Birmingham</v>
          </cell>
          <cell r="C36" t="str">
            <v>Central</v>
          </cell>
          <cell r="D36" t="str">
            <v>West Midlands</v>
          </cell>
        </row>
        <row r="37">
          <cell r="A37">
            <v>331</v>
          </cell>
          <cell r="B37" t="str">
            <v>Coventry</v>
          </cell>
          <cell r="C37" t="str">
            <v>Central</v>
          </cell>
          <cell r="D37" t="str">
            <v>West Midlands</v>
          </cell>
        </row>
        <row r="38">
          <cell r="A38">
            <v>332</v>
          </cell>
          <cell r="B38" t="str">
            <v>Dudley</v>
          </cell>
          <cell r="C38" t="str">
            <v>Central</v>
          </cell>
          <cell r="D38" t="str">
            <v>West Midlands</v>
          </cell>
        </row>
        <row r="39">
          <cell r="A39">
            <v>333</v>
          </cell>
          <cell r="B39" t="str">
            <v>Sandwell</v>
          </cell>
          <cell r="C39" t="str">
            <v>Central</v>
          </cell>
          <cell r="D39" t="str">
            <v>West Midlands</v>
          </cell>
        </row>
        <row r="40">
          <cell r="A40">
            <v>334</v>
          </cell>
          <cell r="B40" t="str">
            <v>Solihull</v>
          </cell>
          <cell r="C40" t="str">
            <v>Central</v>
          </cell>
          <cell r="D40" t="str">
            <v>West Midlands</v>
          </cell>
        </row>
        <row r="41">
          <cell r="A41">
            <v>335</v>
          </cell>
          <cell r="B41" t="str">
            <v>Walsall</v>
          </cell>
          <cell r="C41" t="str">
            <v>Central</v>
          </cell>
          <cell r="D41" t="str">
            <v>West Midlands</v>
          </cell>
        </row>
        <row r="42">
          <cell r="A42">
            <v>336</v>
          </cell>
          <cell r="B42" t="str">
            <v>Wolverhampton</v>
          </cell>
          <cell r="C42" t="str">
            <v>Central</v>
          </cell>
          <cell r="D42" t="str">
            <v>West Midlands</v>
          </cell>
        </row>
        <row r="43">
          <cell r="A43">
            <v>340</v>
          </cell>
          <cell r="B43" t="str">
            <v>Knowsley</v>
          </cell>
          <cell r="C43" t="str">
            <v>North</v>
          </cell>
          <cell r="D43" t="str">
            <v>Lancashire &amp; West Yorkshire</v>
          </cell>
        </row>
        <row r="44">
          <cell r="A44">
            <v>341</v>
          </cell>
          <cell r="B44" t="str">
            <v>Liverpool</v>
          </cell>
          <cell r="C44" t="str">
            <v>North</v>
          </cell>
          <cell r="D44" t="str">
            <v>Lancashire &amp; West Yorkshire</v>
          </cell>
        </row>
        <row r="45">
          <cell r="A45">
            <v>342</v>
          </cell>
          <cell r="B45" t="str">
            <v>St Helens</v>
          </cell>
          <cell r="C45" t="str">
            <v>North</v>
          </cell>
          <cell r="D45" t="str">
            <v>Lancashire &amp; West Yorkshire</v>
          </cell>
        </row>
        <row r="46">
          <cell r="A46">
            <v>343</v>
          </cell>
          <cell r="B46" t="str">
            <v>Sefton</v>
          </cell>
          <cell r="C46" t="str">
            <v>North</v>
          </cell>
          <cell r="D46" t="str">
            <v>Lancashire &amp; West Yorkshire</v>
          </cell>
        </row>
        <row r="47">
          <cell r="A47">
            <v>344</v>
          </cell>
          <cell r="B47" t="str">
            <v>Wirral</v>
          </cell>
          <cell r="C47" t="str">
            <v>North</v>
          </cell>
          <cell r="D47" t="str">
            <v>Lancashire &amp; West Yorkshire</v>
          </cell>
        </row>
        <row r="48">
          <cell r="A48">
            <v>350</v>
          </cell>
          <cell r="B48" t="str">
            <v>Bolton</v>
          </cell>
          <cell r="C48" t="str">
            <v>North</v>
          </cell>
          <cell r="D48" t="str">
            <v>Lancashire &amp; West Yorkshire</v>
          </cell>
        </row>
        <row r="49">
          <cell r="A49">
            <v>351</v>
          </cell>
          <cell r="B49" t="str">
            <v>Bury</v>
          </cell>
          <cell r="C49" t="str">
            <v>North</v>
          </cell>
          <cell r="D49" t="str">
            <v>Lancashire &amp; West Yorkshire</v>
          </cell>
        </row>
        <row r="50">
          <cell r="A50">
            <v>352</v>
          </cell>
          <cell r="B50" t="str">
            <v>Manchester</v>
          </cell>
          <cell r="C50" t="str">
            <v>North</v>
          </cell>
          <cell r="D50" t="str">
            <v>Lancashire &amp; West Yorkshire</v>
          </cell>
        </row>
        <row r="51">
          <cell r="A51">
            <v>353</v>
          </cell>
          <cell r="B51" t="str">
            <v>Oldham</v>
          </cell>
          <cell r="C51" t="str">
            <v>North</v>
          </cell>
          <cell r="D51" t="str">
            <v>Lancashire &amp; West Yorkshire</v>
          </cell>
        </row>
        <row r="52">
          <cell r="A52">
            <v>354</v>
          </cell>
          <cell r="B52" t="str">
            <v>Rochdale</v>
          </cell>
          <cell r="C52" t="str">
            <v>North</v>
          </cell>
          <cell r="D52" t="str">
            <v>Lancashire &amp; West Yorkshire</v>
          </cell>
        </row>
        <row r="53">
          <cell r="A53">
            <v>355</v>
          </cell>
          <cell r="B53" t="str">
            <v>Salford</v>
          </cell>
          <cell r="C53" t="str">
            <v>North</v>
          </cell>
          <cell r="D53" t="str">
            <v>Lancashire &amp; West Yorkshire</v>
          </cell>
        </row>
        <row r="54">
          <cell r="A54">
            <v>356</v>
          </cell>
          <cell r="B54" t="str">
            <v>Stockport</v>
          </cell>
          <cell r="C54" t="str">
            <v>North</v>
          </cell>
          <cell r="D54" t="str">
            <v>Lancashire &amp; West Yorkshire</v>
          </cell>
        </row>
        <row r="55">
          <cell r="A55">
            <v>357</v>
          </cell>
          <cell r="B55" t="str">
            <v>Tameside</v>
          </cell>
          <cell r="C55" t="str">
            <v>North</v>
          </cell>
          <cell r="D55" t="str">
            <v>Lancashire &amp; West Yorkshire</v>
          </cell>
        </row>
        <row r="56">
          <cell r="A56">
            <v>358</v>
          </cell>
          <cell r="B56" t="str">
            <v>Trafford</v>
          </cell>
          <cell r="C56" t="str">
            <v>North</v>
          </cell>
          <cell r="D56" t="str">
            <v>Lancashire &amp; West Yorkshire</v>
          </cell>
        </row>
        <row r="57">
          <cell r="A57">
            <v>359</v>
          </cell>
          <cell r="B57" t="str">
            <v>Wigan</v>
          </cell>
          <cell r="C57" t="str">
            <v>North</v>
          </cell>
          <cell r="D57" t="str">
            <v>Lancashire &amp; West Yorkshire</v>
          </cell>
        </row>
        <row r="58">
          <cell r="A58">
            <v>370</v>
          </cell>
          <cell r="B58" t="str">
            <v>Barnsley</v>
          </cell>
          <cell r="C58" t="str">
            <v>North</v>
          </cell>
          <cell r="D58" t="str">
            <v>East Midlands &amp; Humber</v>
          </cell>
        </row>
        <row r="59">
          <cell r="A59">
            <v>371</v>
          </cell>
          <cell r="B59" t="str">
            <v>Doncaster</v>
          </cell>
          <cell r="C59" t="str">
            <v>North</v>
          </cell>
          <cell r="D59" t="str">
            <v>East Midlands &amp; Humber</v>
          </cell>
        </row>
        <row r="60">
          <cell r="A60">
            <v>372</v>
          </cell>
          <cell r="B60" t="str">
            <v>Rotherham</v>
          </cell>
          <cell r="C60" t="str">
            <v>North</v>
          </cell>
          <cell r="D60" t="str">
            <v>East Midlands &amp; Humber</v>
          </cell>
        </row>
        <row r="61">
          <cell r="A61">
            <v>373</v>
          </cell>
          <cell r="B61" t="str">
            <v>Sheffield</v>
          </cell>
          <cell r="C61" t="str">
            <v>North</v>
          </cell>
          <cell r="D61" t="str">
            <v>East Midlands &amp; Humber</v>
          </cell>
        </row>
        <row r="62">
          <cell r="A62">
            <v>380</v>
          </cell>
          <cell r="B62" t="str">
            <v>Bradford</v>
          </cell>
          <cell r="C62" t="str">
            <v>North</v>
          </cell>
          <cell r="D62" t="str">
            <v>Lancashire &amp; West Yorkshire</v>
          </cell>
        </row>
        <row r="63">
          <cell r="A63">
            <v>381</v>
          </cell>
          <cell r="B63" t="str">
            <v>Calderdale</v>
          </cell>
          <cell r="C63" t="str">
            <v>North</v>
          </cell>
          <cell r="D63" t="str">
            <v>Lancashire &amp; West Yorkshire</v>
          </cell>
        </row>
        <row r="64">
          <cell r="A64">
            <v>382</v>
          </cell>
          <cell r="B64" t="str">
            <v>Kirklees</v>
          </cell>
          <cell r="C64" t="str">
            <v>North</v>
          </cell>
          <cell r="D64" t="str">
            <v>Lancashire &amp; West Yorkshire</v>
          </cell>
        </row>
        <row r="65">
          <cell r="A65">
            <v>383</v>
          </cell>
          <cell r="B65" t="str">
            <v>Leeds</v>
          </cell>
          <cell r="C65" t="str">
            <v>North</v>
          </cell>
          <cell r="D65" t="str">
            <v>Lancashire &amp; West Yorkshire</v>
          </cell>
        </row>
        <row r="66">
          <cell r="A66">
            <v>384</v>
          </cell>
          <cell r="B66" t="str">
            <v>Wakefield</v>
          </cell>
          <cell r="C66" t="str">
            <v>North</v>
          </cell>
          <cell r="D66" t="str">
            <v>Lancashire &amp; West Yorkshire</v>
          </cell>
        </row>
        <row r="67">
          <cell r="A67">
            <v>390</v>
          </cell>
          <cell r="B67" t="str">
            <v>Gateshead</v>
          </cell>
          <cell r="C67" t="str">
            <v>North</v>
          </cell>
          <cell r="D67" t="str">
            <v>North</v>
          </cell>
        </row>
        <row r="68">
          <cell r="A68">
            <v>391</v>
          </cell>
          <cell r="B68" t="str">
            <v>Newcastle upon Tyne</v>
          </cell>
          <cell r="C68" t="str">
            <v>North</v>
          </cell>
          <cell r="D68" t="str">
            <v>North</v>
          </cell>
        </row>
        <row r="69">
          <cell r="A69">
            <v>392</v>
          </cell>
          <cell r="B69" t="str">
            <v>North Tyneside</v>
          </cell>
          <cell r="C69" t="str">
            <v>North</v>
          </cell>
          <cell r="D69" t="str">
            <v>North</v>
          </cell>
        </row>
        <row r="70">
          <cell r="A70">
            <v>393</v>
          </cell>
          <cell r="B70" t="str">
            <v>South Tyneside</v>
          </cell>
          <cell r="C70" t="str">
            <v>North</v>
          </cell>
          <cell r="D70" t="str">
            <v>North</v>
          </cell>
        </row>
        <row r="71">
          <cell r="A71">
            <v>394</v>
          </cell>
          <cell r="B71" t="str">
            <v>Sunderland</v>
          </cell>
          <cell r="C71" t="str">
            <v>North</v>
          </cell>
          <cell r="D71" t="str">
            <v>North</v>
          </cell>
        </row>
        <row r="72">
          <cell r="A72">
            <v>420</v>
          </cell>
          <cell r="B72" t="str">
            <v>Isles of Scilly</v>
          </cell>
          <cell r="C72" t="str">
            <v>Central</v>
          </cell>
          <cell r="D72" t="str">
            <v>South West</v>
          </cell>
        </row>
        <row r="73">
          <cell r="A73">
            <v>800</v>
          </cell>
          <cell r="B73" t="str">
            <v>Bath and North East Somerset</v>
          </cell>
          <cell r="C73" t="str">
            <v>Central</v>
          </cell>
          <cell r="D73" t="str">
            <v>South West</v>
          </cell>
        </row>
        <row r="74">
          <cell r="A74">
            <v>801</v>
          </cell>
          <cell r="B74" t="str">
            <v>Bristol</v>
          </cell>
          <cell r="C74" t="str">
            <v>Central</v>
          </cell>
          <cell r="D74" t="str">
            <v>South West</v>
          </cell>
        </row>
        <row r="75">
          <cell r="A75">
            <v>802</v>
          </cell>
          <cell r="B75" t="str">
            <v>North Somerset</v>
          </cell>
          <cell r="C75" t="str">
            <v>Central</v>
          </cell>
          <cell r="D75" t="str">
            <v>South West</v>
          </cell>
        </row>
        <row r="76">
          <cell r="A76">
            <v>803</v>
          </cell>
          <cell r="B76" t="str">
            <v>South Gloucestershire</v>
          </cell>
          <cell r="C76" t="str">
            <v>Central</v>
          </cell>
          <cell r="D76" t="str">
            <v>South West</v>
          </cell>
        </row>
        <row r="77">
          <cell r="A77">
            <v>805</v>
          </cell>
          <cell r="B77" t="str">
            <v>Hartlepool</v>
          </cell>
          <cell r="C77" t="str">
            <v>North</v>
          </cell>
          <cell r="D77" t="str">
            <v>North</v>
          </cell>
        </row>
        <row r="78">
          <cell r="A78">
            <v>806</v>
          </cell>
          <cell r="B78" t="str">
            <v>Middlesbrough</v>
          </cell>
          <cell r="C78" t="str">
            <v>North</v>
          </cell>
          <cell r="D78" t="str">
            <v>North</v>
          </cell>
        </row>
        <row r="79">
          <cell r="A79">
            <v>807</v>
          </cell>
          <cell r="B79" t="str">
            <v>Redcar and Cleveland</v>
          </cell>
          <cell r="C79" t="str">
            <v>North</v>
          </cell>
          <cell r="D79" t="str">
            <v>North</v>
          </cell>
        </row>
        <row r="80">
          <cell r="A80">
            <v>808</v>
          </cell>
          <cell r="B80" t="str">
            <v>Stockton-on-Tees</v>
          </cell>
          <cell r="C80" t="str">
            <v>North</v>
          </cell>
          <cell r="D80" t="str">
            <v>North</v>
          </cell>
        </row>
        <row r="81">
          <cell r="A81">
            <v>810</v>
          </cell>
          <cell r="B81" t="str">
            <v>Kingston upon Hull</v>
          </cell>
          <cell r="C81" t="str">
            <v>North</v>
          </cell>
          <cell r="D81" t="str">
            <v>East Midlands &amp; Humber</v>
          </cell>
        </row>
        <row r="82">
          <cell r="A82">
            <v>811</v>
          </cell>
          <cell r="B82" t="str">
            <v>East Riding of Yorkshire</v>
          </cell>
          <cell r="C82" t="str">
            <v>North</v>
          </cell>
          <cell r="D82" t="str">
            <v>East Midlands &amp; Humber</v>
          </cell>
        </row>
        <row r="83">
          <cell r="A83">
            <v>812</v>
          </cell>
          <cell r="B83" t="str">
            <v>North East Lincolnshire</v>
          </cell>
          <cell r="C83" t="str">
            <v>North</v>
          </cell>
          <cell r="D83" t="str">
            <v>East Midlands &amp; Humber</v>
          </cell>
        </row>
        <row r="84">
          <cell r="A84">
            <v>813</v>
          </cell>
          <cell r="B84" t="str">
            <v>North Lincolnshire</v>
          </cell>
          <cell r="C84" t="str">
            <v>North</v>
          </cell>
          <cell r="D84" t="str">
            <v>East Midlands &amp; Humber</v>
          </cell>
        </row>
        <row r="85">
          <cell r="A85">
            <v>815</v>
          </cell>
          <cell r="B85" t="str">
            <v>North Yorkshire</v>
          </cell>
          <cell r="C85" t="str">
            <v>North</v>
          </cell>
          <cell r="D85" t="str">
            <v>North</v>
          </cell>
        </row>
        <row r="86">
          <cell r="A86">
            <v>816</v>
          </cell>
          <cell r="B86" t="str">
            <v>York</v>
          </cell>
          <cell r="C86" t="str">
            <v>North</v>
          </cell>
          <cell r="D86" t="str">
            <v>East Midlands &amp; Humber</v>
          </cell>
        </row>
        <row r="87">
          <cell r="A87">
            <v>821</v>
          </cell>
          <cell r="B87" t="str">
            <v>Luton</v>
          </cell>
          <cell r="C87" t="str">
            <v>South</v>
          </cell>
          <cell r="D87" t="str">
            <v>North West London &amp; South Central</v>
          </cell>
        </row>
        <row r="88">
          <cell r="A88">
            <v>822</v>
          </cell>
          <cell r="B88" t="str">
            <v>Bedford Borough</v>
          </cell>
          <cell r="C88" t="str">
            <v>South</v>
          </cell>
          <cell r="D88" t="str">
            <v>North West London &amp; South Central</v>
          </cell>
        </row>
        <row r="89">
          <cell r="A89">
            <v>823</v>
          </cell>
          <cell r="B89" t="str">
            <v>Central Bedfordshire</v>
          </cell>
          <cell r="C89" t="str">
            <v>South</v>
          </cell>
          <cell r="D89" t="str">
            <v>North West London &amp; South Central</v>
          </cell>
        </row>
        <row r="90">
          <cell r="A90">
            <v>825</v>
          </cell>
          <cell r="B90" t="str">
            <v>Buckinghamshire</v>
          </cell>
          <cell r="C90" t="str">
            <v>South</v>
          </cell>
          <cell r="D90" t="str">
            <v>North West London &amp; South Central</v>
          </cell>
        </row>
        <row r="91">
          <cell r="A91">
            <v>826</v>
          </cell>
          <cell r="B91" t="str">
            <v>Milton Keynes</v>
          </cell>
          <cell r="C91" t="str">
            <v>South</v>
          </cell>
          <cell r="D91" t="str">
            <v>North West London &amp; South Central</v>
          </cell>
        </row>
        <row r="92">
          <cell r="A92">
            <v>830</v>
          </cell>
          <cell r="B92" t="str">
            <v>Derbyshire</v>
          </cell>
          <cell r="C92" t="str">
            <v>Central</v>
          </cell>
          <cell r="D92" t="str">
            <v>East Midlands &amp; Humber</v>
          </cell>
        </row>
        <row r="93">
          <cell r="A93">
            <v>831</v>
          </cell>
          <cell r="B93" t="str">
            <v>Derby</v>
          </cell>
          <cell r="C93" t="str">
            <v>Central</v>
          </cell>
          <cell r="D93" t="str">
            <v>East Midlands &amp; Humber</v>
          </cell>
        </row>
        <row r="94">
          <cell r="A94">
            <v>835</v>
          </cell>
          <cell r="B94" t="str">
            <v>Dorset</v>
          </cell>
          <cell r="C94" t="str">
            <v>Central</v>
          </cell>
          <cell r="D94" t="str">
            <v>South West</v>
          </cell>
        </row>
        <row r="95">
          <cell r="A95">
            <v>836</v>
          </cell>
          <cell r="B95" t="str">
            <v>Poole</v>
          </cell>
          <cell r="C95" t="str">
            <v>Central</v>
          </cell>
          <cell r="D95" t="str">
            <v>South West</v>
          </cell>
        </row>
        <row r="96">
          <cell r="A96">
            <v>837</v>
          </cell>
          <cell r="B96" t="str">
            <v>Bournemouth</v>
          </cell>
          <cell r="C96" t="str">
            <v>Central</v>
          </cell>
          <cell r="D96" t="str">
            <v>South West</v>
          </cell>
        </row>
        <row r="97">
          <cell r="A97">
            <v>840</v>
          </cell>
          <cell r="B97" t="str">
            <v>Durham</v>
          </cell>
          <cell r="C97" t="str">
            <v>North</v>
          </cell>
          <cell r="D97" t="str">
            <v>North</v>
          </cell>
        </row>
        <row r="98">
          <cell r="A98">
            <v>841</v>
          </cell>
          <cell r="B98" t="str">
            <v>Darlington</v>
          </cell>
          <cell r="C98" t="str">
            <v>North</v>
          </cell>
          <cell r="D98" t="str">
            <v>North</v>
          </cell>
        </row>
        <row r="99">
          <cell r="A99">
            <v>845</v>
          </cell>
          <cell r="B99" t="str">
            <v>East Sussex</v>
          </cell>
          <cell r="C99" t="str">
            <v>South</v>
          </cell>
          <cell r="D99" t="str">
            <v>South London &amp; South East</v>
          </cell>
        </row>
        <row r="100">
          <cell r="A100">
            <v>846</v>
          </cell>
          <cell r="B100" t="str">
            <v>Brighton and Hove</v>
          </cell>
          <cell r="C100" t="str">
            <v>South</v>
          </cell>
          <cell r="D100" t="str">
            <v>South London &amp; South East</v>
          </cell>
        </row>
        <row r="101">
          <cell r="A101">
            <v>850</v>
          </cell>
          <cell r="B101" t="str">
            <v>Hampshire</v>
          </cell>
          <cell r="C101" t="str">
            <v>South</v>
          </cell>
          <cell r="D101" t="str">
            <v>South London &amp; South East</v>
          </cell>
        </row>
        <row r="102">
          <cell r="A102">
            <v>851</v>
          </cell>
          <cell r="B102" t="str">
            <v>Portsmouth</v>
          </cell>
          <cell r="C102" t="str">
            <v>South</v>
          </cell>
          <cell r="D102" t="str">
            <v>South London &amp; South East</v>
          </cell>
        </row>
        <row r="103">
          <cell r="A103">
            <v>852</v>
          </cell>
          <cell r="B103" t="str">
            <v>Southampton</v>
          </cell>
          <cell r="C103" t="str">
            <v>South</v>
          </cell>
          <cell r="D103" t="str">
            <v>South London &amp; South East</v>
          </cell>
        </row>
        <row r="104">
          <cell r="A104">
            <v>855</v>
          </cell>
          <cell r="B104" t="str">
            <v>Leicestershire</v>
          </cell>
          <cell r="C104" t="str">
            <v>Central</v>
          </cell>
          <cell r="D104" t="str">
            <v>East Midlands &amp; Humber</v>
          </cell>
        </row>
        <row r="105">
          <cell r="A105">
            <v>856</v>
          </cell>
          <cell r="B105" t="str">
            <v>Leicester</v>
          </cell>
          <cell r="C105" t="str">
            <v>Central</v>
          </cell>
          <cell r="D105" t="str">
            <v>East Midlands &amp; Humber</v>
          </cell>
        </row>
        <row r="106">
          <cell r="A106">
            <v>857</v>
          </cell>
          <cell r="B106" t="str">
            <v>Rutland</v>
          </cell>
          <cell r="C106" t="str">
            <v>Central</v>
          </cell>
          <cell r="D106" t="str">
            <v>East Midlands &amp; Humber</v>
          </cell>
        </row>
        <row r="107">
          <cell r="A107">
            <v>860</v>
          </cell>
          <cell r="B107" t="str">
            <v>Staffordshire</v>
          </cell>
          <cell r="C107" t="str">
            <v>Central</v>
          </cell>
          <cell r="D107" t="str">
            <v>West Midlands</v>
          </cell>
        </row>
        <row r="108">
          <cell r="A108">
            <v>861</v>
          </cell>
          <cell r="B108" t="str">
            <v>Stoke-on-Trent</v>
          </cell>
          <cell r="C108" t="str">
            <v>Central</v>
          </cell>
          <cell r="D108" t="str">
            <v>West Midlands</v>
          </cell>
        </row>
        <row r="109">
          <cell r="A109">
            <v>865</v>
          </cell>
          <cell r="B109" t="str">
            <v>Wiltshire</v>
          </cell>
          <cell r="C109" t="str">
            <v>Central</v>
          </cell>
          <cell r="D109" t="str">
            <v>South West</v>
          </cell>
        </row>
        <row r="110">
          <cell r="A110">
            <v>866</v>
          </cell>
          <cell r="B110" t="str">
            <v>Swindon</v>
          </cell>
          <cell r="C110" t="str">
            <v>Central</v>
          </cell>
          <cell r="D110" t="str">
            <v>South West</v>
          </cell>
        </row>
        <row r="111">
          <cell r="A111">
            <v>867</v>
          </cell>
          <cell r="B111" t="str">
            <v>Bracknell Forest</v>
          </cell>
          <cell r="C111" t="str">
            <v>South</v>
          </cell>
          <cell r="D111" t="str">
            <v>North West London &amp; South Central</v>
          </cell>
        </row>
        <row r="112">
          <cell r="A112">
            <v>868</v>
          </cell>
          <cell r="B112" t="str">
            <v>Windsor and Maidenhead</v>
          </cell>
          <cell r="C112" t="str">
            <v>South</v>
          </cell>
          <cell r="D112" t="str">
            <v>North West London &amp; South Central</v>
          </cell>
        </row>
        <row r="113">
          <cell r="A113">
            <v>869</v>
          </cell>
          <cell r="B113" t="str">
            <v>West Berkshire</v>
          </cell>
          <cell r="C113" t="str">
            <v>South</v>
          </cell>
          <cell r="D113" t="str">
            <v>North West London &amp; South Central</v>
          </cell>
        </row>
        <row r="114">
          <cell r="A114">
            <v>870</v>
          </cell>
          <cell r="B114" t="str">
            <v>Reading</v>
          </cell>
          <cell r="C114" t="str">
            <v>South</v>
          </cell>
          <cell r="D114" t="str">
            <v>North West London &amp; South Central</v>
          </cell>
        </row>
        <row r="115">
          <cell r="A115">
            <v>871</v>
          </cell>
          <cell r="B115" t="str">
            <v>Slough</v>
          </cell>
          <cell r="C115" t="str">
            <v>South</v>
          </cell>
          <cell r="D115" t="str">
            <v>North West London &amp; South Central</v>
          </cell>
        </row>
        <row r="116">
          <cell r="A116">
            <v>872</v>
          </cell>
          <cell r="B116" t="str">
            <v>Wokingham</v>
          </cell>
          <cell r="C116" t="str">
            <v>South</v>
          </cell>
          <cell r="D116" t="str">
            <v>North West London &amp; South Central</v>
          </cell>
        </row>
        <row r="117">
          <cell r="A117">
            <v>873</v>
          </cell>
          <cell r="B117" t="str">
            <v>Cambridgeshire</v>
          </cell>
          <cell r="C117" t="str">
            <v>South</v>
          </cell>
          <cell r="D117" t="str">
            <v>North East London &amp; East of England</v>
          </cell>
        </row>
        <row r="118">
          <cell r="A118">
            <v>874</v>
          </cell>
          <cell r="B118" t="str">
            <v>Peterborough</v>
          </cell>
          <cell r="C118" t="str">
            <v>South</v>
          </cell>
          <cell r="D118" t="str">
            <v>North East London &amp; East of England</v>
          </cell>
        </row>
        <row r="119">
          <cell r="A119">
            <v>876</v>
          </cell>
          <cell r="B119" t="str">
            <v>Halton</v>
          </cell>
          <cell r="C119" t="str">
            <v>North</v>
          </cell>
          <cell r="D119" t="str">
            <v>Lancashire &amp; West Yorkshire</v>
          </cell>
        </row>
        <row r="120">
          <cell r="A120">
            <v>877</v>
          </cell>
          <cell r="B120" t="str">
            <v>Warrington</v>
          </cell>
          <cell r="C120" t="str">
            <v>North</v>
          </cell>
          <cell r="D120" t="str">
            <v>Lancashire &amp; West Yorkshire</v>
          </cell>
        </row>
        <row r="121">
          <cell r="A121">
            <v>878</v>
          </cell>
          <cell r="B121" t="str">
            <v>Devon</v>
          </cell>
          <cell r="C121" t="str">
            <v>Central</v>
          </cell>
          <cell r="D121" t="str">
            <v>South West</v>
          </cell>
        </row>
        <row r="122">
          <cell r="A122">
            <v>879</v>
          </cell>
          <cell r="B122" t="str">
            <v>Plymouth</v>
          </cell>
          <cell r="C122" t="str">
            <v>Central</v>
          </cell>
          <cell r="D122" t="str">
            <v>South West</v>
          </cell>
        </row>
        <row r="123">
          <cell r="A123">
            <v>880</v>
          </cell>
          <cell r="B123" t="str">
            <v>Torbay</v>
          </cell>
          <cell r="C123" t="str">
            <v>Central</v>
          </cell>
          <cell r="D123" t="str">
            <v>South West</v>
          </cell>
        </row>
        <row r="124">
          <cell r="A124">
            <v>881</v>
          </cell>
          <cell r="B124" t="str">
            <v>Essex</v>
          </cell>
          <cell r="C124" t="str">
            <v>South</v>
          </cell>
          <cell r="D124" t="str">
            <v>North East London &amp; East of England</v>
          </cell>
        </row>
        <row r="125">
          <cell r="A125">
            <v>882</v>
          </cell>
          <cell r="B125" t="str">
            <v>Southend on Sea</v>
          </cell>
          <cell r="C125" t="str">
            <v>South</v>
          </cell>
          <cell r="D125" t="str">
            <v>North East London &amp; East of England</v>
          </cell>
        </row>
        <row r="126">
          <cell r="A126">
            <v>883</v>
          </cell>
          <cell r="B126" t="str">
            <v>Thurrock</v>
          </cell>
          <cell r="C126" t="str">
            <v>South</v>
          </cell>
          <cell r="D126" t="str">
            <v>North East London &amp; East of England</v>
          </cell>
        </row>
        <row r="127">
          <cell r="A127">
            <v>884</v>
          </cell>
          <cell r="B127" t="str">
            <v>Herefordshire</v>
          </cell>
          <cell r="C127" t="str">
            <v>Central</v>
          </cell>
          <cell r="D127" t="str">
            <v>West Midlands</v>
          </cell>
        </row>
        <row r="128">
          <cell r="A128">
            <v>885</v>
          </cell>
          <cell r="B128" t="str">
            <v>Worcestershire</v>
          </cell>
          <cell r="C128" t="str">
            <v>Central</v>
          </cell>
          <cell r="D128" t="str">
            <v>West Midlands</v>
          </cell>
        </row>
        <row r="129">
          <cell r="A129">
            <v>886</v>
          </cell>
          <cell r="B129" t="str">
            <v>Kent</v>
          </cell>
          <cell r="C129" t="str">
            <v>South</v>
          </cell>
          <cell r="D129" t="str">
            <v>South London &amp; South East</v>
          </cell>
        </row>
        <row r="130">
          <cell r="A130">
            <v>887</v>
          </cell>
          <cell r="B130" t="str">
            <v>Medway</v>
          </cell>
          <cell r="C130" t="str">
            <v>South</v>
          </cell>
          <cell r="D130" t="str">
            <v>South London &amp; South East</v>
          </cell>
        </row>
        <row r="131">
          <cell r="A131">
            <v>888</v>
          </cell>
          <cell r="B131" t="str">
            <v>Lancashire</v>
          </cell>
          <cell r="C131" t="str">
            <v>North</v>
          </cell>
          <cell r="D131" t="str">
            <v>Lancashire &amp; West Yorkshire</v>
          </cell>
        </row>
        <row r="132">
          <cell r="A132">
            <v>889</v>
          </cell>
          <cell r="B132" t="str">
            <v>Blackburn with Darwen</v>
          </cell>
          <cell r="C132" t="str">
            <v>North</v>
          </cell>
          <cell r="D132" t="str">
            <v>Lancashire &amp; West Yorkshire</v>
          </cell>
        </row>
        <row r="133">
          <cell r="A133">
            <v>890</v>
          </cell>
          <cell r="B133" t="str">
            <v>Blackpool</v>
          </cell>
          <cell r="C133" t="str">
            <v>North</v>
          </cell>
          <cell r="D133" t="str">
            <v>Lancashire &amp; West Yorkshire</v>
          </cell>
        </row>
        <row r="134">
          <cell r="A134">
            <v>891</v>
          </cell>
          <cell r="B134" t="str">
            <v>Nottinghamshire</v>
          </cell>
          <cell r="C134" t="str">
            <v>Central</v>
          </cell>
          <cell r="D134" t="str">
            <v>East Midlands &amp; Humber</v>
          </cell>
        </row>
        <row r="135">
          <cell r="A135">
            <v>892</v>
          </cell>
          <cell r="B135" t="str">
            <v>Nottingham</v>
          </cell>
          <cell r="C135" t="str">
            <v>Central</v>
          </cell>
          <cell r="D135" t="str">
            <v>East Midlands &amp; Humber</v>
          </cell>
        </row>
        <row r="136">
          <cell r="A136">
            <v>893</v>
          </cell>
          <cell r="B136" t="str">
            <v>Shropshire</v>
          </cell>
          <cell r="C136" t="str">
            <v>Central</v>
          </cell>
          <cell r="D136" t="str">
            <v>West Midlands</v>
          </cell>
        </row>
        <row r="137">
          <cell r="A137">
            <v>894</v>
          </cell>
          <cell r="B137" t="str">
            <v>Telford and Wrekin</v>
          </cell>
          <cell r="C137" t="str">
            <v>Central</v>
          </cell>
          <cell r="D137" t="str">
            <v>West Midlands</v>
          </cell>
        </row>
        <row r="138">
          <cell r="A138">
            <v>895</v>
          </cell>
          <cell r="B138" t="str">
            <v>Cheshire East</v>
          </cell>
          <cell r="C138" t="str">
            <v>North</v>
          </cell>
          <cell r="D138" t="str">
            <v>West Midlands</v>
          </cell>
        </row>
        <row r="139">
          <cell r="A139">
            <v>896</v>
          </cell>
          <cell r="B139" t="str">
            <v>Cheshire West And Chester</v>
          </cell>
          <cell r="C139" t="str">
            <v>North</v>
          </cell>
          <cell r="D139" t="str">
            <v>West Midlands</v>
          </cell>
        </row>
        <row r="140">
          <cell r="A140">
            <v>908</v>
          </cell>
          <cell r="B140" t="str">
            <v>Cornwall</v>
          </cell>
          <cell r="C140" t="str">
            <v>Central</v>
          </cell>
          <cell r="D140" t="str">
            <v>South West</v>
          </cell>
        </row>
        <row r="141">
          <cell r="A141">
            <v>909</v>
          </cell>
          <cell r="B141" t="str">
            <v>Cumbria</v>
          </cell>
          <cell r="C141" t="str">
            <v>North</v>
          </cell>
          <cell r="D141" t="str">
            <v>North</v>
          </cell>
        </row>
        <row r="142">
          <cell r="A142">
            <v>916</v>
          </cell>
          <cell r="B142" t="str">
            <v>Gloucestershire</v>
          </cell>
          <cell r="C142" t="str">
            <v>Central</v>
          </cell>
          <cell r="D142" t="str">
            <v>South West</v>
          </cell>
        </row>
        <row r="143">
          <cell r="A143">
            <v>919</v>
          </cell>
          <cell r="B143" t="str">
            <v>Hertfordshire</v>
          </cell>
          <cell r="C143" t="str">
            <v>South</v>
          </cell>
          <cell r="D143" t="str">
            <v>North West London &amp; South Central</v>
          </cell>
        </row>
        <row r="144">
          <cell r="A144">
            <v>921</v>
          </cell>
          <cell r="B144" t="str">
            <v>Isle of Wight</v>
          </cell>
          <cell r="C144" t="str">
            <v>South</v>
          </cell>
          <cell r="D144" t="str">
            <v>South London &amp; South East</v>
          </cell>
        </row>
        <row r="145">
          <cell r="A145">
            <v>925</v>
          </cell>
          <cell r="B145" t="str">
            <v>Lincolnshire</v>
          </cell>
          <cell r="C145" t="str">
            <v>Central</v>
          </cell>
          <cell r="D145" t="str">
            <v>East Midlands &amp; Humber</v>
          </cell>
        </row>
        <row r="146">
          <cell r="A146">
            <v>926</v>
          </cell>
          <cell r="B146" t="str">
            <v>Norfolk</v>
          </cell>
          <cell r="C146" t="str">
            <v>South</v>
          </cell>
          <cell r="D146" t="str">
            <v>North East London &amp; East of England</v>
          </cell>
        </row>
        <row r="147">
          <cell r="A147">
            <v>928</v>
          </cell>
          <cell r="B147" t="str">
            <v>Northamptonshire</v>
          </cell>
          <cell r="C147" t="str">
            <v>Central</v>
          </cell>
          <cell r="D147" t="str">
            <v>North West London &amp; South Central</v>
          </cell>
        </row>
        <row r="148">
          <cell r="A148">
            <v>929</v>
          </cell>
          <cell r="B148" t="str">
            <v>Northumberland</v>
          </cell>
          <cell r="C148" t="str">
            <v>North</v>
          </cell>
          <cell r="D148" t="str">
            <v>North</v>
          </cell>
        </row>
        <row r="149">
          <cell r="A149">
            <v>931</v>
          </cell>
          <cell r="B149" t="str">
            <v>Oxfordshire</v>
          </cell>
          <cell r="C149" t="str">
            <v>South</v>
          </cell>
          <cell r="D149" t="str">
            <v>North West London &amp; South Central</v>
          </cell>
        </row>
        <row r="150">
          <cell r="A150">
            <v>933</v>
          </cell>
          <cell r="B150" t="str">
            <v>Somerset</v>
          </cell>
          <cell r="C150" t="str">
            <v>Central</v>
          </cell>
          <cell r="D150" t="str">
            <v>South West</v>
          </cell>
        </row>
        <row r="151">
          <cell r="A151">
            <v>935</v>
          </cell>
          <cell r="B151" t="str">
            <v>Suffolk</v>
          </cell>
          <cell r="C151" t="str">
            <v>South</v>
          </cell>
          <cell r="D151" t="str">
            <v>North East London &amp; East of England</v>
          </cell>
        </row>
        <row r="152">
          <cell r="A152">
            <v>936</v>
          </cell>
          <cell r="B152" t="str">
            <v>Surrey</v>
          </cell>
          <cell r="C152" t="str">
            <v>South</v>
          </cell>
          <cell r="D152" t="str">
            <v>South London &amp; South East</v>
          </cell>
        </row>
        <row r="153">
          <cell r="A153">
            <v>937</v>
          </cell>
          <cell r="B153" t="str">
            <v>Warwickshire</v>
          </cell>
          <cell r="C153" t="str">
            <v>Central</v>
          </cell>
          <cell r="D153" t="str">
            <v>West Midlands</v>
          </cell>
        </row>
        <row r="154">
          <cell r="A154">
            <v>938</v>
          </cell>
          <cell r="B154" t="str">
            <v>West Sussex</v>
          </cell>
          <cell r="C154" t="str">
            <v>South</v>
          </cell>
          <cell r="D154" t="str">
            <v>South London &amp; South East</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alculations"/>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Control"/>
      <sheetName val="ACAs by District"/>
      <sheetName val="ACAs by LA"/>
      <sheetName val="ACAs by LA_withAvePartFringe"/>
      <sheetName val="PartFringe_AverageACA"/>
      <sheetName val="Chart1"/>
      <sheetName val="StaffProportion"/>
      <sheetName val="Expenditure"/>
      <sheetName val="TeacherSCA_SWFC_aut13"/>
      <sheetName val="LCAs by ACA Area"/>
      <sheetName val="LCA by District"/>
      <sheetName val="District-LA"/>
      <sheetName val="IL OL Fringe"/>
      <sheetName val="Regions"/>
      <sheetName val="Comparison"/>
      <sheetName val="AdHoc"/>
      <sheetName val="Export"/>
    </sheetNames>
    <sheetDataSet>
      <sheetData sheetId="0"/>
      <sheetData sheetId="1"/>
      <sheetData sheetId="2"/>
      <sheetData sheetId="3"/>
      <sheetData sheetId="4"/>
      <sheetData sheetId="5"/>
      <sheetData sheetId="6" refreshError="1"/>
      <sheetData sheetId="7">
        <row r="16">
          <cell r="U16">
            <v>0.52832993970429731</v>
          </cell>
        </row>
        <row r="17">
          <cell r="U17">
            <v>0.28286328443663272</v>
          </cell>
        </row>
        <row r="20">
          <cell r="U20">
            <v>0.81119322414093009</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CAs by District"/>
      <sheetName val="ACAs by LA"/>
      <sheetName val="ACAs by LA_withAvePartFringe"/>
      <sheetName val="PartFringe_AverageACA"/>
      <sheetName val="Export to SQL"/>
      <sheetName val="Export To Tech Note"/>
      <sheetName val="Chart1"/>
      <sheetName val="StaffProportion"/>
      <sheetName val="Expenditure"/>
      <sheetName val="TeacherSCA_summary"/>
      <sheetName val="TeacherSCA_SWFCaut13_Method2"/>
      <sheetName val="LCAs by ACA Area"/>
      <sheetName val="LCA by District"/>
      <sheetName val="District-LA"/>
      <sheetName val="IL OL Fringe"/>
      <sheetName val="Regions"/>
    </sheetNames>
    <sheetDataSet>
      <sheetData sheetId="0"/>
      <sheetData sheetId="1"/>
      <sheetData sheetId="2"/>
      <sheetData sheetId="3"/>
      <sheetData sheetId="4"/>
      <sheetData sheetId="5"/>
      <sheetData sheetId="6"/>
      <sheetData sheetId="7"/>
      <sheetData sheetId="8" refreshError="1"/>
      <sheetData sheetId="9">
        <row r="16">
          <cell r="V16">
            <v>0.53762993774522583</v>
          </cell>
        </row>
        <row r="17">
          <cell r="V17">
            <v>0.27064572622099031</v>
          </cell>
        </row>
        <row r="20">
          <cell r="V20">
            <v>0.80827566396621608</v>
          </cell>
        </row>
      </sheetData>
      <sheetData sheetId="10"/>
      <sheetData sheetId="11"/>
      <sheetData sheetId="12"/>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_ModelInformation&amp;TabIndex"/>
      <sheetName val="Details"/>
      <sheetName val="Output_NFFLALevelCombinedTable"/>
      <sheetName val="UserInput"/>
      <sheetName val="Output_Summary"/>
      <sheetName val="OutputLATable_TotalCentralBlock"/>
      <sheetName val="OutputLATable_Ongoing"/>
      <sheetName val="OutputLAChart_TotalCentralBlock"/>
      <sheetName val="OutputLAChart_Ongoing"/>
      <sheetName val="Calculations_NFF_Funding"/>
      <sheetName val="Calculations_CSSB_NFF_Rate"/>
      <sheetName val="Calculations_CSSB_Baseline"/>
      <sheetName val="CR_SplitBetweenOngoing&amp;Historic"/>
      <sheetName val="Calc_FSM"/>
      <sheetName val="Regions"/>
      <sheetName val="Pupil Numbers"/>
      <sheetName val="ACA"/>
      <sheetName val="Data_s251Budget_201617"/>
      <sheetName val="2016-17 ESG Allocations"/>
      <sheetName val="201617_BaselinesData"/>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Do"/>
      <sheetName val="Cover"/>
      <sheetName val="Control sheet"/>
      <sheetName val="DataSources"/>
      <sheetName val="Stored scenarios"/>
      <sheetName val="LAdata"/>
      <sheetName val="LA OUTPUT"/>
      <sheetName val="SchoolData"/>
      <sheetName val="SCHOOL OUTPUT"/>
      <sheetName val="SchoolChartData"/>
      <sheetName val="NamedRanges"/>
      <sheetName val="SchoolData_1314"/>
      <sheetName val="ACA"/>
      <sheetName val="Exceptional Schools"/>
      <sheetName val="Quantum"/>
      <sheetName val="Lists"/>
    </sheetNames>
    <sheetDataSet>
      <sheetData sheetId="0"/>
      <sheetData sheetId="1"/>
      <sheetData sheetId="2"/>
      <sheetData sheetId="3"/>
      <sheetData sheetId="4"/>
      <sheetData sheetId="5"/>
      <sheetData sheetId="6"/>
      <sheetData sheetId="7"/>
      <sheetData sheetId="8"/>
      <sheetData sheetId="9">
        <row r="4">
          <cell r="AH4" t="str">
            <v>Baseline PP</v>
          </cell>
          <cell r="AK4" t="str">
            <v>NFF less CR and Growth</v>
          </cell>
          <cell r="AO4" t="str">
            <v>No</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Pupil Numbers"/>
      <sheetName val="Analysis"/>
      <sheetName val="tables"/>
      <sheetName val="ACA"/>
      <sheetName val="ACA Comparison"/>
    </sheetNames>
    <sheetDataSet>
      <sheetData sheetId="0"/>
      <sheetData sheetId="1"/>
      <sheetData sheetId="2">
        <row r="2">
          <cell r="J2">
            <v>201</v>
          </cell>
          <cell r="K2">
            <v>1.2623610869345974</v>
          </cell>
        </row>
        <row r="3">
          <cell r="J3">
            <v>202</v>
          </cell>
          <cell r="K3">
            <v>1.1849346751721002</v>
          </cell>
        </row>
        <row r="4">
          <cell r="J4">
            <v>203</v>
          </cell>
          <cell r="K4">
            <v>1.1849346751721002</v>
          </cell>
        </row>
        <row r="5">
          <cell r="J5">
            <v>204</v>
          </cell>
          <cell r="K5">
            <v>1.1849346751721002</v>
          </cell>
        </row>
        <row r="6">
          <cell r="J6">
            <v>205</v>
          </cell>
          <cell r="K6">
            <v>1.1849346751721002</v>
          </cell>
        </row>
        <row r="7">
          <cell r="J7">
            <v>206</v>
          </cell>
          <cell r="K7">
            <v>1.1849346751721002</v>
          </cell>
        </row>
        <row r="8">
          <cell r="J8">
            <v>207</v>
          </cell>
          <cell r="K8">
            <v>1.1849346751721002</v>
          </cell>
        </row>
        <row r="9">
          <cell r="J9">
            <v>208</v>
          </cell>
          <cell r="K9">
            <v>1.1849346751721002</v>
          </cell>
        </row>
        <row r="10">
          <cell r="J10">
            <v>209</v>
          </cell>
          <cell r="K10">
            <v>1.1849346751721002</v>
          </cell>
        </row>
        <row r="11">
          <cell r="J11">
            <v>210</v>
          </cell>
          <cell r="K11">
            <v>1.1849346751721002</v>
          </cell>
        </row>
        <row r="12">
          <cell r="J12">
            <v>211</v>
          </cell>
          <cell r="K12">
            <v>1.1849346751721002</v>
          </cell>
        </row>
        <row r="13">
          <cell r="J13">
            <v>212</v>
          </cell>
          <cell r="K13">
            <v>1.1849346751721002</v>
          </cell>
        </row>
        <row r="14">
          <cell r="J14">
            <v>213</v>
          </cell>
          <cell r="K14">
            <v>1.1849346751721002</v>
          </cell>
        </row>
        <row r="15">
          <cell r="J15">
            <v>301</v>
          </cell>
          <cell r="K15">
            <v>1.1297090495405613</v>
          </cell>
        </row>
        <row r="16">
          <cell r="J16">
            <v>302</v>
          </cell>
          <cell r="K16">
            <v>1.0998061995962876</v>
          </cell>
        </row>
        <row r="17">
          <cell r="J17">
            <v>303</v>
          </cell>
          <cell r="K17">
            <v>1.0831376686934553</v>
          </cell>
        </row>
        <row r="18">
          <cell r="J18">
            <v>304</v>
          </cell>
          <cell r="K18">
            <v>1.1463775804433936</v>
          </cell>
        </row>
        <row r="19">
          <cell r="J19">
            <v>305</v>
          </cell>
          <cell r="K19">
            <v>1.0831376686934553</v>
          </cell>
        </row>
        <row r="20">
          <cell r="J20">
            <v>306</v>
          </cell>
          <cell r="K20">
            <v>1.0831376686934553</v>
          </cell>
        </row>
        <row r="21">
          <cell r="J21">
            <v>307</v>
          </cell>
          <cell r="K21">
            <v>1.1463775804433936</v>
          </cell>
        </row>
        <row r="22">
          <cell r="J22">
            <v>308</v>
          </cell>
          <cell r="K22">
            <v>1.0831376686934553</v>
          </cell>
        </row>
        <row r="23">
          <cell r="J23">
            <v>309</v>
          </cell>
          <cell r="K23">
            <v>1.1297090495405613</v>
          </cell>
        </row>
        <row r="24">
          <cell r="J24">
            <v>310</v>
          </cell>
          <cell r="K24">
            <v>1.0998061995962876</v>
          </cell>
        </row>
        <row r="25">
          <cell r="J25">
            <v>311</v>
          </cell>
          <cell r="K25">
            <v>1.0831376686934553</v>
          </cell>
        </row>
        <row r="26">
          <cell r="J26">
            <v>312</v>
          </cell>
          <cell r="K26">
            <v>1.0998061995962876</v>
          </cell>
        </row>
        <row r="27">
          <cell r="J27">
            <v>313</v>
          </cell>
          <cell r="K27">
            <v>1.0998061995962876</v>
          </cell>
        </row>
        <row r="28">
          <cell r="J28">
            <v>314</v>
          </cell>
          <cell r="K28">
            <v>1.0998061995962876</v>
          </cell>
        </row>
        <row r="29">
          <cell r="J29">
            <v>315</v>
          </cell>
          <cell r="K29">
            <v>1.1463775804433936</v>
          </cell>
        </row>
        <row r="30">
          <cell r="J30">
            <v>316</v>
          </cell>
          <cell r="K30">
            <v>1.1297090495405613</v>
          </cell>
        </row>
        <row r="31">
          <cell r="J31">
            <v>317</v>
          </cell>
          <cell r="K31">
            <v>1.0831376686934553</v>
          </cell>
        </row>
        <row r="32">
          <cell r="J32">
            <v>318</v>
          </cell>
          <cell r="K32">
            <v>1.0998061995962876</v>
          </cell>
        </row>
        <row r="33">
          <cell r="J33">
            <v>319</v>
          </cell>
          <cell r="K33">
            <v>1.0998061995962876</v>
          </cell>
        </row>
        <row r="34">
          <cell r="J34">
            <v>320</v>
          </cell>
          <cell r="K34">
            <v>1.0831376686934553</v>
          </cell>
        </row>
        <row r="35">
          <cell r="J35">
            <v>330</v>
          </cell>
          <cell r="K35">
            <v>1.003451469130177</v>
          </cell>
        </row>
        <row r="36">
          <cell r="J36">
            <v>331</v>
          </cell>
          <cell r="K36">
            <v>1.003451469130177</v>
          </cell>
        </row>
        <row r="37">
          <cell r="J37">
            <v>332</v>
          </cell>
          <cell r="K37">
            <v>1.003451469130177</v>
          </cell>
        </row>
        <row r="38">
          <cell r="J38">
            <v>333</v>
          </cell>
          <cell r="K38">
            <v>1.003451469130177</v>
          </cell>
        </row>
        <row r="39">
          <cell r="J39">
            <v>334</v>
          </cell>
          <cell r="K39">
            <v>1.003451469130177</v>
          </cell>
        </row>
        <row r="40">
          <cell r="J40">
            <v>335</v>
          </cell>
          <cell r="K40">
            <v>1.003451469130177</v>
          </cell>
        </row>
        <row r="41">
          <cell r="J41">
            <v>336</v>
          </cell>
          <cell r="K41">
            <v>1.003451469130177</v>
          </cell>
        </row>
        <row r="42">
          <cell r="J42">
            <v>340</v>
          </cell>
          <cell r="K42">
            <v>1.0011447491179912</v>
          </cell>
        </row>
        <row r="43">
          <cell r="J43">
            <v>341</v>
          </cell>
          <cell r="K43">
            <v>1.0011447491179912</v>
          </cell>
        </row>
        <row r="44">
          <cell r="J44">
            <v>342</v>
          </cell>
          <cell r="K44">
            <v>1.0011447491179912</v>
          </cell>
        </row>
        <row r="45">
          <cell r="J45">
            <v>343</v>
          </cell>
          <cell r="K45">
            <v>1.0011447491179912</v>
          </cell>
        </row>
        <row r="46">
          <cell r="J46">
            <v>344</v>
          </cell>
          <cell r="K46">
            <v>1.0011447491179912</v>
          </cell>
        </row>
        <row r="47">
          <cell r="J47">
            <v>350</v>
          </cell>
          <cell r="K47">
            <v>1.0055767552613917</v>
          </cell>
        </row>
        <row r="48">
          <cell r="J48">
            <v>351</v>
          </cell>
          <cell r="K48">
            <v>1.0055767552613917</v>
          </cell>
        </row>
        <row r="49">
          <cell r="J49">
            <v>352</v>
          </cell>
          <cell r="K49">
            <v>1.0055767552613917</v>
          </cell>
        </row>
        <row r="50">
          <cell r="J50">
            <v>353</v>
          </cell>
          <cell r="K50">
            <v>1.0055767552613917</v>
          </cell>
        </row>
        <row r="51">
          <cell r="J51">
            <v>354</v>
          </cell>
          <cell r="K51">
            <v>1.0055767552613917</v>
          </cell>
        </row>
        <row r="52">
          <cell r="J52">
            <v>355</v>
          </cell>
          <cell r="K52">
            <v>1.0055767552613917</v>
          </cell>
        </row>
        <row r="53">
          <cell r="J53">
            <v>356</v>
          </cell>
          <cell r="K53">
            <v>1.0055767552613917</v>
          </cell>
        </row>
        <row r="54">
          <cell r="J54">
            <v>357</v>
          </cell>
          <cell r="K54">
            <v>1.0055767552613917</v>
          </cell>
        </row>
        <row r="55">
          <cell r="J55">
            <v>358</v>
          </cell>
          <cell r="K55">
            <v>1.0055767552613917</v>
          </cell>
        </row>
        <row r="56">
          <cell r="J56">
            <v>359</v>
          </cell>
          <cell r="K56">
            <v>1.0055767552613917</v>
          </cell>
        </row>
        <row r="57">
          <cell r="J57">
            <v>370</v>
          </cell>
          <cell r="K57">
            <v>1</v>
          </cell>
        </row>
        <row r="58">
          <cell r="J58">
            <v>371</v>
          </cell>
          <cell r="K58">
            <v>1</v>
          </cell>
        </row>
        <row r="59">
          <cell r="J59">
            <v>372</v>
          </cell>
          <cell r="K59">
            <v>1</v>
          </cell>
        </row>
        <row r="60">
          <cell r="J60">
            <v>373</v>
          </cell>
          <cell r="K60">
            <v>1</v>
          </cell>
        </row>
        <row r="61">
          <cell r="J61">
            <v>380</v>
          </cell>
          <cell r="K61">
            <v>1.0001650980158474</v>
          </cell>
        </row>
        <row r="62">
          <cell r="J62">
            <v>381</v>
          </cell>
          <cell r="K62">
            <v>1.0001650980158474</v>
          </cell>
        </row>
        <row r="63">
          <cell r="J63">
            <v>382</v>
          </cell>
          <cell r="K63">
            <v>1.0001650980158474</v>
          </cell>
        </row>
        <row r="64">
          <cell r="J64">
            <v>383</v>
          </cell>
          <cell r="K64">
            <v>1.0001650980158474</v>
          </cell>
        </row>
        <row r="65">
          <cell r="J65">
            <v>384</v>
          </cell>
          <cell r="K65">
            <v>1.0001650980158474</v>
          </cell>
        </row>
        <row r="66">
          <cell r="J66">
            <v>390</v>
          </cell>
          <cell r="K66">
            <v>1</v>
          </cell>
        </row>
        <row r="67">
          <cell r="J67">
            <v>391</v>
          </cell>
          <cell r="K67">
            <v>1</v>
          </cell>
        </row>
        <row r="68">
          <cell r="J68">
            <v>392</v>
          </cell>
          <cell r="K68">
            <v>1</v>
          </cell>
        </row>
        <row r="69">
          <cell r="J69">
            <v>393</v>
          </cell>
          <cell r="K69">
            <v>1</v>
          </cell>
        </row>
        <row r="70">
          <cell r="J70">
            <v>394</v>
          </cell>
          <cell r="K70">
            <v>1</v>
          </cell>
        </row>
        <row r="71">
          <cell r="J71">
            <v>800</v>
          </cell>
          <cell r="K71">
            <v>1.0149320816582614</v>
          </cell>
        </row>
        <row r="72">
          <cell r="J72">
            <v>801</v>
          </cell>
          <cell r="K72">
            <v>1.0149320816582614</v>
          </cell>
        </row>
        <row r="73">
          <cell r="J73">
            <v>802</v>
          </cell>
          <cell r="K73">
            <v>1.0149320816582614</v>
          </cell>
        </row>
        <row r="74">
          <cell r="J74">
            <v>803</v>
          </cell>
          <cell r="K74">
            <v>1.0149320816582614</v>
          </cell>
        </row>
        <row r="75">
          <cell r="J75">
            <v>805</v>
          </cell>
          <cell r="K75">
            <v>1</v>
          </cell>
        </row>
        <row r="76">
          <cell r="J76">
            <v>806</v>
          </cell>
          <cell r="K76">
            <v>1</v>
          </cell>
        </row>
        <row r="77">
          <cell r="J77">
            <v>807</v>
          </cell>
          <cell r="K77">
            <v>1</v>
          </cell>
        </row>
        <row r="78">
          <cell r="J78">
            <v>808</v>
          </cell>
          <cell r="K78">
            <v>1</v>
          </cell>
        </row>
        <row r="79">
          <cell r="J79">
            <v>810</v>
          </cell>
          <cell r="K79">
            <v>1</v>
          </cell>
        </row>
        <row r="80">
          <cell r="J80">
            <v>811</v>
          </cell>
          <cell r="K80">
            <v>1</v>
          </cell>
        </row>
        <row r="81">
          <cell r="J81">
            <v>812</v>
          </cell>
          <cell r="K81">
            <v>1</v>
          </cell>
        </row>
        <row r="82">
          <cell r="J82">
            <v>813</v>
          </cell>
          <cell r="K82">
            <v>1</v>
          </cell>
        </row>
        <row r="83">
          <cell r="J83">
            <v>815</v>
          </cell>
          <cell r="K83">
            <v>1</v>
          </cell>
        </row>
        <row r="84">
          <cell r="J84">
            <v>816</v>
          </cell>
          <cell r="K84">
            <v>1</v>
          </cell>
        </row>
        <row r="85">
          <cell r="J85">
            <v>821</v>
          </cell>
          <cell r="K85">
            <v>1.0160157557120151</v>
          </cell>
        </row>
        <row r="86">
          <cell r="J86">
            <v>822</v>
          </cell>
          <cell r="K86">
            <v>1.0160157557120151</v>
          </cell>
        </row>
        <row r="87">
          <cell r="J87">
            <v>823</v>
          </cell>
          <cell r="K87">
            <v>1.0160157557120151</v>
          </cell>
        </row>
        <row r="88">
          <cell r="J88">
            <v>825</v>
          </cell>
          <cell r="K88">
            <v>1.0348976856730419</v>
          </cell>
        </row>
        <row r="89">
          <cell r="J89">
            <v>826</v>
          </cell>
          <cell r="K89">
            <v>1.0293000445269778</v>
          </cell>
        </row>
        <row r="90">
          <cell r="J90">
            <v>830</v>
          </cell>
          <cell r="K90">
            <v>1</v>
          </cell>
        </row>
        <row r="91">
          <cell r="J91">
            <v>831</v>
          </cell>
          <cell r="K91">
            <v>1</v>
          </cell>
        </row>
        <row r="92">
          <cell r="J92">
            <v>835</v>
          </cell>
          <cell r="K92">
            <v>1</v>
          </cell>
        </row>
        <row r="93">
          <cell r="J93">
            <v>836</v>
          </cell>
          <cell r="K93">
            <v>1</v>
          </cell>
        </row>
        <row r="94">
          <cell r="J94">
            <v>837</v>
          </cell>
          <cell r="K94">
            <v>1</v>
          </cell>
        </row>
        <row r="95">
          <cell r="J95">
            <v>840</v>
          </cell>
          <cell r="K95">
            <v>1</v>
          </cell>
        </row>
        <row r="96">
          <cell r="J96">
            <v>841</v>
          </cell>
          <cell r="K96">
            <v>1</v>
          </cell>
        </row>
        <row r="97">
          <cell r="J97">
            <v>845</v>
          </cell>
          <cell r="K97">
            <v>1.0017284959376629</v>
          </cell>
        </row>
        <row r="98">
          <cell r="J98">
            <v>846</v>
          </cell>
          <cell r="K98">
            <v>1.0017284959376629</v>
          </cell>
        </row>
        <row r="99">
          <cell r="J99">
            <v>850</v>
          </cell>
          <cell r="K99">
            <v>1.014490836265451</v>
          </cell>
        </row>
        <row r="100">
          <cell r="J100">
            <v>851</v>
          </cell>
          <cell r="K100">
            <v>1.014490836265451</v>
          </cell>
        </row>
        <row r="101">
          <cell r="J101">
            <v>852</v>
          </cell>
          <cell r="K101">
            <v>1.014490836265451</v>
          </cell>
        </row>
        <row r="102">
          <cell r="J102">
            <v>855</v>
          </cell>
          <cell r="K102">
            <v>1</v>
          </cell>
        </row>
        <row r="103">
          <cell r="J103">
            <v>856</v>
          </cell>
          <cell r="K103">
            <v>1</v>
          </cell>
        </row>
        <row r="104">
          <cell r="J104">
            <v>857</v>
          </cell>
          <cell r="K104">
            <v>1</v>
          </cell>
        </row>
        <row r="105">
          <cell r="J105">
            <v>860</v>
          </cell>
          <cell r="K105">
            <v>1</v>
          </cell>
        </row>
        <row r="106">
          <cell r="J106">
            <v>861</v>
          </cell>
          <cell r="K106">
            <v>1</v>
          </cell>
        </row>
        <row r="107">
          <cell r="J107">
            <v>865</v>
          </cell>
          <cell r="K107">
            <v>1.0073267651634539</v>
          </cell>
        </row>
        <row r="108">
          <cell r="J108">
            <v>866</v>
          </cell>
          <cell r="K108">
            <v>1.0073267651634539</v>
          </cell>
        </row>
        <row r="109">
          <cell r="J109">
            <v>867</v>
          </cell>
          <cell r="K109">
            <v>1.0576177632035826</v>
          </cell>
        </row>
        <row r="110">
          <cell r="J110">
            <v>868</v>
          </cell>
          <cell r="K110">
            <v>1.0576177632035826</v>
          </cell>
        </row>
        <row r="111">
          <cell r="J111">
            <v>869</v>
          </cell>
          <cell r="K111">
            <v>1.0354935687103402</v>
          </cell>
        </row>
        <row r="112">
          <cell r="J112">
            <v>870</v>
          </cell>
          <cell r="K112">
            <v>1.0354935687103402</v>
          </cell>
        </row>
        <row r="113">
          <cell r="J113">
            <v>871</v>
          </cell>
          <cell r="K113">
            <v>1.0576177632035826</v>
          </cell>
        </row>
        <row r="114">
          <cell r="J114">
            <v>872</v>
          </cell>
          <cell r="K114">
            <v>1.0354935687103402</v>
          </cell>
        </row>
        <row r="115">
          <cell r="J115">
            <v>873</v>
          </cell>
          <cell r="K115">
            <v>1.0131157158754904</v>
          </cell>
        </row>
        <row r="116">
          <cell r="J116">
            <v>874</v>
          </cell>
          <cell r="K116">
            <v>1.0131157158754904</v>
          </cell>
        </row>
        <row r="117">
          <cell r="J117">
            <v>876</v>
          </cell>
          <cell r="K117">
            <v>1.0037064826216322</v>
          </cell>
        </row>
        <row r="118">
          <cell r="J118">
            <v>877</v>
          </cell>
          <cell r="K118">
            <v>1.0037064826216322</v>
          </cell>
        </row>
        <row r="119">
          <cell r="J119">
            <v>878</v>
          </cell>
          <cell r="K119">
            <v>1</v>
          </cell>
        </row>
        <row r="120">
          <cell r="J120">
            <v>879</v>
          </cell>
          <cell r="K120">
            <v>1</v>
          </cell>
        </row>
        <row r="121">
          <cell r="J121">
            <v>880</v>
          </cell>
          <cell r="K121">
            <v>1</v>
          </cell>
        </row>
        <row r="122">
          <cell r="J122">
            <v>881</v>
          </cell>
          <cell r="K122">
            <v>1.0151595720089308</v>
          </cell>
        </row>
        <row r="123">
          <cell r="J123">
            <v>882</v>
          </cell>
          <cell r="K123">
            <v>1.0036174653946481</v>
          </cell>
        </row>
        <row r="124">
          <cell r="J124">
            <v>883</v>
          </cell>
          <cell r="K124">
            <v>1.037788670711258</v>
          </cell>
        </row>
        <row r="125">
          <cell r="J125">
            <v>884</v>
          </cell>
          <cell r="K125">
            <v>1</v>
          </cell>
        </row>
        <row r="126">
          <cell r="J126">
            <v>885</v>
          </cell>
          <cell r="K126">
            <v>1</v>
          </cell>
        </row>
        <row r="127">
          <cell r="J127">
            <v>886</v>
          </cell>
          <cell r="K127">
            <v>1.0058722477775675</v>
          </cell>
        </row>
        <row r="128">
          <cell r="J128">
            <v>887</v>
          </cell>
          <cell r="K128">
            <v>1.0007213301430509</v>
          </cell>
        </row>
        <row r="129">
          <cell r="J129">
            <v>888</v>
          </cell>
          <cell r="K129">
            <v>1</v>
          </cell>
        </row>
        <row r="130">
          <cell r="J130">
            <v>889</v>
          </cell>
          <cell r="K130">
            <v>1</v>
          </cell>
        </row>
        <row r="131">
          <cell r="J131">
            <v>890</v>
          </cell>
          <cell r="K131">
            <v>1</v>
          </cell>
        </row>
        <row r="132">
          <cell r="J132">
            <v>891</v>
          </cell>
          <cell r="K132">
            <v>1.0028255205564489</v>
          </cell>
        </row>
        <row r="133">
          <cell r="J133">
            <v>892</v>
          </cell>
          <cell r="K133">
            <v>1.0028255205564489</v>
          </cell>
        </row>
        <row r="134">
          <cell r="J134">
            <v>893</v>
          </cell>
          <cell r="K134">
            <v>1</v>
          </cell>
        </row>
        <row r="135">
          <cell r="J135">
            <v>894</v>
          </cell>
          <cell r="K135">
            <v>1</v>
          </cell>
        </row>
        <row r="136">
          <cell r="J136">
            <v>895</v>
          </cell>
          <cell r="K136">
            <v>1.0037064826216322</v>
          </cell>
        </row>
        <row r="137">
          <cell r="J137">
            <v>896</v>
          </cell>
          <cell r="K137">
            <v>1.0037064826216322</v>
          </cell>
        </row>
        <row r="138">
          <cell r="J138">
            <v>908</v>
          </cell>
          <cell r="K138">
            <v>1</v>
          </cell>
        </row>
        <row r="139">
          <cell r="J139">
            <v>909</v>
          </cell>
          <cell r="K139">
            <v>1</v>
          </cell>
        </row>
        <row r="140">
          <cell r="J140">
            <v>916</v>
          </cell>
          <cell r="K140">
            <v>1.0064345035302777</v>
          </cell>
        </row>
        <row r="141">
          <cell r="J141">
            <v>919</v>
          </cell>
          <cell r="K141">
            <v>1.04138994908529</v>
          </cell>
        </row>
        <row r="142">
          <cell r="J142">
            <v>921</v>
          </cell>
          <cell r="K142">
            <v>1.014490836265451</v>
          </cell>
        </row>
        <row r="143">
          <cell r="J143">
            <v>925</v>
          </cell>
          <cell r="K143">
            <v>1</v>
          </cell>
        </row>
        <row r="144">
          <cell r="J144">
            <v>926</v>
          </cell>
          <cell r="K144">
            <v>1</v>
          </cell>
        </row>
        <row r="145">
          <cell r="J145">
            <v>928</v>
          </cell>
          <cell r="K145">
            <v>1.0033558429585079</v>
          </cell>
        </row>
        <row r="146">
          <cell r="J146">
            <v>929</v>
          </cell>
          <cell r="K146">
            <v>1</v>
          </cell>
        </row>
        <row r="147">
          <cell r="J147">
            <v>931</v>
          </cell>
          <cell r="K147">
            <v>1.0226738435214191</v>
          </cell>
        </row>
        <row r="148">
          <cell r="J148">
            <v>933</v>
          </cell>
          <cell r="K148">
            <v>1</v>
          </cell>
        </row>
        <row r="149">
          <cell r="J149">
            <v>935</v>
          </cell>
          <cell r="K149">
            <v>1.0000244159203306</v>
          </cell>
        </row>
        <row r="150">
          <cell r="J150">
            <v>936</v>
          </cell>
          <cell r="K150">
            <v>1.0576177632035826</v>
          </cell>
        </row>
        <row r="151">
          <cell r="J151">
            <v>937</v>
          </cell>
          <cell r="K151">
            <v>1.0071585420946638</v>
          </cell>
        </row>
        <row r="152">
          <cell r="J152">
            <v>938</v>
          </cell>
          <cell r="K152">
            <v>1.0091093430436222</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5 January 2015</v>
          </cell>
        </row>
        <row r="12">
          <cell r="BR12" t="str">
            <v>New Academy/Free School</v>
          </cell>
        </row>
        <row r="13">
          <cell r="BR13" t="str">
            <v>Post-16 institution with Sixth Form Funding From DSG</v>
          </cell>
        </row>
        <row r="14">
          <cell r="BR14" t="str">
            <v>Other</v>
          </cell>
        </row>
      </sheetData>
      <sheetData sheetId="6">
        <row r="4">
          <cell r="AC4" t="str">
            <v>15-16 Approved Exceptional  Circumstance 1:
Reserved for Additional lump sum for schools amalgamated during  FY14-15</v>
          </cell>
        </row>
      </sheetData>
      <sheetData sheetId="7">
        <row r="6">
          <cell r="C6">
            <v>103153</v>
          </cell>
        </row>
      </sheetData>
      <sheetData sheetId="8"/>
      <sheetData sheetId="9"/>
      <sheetData sheetId="10">
        <row r="9">
          <cell r="E9" t="str">
            <v>No</v>
          </cell>
        </row>
        <row r="15">
          <cell r="D15" t="str">
            <v>FSM % Primary</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E5">
            <v>0</v>
          </cell>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794712745.27985334</v>
          </cell>
        </row>
        <row r="6">
          <cell r="C6">
            <v>3302002</v>
          </cell>
        </row>
        <row r="7">
          <cell r="C7">
            <v>3302003</v>
          </cell>
        </row>
        <row r="8">
          <cell r="C8">
            <v>3302004</v>
          </cell>
        </row>
        <row r="9">
          <cell r="C9">
            <v>3302005</v>
          </cell>
        </row>
        <row r="10">
          <cell r="C10">
            <v>3302008</v>
          </cell>
        </row>
        <row r="11">
          <cell r="C11">
            <v>3302010</v>
          </cell>
        </row>
        <row r="12">
          <cell r="C12">
            <v>3302011</v>
          </cell>
        </row>
        <row r="13">
          <cell r="C13">
            <v>3302014</v>
          </cell>
        </row>
        <row r="14">
          <cell r="C14">
            <v>3302015</v>
          </cell>
        </row>
        <row r="15">
          <cell r="C15">
            <v>3302016</v>
          </cell>
        </row>
        <row r="16">
          <cell r="C16">
            <v>3302017</v>
          </cell>
        </row>
        <row r="17">
          <cell r="C17">
            <v>3302018</v>
          </cell>
        </row>
        <row r="18">
          <cell r="C18">
            <v>3302019</v>
          </cell>
        </row>
        <row r="19">
          <cell r="C19">
            <v>3302021</v>
          </cell>
        </row>
        <row r="20">
          <cell r="C20">
            <v>3302024</v>
          </cell>
        </row>
        <row r="21">
          <cell r="C21">
            <v>3302025</v>
          </cell>
        </row>
        <row r="22">
          <cell r="C22">
            <v>3302026</v>
          </cell>
        </row>
        <row r="23">
          <cell r="C23">
            <v>3302030</v>
          </cell>
        </row>
        <row r="24">
          <cell r="C24">
            <v>3302034</v>
          </cell>
        </row>
        <row r="25">
          <cell r="C25">
            <v>3302035</v>
          </cell>
        </row>
        <row r="26">
          <cell r="C26">
            <v>3302039</v>
          </cell>
        </row>
        <row r="27">
          <cell r="C27">
            <v>3302040</v>
          </cell>
        </row>
        <row r="28">
          <cell r="C28">
            <v>3302051</v>
          </cell>
        </row>
        <row r="29">
          <cell r="C29">
            <v>3302052</v>
          </cell>
        </row>
        <row r="30">
          <cell r="C30">
            <v>3302053</v>
          </cell>
        </row>
        <row r="31">
          <cell r="C31">
            <v>3302054</v>
          </cell>
        </row>
        <row r="32">
          <cell r="C32">
            <v>3302055</v>
          </cell>
        </row>
        <row r="33">
          <cell r="C33">
            <v>3302060</v>
          </cell>
        </row>
        <row r="34">
          <cell r="C34">
            <v>3302062</v>
          </cell>
        </row>
        <row r="35">
          <cell r="C35">
            <v>3302063</v>
          </cell>
        </row>
        <row r="36">
          <cell r="C36">
            <v>3302067</v>
          </cell>
        </row>
        <row r="37">
          <cell r="C37">
            <v>3302079</v>
          </cell>
        </row>
        <row r="38">
          <cell r="C38">
            <v>3302081</v>
          </cell>
        </row>
        <row r="39">
          <cell r="C39">
            <v>3302082</v>
          </cell>
        </row>
        <row r="40">
          <cell r="C40">
            <v>3302086</v>
          </cell>
        </row>
        <row r="41">
          <cell r="C41">
            <v>3302087</v>
          </cell>
        </row>
        <row r="42">
          <cell r="C42">
            <v>3302091</v>
          </cell>
        </row>
        <row r="43">
          <cell r="C43">
            <v>3302092</v>
          </cell>
        </row>
        <row r="44">
          <cell r="C44">
            <v>3302093</v>
          </cell>
        </row>
        <row r="45">
          <cell r="C45">
            <v>3302097</v>
          </cell>
        </row>
        <row r="46">
          <cell r="C46">
            <v>3302099</v>
          </cell>
        </row>
        <row r="47">
          <cell r="C47">
            <v>3302101</v>
          </cell>
        </row>
        <row r="48">
          <cell r="C48">
            <v>3302108</v>
          </cell>
        </row>
        <row r="49">
          <cell r="C49">
            <v>3302111</v>
          </cell>
        </row>
        <row r="50">
          <cell r="C50">
            <v>3302115</v>
          </cell>
        </row>
        <row r="51">
          <cell r="C51">
            <v>3302118</v>
          </cell>
        </row>
        <row r="52">
          <cell r="C52">
            <v>3302119</v>
          </cell>
        </row>
        <row r="53">
          <cell r="C53">
            <v>3302127</v>
          </cell>
        </row>
        <row r="54">
          <cell r="C54">
            <v>3302128</v>
          </cell>
        </row>
        <row r="55">
          <cell r="C55">
            <v>3302129</v>
          </cell>
        </row>
        <row r="56">
          <cell r="C56">
            <v>3302132</v>
          </cell>
        </row>
        <row r="57">
          <cell r="C57">
            <v>3302133</v>
          </cell>
        </row>
        <row r="58">
          <cell r="C58">
            <v>3302142</v>
          </cell>
        </row>
        <row r="59">
          <cell r="C59">
            <v>3302149</v>
          </cell>
        </row>
        <row r="60">
          <cell r="C60">
            <v>3302150</v>
          </cell>
        </row>
        <row r="61">
          <cell r="C61">
            <v>3302153</v>
          </cell>
        </row>
        <row r="62">
          <cell r="C62">
            <v>3302155</v>
          </cell>
        </row>
        <row r="63">
          <cell r="C63">
            <v>3302156</v>
          </cell>
        </row>
        <row r="64">
          <cell r="C64">
            <v>3302157</v>
          </cell>
        </row>
        <row r="65">
          <cell r="C65">
            <v>3302159</v>
          </cell>
        </row>
        <row r="66">
          <cell r="C66">
            <v>3302160</v>
          </cell>
        </row>
        <row r="67">
          <cell r="C67">
            <v>3302161</v>
          </cell>
        </row>
        <row r="68">
          <cell r="C68">
            <v>3302169</v>
          </cell>
        </row>
        <row r="69">
          <cell r="C69">
            <v>3302174</v>
          </cell>
        </row>
        <row r="70">
          <cell r="C70">
            <v>3302176</v>
          </cell>
        </row>
        <row r="71">
          <cell r="C71">
            <v>3302178</v>
          </cell>
        </row>
        <row r="72">
          <cell r="C72">
            <v>3302179</v>
          </cell>
        </row>
        <row r="73">
          <cell r="C73">
            <v>3302180</v>
          </cell>
        </row>
        <row r="74">
          <cell r="C74">
            <v>3302183</v>
          </cell>
        </row>
        <row r="75">
          <cell r="C75">
            <v>3302184</v>
          </cell>
        </row>
        <row r="76">
          <cell r="C76">
            <v>3302185</v>
          </cell>
        </row>
        <row r="77">
          <cell r="C77">
            <v>3302188</v>
          </cell>
        </row>
        <row r="78">
          <cell r="C78">
            <v>3302189</v>
          </cell>
        </row>
        <row r="79">
          <cell r="C79">
            <v>3302190</v>
          </cell>
        </row>
        <row r="80">
          <cell r="C80">
            <v>3302191</v>
          </cell>
        </row>
        <row r="81">
          <cell r="C81">
            <v>3302192</v>
          </cell>
        </row>
        <row r="82">
          <cell r="C82">
            <v>3302225</v>
          </cell>
        </row>
        <row r="83">
          <cell r="C83">
            <v>3302226</v>
          </cell>
        </row>
        <row r="84">
          <cell r="C84">
            <v>3302227</v>
          </cell>
        </row>
        <row r="85">
          <cell r="C85">
            <v>3302231</v>
          </cell>
        </row>
        <row r="86">
          <cell r="C86">
            <v>3302236</v>
          </cell>
        </row>
        <row r="87">
          <cell r="C87">
            <v>3302238</v>
          </cell>
        </row>
        <row r="88">
          <cell r="C88">
            <v>3302239</v>
          </cell>
        </row>
        <row r="89">
          <cell r="C89">
            <v>3302241</v>
          </cell>
        </row>
        <row r="90">
          <cell r="C90">
            <v>3302245</v>
          </cell>
        </row>
        <row r="91">
          <cell r="C91">
            <v>3302246</v>
          </cell>
        </row>
        <row r="92">
          <cell r="C92">
            <v>3302251</v>
          </cell>
        </row>
        <row r="93">
          <cell r="C93">
            <v>3302254</v>
          </cell>
        </row>
        <row r="94">
          <cell r="C94">
            <v>3302263</v>
          </cell>
        </row>
        <row r="95">
          <cell r="C95">
            <v>3302272</v>
          </cell>
        </row>
        <row r="96">
          <cell r="C96">
            <v>3302273</v>
          </cell>
        </row>
        <row r="97">
          <cell r="C97">
            <v>3302276</v>
          </cell>
        </row>
        <row r="98">
          <cell r="C98">
            <v>3302278</v>
          </cell>
        </row>
        <row r="99">
          <cell r="C99">
            <v>3302283</v>
          </cell>
        </row>
        <row r="100">
          <cell r="C100">
            <v>3302284</v>
          </cell>
        </row>
        <row r="101">
          <cell r="C101">
            <v>3302288</v>
          </cell>
        </row>
        <row r="102">
          <cell r="C102">
            <v>3302289</v>
          </cell>
        </row>
        <row r="103">
          <cell r="C103">
            <v>3302293</v>
          </cell>
        </row>
        <row r="104">
          <cell r="C104">
            <v>3302294</v>
          </cell>
        </row>
        <row r="105">
          <cell r="C105">
            <v>3302296</v>
          </cell>
        </row>
        <row r="106">
          <cell r="C106">
            <v>3302297</v>
          </cell>
        </row>
        <row r="107">
          <cell r="C107">
            <v>3302299</v>
          </cell>
        </row>
        <row r="108">
          <cell r="C108">
            <v>3302300</v>
          </cell>
        </row>
        <row r="109">
          <cell r="C109">
            <v>3302305</v>
          </cell>
        </row>
        <row r="110">
          <cell r="C110">
            <v>3302306</v>
          </cell>
        </row>
        <row r="111">
          <cell r="C111">
            <v>3302308</v>
          </cell>
        </row>
        <row r="112">
          <cell r="C112">
            <v>3302309</v>
          </cell>
        </row>
        <row r="113">
          <cell r="C113">
            <v>3302312</v>
          </cell>
        </row>
        <row r="114">
          <cell r="C114">
            <v>3302313</v>
          </cell>
        </row>
        <row r="115">
          <cell r="C115">
            <v>3302314</v>
          </cell>
        </row>
        <row r="116">
          <cell r="C116">
            <v>3302315</v>
          </cell>
        </row>
        <row r="117">
          <cell r="C117">
            <v>3302317</v>
          </cell>
        </row>
        <row r="118">
          <cell r="C118">
            <v>3302321</v>
          </cell>
        </row>
        <row r="119">
          <cell r="C119">
            <v>3302401</v>
          </cell>
        </row>
        <row r="120">
          <cell r="C120">
            <v>3302402</v>
          </cell>
        </row>
        <row r="121">
          <cell r="C121">
            <v>3302406</v>
          </cell>
        </row>
        <row r="122">
          <cell r="C122">
            <v>3302408</v>
          </cell>
        </row>
        <row r="123">
          <cell r="C123">
            <v>3302412</v>
          </cell>
        </row>
        <row r="124">
          <cell r="C124">
            <v>3302416</v>
          </cell>
        </row>
        <row r="125">
          <cell r="C125">
            <v>3302420</v>
          </cell>
        </row>
        <row r="126">
          <cell r="C126">
            <v>3302425</v>
          </cell>
        </row>
        <row r="127">
          <cell r="C127">
            <v>3302429</v>
          </cell>
        </row>
        <row r="128">
          <cell r="C128">
            <v>3302434</v>
          </cell>
        </row>
        <row r="129">
          <cell r="C129">
            <v>3302435</v>
          </cell>
        </row>
        <row r="130">
          <cell r="C130">
            <v>3302436</v>
          </cell>
        </row>
        <row r="131">
          <cell r="C131">
            <v>3302437</v>
          </cell>
        </row>
        <row r="132">
          <cell r="C132">
            <v>3302438</v>
          </cell>
        </row>
        <row r="133">
          <cell r="C133">
            <v>3302441</v>
          </cell>
        </row>
        <row r="134">
          <cell r="C134">
            <v>3302442</v>
          </cell>
        </row>
        <row r="135">
          <cell r="C135">
            <v>3302443</v>
          </cell>
        </row>
        <row r="136">
          <cell r="C136">
            <v>3302445</v>
          </cell>
        </row>
        <row r="137">
          <cell r="C137">
            <v>3302447</v>
          </cell>
        </row>
        <row r="138">
          <cell r="C138">
            <v>3302448</v>
          </cell>
        </row>
        <row r="139">
          <cell r="C139">
            <v>3302449</v>
          </cell>
        </row>
        <row r="140">
          <cell r="C140">
            <v>3302451</v>
          </cell>
        </row>
        <row r="141">
          <cell r="C141">
            <v>3302453</v>
          </cell>
        </row>
        <row r="142">
          <cell r="C142">
            <v>3302454</v>
          </cell>
        </row>
        <row r="143">
          <cell r="C143">
            <v>3302455</v>
          </cell>
        </row>
        <row r="144">
          <cell r="C144">
            <v>3302456</v>
          </cell>
        </row>
        <row r="145">
          <cell r="C145">
            <v>3302457</v>
          </cell>
        </row>
        <row r="146">
          <cell r="C146">
            <v>3302462</v>
          </cell>
        </row>
        <row r="147">
          <cell r="C147">
            <v>3302464</v>
          </cell>
        </row>
        <row r="148">
          <cell r="C148">
            <v>3302465</v>
          </cell>
        </row>
        <row r="149">
          <cell r="C149">
            <v>3302466</v>
          </cell>
        </row>
        <row r="150">
          <cell r="C150">
            <v>3302469</v>
          </cell>
        </row>
        <row r="151">
          <cell r="C151">
            <v>3302471</v>
          </cell>
        </row>
        <row r="152">
          <cell r="C152">
            <v>3302472</v>
          </cell>
        </row>
        <row r="153">
          <cell r="C153">
            <v>3302474</v>
          </cell>
        </row>
        <row r="154">
          <cell r="C154">
            <v>3302475</v>
          </cell>
        </row>
        <row r="155">
          <cell r="C155">
            <v>3302477</v>
          </cell>
        </row>
        <row r="156">
          <cell r="C156">
            <v>3302478</v>
          </cell>
        </row>
        <row r="157">
          <cell r="C157">
            <v>3302479</v>
          </cell>
        </row>
        <row r="158">
          <cell r="C158">
            <v>3302480</v>
          </cell>
        </row>
        <row r="159">
          <cell r="C159">
            <v>3302482</v>
          </cell>
        </row>
        <row r="160">
          <cell r="C160">
            <v>3302484</v>
          </cell>
        </row>
        <row r="161">
          <cell r="C161">
            <v>3302485</v>
          </cell>
        </row>
        <row r="162">
          <cell r="C162">
            <v>3302486</v>
          </cell>
        </row>
        <row r="163">
          <cell r="C163">
            <v>3303002</v>
          </cell>
        </row>
        <row r="164">
          <cell r="C164">
            <v>3303003</v>
          </cell>
        </row>
        <row r="165">
          <cell r="C165">
            <v>3303004</v>
          </cell>
        </row>
        <row r="166">
          <cell r="C166">
            <v>3303010</v>
          </cell>
        </row>
        <row r="167">
          <cell r="C167">
            <v>3303016</v>
          </cell>
        </row>
        <row r="168">
          <cell r="C168">
            <v>3303019</v>
          </cell>
        </row>
        <row r="169">
          <cell r="C169">
            <v>3303025</v>
          </cell>
        </row>
        <row r="170">
          <cell r="C170">
            <v>3303302</v>
          </cell>
        </row>
        <row r="171">
          <cell r="C171">
            <v>3303303</v>
          </cell>
        </row>
        <row r="172">
          <cell r="C172">
            <v>3303307</v>
          </cell>
        </row>
        <row r="173">
          <cell r="C173">
            <v>3303310</v>
          </cell>
        </row>
        <row r="174">
          <cell r="C174">
            <v>3303314</v>
          </cell>
        </row>
        <row r="175">
          <cell r="C175">
            <v>3303316</v>
          </cell>
        </row>
        <row r="176">
          <cell r="C176">
            <v>3303317</v>
          </cell>
        </row>
        <row r="177">
          <cell r="C177">
            <v>3303318</v>
          </cell>
        </row>
        <row r="178">
          <cell r="C178">
            <v>3303319</v>
          </cell>
        </row>
        <row r="179">
          <cell r="C179">
            <v>3303320</v>
          </cell>
        </row>
        <row r="180">
          <cell r="C180">
            <v>3303321</v>
          </cell>
        </row>
        <row r="181">
          <cell r="C181">
            <v>3303322</v>
          </cell>
        </row>
        <row r="182">
          <cell r="C182">
            <v>3303323</v>
          </cell>
        </row>
        <row r="183">
          <cell r="C183">
            <v>3303325</v>
          </cell>
        </row>
        <row r="184">
          <cell r="C184">
            <v>3303327</v>
          </cell>
        </row>
        <row r="185">
          <cell r="C185">
            <v>3303328</v>
          </cell>
        </row>
        <row r="186">
          <cell r="C186">
            <v>3303329</v>
          </cell>
        </row>
        <row r="187">
          <cell r="C187">
            <v>3303330</v>
          </cell>
        </row>
        <row r="188">
          <cell r="C188">
            <v>3303331</v>
          </cell>
        </row>
        <row r="189">
          <cell r="C189">
            <v>3303335</v>
          </cell>
        </row>
        <row r="190">
          <cell r="C190">
            <v>3303337</v>
          </cell>
        </row>
        <row r="191">
          <cell r="C191">
            <v>3303339</v>
          </cell>
        </row>
        <row r="192">
          <cell r="C192">
            <v>3303342</v>
          </cell>
        </row>
        <row r="193">
          <cell r="C193">
            <v>3303344</v>
          </cell>
        </row>
        <row r="194">
          <cell r="C194">
            <v>3303346</v>
          </cell>
        </row>
        <row r="195">
          <cell r="C195">
            <v>3303347</v>
          </cell>
        </row>
        <row r="196">
          <cell r="C196">
            <v>3303349</v>
          </cell>
        </row>
        <row r="197">
          <cell r="C197">
            <v>3303350</v>
          </cell>
        </row>
        <row r="198">
          <cell r="C198">
            <v>3303351</v>
          </cell>
        </row>
        <row r="199">
          <cell r="C199">
            <v>3303352</v>
          </cell>
        </row>
        <row r="200">
          <cell r="C200">
            <v>3303353</v>
          </cell>
        </row>
        <row r="201">
          <cell r="C201">
            <v>3303354</v>
          </cell>
        </row>
        <row r="202">
          <cell r="C202">
            <v>3303355</v>
          </cell>
        </row>
        <row r="203">
          <cell r="C203">
            <v>3303356</v>
          </cell>
        </row>
        <row r="204">
          <cell r="C204">
            <v>3303357</v>
          </cell>
        </row>
        <row r="205">
          <cell r="C205">
            <v>3303358</v>
          </cell>
        </row>
        <row r="206">
          <cell r="C206">
            <v>3303359</v>
          </cell>
        </row>
        <row r="207">
          <cell r="C207">
            <v>3303360</v>
          </cell>
        </row>
        <row r="208">
          <cell r="C208">
            <v>3303361</v>
          </cell>
        </row>
        <row r="209">
          <cell r="C209">
            <v>3303362</v>
          </cell>
        </row>
        <row r="210">
          <cell r="C210">
            <v>3303363</v>
          </cell>
        </row>
        <row r="211">
          <cell r="C211">
            <v>3303365</v>
          </cell>
        </row>
        <row r="212">
          <cell r="C212">
            <v>3303366</v>
          </cell>
        </row>
        <row r="213">
          <cell r="C213">
            <v>3303367</v>
          </cell>
        </row>
        <row r="214">
          <cell r="C214">
            <v>3303371</v>
          </cell>
        </row>
        <row r="215">
          <cell r="C215">
            <v>3303372</v>
          </cell>
        </row>
        <row r="216">
          <cell r="C216">
            <v>3303374</v>
          </cell>
        </row>
        <row r="217">
          <cell r="C217">
            <v>3303375</v>
          </cell>
        </row>
        <row r="218">
          <cell r="C218">
            <v>3303377</v>
          </cell>
        </row>
        <row r="219">
          <cell r="C219">
            <v>3303379</v>
          </cell>
        </row>
        <row r="220">
          <cell r="C220">
            <v>3303380</v>
          </cell>
        </row>
        <row r="221">
          <cell r="C221">
            <v>3303381</v>
          </cell>
        </row>
        <row r="222">
          <cell r="C222">
            <v>3303382</v>
          </cell>
        </row>
        <row r="223">
          <cell r="C223">
            <v>3303383</v>
          </cell>
        </row>
        <row r="224">
          <cell r="C224">
            <v>3303385</v>
          </cell>
        </row>
        <row r="225">
          <cell r="C225">
            <v>3303386</v>
          </cell>
        </row>
        <row r="226">
          <cell r="C226">
            <v>3303401</v>
          </cell>
        </row>
        <row r="227">
          <cell r="C227">
            <v>3303402</v>
          </cell>
        </row>
        <row r="228">
          <cell r="C228">
            <v>3303403</v>
          </cell>
        </row>
        <row r="229">
          <cell r="C229">
            <v>3303406</v>
          </cell>
        </row>
        <row r="230">
          <cell r="C230">
            <v>3303409</v>
          </cell>
        </row>
        <row r="231">
          <cell r="C231">
            <v>3303410</v>
          </cell>
        </row>
        <row r="232">
          <cell r="C232">
            <v>3303411</v>
          </cell>
        </row>
        <row r="233">
          <cell r="C233">
            <v>3303412</v>
          </cell>
        </row>
        <row r="234">
          <cell r="C234">
            <v>3303413</v>
          </cell>
        </row>
        <row r="235">
          <cell r="C235">
            <v>3303421</v>
          </cell>
        </row>
        <row r="236">
          <cell r="C236">
            <v>3303428</v>
          </cell>
        </row>
        <row r="237">
          <cell r="C237">
            <v>3303430</v>
          </cell>
        </row>
        <row r="238">
          <cell r="C238">
            <v>3303431</v>
          </cell>
        </row>
        <row r="239">
          <cell r="C239">
            <v>3303432</v>
          </cell>
        </row>
        <row r="240">
          <cell r="C240">
            <v>3303433</v>
          </cell>
        </row>
        <row r="241">
          <cell r="C241">
            <v>3303435</v>
          </cell>
        </row>
        <row r="242">
          <cell r="C242">
            <v>3303436</v>
          </cell>
        </row>
        <row r="243">
          <cell r="C243">
            <v>3305202</v>
          </cell>
        </row>
        <row r="244">
          <cell r="C244">
            <v>3305203</v>
          </cell>
        </row>
        <row r="245">
          <cell r="C245">
            <v>3305204</v>
          </cell>
        </row>
        <row r="246">
          <cell r="C246">
            <v>3305205</v>
          </cell>
        </row>
        <row r="247">
          <cell r="C247">
            <v>3305949</v>
          </cell>
        </row>
        <row r="248">
          <cell r="C248">
            <v>3304008</v>
          </cell>
        </row>
        <row r="249">
          <cell r="C249">
            <v>3304009</v>
          </cell>
        </row>
        <row r="250">
          <cell r="C250">
            <v>3304015</v>
          </cell>
        </row>
        <row r="251">
          <cell r="C251">
            <v>3304063</v>
          </cell>
        </row>
        <row r="252">
          <cell r="C252">
            <v>3304115</v>
          </cell>
        </row>
        <row r="253">
          <cell r="C253">
            <v>3304129</v>
          </cell>
        </row>
        <row r="254">
          <cell r="C254">
            <v>3304173</v>
          </cell>
        </row>
        <row r="255">
          <cell r="C255">
            <v>3304177</v>
          </cell>
        </row>
        <row r="256">
          <cell r="C256">
            <v>3304187</v>
          </cell>
        </row>
        <row r="257">
          <cell r="C257">
            <v>3304188</v>
          </cell>
        </row>
        <row r="258">
          <cell r="C258">
            <v>3304193</v>
          </cell>
        </row>
        <row r="259">
          <cell r="C259">
            <v>3304201</v>
          </cell>
        </row>
        <row r="260">
          <cell r="C260">
            <v>3304223</v>
          </cell>
        </row>
        <row r="261">
          <cell r="C261">
            <v>3304233</v>
          </cell>
        </row>
        <row r="262">
          <cell r="C262">
            <v>3304237</v>
          </cell>
        </row>
        <row r="263">
          <cell r="C263">
            <v>3304238</v>
          </cell>
        </row>
        <row r="264">
          <cell r="C264">
            <v>3304244</v>
          </cell>
        </row>
        <row r="265">
          <cell r="C265">
            <v>3304245</v>
          </cell>
        </row>
        <row r="266">
          <cell r="C266">
            <v>3304301</v>
          </cell>
        </row>
        <row r="267">
          <cell r="C267">
            <v>3304330</v>
          </cell>
        </row>
        <row r="268">
          <cell r="C268">
            <v>3304333</v>
          </cell>
        </row>
        <row r="269">
          <cell r="C269">
            <v>3304334</v>
          </cell>
        </row>
        <row r="270">
          <cell r="C270">
            <v>3304606</v>
          </cell>
        </row>
        <row r="271">
          <cell r="C271">
            <v>3304616</v>
          </cell>
        </row>
        <row r="272">
          <cell r="C272">
            <v>3304625</v>
          </cell>
        </row>
        <row r="273">
          <cell r="C273">
            <v>3304661</v>
          </cell>
        </row>
        <row r="274">
          <cell r="C274">
            <v>3304663</v>
          </cell>
        </row>
        <row r="275">
          <cell r="C275">
            <v>3304664</v>
          </cell>
        </row>
        <row r="276">
          <cell r="C276">
            <v>3304801</v>
          </cell>
        </row>
        <row r="277">
          <cell r="C277">
            <v>3304804</v>
          </cell>
        </row>
        <row r="278">
          <cell r="C278">
            <v>3305401</v>
          </cell>
        </row>
        <row r="279">
          <cell r="C279">
            <v>3305402</v>
          </cell>
        </row>
        <row r="280">
          <cell r="C280">
            <v>3305403</v>
          </cell>
        </row>
        <row r="281">
          <cell r="C281">
            <v>3305413</v>
          </cell>
        </row>
        <row r="282">
          <cell r="C282">
            <v>3305415</v>
          </cell>
        </row>
        <row r="283">
          <cell r="C283">
            <v>3305416</v>
          </cell>
        </row>
        <row r="284">
          <cell r="C284">
            <v>3302020</v>
          </cell>
        </row>
        <row r="285">
          <cell r="C285">
            <v>3302036</v>
          </cell>
        </row>
        <row r="286">
          <cell r="C286">
            <v>3302037</v>
          </cell>
        </row>
        <row r="287">
          <cell r="C287">
            <v>3302038</v>
          </cell>
        </row>
        <row r="288">
          <cell r="C288">
            <v>3302041</v>
          </cell>
        </row>
        <row r="289">
          <cell r="C289">
            <v>3302047</v>
          </cell>
        </row>
        <row r="290">
          <cell r="C290">
            <v>3302048</v>
          </cell>
        </row>
        <row r="291">
          <cell r="C291">
            <v>3302056</v>
          </cell>
        </row>
        <row r="292">
          <cell r="C292">
            <v>3302057</v>
          </cell>
        </row>
        <row r="293">
          <cell r="C293">
            <v>3302058</v>
          </cell>
        </row>
        <row r="294">
          <cell r="C294">
            <v>3302059</v>
          </cell>
        </row>
        <row r="295">
          <cell r="C295">
            <v>3302061</v>
          </cell>
        </row>
        <row r="296">
          <cell r="C296">
            <v>3302064</v>
          </cell>
        </row>
        <row r="297">
          <cell r="C297">
            <v>3302065</v>
          </cell>
        </row>
        <row r="298">
          <cell r="C298">
            <v>3302068</v>
          </cell>
        </row>
        <row r="299">
          <cell r="C299">
            <v>3302070</v>
          </cell>
        </row>
        <row r="300">
          <cell r="C300">
            <v>3302071</v>
          </cell>
        </row>
        <row r="301">
          <cell r="C301">
            <v>3302072</v>
          </cell>
        </row>
        <row r="302">
          <cell r="C302">
            <v>3302073</v>
          </cell>
        </row>
        <row r="303">
          <cell r="C303">
            <v>3302075</v>
          </cell>
        </row>
        <row r="304">
          <cell r="C304">
            <v>3302078</v>
          </cell>
        </row>
        <row r="305">
          <cell r="C305">
            <v>3302080</v>
          </cell>
        </row>
        <row r="306">
          <cell r="C306">
            <v>3302085</v>
          </cell>
        </row>
        <row r="307">
          <cell r="C307">
            <v>3302096</v>
          </cell>
        </row>
        <row r="308">
          <cell r="C308">
            <v>3302098</v>
          </cell>
        </row>
        <row r="309">
          <cell r="C309">
            <v>3302100</v>
          </cell>
        </row>
        <row r="310">
          <cell r="C310">
            <v>3302102</v>
          </cell>
        </row>
        <row r="311">
          <cell r="C311">
            <v>3302103</v>
          </cell>
        </row>
        <row r="312">
          <cell r="C312">
            <v>3302104</v>
          </cell>
        </row>
        <row r="313">
          <cell r="C313">
            <v>3302105</v>
          </cell>
        </row>
        <row r="314">
          <cell r="C314">
            <v>3302107</v>
          </cell>
        </row>
        <row r="315">
          <cell r="C315">
            <v>3302109</v>
          </cell>
        </row>
        <row r="316">
          <cell r="C316">
            <v>3302110</v>
          </cell>
        </row>
        <row r="317">
          <cell r="C317">
            <v>3302117</v>
          </cell>
        </row>
        <row r="318">
          <cell r="C318">
            <v>3302120</v>
          </cell>
        </row>
        <row r="319">
          <cell r="C319">
            <v>3302121</v>
          </cell>
        </row>
        <row r="320">
          <cell r="C320">
            <v>3302122</v>
          </cell>
        </row>
        <row r="321">
          <cell r="C321">
            <v>3302126</v>
          </cell>
        </row>
        <row r="322">
          <cell r="C322">
            <v>3302134</v>
          </cell>
        </row>
        <row r="323">
          <cell r="C323">
            <v>3302136</v>
          </cell>
        </row>
        <row r="324">
          <cell r="C324">
            <v>3302138</v>
          </cell>
        </row>
        <row r="325">
          <cell r="C325">
            <v>3302182</v>
          </cell>
        </row>
        <row r="326">
          <cell r="C326">
            <v>3302195</v>
          </cell>
        </row>
        <row r="327">
          <cell r="C327">
            <v>3302249</v>
          </cell>
        </row>
        <row r="328">
          <cell r="C328">
            <v>3302295</v>
          </cell>
        </row>
        <row r="329">
          <cell r="C329">
            <v>3302310</v>
          </cell>
        </row>
        <row r="330">
          <cell r="C330">
            <v>3302450</v>
          </cell>
        </row>
        <row r="331">
          <cell r="C331">
            <v>3302452</v>
          </cell>
        </row>
        <row r="332">
          <cell r="C332">
            <v>3302458</v>
          </cell>
        </row>
        <row r="333">
          <cell r="C333">
            <v>3302460</v>
          </cell>
        </row>
        <row r="334">
          <cell r="C334">
            <v>3302463</v>
          </cell>
        </row>
        <row r="335">
          <cell r="C335">
            <v>3302481</v>
          </cell>
        </row>
        <row r="336">
          <cell r="C336">
            <v>3303015</v>
          </cell>
        </row>
        <row r="337">
          <cell r="C337">
            <v>3303306</v>
          </cell>
        </row>
        <row r="338">
          <cell r="C338">
            <v>3303311</v>
          </cell>
        </row>
        <row r="339">
          <cell r="C339">
            <v>3303429</v>
          </cell>
        </row>
        <row r="340">
          <cell r="C340">
            <v>3305201</v>
          </cell>
        </row>
        <row r="341">
          <cell r="C341">
            <v>3304001</v>
          </cell>
        </row>
        <row r="342">
          <cell r="C342">
            <v>3304005</v>
          </cell>
        </row>
        <row r="343">
          <cell r="C343">
            <v>3304006</v>
          </cell>
        </row>
        <row r="344">
          <cell r="C344">
            <v>3304012</v>
          </cell>
        </row>
        <row r="345">
          <cell r="C345">
            <v>3304013</v>
          </cell>
        </row>
        <row r="346">
          <cell r="C346">
            <v>3304057</v>
          </cell>
        </row>
        <row r="347">
          <cell r="C347">
            <v>3304060</v>
          </cell>
        </row>
        <row r="348">
          <cell r="C348">
            <v>3304084</v>
          </cell>
        </row>
        <row r="349">
          <cell r="C349">
            <v>3304108</v>
          </cell>
        </row>
        <row r="350">
          <cell r="C350">
            <v>3304109</v>
          </cell>
        </row>
        <row r="351">
          <cell r="C351">
            <v>3304206</v>
          </cell>
        </row>
        <row r="352">
          <cell r="C352">
            <v>3304207</v>
          </cell>
        </row>
        <row r="353">
          <cell r="C353">
            <v>3304220</v>
          </cell>
        </row>
        <row r="354">
          <cell r="C354">
            <v>3304227</v>
          </cell>
        </row>
        <row r="355">
          <cell r="C355">
            <v>3304240</v>
          </cell>
        </row>
        <row r="356">
          <cell r="C356">
            <v>3304241</v>
          </cell>
        </row>
        <row r="357">
          <cell r="C357">
            <v>3304246</v>
          </cell>
        </row>
        <row r="358">
          <cell r="C358">
            <v>3304300</v>
          </cell>
        </row>
        <row r="359">
          <cell r="C359">
            <v>3304307</v>
          </cell>
        </row>
        <row r="360">
          <cell r="C360">
            <v>3304323</v>
          </cell>
        </row>
        <row r="361">
          <cell r="C361">
            <v>3304331</v>
          </cell>
        </row>
        <row r="362">
          <cell r="C362">
            <v>3304660</v>
          </cell>
        </row>
        <row r="363">
          <cell r="C363">
            <v>3305400</v>
          </cell>
        </row>
        <row r="364">
          <cell r="C364">
            <v>3305404</v>
          </cell>
        </row>
        <row r="365">
          <cell r="C365">
            <v>3305405</v>
          </cell>
        </row>
        <row r="366">
          <cell r="C366">
            <v>3305406</v>
          </cell>
        </row>
        <row r="367">
          <cell r="C367">
            <v>3305407</v>
          </cell>
        </row>
        <row r="368">
          <cell r="C368">
            <v>3305408</v>
          </cell>
        </row>
        <row r="369">
          <cell r="C369">
            <v>3305409</v>
          </cell>
        </row>
        <row r="370">
          <cell r="C370">
            <v>3305410</v>
          </cell>
        </row>
        <row r="371">
          <cell r="C371">
            <v>3305411</v>
          </cell>
        </row>
        <row r="372">
          <cell r="C372">
            <v>3305412</v>
          </cell>
        </row>
        <row r="373">
          <cell r="C373">
            <v>3305414</v>
          </cell>
        </row>
        <row r="374">
          <cell r="C374">
            <v>3306905</v>
          </cell>
        </row>
        <row r="375">
          <cell r="C375">
            <v>3306906</v>
          </cell>
        </row>
        <row r="376">
          <cell r="C376">
            <v>3306907</v>
          </cell>
        </row>
        <row r="377">
          <cell r="C377">
            <v>3306908</v>
          </cell>
        </row>
        <row r="378">
          <cell r="C378">
            <v>3306909</v>
          </cell>
        </row>
        <row r="379">
          <cell r="C379">
            <v>3306910</v>
          </cell>
        </row>
        <row r="380">
          <cell r="C380">
            <v>3302032</v>
          </cell>
        </row>
        <row r="381">
          <cell r="C381">
            <v>3304000</v>
          </cell>
        </row>
        <row r="382">
          <cell r="C382">
            <v>3304002</v>
          </cell>
        </row>
        <row r="383">
          <cell r="C383">
            <v>3304003</v>
          </cell>
        </row>
        <row r="384">
          <cell r="C384">
            <v>3304004</v>
          </cell>
        </row>
        <row r="385">
          <cell r="C385">
            <v>3304007</v>
          </cell>
        </row>
        <row r="386">
          <cell r="C386">
            <v>3304010</v>
          </cell>
        </row>
        <row r="387">
          <cell r="C387">
            <v>3304011</v>
          </cell>
        </row>
        <row r="388">
          <cell r="C388"/>
        </row>
        <row r="389">
          <cell r="C389"/>
        </row>
        <row r="390">
          <cell r="C390"/>
        </row>
        <row r="391">
          <cell r="C391"/>
        </row>
        <row r="392">
          <cell r="C392"/>
        </row>
        <row r="393">
          <cell r="C393"/>
        </row>
        <row r="394">
          <cell r="C394"/>
        </row>
        <row r="395">
          <cell r="C395"/>
        </row>
        <row r="396">
          <cell r="C396"/>
        </row>
        <row r="397">
          <cell r="C397"/>
        </row>
        <row r="398">
          <cell r="C398"/>
        </row>
        <row r="399">
          <cell r="C399"/>
        </row>
        <row r="400">
          <cell r="C400"/>
        </row>
        <row r="401">
          <cell r="C401"/>
        </row>
        <row r="402">
          <cell r="C402"/>
        </row>
        <row r="403">
          <cell r="C403"/>
        </row>
        <row r="404">
          <cell r="C404"/>
        </row>
        <row r="405">
          <cell r="C405"/>
        </row>
        <row r="406">
          <cell r="C406"/>
        </row>
        <row r="407">
          <cell r="C407"/>
        </row>
        <row r="408">
          <cell r="C408"/>
        </row>
        <row r="409">
          <cell r="C409"/>
        </row>
        <row r="410">
          <cell r="C410"/>
        </row>
        <row r="411">
          <cell r="C411"/>
        </row>
        <row r="412">
          <cell r="C412"/>
        </row>
        <row r="413">
          <cell r="C413"/>
        </row>
        <row r="414">
          <cell r="C414"/>
        </row>
        <row r="415">
          <cell r="C415"/>
        </row>
        <row r="416">
          <cell r="C416"/>
        </row>
        <row r="417">
          <cell r="C417"/>
        </row>
        <row r="418">
          <cell r="C418"/>
        </row>
        <row r="419">
          <cell r="C419"/>
        </row>
        <row r="420">
          <cell r="C420"/>
        </row>
        <row r="421">
          <cell r="C421"/>
        </row>
        <row r="422">
          <cell r="C422"/>
        </row>
        <row r="423">
          <cell r="C423"/>
        </row>
        <row r="424">
          <cell r="C424"/>
        </row>
        <row r="425">
          <cell r="C425"/>
        </row>
        <row r="426">
          <cell r="C426"/>
        </row>
        <row r="427">
          <cell r="C427"/>
        </row>
        <row r="428">
          <cell r="C428"/>
        </row>
        <row r="429">
          <cell r="C429"/>
        </row>
        <row r="430">
          <cell r="C430"/>
        </row>
        <row r="431">
          <cell r="C431"/>
        </row>
        <row r="432">
          <cell r="C432"/>
        </row>
        <row r="433">
          <cell r="C433"/>
        </row>
        <row r="434">
          <cell r="C434"/>
        </row>
        <row r="435">
          <cell r="C435"/>
        </row>
        <row r="436">
          <cell r="C436"/>
        </row>
        <row r="437">
          <cell r="C437"/>
        </row>
        <row r="438">
          <cell r="C438"/>
        </row>
        <row r="439">
          <cell r="C439"/>
        </row>
        <row r="440">
          <cell r="C440"/>
        </row>
        <row r="441">
          <cell r="C441"/>
        </row>
        <row r="442">
          <cell r="C442"/>
        </row>
        <row r="443">
          <cell r="C443"/>
        </row>
        <row r="444">
          <cell r="C444"/>
        </row>
        <row r="445">
          <cell r="C445"/>
        </row>
        <row r="446">
          <cell r="C446"/>
        </row>
        <row r="447">
          <cell r="C447"/>
        </row>
        <row r="448">
          <cell r="C448"/>
        </row>
        <row r="449">
          <cell r="C449"/>
        </row>
        <row r="450">
          <cell r="C450"/>
        </row>
        <row r="451">
          <cell r="C451"/>
        </row>
        <row r="452">
          <cell r="C452"/>
        </row>
        <row r="453">
          <cell r="C453"/>
        </row>
        <row r="454">
          <cell r="C454"/>
        </row>
        <row r="455">
          <cell r="C455"/>
        </row>
        <row r="456">
          <cell r="C456"/>
        </row>
        <row r="457">
          <cell r="C457"/>
        </row>
        <row r="458">
          <cell r="C458"/>
        </row>
        <row r="459">
          <cell r="C459"/>
        </row>
        <row r="460">
          <cell r="C460"/>
        </row>
        <row r="461">
          <cell r="C461"/>
        </row>
        <row r="462">
          <cell r="C462"/>
        </row>
        <row r="463">
          <cell r="C463"/>
        </row>
        <row r="464">
          <cell r="C464"/>
        </row>
        <row r="465">
          <cell r="C465"/>
        </row>
        <row r="466">
          <cell r="C466"/>
        </row>
        <row r="467">
          <cell r="C467"/>
        </row>
        <row r="468">
          <cell r="C468"/>
        </row>
        <row r="469">
          <cell r="C469"/>
        </row>
        <row r="470">
          <cell r="C470"/>
        </row>
        <row r="471">
          <cell r="C471"/>
        </row>
        <row r="472">
          <cell r="C472"/>
        </row>
        <row r="473">
          <cell r="C473"/>
        </row>
        <row r="474">
          <cell r="C474"/>
        </row>
        <row r="475">
          <cell r="C475"/>
        </row>
        <row r="476">
          <cell r="C476"/>
        </row>
        <row r="477">
          <cell r="C477"/>
        </row>
        <row r="478">
          <cell r="C478"/>
        </row>
        <row r="479">
          <cell r="C479"/>
        </row>
        <row r="480">
          <cell r="C480"/>
        </row>
        <row r="481">
          <cell r="C481"/>
        </row>
        <row r="482">
          <cell r="C482"/>
        </row>
        <row r="483">
          <cell r="C483"/>
        </row>
        <row r="484">
          <cell r="C484"/>
        </row>
        <row r="485">
          <cell r="C485"/>
        </row>
        <row r="486">
          <cell r="C486"/>
        </row>
        <row r="487">
          <cell r="C487"/>
        </row>
        <row r="488">
          <cell r="C488"/>
        </row>
        <row r="489">
          <cell r="C489"/>
        </row>
        <row r="490">
          <cell r="C490"/>
        </row>
        <row r="491">
          <cell r="C491"/>
        </row>
        <row r="492">
          <cell r="C492"/>
        </row>
        <row r="493">
          <cell r="C493"/>
        </row>
        <row r="494">
          <cell r="C494"/>
        </row>
        <row r="495">
          <cell r="C495"/>
        </row>
        <row r="496">
          <cell r="C496"/>
        </row>
        <row r="497">
          <cell r="C497"/>
        </row>
        <row r="498">
          <cell r="C498"/>
        </row>
        <row r="499">
          <cell r="C499"/>
        </row>
        <row r="500">
          <cell r="C500"/>
        </row>
        <row r="501">
          <cell r="C501"/>
        </row>
        <row r="502">
          <cell r="C502"/>
        </row>
        <row r="503">
          <cell r="C503"/>
        </row>
        <row r="504">
          <cell r="C504"/>
        </row>
        <row r="505">
          <cell r="C505"/>
        </row>
        <row r="506">
          <cell r="C506"/>
        </row>
        <row r="507">
          <cell r="C507"/>
        </row>
        <row r="508">
          <cell r="C508"/>
        </row>
        <row r="509">
          <cell r="C509"/>
        </row>
        <row r="510">
          <cell r="C510"/>
        </row>
        <row r="511">
          <cell r="C511"/>
        </row>
        <row r="512">
          <cell r="C512"/>
        </row>
        <row r="513">
          <cell r="C513"/>
        </row>
        <row r="514">
          <cell r="C514"/>
        </row>
        <row r="515">
          <cell r="C515"/>
        </row>
        <row r="516">
          <cell r="C516"/>
        </row>
        <row r="517">
          <cell r="C517"/>
        </row>
        <row r="518">
          <cell r="C518"/>
        </row>
        <row r="519">
          <cell r="C519"/>
        </row>
        <row r="520">
          <cell r="C520"/>
        </row>
        <row r="521">
          <cell r="C521"/>
        </row>
        <row r="522">
          <cell r="C522"/>
        </row>
        <row r="523">
          <cell r="C523"/>
        </row>
        <row r="524">
          <cell r="C524"/>
        </row>
        <row r="525">
          <cell r="C525"/>
        </row>
        <row r="526">
          <cell r="C526"/>
        </row>
        <row r="527">
          <cell r="C527"/>
        </row>
        <row r="528">
          <cell r="C528"/>
        </row>
        <row r="529">
          <cell r="C529"/>
        </row>
        <row r="530">
          <cell r="C530"/>
        </row>
        <row r="531">
          <cell r="C531"/>
        </row>
        <row r="532">
          <cell r="C532"/>
        </row>
        <row r="533">
          <cell r="C533"/>
        </row>
        <row r="534">
          <cell r="C534"/>
        </row>
        <row r="535">
          <cell r="C535"/>
        </row>
        <row r="536">
          <cell r="C536"/>
        </row>
        <row r="537">
          <cell r="C537"/>
        </row>
        <row r="538">
          <cell r="C538"/>
        </row>
        <row r="539">
          <cell r="C539"/>
        </row>
        <row r="540">
          <cell r="C540"/>
        </row>
        <row r="541">
          <cell r="C541"/>
        </row>
        <row r="542">
          <cell r="C542"/>
        </row>
        <row r="543">
          <cell r="C543"/>
        </row>
        <row r="544">
          <cell r="C544"/>
        </row>
        <row r="545">
          <cell r="C545"/>
        </row>
        <row r="546">
          <cell r="C546"/>
        </row>
        <row r="547">
          <cell r="C547"/>
        </row>
        <row r="548">
          <cell r="C548"/>
        </row>
        <row r="549">
          <cell r="C549"/>
        </row>
        <row r="550">
          <cell r="C550"/>
        </row>
        <row r="551">
          <cell r="C551"/>
        </row>
        <row r="552">
          <cell r="C552"/>
        </row>
        <row r="553">
          <cell r="C553"/>
        </row>
        <row r="554">
          <cell r="C554"/>
        </row>
        <row r="555">
          <cell r="C555"/>
        </row>
        <row r="556">
          <cell r="C556"/>
        </row>
        <row r="557">
          <cell r="C557"/>
        </row>
        <row r="558">
          <cell r="C558"/>
        </row>
        <row r="559">
          <cell r="C559"/>
        </row>
        <row r="560">
          <cell r="C560"/>
        </row>
        <row r="561">
          <cell r="C561"/>
        </row>
        <row r="562">
          <cell r="C562"/>
        </row>
        <row r="563">
          <cell r="C563"/>
        </row>
        <row r="564">
          <cell r="C564"/>
        </row>
        <row r="565">
          <cell r="C565"/>
        </row>
        <row r="566">
          <cell r="C566"/>
        </row>
        <row r="567">
          <cell r="C567"/>
        </row>
        <row r="568">
          <cell r="C568"/>
        </row>
        <row r="569">
          <cell r="C569"/>
        </row>
        <row r="570">
          <cell r="C570"/>
        </row>
        <row r="571">
          <cell r="C571"/>
        </row>
        <row r="572">
          <cell r="C572"/>
        </row>
        <row r="573">
          <cell r="C573"/>
        </row>
        <row r="574">
          <cell r="C574"/>
        </row>
        <row r="575">
          <cell r="C575"/>
        </row>
        <row r="576">
          <cell r="C576"/>
        </row>
        <row r="577">
          <cell r="C577"/>
        </row>
        <row r="578">
          <cell r="C578"/>
        </row>
        <row r="579">
          <cell r="C579"/>
        </row>
        <row r="580">
          <cell r="C580"/>
        </row>
        <row r="581">
          <cell r="C581"/>
        </row>
        <row r="582">
          <cell r="C582"/>
        </row>
        <row r="583">
          <cell r="C583"/>
        </row>
        <row r="584">
          <cell r="C584"/>
        </row>
        <row r="585">
          <cell r="C585"/>
        </row>
        <row r="586">
          <cell r="C586"/>
        </row>
        <row r="587">
          <cell r="C587"/>
        </row>
        <row r="588">
          <cell r="C588"/>
        </row>
        <row r="589">
          <cell r="C589"/>
        </row>
        <row r="590">
          <cell r="C590"/>
        </row>
        <row r="591">
          <cell r="C591"/>
        </row>
        <row r="592">
          <cell r="C592"/>
        </row>
        <row r="593">
          <cell r="C593"/>
        </row>
        <row r="594">
          <cell r="C594"/>
        </row>
        <row r="595">
          <cell r="C595"/>
        </row>
        <row r="596">
          <cell r="C596"/>
        </row>
        <row r="597">
          <cell r="C597"/>
        </row>
        <row r="598">
          <cell r="C598"/>
        </row>
        <row r="599">
          <cell r="C599"/>
        </row>
        <row r="600">
          <cell r="C600"/>
        </row>
        <row r="601">
          <cell r="C601"/>
        </row>
        <row r="602">
          <cell r="C602"/>
        </row>
        <row r="603">
          <cell r="C603"/>
        </row>
        <row r="604">
          <cell r="C604"/>
        </row>
        <row r="605">
          <cell r="C605"/>
        </row>
        <row r="606">
          <cell r="C606"/>
        </row>
        <row r="607">
          <cell r="C607"/>
        </row>
        <row r="608">
          <cell r="C608"/>
        </row>
        <row r="609">
          <cell r="C609"/>
        </row>
        <row r="610">
          <cell r="C610"/>
        </row>
        <row r="611">
          <cell r="C611"/>
        </row>
        <row r="612">
          <cell r="C612"/>
        </row>
        <row r="613">
          <cell r="C613"/>
        </row>
        <row r="614">
          <cell r="C614"/>
        </row>
        <row r="615">
          <cell r="C615"/>
        </row>
        <row r="616">
          <cell r="C616"/>
        </row>
        <row r="617">
          <cell r="C617"/>
        </row>
        <row r="618">
          <cell r="C618"/>
        </row>
        <row r="619">
          <cell r="C619"/>
        </row>
        <row r="620">
          <cell r="C620"/>
        </row>
        <row r="621">
          <cell r="C621"/>
        </row>
        <row r="622">
          <cell r="C622"/>
        </row>
        <row r="623">
          <cell r="C623"/>
        </row>
        <row r="624">
          <cell r="C624"/>
        </row>
        <row r="625">
          <cell r="C625"/>
        </row>
        <row r="626">
          <cell r="C626"/>
        </row>
        <row r="627">
          <cell r="C627"/>
        </row>
        <row r="628">
          <cell r="C628"/>
        </row>
        <row r="629">
          <cell r="C629"/>
        </row>
        <row r="630">
          <cell r="C630"/>
        </row>
        <row r="631">
          <cell r="C631"/>
        </row>
        <row r="632">
          <cell r="C632"/>
        </row>
        <row r="633">
          <cell r="C633"/>
        </row>
        <row r="634">
          <cell r="C634"/>
        </row>
        <row r="635">
          <cell r="C635"/>
        </row>
        <row r="636">
          <cell r="C636"/>
        </row>
        <row r="637">
          <cell r="C637"/>
        </row>
        <row r="638">
          <cell r="C638"/>
        </row>
        <row r="639">
          <cell r="C639"/>
        </row>
        <row r="640">
          <cell r="C640"/>
        </row>
        <row r="641">
          <cell r="C641"/>
        </row>
        <row r="642">
          <cell r="C642"/>
        </row>
        <row r="643">
          <cell r="C643"/>
        </row>
        <row r="644">
          <cell r="C644"/>
        </row>
        <row r="645">
          <cell r="C645"/>
        </row>
        <row r="646">
          <cell r="C646"/>
        </row>
        <row r="647">
          <cell r="C647"/>
        </row>
        <row r="648">
          <cell r="C648"/>
        </row>
        <row r="649">
          <cell r="C649"/>
        </row>
        <row r="650">
          <cell r="C650"/>
        </row>
        <row r="651">
          <cell r="C651"/>
        </row>
        <row r="652">
          <cell r="C652"/>
        </row>
        <row r="653">
          <cell r="C653"/>
        </row>
        <row r="654">
          <cell r="C654"/>
        </row>
        <row r="655">
          <cell r="C655"/>
        </row>
        <row r="656">
          <cell r="C656"/>
        </row>
        <row r="657">
          <cell r="C657"/>
        </row>
        <row r="658">
          <cell r="C658"/>
        </row>
        <row r="659">
          <cell r="C659"/>
        </row>
        <row r="660">
          <cell r="C660"/>
        </row>
        <row r="661">
          <cell r="C661"/>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ersion control"/>
      <sheetName val="Policy_decisions"/>
      <sheetName val="FSM_Ever6_School_level"/>
      <sheetName val="Service_children_School_level"/>
      <sheetName val="Post_LAC_School_level"/>
      <sheetName val="LAC_LA_level"/>
      <sheetName val="FSM, SC &amp; Post-LAC LA_level AP"/>
      <sheetName val="September Academies Summariser"/>
      <sheetName val="New &amp; growing"/>
      <sheetName val="Academy allocations"/>
      <sheetName val="LA Allocations"/>
      <sheetName val="LA LEVELCHECKS"/>
    </sheetNames>
    <sheetDataSet>
      <sheetData sheetId="0" refreshError="1"/>
      <sheetData sheetId="1" refreshError="1"/>
      <sheetData sheetId="2">
        <row r="4">
          <cell r="C4">
            <v>1300</v>
          </cell>
          <cell r="H4">
            <v>41757</v>
          </cell>
          <cell r="I4">
            <v>1</v>
          </cell>
        </row>
        <row r="5">
          <cell r="C5">
            <v>935</v>
          </cell>
          <cell r="H5">
            <v>41883</v>
          </cell>
          <cell r="I5">
            <v>0.58333333333333337</v>
          </cell>
          <cell r="J5">
            <v>0.41666666666666669</v>
          </cell>
        </row>
        <row r="6">
          <cell r="C6">
            <v>1900</v>
          </cell>
          <cell r="H6">
            <v>42009</v>
          </cell>
          <cell r="I6">
            <v>0.25</v>
          </cell>
          <cell r="J6">
            <v>0.75</v>
          </cell>
        </row>
        <row r="7">
          <cell r="C7">
            <v>1900</v>
          </cell>
        </row>
        <row r="8">
          <cell r="C8">
            <v>300</v>
          </cell>
        </row>
        <row r="11">
          <cell r="F11">
            <v>0.58333333333333337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D5">
            <v>203321.875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Summary"/>
      <sheetName val="AdjustScaling"/>
      <sheetName val="UnitValues"/>
      <sheetName val="SchoolCalcs_1617"/>
      <sheetName val="LA_Calcs_1617"/>
      <sheetName val="SchoolCalcs_1718"/>
      <sheetName val="LA_Calcs_1718"/>
      <sheetName val="SchoolCalcs_1819"/>
      <sheetName val="LA_Calcs_1819"/>
      <sheetName val="SchoolCalcs_1920"/>
      <sheetName val="LA_Calcs_1920"/>
      <sheetName val="SQLview"/>
      <sheetName val="ACA_District"/>
      <sheetName val="PupilProjections"/>
      <sheetName val="2015-16 DSG"/>
      <sheetName val="DualRun_pre-election policy cos"/>
    </sheetNames>
    <sheetDataSet>
      <sheetData sheetId="0"/>
      <sheetData sheetId="1"/>
      <sheetData sheetId="2"/>
      <sheetData sheetId="3"/>
      <sheetData sheetId="4">
        <row r="8">
          <cell r="E8">
            <v>2935.2121885311763</v>
          </cell>
        </row>
        <row r="9">
          <cell r="E9">
            <v>4041.6607900289368</v>
          </cell>
        </row>
        <row r="10">
          <cell r="E10">
            <v>4586.5682747386672</v>
          </cell>
        </row>
        <row r="11">
          <cell r="E11">
            <v>866.60613549574293</v>
          </cell>
        </row>
        <row r="12">
          <cell r="E12">
            <v>1025.0204163536969</v>
          </cell>
        </row>
        <row r="13">
          <cell r="E13">
            <v>204.49304969497641</v>
          </cell>
        </row>
        <row r="14">
          <cell r="E14">
            <v>286.76112777647535</v>
          </cell>
        </row>
        <row r="15">
          <cell r="E15">
            <v>257.46788685221463</v>
          </cell>
        </row>
        <row r="16">
          <cell r="E16">
            <v>376.58542809784342</v>
          </cell>
        </row>
        <row r="17">
          <cell r="E17">
            <v>341.6712365140848</v>
          </cell>
        </row>
        <row r="18">
          <cell r="E18">
            <v>458.97282258406381</v>
          </cell>
        </row>
        <row r="19">
          <cell r="E19">
            <v>415.06494296488478</v>
          </cell>
        </row>
        <row r="20">
          <cell r="E20">
            <v>534.67401870956246</v>
          </cell>
        </row>
        <row r="21">
          <cell r="E21">
            <v>470.57008847669198</v>
          </cell>
        </row>
        <row r="22">
          <cell r="E22">
            <v>595.77197535955565</v>
          </cell>
        </row>
        <row r="23">
          <cell r="E23">
            <v>692.319854088385</v>
          </cell>
        </row>
        <row r="24">
          <cell r="E24">
            <v>799.24177782540903</v>
          </cell>
        </row>
        <row r="25">
          <cell r="E25">
            <v>982.1644935164187</v>
          </cell>
        </row>
        <row r="26">
          <cell r="E26">
            <v>453.93538546587087</v>
          </cell>
        </row>
        <row r="27">
          <cell r="E27">
            <v>1136.1882287850424</v>
          </cell>
        </row>
        <row r="28">
          <cell r="E28">
            <v>766.37643230360061</v>
          </cell>
        </row>
        <row r="29">
          <cell r="E29">
            <v>922.89146670064622</v>
          </cell>
        </row>
        <row r="30">
          <cell r="E30">
            <v>115462.3724229654</v>
          </cell>
        </row>
        <row r="31">
          <cell r="E31">
            <v>126099.31678738352</v>
          </cell>
        </row>
        <row r="32">
          <cell r="E32">
            <v>40146.321100039102</v>
          </cell>
        </row>
        <row r="33">
          <cell r="E33">
            <v>71416.058726961535</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s>
    <sheetDataSet>
      <sheetData sheetId="0" refreshError="1">
        <row r="3">
          <cell r="H3" t="str">
            <v>England</v>
          </cell>
        </row>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UserInterface"/>
      <sheetName val="ForLAs_exceptPartFringe"/>
      <sheetName val="ForLAs_PartFringe"/>
      <sheetName val="LA_Calcs"/>
      <sheetName val="SchoolCalcs"/>
      <sheetName val="FactorContributions"/>
      <sheetName val="Chart_FactorContributions"/>
      <sheetName val="CondocData"/>
      <sheetName val="Chart_IndividualLAs"/>
      <sheetName val="SQLview_noNRAs"/>
      <sheetName val="UnitValues"/>
      <sheetName val="ACA_District"/>
      <sheetName val="DSG_14-15"/>
      <sheetName val="PupilProjections"/>
      <sheetName val="Lists"/>
      <sheetName val="MFL DualRun 2014-15 Y14M07D08"/>
    </sheetNames>
    <sheetDataSet>
      <sheetData sheetId="0"/>
      <sheetData sheetId="1"/>
      <sheetData sheetId="2">
        <row r="6">
          <cell r="C6">
            <v>0.90849999999999997</v>
          </cell>
        </row>
      </sheetData>
      <sheetData sheetId="3"/>
      <sheetData sheetId="4"/>
      <sheetData sheetId="5"/>
      <sheetData sheetId="6"/>
      <sheetData sheetId="7"/>
      <sheetData sheetId="8"/>
      <sheetData sheetId="9"/>
      <sheetData sheetId="10"/>
      <sheetData sheetId="11"/>
      <sheetData sheetId="12">
        <row r="26">
          <cell r="E26">
            <v>1129.6542482635309</v>
          </cell>
        </row>
      </sheetData>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_page"/>
      <sheetName val="pop"/>
      <sheetName val="births"/>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Look up a school"/>
      <sheetName val="NFF all schools"/>
      <sheetName val="LA_School_Names"/>
    </sheetNames>
    <sheetDataSet>
      <sheetData sheetId="0"/>
      <sheetData sheetId="1"/>
      <sheetData sheetId="2"/>
      <sheetData sheetId="3">
        <row r="6">
          <cell r="A6" t="str">
            <v>[Please Select]</v>
          </cell>
        </row>
        <row r="7">
          <cell r="A7" t="str">
            <v>Barking and Dagenham</v>
          </cell>
        </row>
        <row r="8">
          <cell r="A8" t="str">
            <v>Barnet</v>
          </cell>
        </row>
        <row r="9">
          <cell r="A9" t="str">
            <v>Barnsley</v>
          </cell>
        </row>
        <row r="10">
          <cell r="A10" t="str">
            <v>Bath and North East Somerset</v>
          </cell>
        </row>
        <row r="11">
          <cell r="A11" t="str">
            <v>Bedford Borough</v>
          </cell>
        </row>
        <row r="12">
          <cell r="A12" t="str">
            <v>Bexley</v>
          </cell>
        </row>
        <row r="13">
          <cell r="A13" t="str">
            <v>Birmingham</v>
          </cell>
        </row>
        <row r="14">
          <cell r="A14" t="str">
            <v>Blackburn with Darwen</v>
          </cell>
        </row>
        <row r="15">
          <cell r="A15" t="str">
            <v>Blackpool</v>
          </cell>
        </row>
        <row r="16">
          <cell r="A16" t="str">
            <v>Bolton</v>
          </cell>
        </row>
        <row r="17">
          <cell r="A17" t="str">
            <v>Bournemouth</v>
          </cell>
        </row>
        <row r="18">
          <cell r="A18" t="str">
            <v>Bracknell Forest</v>
          </cell>
        </row>
        <row r="19">
          <cell r="A19" t="str">
            <v>Bradford</v>
          </cell>
        </row>
        <row r="20">
          <cell r="A20" t="str">
            <v>Brent</v>
          </cell>
        </row>
        <row r="21">
          <cell r="A21" t="str">
            <v>Brighton and Hove</v>
          </cell>
        </row>
        <row r="22">
          <cell r="A22" t="str">
            <v>Bristol, City of</v>
          </cell>
        </row>
        <row r="23">
          <cell r="A23" t="str">
            <v>Bromley</v>
          </cell>
        </row>
        <row r="24">
          <cell r="A24" t="str">
            <v>Buckinghamshire</v>
          </cell>
        </row>
        <row r="25">
          <cell r="A25" t="str">
            <v>Bury</v>
          </cell>
        </row>
        <row r="26">
          <cell r="A26" t="str">
            <v>Calderdale</v>
          </cell>
        </row>
        <row r="27">
          <cell r="A27" t="str">
            <v>Cambridgeshire</v>
          </cell>
        </row>
        <row r="28">
          <cell r="A28" t="str">
            <v>Camden</v>
          </cell>
        </row>
        <row r="29">
          <cell r="A29" t="str">
            <v>Central Bedfordshire</v>
          </cell>
        </row>
        <row r="30">
          <cell r="A30" t="str">
            <v>Cheshire East</v>
          </cell>
        </row>
        <row r="31">
          <cell r="A31" t="str">
            <v>Cheshire West And Chester</v>
          </cell>
        </row>
        <row r="32">
          <cell r="A32" t="str">
            <v>Cornwall</v>
          </cell>
        </row>
        <row r="33">
          <cell r="A33" t="str">
            <v>Coventry</v>
          </cell>
        </row>
        <row r="34">
          <cell r="A34" t="str">
            <v>Croydon</v>
          </cell>
        </row>
        <row r="35">
          <cell r="A35" t="str">
            <v>Cumbria</v>
          </cell>
        </row>
        <row r="36">
          <cell r="A36" t="str">
            <v>Darlington</v>
          </cell>
        </row>
        <row r="37">
          <cell r="A37" t="str">
            <v>Derby</v>
          </cell>
        </row>
        <row r="38">
          <cell r="A38" t="str">
            <v>Derbyshire</v>
          </cell>
        </row>
        <row r="39">
          <cell r="A39" t="str">
            <v>Devon</v>
          </cell>
        </row>
        <row r="40">
          <cell r="A40" t="str">
            <v>Doncaster</v>
          </cell>
        </row>
        <row r="41">
          <cell r="A41" t="str">
            <v>Dorset</v>
          </cell>
        </row>
        <row r="42">
          <cell r="A42" t="str">
            <v>Dudley</v>
          </cell>
        </row>
        <row r="43">
          <cell r="A43" t="str">
            <v>Durham</v>
          </cell>
        </row>
        <row r="44">
          <cell r="A44" t="str">
            <v>Ealing</v>
          </cell>
        </row>
        <row r="45">
          <cell r="A45" t="str">
            <v>East Riding of Yorkshire</v>
          </cell>
        </row>
        <row r="46">
          <cell r="A46" t="str">
            <v>East Sussex</v>
          </cell>
        </row>
        <row r="47">
          <cell r="A47" t="str">
            <v>Enfield</v>
          </cell>
        </row>
        <row r="48">
          <cell r="A48" t="str">
            <v>Essex</v>
          </cell>
        </row>
        <row r="49">
          <cell r="A49" t="str">
            <v>Gateshead</v>
          </cell>
        </row>
        <row r="50">
          <cell r="A50" t="str">
            <v>Gloucestershire</v>
          </cell>
        </row>
        <row r="51">
          <cell r="A51" t="str">
            <v>Greenwich</v>
          </cell>
        </row>
        <row r="52">
          <cell r="A52" t="str">
            <v>Hackney</v>
          </cell>
        </row>
        <row r="53">
          <cell r="A53" t="str">
            <v>Halton</v>
          </cell>
        </row>
        <row r="54">
          <cell r="A54" t="str">
            <v>Hammersmith and Fulham</v>
          </cell>
        </row>
        <row r="55">
          <cell r="A55" t="str">
            <v>Hampshire</v>
          </cell>
        </row>
        <row r="56">
          <cell r="A56" t="str">
            <v>Haringey</v>
          </cell>
        </row>
        <row r="57">
          <cell r="A57" t="str">
            <v>Harrow</v>
          </cell>
        </row>
        <row r="58">
          <cell r="A58" t="str">
            <v>Hartlepool</v>
          </cell>
        </row>
        <row r="59">
          <cell r="A59" t="str">
            <v>Havering</v>
          </cell>
        </row>
        <row r="60">
          <cell r="A60" t="str">
            <v>Herefordshire</v>
          </cell>
        </row>
        <row r="61">
          <cell r="A61" t="str">
            <v>Hertfordshire</v>
          </cell>
        </row>
        <row r="62">
          <cell r="A62" t="str">
            <v>Hillingdon</v>
          </cell>
        </row>
        <row r="63">
          <cell r="A63" t="str">
            <v>Hounslow</v>
          </cell>
        </row>
        <row r="64">
          <cell r="A64" t="str">
            <v>Isle of Wight</v>
          </cell>
        </row>
        <row r="65">
          <cell r="A65" t="str">
            <v>Islington</v>
          </cell>
        </row>
        <row r="66">
          <cell r="A66" t="str">
            <v>Kensington and Chelsea</v>
          </cell>
        </row>
        <row r="67">
          <cell r="A67" t="str">
            <v>Kent</v>
          </cell>
        </row>
        <row r="68">
          <cell r="A68" t="str">
            <v>Kingston upon Hull, City of</v>
          </cell>
        </row>
        <row r="69">
          <cell r="A69" t="str">
            <v>Kingston upon Thames</v>
          </cell>
        </row>
        <row r="70">
          <cell r="A70" t="str">
            <v>Kirklees</v>
          </cell>
        </row>
        <row r="71">
          <cell r="A71" t="str">
            <v>Knowsley</v>
          </cell>
        </row>
        <row r="72">
          <cell r="A72" t="str">
            <v>Lambeth</v>
          </cell>
        </row>
        <row r="73">
          <cell r="A73" t="str">
            <v>Lancashire</v>
          </cell>
        </row>
        <row r="74">
          <cell r="A74" t="str">
            <v>Leeds</v>
          </cell>
        </row>
        <row r="75">
          <cell r="A75" t="str">
            <v>Leicester</v>
          </cell>
        </row>
        <row r="76">
          <cell r="A76" t="str">
            <v>Leicestershire</v>
          </cell>
        </row>
        <row r="77">
          <cell r="A77" t="str">
            <v>Lewisham</v>
          </cell>
        </row>
        <row r="78">
          <cell r="A78" t="str">
            <v>Lincolnshire</v>
          </cell>
        </row>
        <row r="79">
          <cell r="A79" t="str">
            <v>Liverpool</v>
          </cell>
        </row>
        <row r="80">
          <cell r="A80" t="str">
            <v>Luton</v>
          </cell>
        </row>
        <row r="81">
          <cell r="A81" t="str">
            <v>Manchester</v>
          </cell>
        </row>
        <row r="82">
          <cell r="A82" t="str">
            <v>Medway</v>
          </cell>
        </row>
        <row r="83">
          <cell r="A83" t="str">
            <v>Merton</v>
          </cell>
        </row>
        <row r="84">
          <cell r="A84" t="str">
            <v>Middlesbrough</v>
          </cell>
        </row>
        <row r="85">
          <cell r="A85" t="str">
            <v>Milton Keynes</v>
          </cell>
        </row>
        <row r="86">
          <cell r="A86" t="str">
            <v>Newcastle upon Tyne</v>
          </cell>
        </row>
        <row r="87">
          <cell r="A87" t="str">
            <v>Newham</v>
          </cell>
        </row>
        <row r="88">
          <cell r="A88" t="str">
            <v>Norfolk</v>
          </cell>
        </row>
        <row r="89">
          <cell r="A89" t="str">
            <v>North East Lincolnshire</v>
          </cell>
        </row>
        <row r="90">
          <cell r="A90" t="str">
            <v>North Lincolnshire</v>
          </cell>
        </row>
        <row r="91">
          <cell r="A91" t="str">
            <v>North Somerset</v>
          </cell>
        </row>
        <row r="92">
          <cell r="A92" t="str">
            <v>North Tyneside</v>
          </cell>
        </row>
        <row r="93">
          <cell r="A93" t="str">
            <v>North Yorkshire</v>
          </cell>
        </row>
        <row r="94">
          <cell r="A94" t="str">
            <v>Northamptonshire</v>
          </cell>
        </row>
        <row r="95">
          <cell r="A95" t="str">
            <v>Northumberland</v>
          </cell>
        </row>
        <row r="96">
          <cell r="A96" t="str">
            <v>Nottingham</v>
          </cell>
        </row>
        <row r="97">
          <cell r="A97" t="str">
            <v>Nottinghamshire</v>
          </cell>
        </row>
        <row r="98">
          <cell r="A98" t="str">
            <v>Oldham</v>
          </cell>
        </row>
        <row r="99">
          <cell r="A99" t="str">
            <v>Oxfordshire</v>
          </cell>
        </row>
        <row r="100">
          <cell r="A100" t="str">
            <v>Peterborough</v>
          </cell>
        </row>
        <row r="101">
          <cell r="A101" t="str">
            <v>Plymouth</v>
          </cell>
        </row>
        <row r="102">
          <cell r="A102" t="str">
            <v>Poole</v>
          </cell>
        </row>
        <row r="103">
          <cell r="A103" t="str">
            <v>Portsmouth</v>
          </cell>
        </row>
        <row r="104">
          <cell r="A104" t="str">
            <v>Reading</v>
          </cell>
        </row>
        <row r="105">
          <cell r="A105" t="str">
            <v>Redbridge</v>
          </cell>
        </row>
        <row r="106">
          <cell r="A106" t="str">
            <v>Redcar and Cleveland</v>
          </cell>
        </row>
        <row r="107">
          <cell r="A107" t="str">
            <v>Richmond upon Thames</v>
          </cell>
        </row>
        <row r="108">
          <cell r="A108" t="str">
            <v>Rochdale</v>
          </cell>
        </row>
        <row r="109">
          <cell r="A109" t="str">
            <v>Rotherham</v>
          </cell>
        </row>
        <row r="110">
          <cell r="A110" t="str">
            <v>Rutland</v>
          </cell>
        </row>
        <row r="111">
          <cell r="A111" t="str">
            <v>Salford</v>
          </cell>
        </row>
        <row r="112">
          <cell r="A112" t="str">
            <v>Sandwell</v>
          </cell>
        </row>
        <row r="113">
          <cell r="A113" t="str">
            <v>Sefton</v>
          </cell>
        </row>
        <row r="114">
          <cell r="A114" t="str">
            <v>Sheffield</v>
          </cell>
        </row>
        <row r="115">
          <cell r="A115" t="str">
            <v>Shropshire</v>
          </cell>
        </row>
        <row r="116">
          <cell r="A116" t="str">
            <v>Slough</v>
          </cell>
        </row>
        <row r="117">
          <cell r="A117" t="str">
            <v>Solihull</v>
          </cell>
        </row>
        <row r="118">
          <cell r="A118" t="str">
            <v>Somerset</v>
          </cell>
        </row>
        <row r="119">
          <cell r="A119" t="str">
            <v>South Gloucestershire</v>
          </cell>
        </row>
        <row r="120">
          <cell r="A120" t="str">
            <v>South Tyneside</v>
          </cell>
        </row>
        <row r="121">
          <cell r="A121" t="str">
            <v>Southampton</v>
          </cell>
        </row>
        <row r="122">
          <cell r="A122" t="str">
            <v>Southend-on-Sea</v>
          </cell>
        </row>
        <row r="123">
          <cell r="A123" t="str">
            <v>Southwark</v>
          </cell>
        </row>
        <row r="124">
          <cell r="A124" t="str">
            <v>St Helens</v>
          </cell>
        </row>
        <row r="125">
          <cell r="A125" t="str">
            <v>Staffordshire</v>
          </cell>
        </row>
        <row r="126">
          <cell r="A126" t="str">
            <v>Stockport</v>
          </cell>
        </row>
        <row r="127">
          <cell r="A127" t="str">
            <v>Stockton-on-Tees</v>
          </cell>
        </row>
        <row r="128">
          <cell r="A128" t="str">
            <v>Stoke-on-Trent</v>
          </cell>
        </row>
        <row r="129">
          <cell r="A129" t="str">
            <v>Suffolk</v>
          </cell>
        </row>
        <row r="130">
          <cell r="A130" t="str">
            <v>Sunderland</v>
          </cell>
        </row>
        <row r="131">
          <cell r="A131" t="str">
            <v>Surrey</v>
          </cell>
        </row>
        <row r="132">
          <cell r="A132" t="str">
            <v>Sutton</v>
          </cell>
        </row>
        <row r="133">
          <cell r="A133" t="str">
            <v>Swindon</v>
          </cell>
        </row>
        <row r="134">
          <cell r="A134" t="str">
            <v>Tameside</v>
          </cell>
        </row>
        <row r="135">
          <cell r="A135" t="str">
            <v>Telford and Wrekin</v>
          </cell>
        </row>
        <row r="136">
          <cell r="A136" t="str">
            <v>Thurrock</v>
          </cell>
        </row>
        <row r="137">
          <cell r="A137" t="str">
            <v>Torbay</v>
          </cell>
        </row>
        <row r="138">
          <cell r="A138" t="str">
            <v>Tower Hamlets</v>
          </cell>
        </row>
        <row r="139">
          <cell r="A139" t="str">
            <v>Trafford</v>
          </cell>
        </row>
        <row r="140">
          <cell r="A140" t="str">
            <v>Wakefield</v>
          </cell>
        </row>
        <row r="141">
          <cell r="A141" t="str">
            <v>Walsall</v>
          </cell>
        </row>
        <row r="142">
          <cell r="A142" t="str">
            <v>Waltham Forest</v>
          </cell>
        </row>
        <row r="143">
          <cell r="A143" t="str">
            <v>Wandsworth</v>
          </cell>
        </row>
        <row r="144">
          <cell r="A144" t="str">
            <v>Warrington</v>
          </cell>
        </row>
        <row r="145">
          <cell r="A145" t="str">
            <v>Warwickshire</v>
          </cell>
        </row>
        <row r="146">
          <cell r="A146" t="str">
            <v>West Berkshire</v>
          </cell>
        </row>
        <row r="147">
          <cell r="A147" t="str">
            <v>West Sussex</v>
          </cell>
        </row>
        <row r="148">
          <cell r="A148" t="str">
            <v>Westminster</v>
          </cell>
        </row>
        <row r="149">
          <cell r="A149" t="str">
            <v>Wigan</v>
          </cell>
        </row>
        <row r="150">
          <cell r="A150" t="str">
            <v>Wiltshire</v>
          </cell>
        </row>
        <row r="151">
          <cell r="A151" t="str">
            <v>Windsor and Maidenhead</v>
          </cell>
        </row>
        <row r="152">
          <cell r="A152" t="str">
            <v>Wirral</v>
          </cell>
        </row>
        <row r="153">
          <cell r="A153" t="str">
            <v>Wokingham</v>
          </cell>
        </row>
        <row r="154">
          <cell r="A154" t="str">
            <v>Wolverhampton</v>
          </cell>
        </row>
        <row r="155">
          <cell r="A155" t="str">
            <v>Worcestershire</v>
          </cell>
        </row>
        <row r="156">
          <cell r="A156"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national-funding-formula-for-schools-and-high-nee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orm.education.gov.uk/fillform.php?self=1&amp;form_id=cCCNJ1xSfBE&amp;type=form&amp;ShowMsg=1&amp;form_name=Contact+the+Department+for+Education&amp;noRegister=false&amp;ret=%2Fmodule%2Fservices&amp;noLoginPrompt=1" TargetMode="External"/><Relationship Id="rId1" Type="http://schemas.openxmlformats.org/officeDocument/2006/relationships/hyperlink" Target="https://form.education.gov.uk/fillform.php?self=1&amp;form_id=cCCNJ1xSfBE&amp;type=form&amp;ShowMsg=1&amp;form_name=Contact+the+Department+for+Education&amp;noRegister=false&amp;ret=%2Fmodule%2Fservices&amp;noLoginPrompt=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V48"/>
  <sheetViews>
    <sheetView showGridLines="0" tabSelected="1" zoomScaleNormal="100" workbookViewId="0">
      <selection activeCell="A10" sqref="A10"/>
    </sheetView>
  </sheetViews>
  <sheetFormatPr defaultColWidth="7.33203125" defaultRowHeight="15" x14ac:dyDescent="0.4"/>
  <cols>
    <col min="1" max="1" width="233" style="41" customWidth="1"/>
    <col min="2" max="2" width="7.33203125" style="41"/>
    <col min="3" max="3" width="8.5546875" style="41" bestFit="1" customWidth="1"/>
    <col min="4" max="16384" width="7.33203125" style="41"/>
  </cols>
  <sheetData>
    <row r="2" spans="1:22" x14ac:dyDescent="0.4">
      <c r="H2" s="165"/>
    </row>
    <row r="9" spans="1:22" ht="25.15" x14ac:dyDescent="0.4">
      <c r="A9" s="166" t="s">
        <v>285</v>
      </c>
    </row>
    <row r="11" spans="1:22" x14ac:dyDescent="0.4">
      <c r="A11" s="167" t="s">
        <v>312</v>
      </c>
    </row>
    <row r="12" spans="1:22" x14ac:dyDescent="0.4">
      <c r="A12" s="42"/>
    </row>
    <row r="13" spans="1:22" x14ac:dyDescent="0.4">
      <c r="A13" s="209" t="s">
        <v>348</v>
      </c>
      <c r="B13" s="209"/>
      <c r="C13" s="209"/>
      <c r="D13" s="209"/>
      <c r="E13" s="209"/>
      <c r="F13" s="209"/>
      <c r="G13" s="209"/>
      <c r="H13" s="209"/>
      <c r="I13" s="209"/>
      <c r="J13" s="209"/>
      <c r="K13" s="209"/>
      <c r="L13" s="209"/>
      <c r="M13" s="209"/>
      <c r="N13" s="209"/>
      <c r="O13" s="209"/>
      <c r="P13" s="209"/>
      <c r="Q13" s="209"/>
      <c r="R13" s="209"/>
      <c r="S13" s="209"/>
      <c r="T13" s="209"/>
      <c r="U13" s="209"/>
      <c r="V13" s="209"/>
    </row>
    <row r="14" spans="1:22" ht="27.7" customHeight="1" x14ac:dyDescent="0.45">
      <c r="A14" s="210" t="s">
        <v>349</v>
      </c>
      <c r="B14" s="210"/>
      <c r="C14" s="210"/>
      <c r="D14" s="210"/>
      <c r="E14" s="210"/>
      <c r="F14" s="210"/>
      <c r="G14" s="210"/>
      <c r="H14" s="168"/>
      <c r="I14" s="168"/>
      <c r="J14" s="168"/>
      <c r="K14" s="168"/>
      <c r="L14" s="168"/>
      <c r="M14" s="168"/>
      <c r="N14" s="168"/>
      <c r="O14" s="168"/>
      <c r="P14" s="168"/>
      <c r="Q14" s="168"/>
      <c r="R14" s="168"/>
      <c r="S14" s="168"/>
      <c r="T14" s="168"/>
      <c r="U14" s="168"/>
      <c r="V14" s="168"/>
    </row>
    <row r="16" spans="1:22" x14ac:dyDescent="0.4">
      <c r="A16" s="169" t="s">
        <v>286</v>
      </c>
    </row>
    <row r="18" spans="1:1" x14ac:dyDescent="0.4">
      <c r="A18" s="170" t="s">
        <v>310</v>
      </c>
    </row>
    <row r="20" spans="1:1" x14ac:dyDescent="0.4">
      <c r="A20" s="170" t="s">
        <v>296</v>
      </c>
    </row>
    <row r="22" spans="1:1" ht="34.049999999999997" customHeight="1" x14ac:dyDescent="0.4">
      <c r="A22" s="172" t="s">
        <v>343</v>
      </c>
    </row>
    <row r="24" spans="1:1" x14ac:dyDescent="0.4">
      <c r="A24" s="41" t="s">
        <v>0</v>
      </c>
    </row>
    <row r="26" spans="1:1" ht="30" x14ac:dyDescent="0.4">
      <c r="A26" s="169" t="s">
        <v>345</v>
      </c>
    </row>
    <row r="28" spans="1:1" x14ac:dyDescent="0.4">
      <c r="A28" s="170" t="s">
        <v>346</v>
      </c>
    </row>
    <row r="30" spans="1:1" x14ac:dyDescent="0.4">
      <c r="A30" s="170" t="s">
        <v>347</v>
      </c>
    </row>
    <row r="31" spans="1:1" x14ac:dyDescent="0.4">
      <c r="A31" s="171"/>
    </row>
    <row r="32" spans="1:1" x14ac:dyDescent="0.4">
      <c r="A32" s="41" t="s">
        <v>344</v>
      </c>
    </row>
    <row r="34" spans="3:3" ht="15" customHeight="1" x14ac:dyDescent="0.4"/>
    <row r="36" spans="3:3" ht="15" customHeight="1" x14ac:dyDescent="0.4">
      <c r="C36" s="170"/>
    </row>
    <row r="38" spans="3:3" x14ac:dyDescent="0.4">
      <c r="C38" s="170"/>
    </row>
    <row r="40" spans="3:3" x14ac:dyDescent="0.4">
      <c r="C40" s="170"/>
    </row>
    <row r="44" spans="3:3" x14ac:dyDescent="0.4">
      <c r="C44" s="170"/>
    </row>
    <row r="46" spans="3:3" x14ac:dyDescent="0.4">
      <c r="C46" s="170"/>
    </row>
    <row r="48" spans="3:3" x14ac:dyDescent="0.4">
      <c r="C48" s="170"/>
    </row>
  </sheetData>
  <mergeCells count="2">
    <mergeCell ref="A13:V13"/>
    <mergeCell ref="A14:G14"/>
  </mergeCells>
  <hyperlinks>
    <hyperlink ref="A14:G14" r:id="rId1" display="National funding formula for schools and high needs " xr:uid="{00000000-0004-0000-0000-000000000000}"/>
  </hyperlinks>
  <pageMargins left="0.7" right="0.7" top="0.75" bottom="0.75" header="0.3" footer="0.3"/>
  <pageSetup paperSize="8" scale="75"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164"/>
  <sheetViews>
    <sheetView showGridLines="0" zoomScale="55" zoomScaleNormal="55" workbookViewId="0"/>
  </sheetViews>
  <sheetFormatPr defaultColWidth="7" defaultRowHeight="15" x14ac:dyDescent="0.4"/>
  <cols>
    <col min="1" max="1" width="43.38671875" customWidth="1"/>
    <col min="2" max="2" width="10.21875" customWidth="1"/>
    <col min="3" max="3" width="29.6640625" customWidth="1"/>
    <col min="4" max="4" width="18" customWidth="1"/>
    <col min="5" max="5" width="18.33203125" customWidth="1"/>
    <col min="6" max="6" width="19.44140625" customWidth="1"/>
    <col min="7" max="7" width="20.5546875" customWidth="1"/>
    <col min="8" max="8" width="21.44140625" customWidth="1"/>
    <col min="9" max="9" width="23.21875" customWidth="1"/>
    <col min="10" max="10" width="27.6640625" customWidth="1"/>
    <col min="11" max="11" width="29.21875" customWidth="1"/>
    <col min="12" max="12" width="22.71875" customWidth="1"/>
    <col min="13" max="13" width="25.33203125" customWidth="1"/>
    <col min="14" max="14" width="26.44140625" customWidth="1"/>
    <col min="15" max="15" width="22.21875" customWidth="1"/>
    <col min="16" max="16" width="22.44140625" customWidth="1"/>
    <col min="17" max="17" width="29.71875" customWidth="1"/>
    <col min="18" max="19" width="19.88671875" customWidth="1"/>
    <col min="20" max="20" width="26.71875" customWidth="1"/>
    <col min="21" max="21" width="25.44140625" customWidth="1"/>
    <col min="22" max="22" width="35.5546875" customWidth="1"/>
    <col min="23" max="25" width="19.88671875" customWidth="1"/>
    <col min="26" max="26" width="23.6640625" customWidth="1"/>
    <col min="27" max="27" width="19.88671875" customWidth="1"/>
  </cols>
  <sheetData>
    <row r="1" spans="1:24" s="5" customFormat="1" ht="30" customHeight="1" x14ac:dyDescent="0.35">
      <c r="A1" s="1" t="s">
        <v>242</v>
      </c>
      <c r="B1" s="2"/>
      <c r="C1" s="2"/>
      <c r="D1" s="2"/>
      <c r="E1" s="2"/>
      <c r="F1" s="17"/>
      <c r="G1" s="3" t="s">
        <v>1</v>
      </c>
      <c r="H1" s="211" t="s">
        <v>228</v>
      </c>
      <c r="I1" s="212"/>
      <c r="J1" s="4" t="s">
        <v>2</v>
      </c>
      <c r="K1" s="92" t="s">
        <v>3</v>
      </c>
      <c r="L1" s="68" t="s">
        <v>282</v>
      </c>
      <c r="M1" s="2"/>
      <c r="N1" s="2"/>
      <c r="O1" s="2"/>
      <c r="P1" s="2"/>
      <c r="Q1" s="2"/>
    </row>
    <row r="2" spans="1:24" s="5" customFormat="1" ht="25.15" x14ac:dyDescent="0.35">
      <c r="A2" s="1" t="s">
        <v>4</v>
      </c>
      <c r="B2" s="2"/>
      <c r="C2" s="2"/>
      <c r="D2" s="2"/>
      <c r="E2" s="2"/>
      <c r="F2" s="2"/>
      <c r="G2" s="2"/>
      <c r="H2" s="2"/>
      <c r="I2" s="2"/>
      <c r="J2" s="2"/>
      <c r="K2" s="2"/>
      <c r="L2" s="2"/>
      <c r="M2" s="2"/>
      <c r="N2" s="2"/>
      <c r="O2" s="2"/>
      <c r="P2" s="2"/>
      <c r="Q2" s="2"/>
      <c r="R2" s="2"/>
      <c r="S2" s="2"/>
      <c r="T2" s="2"/>
      <c r="U2" s="2"/>
      <c r="V2" s="2"/>
    </row>
    <row r="3" spans="1:24" s="5" customFormat="1" ht="25.5" thickBot="1" x14ac:dyDescent="0.4">
      <c r="A3" s="1"/>
      <c r="B3" s="2"/>
      <c r="C3" s="2"/>
      <c r="D3" s="2"/>
      <c r="E3" s="2"/>
      <c r="F3" s="2"/>
      <c r="G3" s="2"/>
      <c r="H3" s="2"/>
      <c r="I3" s="2"/>
      <c r="J3" s="2"/>
      <c r="K3" s="2"/>
      <c r="L3" s="2"/>
      <c r="M3" s="2"/>
      <c r="N3" s="2"/>
      <c r="O3" s="2"/>
      <c r="P3" s="2"/>
      <c r="Q3" s="2"/>
      <c r="R3" s="2"/>
      <c r="S3" s="2"/>
      <c r="T3" s="2"/>
      <c r="U3" s="2"/>
      <c r="V3" s="2"/>
    </row>
    <row r="4" spans="1:24" s="5" customFormat="1" ht="10.5" customHeight="1" x14ac:dyDescent="0.35">
      <c r="A4" s="222"/>
      <c r="B4" s="223"/>
      <c r="C4" s="223"/>
      <c r="D4" s="223"/>
      <c r="E4" s="223"/>
      <c r="F4" s="223"/>
      <c r="G4" s="223"/>
      <c r="H4" s="223"/>
      <c r="I4" s="223"/>
      <c r="J4" s="223"/>
      <c r="K4" s="224"/>
      <c r="L4" s="48"/>
      <c r="M4" s="48"/>
      <c r="N4" s="2"/>
      <c r="O4" s="2"/>
      <c r="P4" s="2"/>
      <c r="Q4" s="2"/>
      <c r="R4" s="2"/>
      <c r="S4" s="2"/>
      <c r="T4" s="2"/>
      <c r="U4" s="2"/>
      <c r="V4" s="2"/>
    </row>
    <row r="5" spans="1:24" s="5" customFormat="1" ht="384.5" customHeight="1" x14ac:dyDescent="0.7">
      <c r="A5" s="213" t="s">
        <v>336</v>
      </c>
      <c r="B5" s="214"/>
      <c r="C5" s="214"/>
      <c r="D5" s="214"/>
      <c r="E5" s="214"/>
      <c r="F5" s="214"/>
      <c r="G5" s="214"/>
      <c r="H5" s="214"/>
      <c r="I5" s="214"/>
      <c r="J5" s="214"/>
      <c r="K5" s="215"/>
      <c r="L5" s="49"/>
      <c r="M5" s="49"/>
      <c r="N5" s="2"/>
      <c r="O5" s="2"/>
      <c r="P5" s="2"/>
      <c r="Q5" s="2"/>
      <c r="R5" s="2"/>
      <c r="S5" s="2"/>
      <c r="T5" s="2"/>
      <c r="U5" s="2"/>
      <c r="V5" s="2"/>
    </row>
    <row r="6" spans="1:24" s="5" customFormat="1" ht="25.5" thickBot="1" x14ac:dyDescent="0.75">
      <c r="A6" s="38" t="s">
        <v>5</v>
      </c>
      <c r="B6" s="39"/>
      <c r="C6" s="39"/>
      <c r="D6" s="39"/>
      <c r="E6" s="39"/>
      <c r="F6" s="39"/>
      <c r="G6" s="39"/>
      <c r="H6" s="39"/>
      <c r="I6" s="39"/>
      <c r="J6" s="39"/>
      <c r="K6" s="40"/>
      <c r="L6" s="50"/>
      <c r="M6" s="50"/>
      <c r="N6" s="2"/>
      <c r="O6" s="2"/>
      <c r="P6" s="2"/>
      <c r="Q6" s="2"/>
      <c r="R6" s="2"/>
      <c r="S6" s="2"/>
      <c r="T6" s="2"/>
      <c r="U6" s="2"/>
      <c r="V6" s="2"/>
    </row>
    <row r="7" spans="1:24" s="5" customFormat="1" ht="15.4" thickBot="1" x14ac:dyDescent="0.4">
      <c r="A7" s="6"/>
      <c r="B7" s="7"/>
      <c r="C7" s="7"/>
      <c r="D7" s="7"/>
      <c r="E7" s="7"/>
      <c r="F7" s="7"/>
      <c r="G7" s="7"/>
      <c r="H7" s="2"/>
      <c r="I7" s="2"/>
      <c r="J7" s="2"/>
      <c r="K7" s="2"/>
      <c r="L7" s="2"/>
      <c r="M7" s="2"/>
      <c r="N7" s="7"/>
      <c r="O7" s="2"/>
      <c r="P7" s="2"/>
      <c r="Q7" s="7"/>
      <c r="R7" s="2"/>
      <c r="S7" s="2"/>
      <c r="T7" s="2"/>
      <c r="U7" s="2"/>
      <c r="V7" s="2"/>
    </row>
    <row r="8" spans="1:24" s="8" customFormat="1" ht="78.75" customHeight="1" thickBot="1" x14ac:dyDescent="0.45">
      <c r="D8" s="216" t="s">
        <v>352</v>
      </c>
      <c r="E8" s="217"/>
      <c r="F8" s="217"/>
      <c r="G8" s="217"/>
      <c r="H8" s="217"/>
      <c r="I8" s="217"/>
      <c r="J8" s="218"/>
      <c r="K8" s="219" t="s">
        <v>324</v>
      </c>
      <c r="L8" s="220"/>
      <c r="M8" s="220"/>
      <c r="N8" s="220"/>
      <c r="O8" s="220"/>
      <c r="P8" s="220"/>
      <c r="Q8" s="221"/>
      <c r="R8" s="216" t="s">
        <v>337</v>
      </c>
      <c r="S8" s="217"/>
      <c r="T8" s="217"/>
      <c r="U8" s="218"/>
      <c r="V8" s="37" t="s">
        <v>6</v>
      </c>
    </row>
    <row r="9" spans="1:24" s="8" customFormat="1" ht="41.65" customHeight="1" thickBot="1" x14ac:dyDescent="0.45">
      <c r="D9" s="225" t="s">
        <v>218</v>
      </c>
      <c r="E9" s="226"/>
      <c r="F9" s="226"/>
      <c r="G9" s="226"/>
      <c r="H9" s="226"/>
      <c r="I9" s="226"/>
      <c r="J9" s="227"/>
      <c r="K9" s="225" t="s">
        <v>221</v>
      </c>
      <c r="L9" s="226"/>
      <c r="M9" s="226"/>
      <c r="N9" s="226"/>
      <c r="O9" s="226"/>
      <c r="P9" s="226"/>
      <c r="Q9" s="227"/>
      <c r="R9" s="225" t="s">
        <v>222</v>
      </c>
      <c r="S9" s="226"/>
      <c r="T9" s="226"/>
      <c r="U9" s="227"/>
      <c r="V9" s="69" t="s">
        <v>251</v>
      </c>
    </row>
    <row r="10" spans="1:24" s="8" customFormat="1" ht="114" customHeight="1" thickBot="1" x14ac:dyDescent="0.45">
      <c r="A10" s="228" t="s">
        <v>7</v>
      </c>
      <c r="B10" s="228" t="s">
        <v>8</v>
      </c>
      <c r="C10" s="231" t="s">
        <v>9</v>
      </c>
      <c r="D10" s="62" t="s">
        <v>278</v>
      </c>
      <c r="E10" s="63" t="s">
        <v>279</v>
      </c>
      <c r="F10" s="63" t="s">
        <v>266</v>
      </c>
      <c r="G10" s="63" t="s">
        <v>267</v>
      </c>
      <c r="H10" s="63" t="s">
        <v>219</v>
      </c>
      <c r="I10" s="71" t="s">
        <v>250</v>
      </c>
      <c r="J10" s="64" t="s">
        <v>241</v>
      </c>
      <c r="K10" s="70" t="s">
        <v>327</v>
      </c>
      <c r="L10" s="71" t="s">
        <v>10</v>
      </c>
      <c r="M10" s="72" t="s">
        <v>325</v>
      </c>
      <c r="N10" s="63" t="s">
        <v>11</v>
      </c>
      <c r="O10" s="154" t="s">
        <v>243</v>
      </c>
      <c r="P10" s="154" t="s">
        <v>326</v>
      </c>
      <c r="Q10" s="64" t="s">
        <v>220</v>
      </c>
      <c r="R10" s="62" t="s">
        <v>297</v>
      </c>
      <c r="S10" s="63" t="s">
        <v>355</v>
      </c>
      <c r="T10" s="63" t="s">
        <v>12</v>
      </c>
      <c r="U10" s="64" t="s">
        <v>268</v>
      </c>
      <c r="V10" s="73" t="s">
        <v>287</v>
      </c>
    </row>
    <row r="11" spans="1:24" s="9" customFormat="1" ht="21.75" customHeight="1" x14ac:dyDescent="0.4">
      <c r="A11" s="229"/>
      <c r="B11" s="229"/>
      <c r="C11" s="232"/>
      <c r="D11" s="65" t="s">
        <v>13</v>
      </c>
      <c r="E11" s="60" t="s">
        <v>14</v>
      </c>
      <c r="F11" s="60" t="s">
        <v>244</v>
      </c>
      <c r="G11" s="60" t="s">
        <v>245</v>
      </c>
      <c r="H11" s="60" t="s">
        <v>15</v>
      </c>
      <c r="I11" s="122" t="s">
        <v>246</v>
      </c>
      <c r="J11" s="66" t="s">
        <v>17</v>
      </c>
      <c r="K11" s="74" t="s">
        <v>18</v>
      </c>
      <c r="L11" s="74" t="s">
        <v>223</v>
      </c>
      <c r="M11" s="60" t="s">
        <v>224</v>
      </c>
      <c r="N11" s="60" t="s">
        <v>225</v>
      </c>
      <c r="O11" s="66" t="s">
        <v>226</v>
      </c>
      <c r="P11" s="151" t="s">
        <v>283</v>
      </c>
      <c r="Q11" s="65" t="s">
        <v>237</v>
      </c>
      <c r="R11" s="60" t="s">
        <v>238</v>
      </c>
      <c r="S11" s="60" t="s">
        <v>239</v>
      </c>
      <c r="T11" s="66" t="s">
        <v>21</v>
      </c>
      <c r="U11" s="75" t="s">
        <v>188</v>
      </c>
      <c r="V11" s="75" t="s">
        <v>240</v>
      </c>
    </row>
    <row r="12" spans="1:24" s="9" customFormat="1" ht="41.25" customHeight="1" x14ac:dyDescent="0.4">
      <c r="A12" s="230"/>
      <c r="B12" s="230"/>
      <c r="C12" s="233"/>
      <c r="D12" s="67"/>
      <c r="E12" s="61"/>
      <c r="F12" s="61"/>
      <c r="G12" s="61"/>
      <c r="H12" s="61"/>
      <c r="I12" s="123"/>
      <c r="J12" s="68" t="s">
        <v>247</v>
      </c>
      <c r="K12" s="67"/>
      <c r="L12" s="76"/>
      <c r="M12" s="76"/>
      <c r="N12" s="61"/>
      <c r="O12" s="61"/>
      <c r="P12" s="123"/>
      <c r="Q12" s="68" t="s">
        <v>284</v>
      </c>
      <c r="R12" s="67"/>
      <c r="S12" s="61" t="s">
        <v>270</v>
      </c>
      <c r="T12" s="61"/>
      <c r="U12" s="61" t="s">
        <v>248</v>
      </c>
      <c r="V12" s="77" t="s">
        <v>249</v>
      </c>
    </row>
    <row r="13" spans="1:24" s="8" customFormat="1" x14ac:dyDescent="0.4">
      <c r="A13" s="78"/>
      <c r="B13" s="79"/>
      <c r="C13" s="80" t="s">
        <v>22</v>
      </c>
      <c r="D13" s="95"/>
      <c r="E13" s="96"/>
      <c r="F13" s="97">
        <f t="shared" ref="F13:K13" si="0">SUM(F14:F163)</f>
        <v>4497565.5</v>
      </c>
      <c r="G13" s="97">
        <f t="shared" si="0"/>
        <v>2776564.1666660002</v>
      </c>
      <c r="H13" s="96">
        <f t="shared" si="0"/>
        <v>662768695.64327931</v>
      </c>
      <c r="I13" s="124">
        <f t="shared" si="0"/>
        <v>282054357.19790006</v>
      </c>
      <c r="J13" s="94">
        <f t="shared" si="0"/>
        <v>34081408292.999718</v>
      </c>
      <c r="K13" s="81">
        <f t="shared" si="0"/>
        <v>5571657034.5269156</v>
      </c>
      <c r="L13" s="84"/>
      <c r="M13" s="84"/>
      <c r="N13" s="82"/>
      <c r="O13" s="82"/>
      <c r="P13" s="152">
        <f t="shared" ref="P13" si="1">SUM(P14:P163)</f>
        <v>75725508.016653463</v>
      </c>
      <c r="Q13" s="83">
        <f>SUM(Q14:Q163)</f>
        <v>6106530661.532382</v>
      </c>
      <c r="R13" s="81"/>
      <c r="S13" s="183">
        <f>SUM(S14:S163)</f>
        <v>7274129.6666660002</v>
      </c>
      <c r="T13" s="82">
        <f>SUM(T14:T163)</f>
        <v>223793012.91077653</v>
      </c>
      <c r="U13" s="83">
        <f>SUM(U14:U163)</f>
        <v>468582032.08741295</v>
      </c>
      <c r="V13" s="85">
        <f>SUM(V14:V163)</f>
        <v>40656520986.619522</v>
      </c>
    </row>
    <row r="14" spans="1:24" s="13" customFormat="1" x14ac:dyDescent="0.4">
      <c r="A14" s="10" t="s">
        <v>23</v>
      </c>
      <c r="B14" s="11">
        <v>831</v>
      </c>
      <c r="C14" s="34" t="s">
        <v>24</v>
      </c>
      <c r="D14" s="99">
        <v>3935.255385804398</v>
      </c>
      <c r="E14" s="93">
        <v>5152.7906105153434</v>
      </c>
      <c r="F14" s="98">
        <v>23554</v>
      </c>
      <c r="G14" s="98">
        <v>14643</v>
      </c>
      <c r="H14" s="93">
        <f>INDEX('Schools block'!M:M,MATCH($B14,'Schools block'!$B:$B,0))</f>
        <v>3635183.1589813801</v>
      </c>
      <c r="I14" s="93">
        <f>INDEX('Schools block'!N:N,MATCH($B14,'Schools block'!$B:$B,0))</f>
        <v>2171937.5236</v>
      </c>
      <c r="J14" s="173">
        <f>(D14*F14)+(E14*G14)+H14+I14</f>
        <v>173950438.94959435</v>
      </c>
      <c r="K14" s="31">
        <v>32002036.078770161</v>
      </c>
      <c r="L14" s="43">
        <v>4000</v>
      </c>
      <c r="M14" s="47">
        <v>669</v>
      </c>
      <c r="N14" s="12">
        <v>6000</v>
      </c>
      <c r="O14" s="46">
        <v>41</v>
      </c>
      <c r="P14" s="153">
        <v>252214.17</v>
      </c>
      <c r="Q14" s="32">
        <f>K14+(L14*M14)+(N14*O14)+P14</f>
        <v>35176250.248770162</v>
      </c>
      <c r="R14" s="54">
        <v>28.06</v>
      </c>
      <c r="S14" s="55">
        <f>F14+G14</f>
        <v>38197</v>
      </c>
      <c r="T14" s="12">
        <f>INDEX(CSSB!$I$24:$I$173,MATCH(B14,CSSB!$B$24:$B$173,0),1)</f>
        <v>2870000</v>
      </c>
      <c r="U14" s="32">
        <f>INDEX(CSSB!$J$24:$J$173,MATCH(B14,CSSB!$B$24:$B$173,0),1)</f>
        <v>3941807.8200000003</v>
      </c>
      <c r="V14" s="36">
        <f>U14+Q14+J14</f>
        <v>213068497.01836452</v>
      </c>
      <c r="W14" s="208"/>
      <c r="X14" s="208"/>
    </row>
    <row r="15" spans="1:24" s="13" customFormat="1" x14ac:dyDescent="0.4">
      <c r="A15" s="14" t="s">
        <v>23</v>
      </c>
      <c r="B15" s="15">
        <v>830</v>
      </c>
      <c r="C15" s="35" t="s">
        <v>25</v>
      </c>
      <c r="D15" s="99">
        <v>3971.4028542232659</v>
      </c>
      <c r="E15" s="93">
        <v>5002.2329195203247</v>
      </c>
      <c r="F15" s="98">
        <v>59545</v>
      </c>
      <c r="G15" s="98">
        <v>37588.5</v>
      </c>
      <c r="H15" s="93">
        <f>INDEX('Schools block'!M:M,MATCH($B15,'Schools block'!$B:$B,0))</f>
        <v>10450843.921010194</v>
      </c>
      <c r="I15" s="93">
        <f>INDEX('Schools block'!N:N,MATCH($B15,'Schools block'!$B:$B,0))</f>
        <v>1100000</v>
      </c>
      <c r="J15" s="173">
        <f t="shared" ref="J15:J78" si="2">(D15*F15)+(E15*G15)+H15+I15</f>
        <v>436054458.97112429</v>
      </c>
      <c r="K15" s="31">
        <v>66507879.287988991</v>
      </c>
      <c r="L15" s="43">
        <v>4000</v>
      </c>
      <c r="M15" s="47">
        <v>944</v>
      </c>
      <c r="N15" s="12">
        <v>6000</v>
      </c>
      <c r="O15" s="46">
        <v>-313</v>
      </c>
      <c r="P15" s="153">
        <v>50500</v>
      </c>
      <c r="Q15" s="32">
        <f t="shared" ref="Q15:Q78" si="3">K15+(L15*M15)+(N15*O15)+P15</f>
        <v>68456379.287988991</v>
      </c>
      <c r="R15" s="54">
        <v>29.23</v>
      </c>
      <c r="S15" s="55">
        <f t="shared" ref="S15:S78" si="4">F15+G15</f>
        <v>97133.5</v>
      </c>
      <c r="T15" s="12">
        <f>INDEX(CSSB!$I$24:$I$173,MATCH(B15,CSSB!$B$24:$B$173,0),1)</f>
        <v>1737000</v>
      </c>
      <c r="U15" s="32">
        <f>INDEX(CSSB!$J$24:$J$173,MATCH(B15,CSSB!$B$24:$B$173,0),1)</f>
        <v>4576212.2050000001</v>
      </c>
      <c r="V15" s="36">
        <f t="shared" ref="V15:V78" si="5">U15+Q15+J15</f>
        <v>509087050.4641133</v>
      </c>
      <c r="W15" s="208"/>
      <c r="X15" s="208"/>
    </row>
    <row r="16" spans="1:24" s="13" customFormat="1" x14ac:dyDescent="0.4">
      <c r="A16" s="14" t="s">
        <v>23</v>
      </c>
      <c r="B16" s="15">
        <v>856</v>
      </c>
      <c r="C16" s="35" t="s">
        <v>26</v>
      </c>
      <c r="D16" s="99">
        <v>4097.5903809627271</v>
      </c>
      <c r="E16" s="93">
        <v>5440.6876866790608</v>
      </c>
      <c r="F16" s="98">
        <v>32919</v>
      </c>
      <c r="G16" s="98">
        <v>18357.5</v>
      </c>
      <c r="H16" s="93">
        <f>INDEX('Schools block'!M:M,MATCH($B16,'Schools block'!$B:$B,0))</f>
        <v>5744562.8144880328</v>
      </c>
      <c r="I16" s="93">
        <f>INDEX('Schools block'!N:N,MATCH($B16,'Schools block'!$B:$B,0))</f>
        <v>2123869.09124</v>
      </c>
      <c r="J16" s="173">
        <f t="shared" si="2"/>
        <v>242634433.86485088</v>
      </c>
      <c r="K16" s="31">
        <v>43550968.818845727</v>
      </c>
      <c r="L16" s="43">
        <v>4000</v>
      </c>
      <c r="M16" s="47">
        <v>1047</v>
      </c>
      <c r="N16" s="12">
        <v>6000</v>
      </c>
      <c r="O16" s="46">
        <v>-17</v>
      </c>
      <c r="P16" s="153">
        <v>1851330</v>
      </c>
      <c r="Q16" s="32">
        <f t="shared" si="3"/>
        <v>49488298.818845727</v>
      </c>
      <c r="R16" s="54">
        <v>32.729999999999997</v>
      </c>
      <c r="S16" s="55">
        <f t="shared" si="4"/>
        <v>51276.5</v>
      </c>
      <c r="T16" s="12">
        <f>INDEX(CSSB!$I$24:$I$173,MATCH(B16,CSSB!$B$24:$B$173,0),1)</f>
        <v>189000</v>
      </c>
      <c r="U16" s="32">
        <f>INDEX(CSSB!$J$24:$J$173,MATCH(B16,CSSB!$B$24:$B$173,0),1)</f>
        <v>1867279.8449999997</v>
      </c>
      <c r="V16" s="36">
        <f t="shared" si="5"/>
        <v>293990012.5286966</v>
      </c>
      <c r="W16" s="208"/>
      <c r="X16" s="208"/>
    </row>
    <row r="17" spans="1:24" s="13" customFormat="1" x14ac:dyDescent="0.4">
      <c r="A17" s="14" t="s">
        <v>23</v>
      </c>
      <c r="B17" s="15">
        <v>855</v>
      </c>
      <c r="C17" s="35" t="s">
        <v>27</v>
      </c>
      <c r="D17" s="99">
        <v>3825.2294140855752</v>
      </c>
      <c r="E17" s="93">
        <v>4876.1346675356326</v>
      </c>
      <c r="F17" s="98">
        <v>53999</v>
      </c>
      <c r="G17" s="98">
        <v>36191</v>
      </c>
      <c r="H17" s="93">
        <f>INDEX('Schools block'!M:M,MATCH($B17,'Schools block'!$B:$B,0))</f>
        <v>3413035.7656698935</v>
      </c>
      <c r="I17" s="93">
        <f>INDEX('Schools block'!N:N,MATCH($B17,'Schools block'!$B:$B,0))</f>
        <v>917764.19455000001</v>
      </c>
      <c r="J17" s="173">
        <f t="shared" si="2"/>
        <v>387361552.8442089</v>
      </c>
      <c r="K17" s="31">
        <v>60877885.744307473</v>
      </c>
      <c r="L17" s="43">
        <v>4000</v>
      </c>
      <c r="M17" s="47">
        <v>1553</v>
      </c>
      <c r="N17" s="12">
        <v>6000</v>
      </c>
      <c r="O17" s="46">
        <v>-139</v>
      </c>
      <c r="P17" s="153">
        <v>631003.56000000006</v>
      </c>
      <c r="Q17" s="32">
        <f t="shared" si="3"/>
        <v>66886889.304307476</v>
      </c>
      <c r="R17" s="54">
        <v>26.75</v>
      </c>
      <c r="S17" s="55">
        <f t="shared" si="4"/>
        <v>90190</v>
      </c>
      <c r="T17" s="12">
        <f>INDEX(CSSB!$I$24:$I$173,MATCH(B17,CSSB!$B$24:$B$173,0),1)</f>
        <v>923000</v>
      </c>
      <c r="U17" s="32">
        <f>INDEX(CSSB!$J$24:$J$173,MATCH(B17,CSSB!$B$24:$B$173,0),1)</f>
        <v>3335582.5</v>
      </c>
      <c r="V17" s="36">
        <f t="shared" si="5"/>
        <v>457584024.64851636</v>
      </c>
      <c r="W17" s="208"/>
      <c r="X17" s="208"/>
    </row>
    <row r="18" spans="1:24" s="13" customFormat="1" x14ac:dyDescent="0.4">
      <c r="A18" s="14" t="s">
        <v>23</v>
      </c>
      <c r="B18" s="15">
        <v>925</v>
      </c>
      <c r="C18" s="35" t="s">
        <v>28</v>
      </c>
      <c r="D18" s="99">
        <v>3913.5850381528535</v>
      </c>
      <c r="E18" s="93">
        <v>5068.6252440051976</v>
      </c>
      <c r="F18" s="98">
        <v>55993.5</v>
      </c>
      <c r="G18" s="98">
        <v>38473</v>
      </c>
      <c r="H18" s="93">
        <f>INDEX('Schools block'!M:M,MATCH($B18,'Schools block'!$B:$B,0))</f>
        <v>4969749.0679999972</v>
      </c>
      <c r="I18" s="93">
        <f>INDEX('Schools block'!N:N,MATCH($B18,'Schools block'!$B:$B,0))</f>
        <v>2651313.65943</v>
      </c>
      <c r="J18" s="173">
        <f t="shared" si="2"/>
        <v>421761605.57385379</v>
      </c>
      <c r="K18" s="31">
        <v>74639056.01728186</v>
      </c>
      <c r="L18" s="43">
        <v>4000</v>
      </c>
      <c r="M18" s="47">
        <v>1802</v>
      </c>
      <c r="N18" s="12">
        <v>6000</v>
      </c>
      <c r="O18" s="46">
        <v>-37</v>
      </c>
      <c r="P18" s="153">
        <v>1916147.76</v>
      </c>
      <c r="Q18" s="32">
        <f t="shared" si="3"/>
        <v>83541203.777281865</v>
      </c>
      <c r="R18" s="54">
        <v>31.75</v>
      </c>
      <c r="S18" s="55">
        <f t="shared" si="4"/>
        <v>94466.5</v>
      </c>
      <c r="T18" s="12">
        <f>INDEX(CSSB!$I$24:$I$173,MATCH(B18,CSSB!$B$24:$B$173,0),1)</f>
        <v>2780000</v>
      </c>
      <c r="U18" s="32">
        <f>INDEX(CSSB!$J$24:$J$173,MATCH(B18,CSSB!$B$24:$B$173,0),1)</f>
        <v>5779311.375</v>
      </c>
      <c r="V18" s="36">
        <f t="shared" si="5"/>
        <v>511082120.72613567</v>
      </c>
      <c r="W18" s="208"/>
      <c r="X18" s="208"/>
    </row>
    <row r="19" spans="1:24" s="13" customFormat="1" x14ac:dyDescent="0.4">
      <c r="A19" s="14" t="s">
        <v>23</v>
      </c>
      <c r="B19" s="15">
        <v>928</v>
      </c>
      <c r="C19" s="35" t="s">
        <v>29</v>
      </c>
      <c r="D19" s="99">
        <v>3856.1497372379986</v>
      </c>
      <c r="E19" s="93">
        <v>5050.7956201694933</v>
      </c>
      <c r="F19" s="98">
        <v>65790</v>
      </c>
      <c r="G19" s="98">
        <v>39036.5</v>
      </c>
      <c r="H19" s="93">
        <f>INDEX('Schools block'!M:M,MATCH($B19,'Schools block'!$B:$B,0))</f>
        <v>6899341.3400420733</v>
      </c>
      <c r="I19" s="93">
        <f>INDEX('Schools block'!N:N,MATCH($B19,'Schools block'!$B:$B,0))</f>
        <v>2807004.6660700003</v>
      </c>
      <c r="J19" s="173">
        <f t="shared" si="2"/>
        <v>460567820.44574636</v>
      </c>
      <c r="K19" s="31">
        <v>65818404.157937728</v>
      </c>
      <c r="L19" s="43">
        <v>4019.755070546948</v>
      </c>
      <c r="M19" s="47">
        <v>1627</v>
      </c>
      <c r="N19" s="12">
        <v>6000</v>
      </c>
      <c r="O19" s="46">
        <v>-121.5</v>
      </c>
      <c r="P19" s="153">
        <v>1322413.2</v>
      </c>
      <c r="Q19" s="32">
        <f t="shared" si="3"/>
        <v>72951958.857717618</v>
      </c>
      <c r="R19" s="54">
        <v>31.26</v>
      </c>
      <c r="S19" s="55">
        <f t="shared" si="4"/>
        <v>104826.5</v>
      </c>
      <c r="T19" s="12">
        <f>INDEX(CSSB!$I$24:$I$173,MATCH(B19,CSSB!$B$24:$B$173,0),1)</f>
        <v>7777317</v>
      </c>
      <c r="U19" s="32">
        <f>INDEX(CSSB!$J$24:$J$173,MATCH(B19,CSSB!$B$24:$B$173,0),1)</f>
        <v>11054193.390000001</v>
      </c>
      <c r="V19" s="36">
        <f t="shared" si="5"/>
        <v>544573972.69346404</v>
      </c>
      <c r="W19" s="208"/>
      <c r="X19" s="208"/>
    </row>
    <row r="20" spans="1:24" s="13" customFormat="1" x14ac:dyDescent="0.4">
      <c r="A20" s="14" t="s">
        <v>23</v>
      </c>
      <c r="B20" s="15">
        <v>892</v>
      </c>
      <c r="C20" s="35" t="s">
        <v>30</v>
      </c>
      <c r="D20" s="99">
        <v>4501.8677996494516</v>
      </c>
      <c r="E20" s="93">
        <v>5943.438200666239</v>
      </c>
      <c r="F20" s="98">
        <v>26171.5</v>
      </c>
      <c r="G20" s="98">
        <v>13997.5</v>
      </c>
      <c r="H20" s="93">
        <f>INDEX('Schools block'!M:M,MATCH($B20,'Schools block'!$B:$B,0))</f>
        <v>4131176.291597324</v>
      </c>
      <c r="I20" s="93">
        <f>INDEX('Schools block'!N:N,MATCH($B20,'Schools block'!$B:$B,0))</f>
        <v>1782425.82507</v>
      </c>
      <c r="J20" s="173">
        <f t="shared" si="2"/>
        <v>206927511.44901866</v>
      </c>
      <c r="K20" s="31">
        <v>28497870.202038445</v>
      </c>
      <c r="L20" s="43">
        <v>4016.6331853470647</v>
      </c>
      <c r="M20" s="47">
        <v>546.5</v>
      </c>
      <c r="N20" s="12">
        <v>6000</v>
      </c>
      <c r="O20" s="46">
        <v>-16</v>
      </c>
      <c r="P20" s="153">
        <v>1753123.48</v>
      </c>
      <c r="Q20" s="32">
        <f t="shared" si="3"/>
        <v>32350083.717830617</v>
      </c>
      <c r="R20" s="54">
        <v>36.04</v>
      </c>
      <c r="S20" s="55">
        <f t="shared" si="4"/>
        <v>40169</v>
      </c>
      <c r="T20" s="12">
        <f>INDEX(CSSB!$I$24:$I$173,MATCH(B20,CSSB!$B$24:$B$173,0),1)</f>
        <v>5598935</v>
      </c>
      <c r="U20" s="32">
        <f>INDEX(CSSB!$J$24:$J$173,MATCH(B20,CSSB!$B$24:$B$173,0),1)</f>
        <v>7046625.7599999998</v>
      </c>
      <c r="V20" s="36">
        <f t="shared" si="5"/>
        <v>246324220.92684928</v>
      </c>
      <c r="W20" s="208"/>
      <c r="X20" s="208"/>
    </row>
    <row r="21" spans="1:24" s="13" customFormat="1" x14ac:dyDescent="0.4">
      <c r="A21" s="14" t="s">
        <v>23</v>
      </c>
      <c r="B21" s="15">
        <v>891</v>
      </c>
      <c r="C21" s="35" t="s">
        <v>31</v>
      </c>
      <c r="D21" s="99">
        <v>3946.4548872193245</v>
      </c>
      <c r="E21" s="93">
        <v>5013.1209798555692</v>
      </c>
      <c r="F21" s="98">
        <v>66194</v>
      </c>
      <c r="G21" s="98">
        <v>40523</v>
      </c>
      <c r="H21" s="93">
        <f>INDEX('Schools block'!M:M,MATCH($B21,'Schools block'!$B:$B,0))</f>
        <v>6120832.1168243317</v>
      </c>
      <c r="I21" s="93">
        <f>INDEX('Schools block'!N:N,MATCH($B21,'Schools block'!$B:$B,0))</f>
        <v>1363691.28939</v>
      </c>
      <c r="J21" s="173">
        <f t="shared" si="2"/>
        <v>471862859.67749757</v>
      </c>
      <c r="K21" s="31">
        <v>61892056.88608221</v>
      </c>
      <c r="L21" s="43">
        <v>4016.6331853470647</v>
      </c>
      <c r="M21" s="47">
        <v>1038</v>
      </c>
      <c r="N21" s="12">
        <v>6000</v>
      </c>
      <c r="O21" s="46">
        <v>-284.5</v>
      </c>
      <c r="P21" s="153">
        <v>0</v>
      </c>
      <c r="Q21" s="32">
        <f t="shared" si="3"/>
        <v>64354322.132472463</v>
      </c>
      <c r="R21" s="54">
        <v>28.28</v>
      </c>
      <c r="S21" s="55">
        <f t="shared" si="4"/>
        <v>106717</v>
      </c>
      <c r="T21" s="12">
        <f>INDEX(CSSB!$I$24:$I$173,MATCH(B21,CSSB!$B$24:$B$173,0),1)</f>
        <v>3699538</v>
      </c>
      <c r="U21" s="32">
        <f>INDEX(CSSB!$J$24:$J$173,MATCH(B21,CSSB!$B$24:$B$173,0),1)</f>
        <v>6717494.7599999998</v>
      </c>
      <c r="V21" s="36">
        <f t="shared" si="5"/>
        <v>542934676.56997001</v>
      </c>
      <c r="W21" s="208"/>
      <c r="X21" s="208"/>
    </row>
    <row r="22" spans="1:24" s="13" customFormat="1" x14ac:dyDescent="0.4">
      <c r="A22" s="14" t="s">
        <v>23</v>
      </c>
      <c r="B22" s="15">
        <v>857</v>
      </c>
      <c r="C22" s="35" t="s">
        <v>32</v>
      </c>
      <c r="D22" s="99">
        <v>3819.85509957771</v>
      </c>
      <c r="E22" s="93">
        <v>4827.3883988977695</v>
      </c>
      <c r="F22" s="98">
        <v>2821.5</v>
      </c>
      <c r="G22" s="98">
        <v>2489.5</v>
      </c>
      <c r="H22" s="93">
        <f>INDEX('Schools block'!M:M,MATCH($B22,'Schools block'!$B:$B,0))</f>
        <v>261291.9599999997</v>
      </c>
      <c r="I22" s="93">
        <f>INDEX('Schools block'!N:N,MATCH($B22,'Schools block'!$B:$B,0))</f>
        <v>0</v>
      </c>
      <c r="J22" s="173">
        <f t="shared" si="2"/>
        <v>23056796.542514507</v>
      </c>
      <c r="K22" s="31">
        <v>3851216.5008158726</v>
      </c>
      <c r="L22" s="43">
        <v>4000</v>
      </c>
      <c r="M22" s="47">
        <v>26</v>
      </c>
      <c r="N22" s="12">
        <v>6000</v>
      </c>
      <c r="O22" s="46">
        <v>-37</v>
      </c>
      <c r="P22" s="153">
        <v>0</v>
      </c>
      <c r="Q22" s="32">
        <f t="shared" si="3"/>
        <v>3733216.5008158726</v>
      </c>
      <c r="R22" s="54">
        <v>30.37</v>
      </c>
      <c r="S22" s="55">
        <f t="shared" si="4"/>
        <v>5311</v>
      </c>
      <c r="T22" s="12">
        <f>INDEX(CSSB!$I$24:$I$173,MATCH(B22,CSSB!$B$24:$B$173,0),1)</f>
        <v>0</v>
      </c>
      <c r="U22" s="32">
        <f>INDEX(CSSB!$J$24:$J$173,MATCH(B22,CSSB!$B$24:$B$173,0),1)</f>
        <v>161295.07</v>
      </c>
      <c r="V22" s="36">
        <f t="shared" si="5"/>
        <v>26951308.113330379</v>
      </c>
      <c r="W22" s="208"/>
      <c r="X22" s="208"/>
    </row>
    <row r="23" spans="1:24" s="13" customFormat="1" x14ac:dyDescent="0.4">
      <c r="A23" s="14" t="s">
        <v>33</v>
      </c>
      <c r="B23" s="15">
        <v>822</v>
      </c>
      <c r="C23" s="35" t="s">
        <v>34</v>
      </c>
      <c r="D23" s="99">
        <v>3843.6883344557405</v>
      </c>
      <c r="E23" s="93">
        <v>5102.345594427672</v>
      </c>
      <c r="F23" s="98">
        <v>15395.5</v>
      </c>
      <c r="G23" s="98">
        <v>9518.5</v>
      </c>
      <c r="H23" s="93">
        <f>INDEX('Schools block'!M:M,MATCH($B23,'Schools block'!$B:$B,0))</f>
        <v>1374289.3899999997</v>
      </c>
      <c r="I23" s="93">
        <f>INDEX('Schools block'!N:N,MATCH($B23,'Schools block'!$B:$B,0))</f>
        <v>2294233.5218500001</v>
      </c>
      <c r="J23" s="173">
        <f t="shared" si="2"/>
        <v>111410703.20552316</v>
      </c>
      <c r="K23" s="31">
        <v>19177757.064965833</v>
      </c>
      <c r="L23" s="43">
        <v>4094.281045884884</v>
      </c>
      <c r="M23" s="47">
        <v>386.5</v>
      </c>
      <c r="N23" s="12">
        <v>6000</v>
      </c>
      <c r="O23" s="46">
        <v>79.5</v>
      </c>
      <c r="P23" s="153">
        <v>672660</v>
      </c>
      <c r="Q23" s="32">
        <f t="shared" si="3"/>
        <v>21909856.689200342</v>
      </c>
      <c r="R23" s="54">
        <v>39.58</v>
      </c>
      <c r="S23" s="55">
        <f t="shared" si="4"/>
        <v>24914</v>
      </c>
      <c r="T23" s="12">
        <f>INDEX(CSSB!$I$24:$I$173,MATCH(B23,CSSB!$B$24:$B$173,0),1)</f>
        <v>2416500</v>
      </c>
      <c r="U23" s="32">
        <f>INDEX(CSSB!$J$24:$J$173,MATCH(B23,CSSB!$B$24:$B$173,0),1)</f>
        <v>3402596.12</v>
      </c>
      <c r="V23" s="36">
        <f t="shared" si="5"/>
        <v>136723156.01472351</v>
      </c>
      <c r="W23" s="208"/>
      <c r="X23" s="208"/>
    </row>
    <row r="24" spans="1:24" s="13" customFormat="1" x14ac:dyDescent="0.4">
      <c r="A24" s="14" t="s">
        <v>33</v>
      </c>
      <c r="B24" s="15">
        <v>873</v>
      </c>
      <c r="C24" s="35" t="s">
        <v>35</v>
      </c>
      <c r="D24" s="99">
        <v>3832.886292518896</v>
      </c>
      <c r="E24" s="93">
        <v>4951.0111184209145</v>
      </c>
      <c r="F24" s="98">
        <v>50557.5</v>
      </c>
      <c r="G24" s="98">
        <v>28833</v>
      </c>
      <c r="H24" s="93">
        <f>INDEX('Schools block'!M:M,MATCH($B24,'Schools block'!$B:$B,0))</f>
        <v>4968601.126871733</v>
      </c>
      <c r="I24" s="93">
        <f>INDEX('Schools block'!N:N,MATCH($B24,'Schools block'!$B:$B,0))</f>
        <v>5031357.0022200001</v>
      </c>
      <c r="J24" s="173">
        <f t="shared" si="2"/>
        <v>346533610.44054598</v>
      </c>
      <c r="K24" s="31">
        <v>61656885.373883083</v>
      </c>
      <c r="L24" s="43">
        <v>4077.2091827888294</v>
      </c>
      <c r="M24" s="47">
        <v>1196.5</v>
      </c>
      <c r="N24" s="12">
        <v>6000</v>
      </c>
      <c r="O24" s="46">
        <v>-82</v>
      </c>
      <c r="P24" s="153">
        <v>630240</v>
      </c>
      <c r="Q24" s="32">
        <f t="shared" si="3"/>
        <v>66673506.16108992</v>
      </c>
      <c r="R24" s="54">
        <v>29.14</v>
      </c>
      <c r="S24" s="55">
        <f t="shared" si="4"/>
        <v>79390.5</v>
      </c>
      <c r="T24" s="12">
        <f>INDEX(CSSB!$I$24:$I$173,MATCH(B24,CSSB!$B$24:$B$173,0),1)</f>
        <v>5770000</v>
      </c>
      <c r="U24" s="32">
        <f>INDEX(CSSB!$J$24:$J$173,MATCH(B24,CSSB!$B$24:$B$173,0),1)</f>
        <v>8083439.1699999999</v>
      </c>
      <c r="V24" s="36">
        <f t="shared" si="5"/>
        <v>421290555.77163589</v>
      </c>
      <c r="W24" s="208"/>
      <c r="X24" s="208"/>
    </row>
    <row r="25" spans="1:24" s="13" customFormat="1" x14ac:dyDescent="0.4">
      <c r="A25" s="14" t="s">
        <v>33</v>
      </c>
      <c r="B25" s="15">
        <v>823</v>
      </c>
      <c r="C25" s="35" t="s">
        <v>36</v>
      </c>
      <c r="D25" s="99">
        <v>3857.6234143544816</v>
      </c>
      <c r="E25" s="93">
        <v>5006.5201694285988</v>
      </c>
      <c r="F25" s="98">
        <v>24488</v>
      </c>
      <c r="G25" s="98">
        <v>13895</v>
      </c>
      <c r="H25" s="93">
        <f>INDEX('Schools block'!M:M,MATCH($B25,'Schools block'!$B:$B,0))</f>
        <v>3155845.3199999994</v>
      </c>
      <c r="I25" s="93">
        <f>INDEX('Schools block'!N:N,MATCH($B25,'Schools block'!$B:$B,0))</f>
        <v>2191356.1473699999</v>
      </c>
      <c r="J25" s="173">
        <f t="shared" si="2"/>
        <v>169378281.39229295</v>
      </c>
      <c r="K25" s="31">
        <v>24780623.228392109</v>
      </c>
      <c r="L25" s="43">
        <v>4094.281045884884</v>
      </c>
      <c r="M25" s="47">
        <v>622</v>
      </c>
      <c r="N25" s="12">
        <v>6000</v>
      </c>
      <c r="O25" s="46">
        <v>27.5</v>
      </c>
      <c r="P25" s="153">
        <v>669119.94999999995</v>
      </c>
      <c r="Q25" s="32">
        <f t="shared" si="3"/>
        <v>28161385.988932505</v>
      </c>
      <c r="R25" s="54">
        <v>32.590000000000003</v>
      </c>
      <c r="S25" s="55">
        <f t="shared" si="4"/>
        <v>38383</v>
      </c>
      <c r="T25" s="12">
        <f>INDEX(CSSB!$I$24:$I$173,MATCH(B25,CSSB!$B$24:$B$173,0),1)</f>
        <v>0</v>
      </c>
      <c r="U25" s="32">
        <f>INDEX(CSSB!$J$24:$J$173,MATCH(B25,CSSB!$B$24:$B$173,0),1)</f>
        <v>1250901.9700000002</v>
      </c>
      <c r="V25" s="36">
        <f t="shared" si="5"/>
        <v>198790569.35122544</v>
      </c>
      <c r="W25" s="208"/>
      <c r="X25" s="208"/>
    </row>
    <row r="26" spans="1:24" s="13" customFormat="1" x14ac:dyDescent="0.4">
      <c r="A26" s="14" t="s">
        <v>33</v>
      </c>
      <c r="B26" s="15">
        <v>881</v>
      </c>
      <c r="C26" s="35" t="s">
        <v>37</v>
      </c>
      <c r="D26" s="99">
        <v>3842.7348765476891</v>
      </c>
      <c r="E26" s="93">
        <v>5018.4664374751092</v>
      </c>
      <c r="F26" s="98">
        <v>116407</v>
      </c>
      <c r="G26" s="98">
        <v>74755</v>
      </c>
      <c r="H26" s="93">
        <f>INDEX('Schools block'!M:M,MATCH($B26,'Schools block'!$B:$B,0))</f>
        <v>15005720.783181082</v>
      </c>
      <c r="I26" s="93">
        <f>INDEX('Schools block'!N:N,MATCH($B26,'Schools block'!$B:$B,0))</f>
        <v>10889818.546180001</v>
      </c>
      <c r="J26" s="173">
        <f t="shared" si="2"/>
        <v>848372236.63709974</v>
      </c>
      <c r="K26" s="31">
        <v>127007658.18644279</v>
      </c>
      <c r="L26" s="43">
        <v>4075.7679184212261</v>
      </c>
      <c r="M26" s="47">
        <v>2839.5</v>
      </c>
      <c r="N26" s="12">
        <v>6000</v>
      </c>
      <c r="O26" s="46">
        <v>-167.5</v>
      </c>
      <c r="P26" s="153">
        <v>0</v>
      </c>
      <c r="Q26" s="32">
        <f t="shared" si="3"/>
        <v>137575801.19079986</v>
      </c>
      <c r="R26" s="54">
        <v>37.1</v>
      </c>
      <c r="S26" s="55">
        <f t="shared" si="4"/>
        <v>191162</v>
      </c>
      <c r="T26" s="12">
        <f>INDEX(CSSB!$I$24:$I$173,MATCH(B26,CSSB!$B$24:$B$173,0),1)</f>
        <v>5005000</v>
      </c>
      <c r="U26" s="32">
        <f>INDEX(CSSB!$J$24:$J$173,MATCH(B26,CSSB!$B$24:$B$173,0),1)</f>
        <v>12097110.199999999</v>
      </c>
      <c r="V26" s="36">
        <f t="shared" si="5"/>
        <v>998045148.02789962</v>
      </c>
      <c r="W26" s="208"/>
      <c r="X26" s="208"/>
    </row>
    <row r="27" spans="1:24" s="13" customFormat="1" x14ac:dyDescent="0.4">
      <c r="A27" s="14" t="s">
        <v>33</v>
      </c>
      <c r="B27" s="15">
        <v>919</v>
      </c>
      <c r="C27" s="35" t="s">
        <v>38</v>
      </c>
      <c r="D27" s="99">
        <v>3911.992625283428</v>
      </c>
      <c r="E27" s="93">
        <v>5089.406160457409</v>
      </c>
      <c r="F27" s="98">
        <v>100048.5</v>
      </c>
      <c r="G27" s="98">
        <v>66015</v>
      </c>
      <c r="H27" s="93">
        <f>INDEX('Schools block'!M:M,MATCH($B27,'Schools block'!$B:$B,0))</f>
        <v>11126415.765280176</v>
      </c>
      <c r="I27" s="93">
        <f>INDEX('Schools block'!N:N,MATCH($B27,'Schools block'!$B:$B,0))</f>
        <v>6537819.6329399999</v>
      </c>
      <c r="J27" s="173">
        <f t="shared" si="2"/>
        <v>745030377.25148499</v>
      </c>
      <c r="K27" s="31">
        <v>99106727.200609028</v>
      </c>
      <c r="L27" s="43">
        <v>4210.1044686222058</v>
      </c>
      <c r="M27" s="47">
        <v>2329.5</v>
      </c>
      <c r="N27" s="12">
        <v>6000</v>
      </c>
      <c r="O27" s="46">
        <v>143</v>
      </c>
      <c r="P27" s="153">
        <v>1341843.58</v>
      </c>
      <c r="Q27" s="32">
        <f t="shared" si="3"/>
        <v>111114009.14026445</v>
      </c>
      <c r="R27" s="54">
        <v>34.15</v>
      </c>
      <c r="S27" s="55">
        <f t="shared" si="4"/>
        <v>166063.5</v>
      </c>
      <c r="T27" s="12">
        <f>INDEX(CSSB!$I$24:$I$173,MATCH(B27,CSSB!$B$24:$B$173,0),1)</f>
        <v>0</v>
      </c>
      <c r="U27" s="32">
        <f>INDEX(CSSB!$J$24:$J$173,MATCH(B27,CSSB!$B$24:$B$173,0),1)</f>
        <v>5671068.5249999994</v>
      </c>
      <c r="V27" s="36">
        <f t="shared" si="5"/>
        <v>861815454.91674948</v>
      </c>
      <c r="W27" s="208"/>
      <c r="X27" s="208"/>
    </row>
    <row r="28" spans="1:24" s="13" customFormat="1" x14ac:dyDescent="0.4">
      <c r="A28" s="14" t="s">
        <v>33</v>
      </c>
      <c r="B28" s="15">
        <v>821</v>
      </c>
      <c r="C28" s="35" t="s">
        <v>39</v>
      </c>
      <c r="D28" s="99">
        <v>4215.0888528064961</v>
      </c>
      <c r="E28" s="93">
        <v>5493.3811916523891</v>
      </c>
      <c r="F28" s="98">
        <v>22747</v>
      </c>
      <c r="G28" s="98">
        <v>13620</v>
      </c>
      <c r="H28" s="93">
        <f>INDEX('Schools block'!M:M,MATCH($B28,'Schools block'!$B:$B,0))</f>
        <v>2975222.930313203</v>
      </c>
      <c r="I28" s="93">
        <f>INDEX('Schools block'!N:N,MATCH($B28,'Schools block'!$B:$B,0))</f>
        <v>1810721.8052400001</v>
      </c>
      <c r="J28" s="173">
        <f t="shared" si="2"/>
        <v>175486422.70064813</v>
      </c>
      <c r="K28" s="31">
        <v>26937600.605054583</v>
      </c>
      <c r="L28" s="43">
        <v>4094.281045884884</v>
      </c>
      <c r="M28" s="47">
        <v>506</v>
      </c>
      <c r="N28" s="12">
        <v>6000</v>
      </c>
      <c r="O28" s="46">
        <v>-133</v>
      </c>
      <c r="P28" s="153">
        <v>55823.71</v>
      </c>
      <c r="Q28" s="32">
        <f t="shared" si="3"/>
        <v>28267130.524272334</v>
      </c>
      <c r="R28" s="54">
        <v>34.46</v>
      </c>
      <c r="S28" s="55">
        <f t="shared" si="4"/>
        <v>36367</v>
      </c>
      <c r="T28" s="12">
        <f>INDEX(CSSB!$I$24:$I$173,MATCH(B28,CSSB!$B$24:$B$173,0),1)</f>
        <v>196467</v>
      </c>
      <c r="U28" s="32">
        <f>INDEX(CSSB!$J$24:$J$173,MATCH(B28,CSSB!$B$24:$B$173,0),1)</f>
        <v>1449673.82</v>
      </c>
      <c r="V28" s="36">
        <f t="shared" si="5"/>
        <v>205203227.04492047</v>
      </c>
      <c r="W28" s="208"/>
      <c r="X28" s="208"/>
    </row>
    <row r="29" spans="1:24" s="13" customFormat="1" x14ac:dyDescent="0.4">
      <c r="A29" s="14" t="s">
        <v>33</v>
      </c>
      <c r="B29" s="15">
        <v>926</v>
      </c>
      <c r="C29" s="35" t="s">
        <v>40</v>
      </c>
      <c r="D29" s="99">
        <v>4126.917262245277</v>
      </c>
      <c r="E29" s="93">
        <v>5063.7573257997683</v>
      </c>
      <c r="F29" s="98">
        <v>64303.5</v>
      </c>
      <c r="G29" s="98">
        <v>40126</v>
      </c>
      <c r="H29" s="93">
        <f>INDEX('Schools block'!M:M,MATCH($B29,'Schools block'!$B:$B,0))</f>
        <v>6461678.4202434523</v>
      </c>
      <c r="I29" s="93">
        <f>INDEX('Schools block'!N:N,MATCH($B29,'Schools block'!$B:$B,0))</f>
        <v>2597688.8398700003</v>
      </c>
      <c r="J29" s="173">
        <f t="shared" si="2"/>
        <v>477622917.88794404</v>
      </c>
      <c r="K29" s="31">
        <v>72378108.683520094</v>
      </c>
      <c r="L29" s="43">
        <v>4000</v>
      </c>
      <c r="M29" s="47">
        <v>1749.5</v>
      </c>
      <c r="N29" s="12">
        <v>6000</v>
      </c>
      <c r="O29" s="46">
        <v>-42.5</v>
      </c>
      <c r="P29" s="153">
        <v>0</v>
      </c>
      <c r="Q29" s="32">
        <f t="shared" si="3"/>
        <v>79121108.683520094</v>
      </c>
      <c r="R29" s="54">
        <v>29.66</v>
      </c>
      <c r="S29" s="55">
        <f t="shared" si="4"/>
        <v>104429.5</v>
      </c>
      <c r="T29" s="12">
        <f>INDEX(CSSB!$I$24:$I$173,MATCH(B29,CSSB!$B$24:$B$173,0),1)</f>
        <v>240000</v>
      </c>
      <c r="U29" s="32">
        <f>INDEX(CSSB!$J$24:$J$173,MATCH(B29,CSSB!$B$24:$B$173,0),1)</f>
        <v>3337378.97</v>
      </c>
      <c r="V29" s="36">
        <f t="shared" si="5"/>
        <v>560081405.54146409</v>
      </c>
      <c r="W29" s="208"/>
      <c r="X29" s="208"/>
    </row>
    <row r="30" spans="1:24" s="13" customFormat="1" x14ac:dyDescent="0.4">
      <c r="A30" s="14" t="s">
        <v>33</v>
      </c>
      <c r="B30" s="15">
        <v>874</v>
      </c>
      <c r="C30" s="35" t="s">
        <v>41</v>
      </c>
      <c r="D30" s="99">
        <v>4050.2851165038692</v>
      </c>
      <c r="E30" s="93">
        <v>5358.4364763502426</v>
      </c>
      <c r="F30" s="98">
        <v>21287.5</v>
      </c>
      <c r="G30" s="98">
        <v>12267</v>
      </c>
      <c r="H30" s="93">
        <f>INDEX('Schools block'!M:M,MATCH($B30,'Schools block'!$B:$B,0))</f>
        <v>3543950.0057958364</v>
      </c>
      <c r="I30" s="93">
        <f>INDEX('Schools block'!N:N,MATCH($B30,'Schools block'!$B:$B,0))</f>
        <v>2617832.97168</v>
      </c>
      <c r="J30" s="173">
        <f t="shared" si="2"/>
        <v>158114167.65044037</v>
      </c>
      <c r="K30" s="31">
        <v>25767986.894964453</v>
      </c>
      <c r="L30" s="43">
        <v>4077.2091827888294</v>
      </c>
      <c r="M30" s="47">
        <v>606</v>
      </c>
      <c r="N30" s="12">
        <v>6000</v>
      </c>
      <c r="O30" s="46">
        <v>63</v>
      </c>
      <c r="P30" s="153">
        <v>251490</v>
      </c>
      <c r="Q30" s="32">
        <f t="shared" si="3"/>
        <v>28868265.659734484</v>
      </c>
      <c r="R30" s="54">
        <v>33.950000000000003</v>
      </c>
      <c r="S30" s="55">
        <f t="shared" si="4"/>
        <v>33554.5</v>
      </c>
      <c r="T30" s="12">
        <f>INDEX(CSSB!$I$24:$I$173,MATCH(B30,CSSB!$B$24:$B$173,0),1)</f>
        <v>321493.76000000001</v>
      </c>
      <c r="U30" s="32">
        <f>INDEX(CSSB!$J$24:$J$173,MATCH(B30,CSSB!$B$24:$B$173,0),1)</f>
        <v>1460669.0350000001</v>
      </c>
      <c r="V30" s="36">
        <f t="shared" si="5"/>
        <v>188443102.34517485</v>
      </c>
      <c r="W30" s="208"/>
      <c r="X30" s="208"/>
    </row>
    <row r="31" spans="1:24" s="13" customFormat="1" x14ac:dyDescent="0.4">
      <c r="A31" s="14" t="s">
        <v>33</v>
      </c>
      <c r="B31" s="15">
        <v>882</v>
      </c>
      <c r="C31" s="35" t="s">
        <v>42</v>
      </c>
      <c r="D31" s="99">
        <v>3958.2312809053537</v>
      </c>
      <c r="E31" s="93">
        <v>5254.467083808122</v>
      </c>
      <c r="F31" s="98">
        <v>15044</v>
      </c>
      <c r="G31" s="98">
        <v>10654.5</v>
      </c>
      <c r="H31" s="93">
        <f>INDEX('Schools block'!M:M,MATCH($B31,'Schools block'!$B:$B,0))</f>
        <v>1207625.9642</v>
      </c>
      <c r="I31" s="93">
        <f>INDEX('Schools block'!N:N,MATCH($B31,'Schools block'!$B:$B,0))</f>
        <v>1190000</v>
      </c>
      <c r="J31" s="173">
        <f t="shared" si="2"/>
        <v>117928976.89857379</v>
      </c>
      <c r="K31" s="31">
        <v>16189304.020841524</v>
      </c>
      <c r="L31" s="43">
        <v>4021.2951812572869</v>
      </c>
      <c r="M31" s="47">
        <v>566</v>
      </c>
      <c r="N31" s="12">
        <v>6000</v>
      </c>
      <c r="O31" s="46">
        <v>64</v>
      </c>
      <c r="P31" s="153">
        <v>32320</v>
      </c>
      <c r="Q31" s="32">
        <f t="shared" si="3"/>
        <v>18881677.093433149</v>
      </c>
      <c r="R31" s="54">
        <v>32.450000000000003</v>
      </c>
      <c r="S31" s="55">
        <f t="shared" si="4"/>
        <v>25698.5</v>
      </c>
      <c r="T31" s="12">
        <f>INDEX(CSSB!$I$24:$I$173,MATCH(B31,CSSB!$B$24:$B$173,0),1)</f>
        <v>904888</v>
      </c>
      <c r="U31" s="32">
        <f>INDEX(CSSB!$J$24:$J$173,MATCH(B31,CSSB!$B$24:$B$173,0),1)</f>
        <v>1738804.3250000002</v>
      </c>
      <c r="V31" s="36">
        <f t="shared" si="5"/>
        <v>138549458.31700695</v>
      </c>
      <c r="W31" s="208"/>
      <c r="X31" s="208"/>
    </row>
    <row r="32" spans="1:24" s="13" customFormat="1" x14ac:dyDescent="0.4">
      <c r="A32" s="14" t="s">
        <v>33</v>
      </c>
      <c r="B32" s="15">
        <v>935</v>
      </c>
      <c r="C32" s="35" t="s">
        <v>43</v>
      </c>
      <c r="D32" s="99">
        <v>3909.6001362692664</v>
      </c>
      <c r="E32" s="93">
        <v>5014.6237864022587</v>
      </c>
      <c r="F32" s="98">
        <v>55865</v>
      </c>
      <c r="G32" s="98">
        <v>36156</v>
      </c>
      <c r="H32" s="93">
        <f>INDEX('Schools block'!M:M,MATCH($B32,'Schools block'!$B:$B,0))</f>
        <v>5471795.1700000037</v>
      </c>
      <c r="I32" s="93">
        <f>INDEX('Schools block'!N:N,MATCH($B32,'Schools block'!$B:$B,0))</f>
        <v>2485055.6233100002</v>
      </c>
      <c r="J32" s="173">
        <f t="shared" si="2"/>
        <v>407675400.02715266</v>
      </c>
      <c r="K32" s="31">
        <v>56698211.625627473</v>
      </c>
      <c r="L32" s="43">
        <v>4000.1437308701757</v>
      </c>
      <c r="M32" s="47">
        <v>1208</v>
      </c>
      <c r="N32" s="12">
        <v>6000</v>
      </c>
      <c r="O32" s="46">
        <v>14.5</v>
      </c>
      <c r="P32" s="153">
        <v>121200</v>
      </c>
      <c r="Q32" s="32">
        <f t="shared" si="3"/>
        <v>61738585.252518646</v>
      </c>
      <c r="R32" s="54">
        <v>23.9</v>
      </c>
      <c r="S32" s="55">
        <f t="shared" si="4"/>
        <v>92021</v>
      </c>
      <c r="T32" s="12">
        <f>INDEX(CSSB!$I$24:$I$173,MATCH(B32,CSSB!$B$24:$B$173,0),1)</f>
        <v>6620387</v>
      </c>
      <c r="U32" s="32">
        <f>INDEX(CSSB!$J$24:$J$173,MATCH(B32,CSSB!$B$24:$B$173,0),1)</f>
        <v>8819688.9000000004</v>
      </c>
      <c r="V32" s="36">
        <f t="shared" si="5"/>
        <v>478233674.17967129</v>
      </c>
      <c r="W32" s="208"/>
      <c r="X32" s="208"/>
    </row>
    <row r="33" spans="1:24" s="13" customFormat="1" x14ac:dyDescent="0.4">
      <c r="A33" s="14" t="s">
        <v>33</v>
      </c>
      <c r="B33" s="15">
        <v>883</v>
      </c>
      <c r="C33" s="35" t="s">
        <v>44</v>
      </c>
      <c r="D33" s="99">
        <v>3868.8953359849997</v>
      </c>
      <c r="E33" s="93">
        <v>5225.690345388115</v>
      </c>
      <c r="F33" s="98">
        <v>16962</v>
      </c>
      <c r="G33" s="98">
        <v>9200</v>
      </c>
      <c r="H33" s="93">
        <f>INDEX('Schools block'!M:M,MATCH($B33,'Schools block'!$B:$B,0))</f>
        <v>841956.5700000003</v>
      </c>
      <c r="I33" s="93">
        <f>INDEX('Schools block'!N:N,MATCH($B33,'Schools block'!$B:$B,0))</f>
        <v>2327407.2230599998</v>
      </c>
      <c r="J33" s="173">
        <f t="shared" si="2"/>
        <v>116869917.65960823</v>
      </c>
      <c r="K33" s="31">
        <v>21555686.099935841</v>
      </c>
      <c r="L33" s="43">
        <v>4181.0081434048579</v>
      </c>
      <c r="M33" s="47">
        <v>379</v>
      </c>
      <c r="N33" s="12">
        <v>6000</v>
      </c>
      <c r="O33" s="46">
        <v>-62.5</v>
      </c>
      <c r="P33" s="153">
        <v>0</v>
      </c>
      <c r="Q33" s="32">
        <f t="shared" si="3"/>
        <v>22765288.186286282</v>
      </c>
      <c r="R33" s="54">
        <v>29.68</v>
      </c>
      <c r="S33" s="55">
        <f t="shared" si="4"/>
        <v>26162</v>
      </c>
      <c r="T33" s="12">
        <f>INDEX(CSSB!$I$24:$I$173,MATCH(B33,CSSB!$B$24:$B$173,0),1)</f>
        <v>1278000</v>
      </c>
      <c r="U33" s="32">
        <f>INDEX(CSSB!$J$24:$J$173,MATCH(B33,CSSB!$B$24:$B$173,0),1)</f>
        <v>2054488.1600000001</v>
      </c>
      <c r="V33" s="36">
        <f t="shared" si="5"/>
        <v>141689694.00589451</v>
      </c>
      <c r="W33" s="208"/>
      <c r="X33" s="208"/>
    </row>
    <row r="34" spans="1:24" s="13" customFormat="1" x14ac:dyDescent="0.4">
      <c r="A34" s="14" t="s">
        <v>45</v>
      </c>
      <c r="B34" s="15">
        <v>202</v>
      </c>
      <c r="C34" s="35" t="s">
        <v>46</v>
      </c>
      <c r="D34" s="99">
        <v>5389.2489245002853</v>
      </c>
      <c r="E34" s="93">
        <v>6928.2016406131897</v>
      </c>
      <c r="F34" s="98">
        <v>10960</v>
      </c>
      <c r="G34" s="98">
        <v>7938.5</v>
      </c>
      <c r="H34" s="93">
        <f>INDEX('Schools block'!M:M,MATCH($B34,'Schools block'!$B:$B,0))</f>
        <v>3410075.0377056431</v>
      </c>
      <c r="I34" s="93">
        <f>INDEX('Schools block'!N:N,MATCH($B34,'Schools block'!$B:$B,0))</f>
        <v>914324.47518000007</v>
      </c>
      <c r="J34" s="173">
        <f t="shared" si="2"/>
        <v>118390096.44941658</v>
      </c>
      <c r="K34" s="31">
        <v>30181878.542174894</v>
      </c>
      <c r="L34" s="43">
        <v>4822.5315121095118</v>
      </c>
      <c r="M34" s="47">
        <v>353</v>
      </c>
      <c r="N34" s="12">
        <v>6000</v>
      </c>
      <c r="O34" s="46">
        <v>236.5</v>
      </c>
      <c r="P34" s="153">
        <v>2509673.2499999995</v>
      </c>
      <c r="Q34" s="32">
        <f t="shared" si="3"/>
        <v>35812905.415949553</v>
      </c>
      <c r="R34" s="54">
        <v>38.57</v>
      </c>
      <c r="S34" s="55">
        <f t="shared" si="4"/>
        <v>18898.5</v>
      </c>
      <c r="T34" s="12">
        <f>INDEX(CSSB!$I$24:$I$173,MATCH(B34,CSSB!$B$24:$B$173,0),1)</f>
        <v>708000</v>
      </c>
      <c r="U34" s="32">
        <f>INDEX(CSSB!$J$24:$J$173,MATCH(B34,CSSB!$B$24:$B$173,0),1)</f>
        <v>1436915.145</v>
      </c>
      <c r="V34" s="36">
        <f t="shared" si="5"/>
        <v>155639917.01036614</v>
      </c>
      <c r="W34" s="208"/>
      <c r="X34" s="208"/>
    </row>
    <row r="35" spans="1:24" s="13" customFormat="1" x14ac:dyDescent="0.4">
      <c r="A35" s="14" t="s">
        <v>45</v>
      </c>
      <c r="B35" s="15">
        <v>204</v>
      </c>
      <c r="C35" s="35" t="s">
        <v>47</v>
      </c>
      <c r="D35" s="99">
        <v>5908.7852114541975</v>
      </c>
      <c r="E35" s="93">
        <v>7872.9739238420862</v>
      </c>
      <c r="F35" s="98">
        <v>18624</v>
      </c>
      <c r="G35" s="98">
        <v>11561</v>
      </c>
      <c r="H35" s="93">
        <f>INDEX('Schools block'!M:M,MATCH($B35,'Schools block'!$B:$B,0))</f>
        <v>2122757.2647826085</v>
      </c>
      <c r="I35" s="93">
        <f>INDEX('Schools block'!N:N,MATCH($B35,'Schools block'!$B:$B,0))</f>
        <v>3716612.81953</v>
      </c>
      <c r="J35" s="173">
        <f t="shared" si="2"/>
        <v>206904037.39597395</v>
      </c>
      <c r="K35" s="31">
        <v>40549447.554048508</v>
      </c>
      <c r="L35" s="43">
        <v>4822.5315121095118</v>
      </c>
      <c r="M35" s="47">
        <v>620</v>
      </c>
      <c r="N35" s="12">
        <v>6000</v>
      </c>
      <c r="O35" s="46">
        <v>-113</v>
      </c>
      <c r="P35" s="153">
        <v>0</v>
      </c>
      <c r="Q35" s="32">
        <f t="shared" si="3"/>
        <v>42861417.091556408</v>
      </c>
      <c r="R35" s="54">
        <v>36.26</v>
      </c>
      <c r="S35" s="55">
        <f t="shared" si="4"/>
        <v>30185</v>
      </c>
      <c r="T35" s="12">
        <f>INDEX(CSSB!$I$24:$I$173,MATCH(B35,CSSB!$B$24:$B$173,0),1)</f>
        <v>961000</v>
      </c>
      <c r="U35" s="32">
        <f>INDEX(CSSB!$J$24:$J$173,MATCH(B35,CSSB!$B$24:$B$173,0),1)</f>
        <v>2055508.0999999999</v>
      </c>
      <c r="V35" s="36">
        <f t="shared" si="5"/>
        <v>251820962.58753037</v>
      </c>
      <c r="W35" s="208"/>
      <c r="X35" s="208"/>
    </row>
    <row r="36" spans="1:24" s="13" customFormat="1" x14ac:dyDescent="0.4">
      <c r="A36" s="14" t="s">
        <v>45</v>
      </c>
      <c r="B36" s="15">
        <v>205</v>
      </c>
      <c r="C36" s="35" t="s">
        <v>48</v>
      </c>
      <c r="D36" s="99">
        <v>5208.91589330444</v>
      </c>
      <c r="E36" s="93">
        <v>7011.6346840758979</v>
      </c>
      <c r="F36" s="98">
        <v>9832.5</v>
      </c>
      <c r="G36" s="98">
        <v>6830</v>
      </c>
      <c r="H36" s="93">
        <f>INDEX('Schools block'!M:M,MATCH($B36,'Schools block'!$B:$B,0))</f>
        <v>1338370.8343434767</v>
      </c>
      <c r="I36" s="93">
        <f>INDEX('Schools block'!N:N,MATCH($B36,'Schools block'!$B:$B,0))</f>
        <v>1251953.0452700001</v>
      </c>
      <c r="J36" s="173">
        <f t="shared" si="2"/>
        <v>101696454.29276776</v>
      </c>
      <c r="K36" s="31">
        <v>17072731.417409066</v>
      </c>
      <c r="L36" s="43">
        <v>4822.5315121095118</v>
      </c>
      <c r="M36" s="47">
        <v>481</v>
      </c>
      <c r="N36" s="12">
        <v>6000</v>
      </c>
      <c r="O36" s="46">
        <v>343</v>
      </c>
      <c r="P36" s="153">
        <v>303000</v>
      </c>
      <c r="Q36" s="32">
        <f t="shared" si="3"/>
        <v>21753369.074733742</v>
      </c>
      <c r="R36" s="54">
        <v>63.27</v>
      </c>
      <c r="S36" s="55">
        <f t="shared" si="4"/>
        <v>16662.5</v>
      </c>
      <c r="T36" s="12">
        <f>INDEX(CSSB!$I$24:$I$173,MATCH(B36,CSSB!$B$24:$B$173,0),1)</f>
        <v>3348101</v>
      </c>
      <c r="U36" s="32">
        <f>INDEX(CSSB!$J$24:$J$173,MATCH(B36,CSSB!$B$24:$B$173,0),1)</f>
        <v>4402337.375</v>
      </c>
      <c r="V36" s="36">
        <f t="shared" si="5"/>
        <v>127852160.7425015</v>
      </c>
      <c r="W36" s="208"/>
      <c r="X36" s="208"/>
    </row>
    <row r="37" spans="1:24" s="13" customFormat="1" x14ac:dyDescent="0.4">
      <c r="A37" s="14" t="s">
        <v>45</v>
      </c>
      <c r="B37" s="15">
        <v>309</v>
      </c>
      <c r="C37" s="35" t="s">
        <v>49</v>
      </c>
      <c r="D37" s="99">
        <v>5000.5351878996707</v>
      </c>
      <c r="E37" s="93">
        <v>6858.8346754932618</v>
      </c>
      <c r="F37" s="98">
        <v>21662.5</v>
      </c>
      <c r="G37" s="98">
        <v>12031.5</v>
      </c>
      <c r="H37" s="93">
        <f>INDEX('Schools block'!M:M,MATCH($B37,'Schools block'!$B:$B,0))</f>
        <v>3059861.7661937997</v>
      </c>
      <c r="I37" s="93">
        <f>INDEX('Schools block'!N:N,MATCH($B37,'Schools block'!$B:$B,0))</f>
        <v>2131081.8571199998</v>
      </c>
      <c r="J37" s="173">
        <f t="shared" si="2"/>
        <v>196037106.52938762</v>
      </c>
      <c r="K37" s="31">
        <v>33629054.884460375</v>
      </c>
      <c r="L37" s="43">
        <v>4497.4310399362021</v>
      </c>
      <c r="M37" s="47">
        <v>393</v>
      </c>
      <c r="N37" s="12">
        <v>6000</v>
      </c>
      <c r="O37" s="46">
        <v>-86.5</v>
      </c>
      <c r="P37" s="153">
        <v>323200</v>
      </c>
      <c r="Q37" s="32">
        <f t="shared" si="3"/>
        <v>35200745.2831553</v>
      </c>
      <c r="R37" s="54">
        <v>89.34</v>
      </c>
      <c r="S37" s="55">
        <f t="shared" si="4"/>
        <v>33694</v>
      </c>
      <c r="T37" s="12">
        <f>INDEX(CSSB!$I$24:$I$173,MATCH(B37,CSSB!$B$24:$B$173,0),1)</f>
        <v>0</v>
      </c>
      <c r="U37" s="32">
        <f>INDEX(CSSB!$J$24:$J$173,MATCH(B37,CSSB!$B$24:$B$173,0),1)</f>
        <v>3010221.96</v>
      </c>
      <c r="V37" s="36">
        <f t="shared" si="5"/>
        <v>234248073.77254292</v>
      </c>
      <c r="W37" s="208"/>
      <c r="X37" s="208"/>
    </row>
    <row r="38" spans="1:24" s="13" customFormat="1" x14ac:dyDescent="0.4">
      <c r="A38" s="14" t="s">
        <v>45</v>
      </c>
      <c r="B38" s="15">
        <v>206</v>
      </c>
      <c r="C38" s="35" t="s">
        <v>50</v>
      </c>
      <c r="D38" s="99">
        <v>5250.4790255304197</v>
      </c>
      <c r="E38" s="93">
        <v>6962.2858936408029</v>
      </c>
      <c r="F38" s="98">
        <v>13784</v>
      </c>
      <c r="G38" s="98">
        <v>7407</v>
      </c>
      <c r="H38" s="93">
        <f>INDEX('Schools block'!M:M,MATCH($B38,'Schools block'!$B:$B,0))</f>
        <v>4650635.635276977</v>
      </c>
      <c r="I38" s="93">
        <f>INDEX('Schools block'!N:N,MATCH($B38,'Schools block'!$B:$B,0))</f>
        <v>1170902.86482</v>
      </c>
      <c r="J38" s="173">
        <f t="shared" si="2"/>
        <v>129763793.0022057</v>
      </c>
      <c r="K38" s="31">
        <v>26716757.062753163</v>
      </c>
      <c r="L38" s="43">
        <v>4822.5315121095118</v>
      </c>
      <c r="M38" s="47">
        <v>382.5</v>
      </c>
      <c r="N38" s="12">
        <v>6000</v>
      </c>
      <c r="O38" s="46">
        <v>-40</v>
      </c>
      <c r="P38" s="153">
        <v>0</v>
      </c>
      <c r="Q38" s="32">
        <f t="shared" si="3"/>
        <v>28321375.366135053</v>
      </c>
      <c r="R38" s="54">
        <v>46.63</v>
      </c>
      <c r="S38" s="55">
        <f t="shared" si="4"/>
        <v>21191</v>
      </c>
      <c r="T38" s="12">
        <f>INDEX(CSSB!$I$24:$I$173,MATCH(B38,CSSB!$B$24:$B$173,0),1)</f>
        <v>824000</v>
      </c>
      <c r="U38" s="32">
        <f>INDEX(CSSB!$J$24:$J$173,MATCH(B38,CSSB!$B$24:$B$173,0),1)</f>
        <v>1812136.33</v>
      </c>
      <c r="V38" s="36">
        <f t="shared" si="5"/>
        <v>159897304.69834074</v>
      </c>
      <c r="W38" s="208"/>
      <c r="X38" s="208"/>
    </row>
    <row r="39" spans="1:24" s="13" customFormat="1" x14ac:dyDescent="0.4">
      <c r="A39" s="14" t="s">
        <v>45</v>
      </c>
      <c r="B39" s="15">
        <v>207</v>
      </c>
      <c r="C39" s="35" t="s">
        <v>51</v>
      </c>
      <c r="D39" s="99">
        <v>5324.5816944886274</v>
      </c>
      <c r="E39" s="93">
        <v>6749.3534431481903</v>
      </c>
      <c r="F39" s="98">
        <v>6813</v>
      </c>
      <c r="G39" s="98">
        <v>4407.8333330000005</v>
      </c>
      <c r="H39" s="93">
        <f>INDEX('Schools block'!M:M,MATCH($B39,'Schools block'!$B:$B,0))</f>
        <v>769253.02</v>
      </c>
      <c r="I39" s="93">
        <f>INDEX('Schools block'!N:N,MATCH($B39,'Schools block'!$B:$B,0))</f>
        <v>1145081.1828100001</v>
      </c>
      <c r="J39" s="173">
        <f t="shared" si="2"/>
        <v>67940734.370267943</v>
      </c>
      <c r="K39" s="31">
        <v>13739371.04725684</v>
      </c>
      <c r="L39" s="43">
        <v>4822.5315121095118</v>
      </c>
      <c r="M39" s="47">
        <v>151</v>
      </c>
      <c r="N39" s="12">
        <v>6000</v>
      </c>
      <c r="O39" s="46">
        <v>67.5</v>
      </c>
      <c r="P39" s="153">
        <v>1479650</v>
      </c>
      <c r="Q39" s="32">
        <f t="shared" si="3"/>
        <v>16352223.305585377</v>
      </c>
      <c r="R39" s="54">
        <v>46.43</v>
      </c>
      <c r="S39" s="55">
        <f t="shared" si="4"/>
        <v>11220.833333</v>
      </c>
      <c r="T39" s="12">
        <f>INDEX(CSSB!$I$24:$I$173,MATCH(B39,CSSB!$B$24:$B$173,0),1)</f>
        <v>442000</v>
      </c>
      <c r="U39" s="32">
        <f>INDEX(CSSB!$J$24:$J$173,MATCH(B39,CSSB!$B$24:$B$173,0),1)</f>
        <v>962983.29165119003</v>
      </c>
      <c r="V39" s="36">
        <f t="shared" si="5"/>
        <v>85255940.967504501</v>
      </c>
      <c r="W39" s="208"/>
      <c r="X39" s="208"/>
    </row>
    <row r="40" spans="1:24" s="13" customFormat="1" x14ac:dyDescent="0.4">
      <c r="A40" s="14" t="s">
        <v>45</v>
      </c>
      <c r="B40" s="15">
        <v>208</v>
      </c>
      <c r="C40" s="35" t="s">
        <v>52</v>
      </c>
      <c r="D40" s="99">
        <v>5471.4542022918667</v>
      </c>
      <c r="E40" s="93">
        <v>7394.56657109345</v>
      </c>
      <c r="F40" s="98">
        <v>21914.5</v>
      </c>
      <c r="G40" s="98">
        <v>11271.5</v>
      </c>
      <c r="H40" s="93">
        <f>INDEX('Schools block'!M:M,MATCH($B40,'Schools block'!$B:$B,0))</f>
        <v>4469861.8914852273</v>
      </c>
      <c r="I40" s="93">
        <f>INDEX('Schools block'!N:N,MATCH($B40,'Schools block'!$B:$B,0))</f>
        <v>5183039.3108900003</v>
      </c>
      <c r="J40" s="173">
        <f t="shared" si="2"/>
        <v>212904941.42458013</v>
      </c>
      <c r="K40" s="31">
        <v>39662434.520527765</v>
      </c>
      <c r="L40" s="43">
        <v>4822.5315121095118</v>
      </c>
      <c r="M40" s="47">
        <v>494</v>
      </c>
      <c r="N40" s="12">
        <v>6000</v>
      </c>
      <c r="O40" s="46">
        <v>-34</v>
      </c>
      <c r="P40" s="153">
        <v>0</v>
      </c>
      <c r="Q40" s="32">
        <f t="shared" si="3"/>
        <v>41840765.087509863</v>
      </c>
      <c r="R40" s="54">
        <v>31.51</v>
      </c>
      <c r="S40" s="55">
        <f t="shared" si="4"/>
        <v>33186</v>
      </c>
      <c r="T40" s="12">
        <f>INDEX(CSSB!$I$24:$I$173,MATCH(B40,CSSB!$B$24:$B$173,0),1)</f>
        <v>0</v>
      </c>
      <c r="U40" s="32">
        <f>INDEX(CSSB!$J$24:$J$173,MATCH(B40,CSSB!$B$24:$B$173,0),1)</f>
        <v>1045690.8600000001</v>
      </c>
      <c r="V40" s="36">
        <f t="shared" si="5"/>
        <v>255791397.37208998</v>
      </c>
      <c r="W40" s="208"/>
      <c r="X40" s="208"/>
    </row>
    <row r="41" spans="1:24" s="13" customFormat="1" x14ac:dyDescent="0.4">
      <c r="A41" s="14" t="s">
        <v>45</v>
      </c>
      <c r="B41" s="15">
        <v>209</v>
      </c>
      <c r="C41" s="35" t="s">
        <v>53</v>
      </c>
      <c r="D41" s="99">
        <v>5041.6502751079133</v>
      </c>
      <c r="E41" s="93">
        <v>6722.6460976450517</v>
      </c>
      <c r="F41" s="98">
        <v>25351</v>
      </c>
      <c r="G41" s="98">
        <v>11317</v>
      </c>
      <c r="H41" s="93">
        <f>INDEX('Schools block'!M:M,MATCH($B41,'Schools block'!$B:$B,0))</f>
        <v>7019535.2852582764</v>
      </c>
      <c r="I41" s="93">
        <f>INDEX('Schools block'!N:N,MATCH($B41,'Schools block'!$B:$B,0))</f>
        <v>1607395.39647</v>
      </c>
      <c r="J41" s="173">
        <f t="shared" si="2"/>
        <v>212517992.69303802</v>
      </c>
      <c r="K41" s="31">
        <v>49084477.180619873</v>
      </c>
      <c r="L41" s="43">
        <v>4822.5315121095118</v>
      </c>
      <c r="M41" s="47">
        <v>669</v>
      </c>
      <c r="N41" s="12">
        <v>6000</v>
      </c>
      <c r="O41" s="46">
        <v>-328</v>
      </c>
      <c r="P41" s="153">
        <v>176105.4496209588</v>
      </c>
      <c r="Q41" s="32">
        <f t="shared" si="3"/>
        <v>50518856.211842097</v>
      </c>
      <c r="R41" s="54">
        <v>40.369999999999997</v>
      </c>
      <c r="S41" s="55">
        <f t="shared" si="4"/>
        <v>36668</v>
      </c>
      <c r="T41" s="12">
        <f>INDEX(CSSB!$I$24:$I$173,MATCH(B41,CSSB!$B$24:$B$173,0),1)</f>
        <v>3955886.6321206698</v>
      </c>
      <c r="U41" s="32">
        <f>INDEX(CSSB!$J$24:$J$173,MATCH(B41,CSSB!$B$24:$B$173,0),1)</f>
        <v>5436173.79212067</v>
      </c>
      <c r="V41" s="36">
        <f t="shared" si="5"/>
        <v>268473022.6970008</v>
      </c>
      <c r="W41" s="208"/>
      <c r="X41" s="208"/>
    </row>
    <row r="42" spans="1:24" s="13" customFormat="1" x14ac:dyDescent="0.4">
      <c r="A42" s="14" t="s">
        <v>45</v>
      </c>
      <c r="B42" s="15">
        <v>316</v>
      </c>
      <c r="C42" s="35" t="s">
        <v>54</v>
      </c>
      <c r="D42" s="99">
        <v>5363.4292633892837</v>
      </c>
      <c r="E42" s="93">
        <v>6711.3385039212671</v>
      </c>
      <c r="F42" s="98">
        <v>34167</v>
      </c>
      <c r="G42" s="98">
        <v>20575.5</v>
      </c>
      <c r="H42" s="93">
        <f>INDEX('Schools block'!M:M,MATCH($B42,'Schools block'!$B:$B,0))</f>
        <v>10855805.492149077</v>
      </c>
      <c r="I42" s="93">
        <f>INDEX('Schools block'!N:N,MATCH($B42,'Schools block'!$B:$B,0))</f>
        <v>4572399.5288399998</v>
      </c>
      <c r="J42" s="173">
        <f t="shared" si="2"/>
        <v>336769638.05064273</v>
      </c>
      <c r="K42" s="31">
        <v>47075848.110632315</v>
      </c>
      <c r="L42" s="43">
        <v>4497.4310399362021</v>
      </c>
      <c r="M42" s="47">
        <v>146.5</v>
      </c>
      <c r="N42" s="12">
        <v>6000</v>
      </c>
      <c r="O42" s="46">
        <v>-61</v>
      </c>
      <c r="P42" s="153">
        <v>0</v>
      </c>
      <c r="Q42" s="32">
        <f t="shared" si="3"/>
        <v>47368721.757982969</v>
      </c>
      <c r="R42" s="54">
        <v>35.21</v>
      </c>
      <c r="S42" s="55">
        <f t="shared" si="4"/>
        <v>54742.5</v>
      </c>
      <c r="T42" s="12">
        <f>INDEX(CSSB!$I$24:$I$173,MATCH(B42,CSSB!$B$24:$B$173,0),1)</f>
        <v>0</v>
      </c>
      <c r="U42" s="32">
        <f>INDEX(CSSB!$J$24:$J$173,MATCH(B42,CSSB!$B$24:$B$173,0),1)</f>
        <v>1927483.425</v>
      </c>
      <c r="V42" s="36">
        <f t="shared" si="5"/>
        <v>386065843.23362571</v>
      </c>
      <c r="W42" s="208"/>
      <c r="X42" s="208"/>
    </row>
    <row r="43" spans="1:24" s="13" customFormat="1" x14ac:dyDescent="0.4">
      <c r="A43" s="14" t="s">
        <v>45</v>
      </c>
      <c r="B43" s="15">
        <v>210</v>
      </c>
      <c r="C43" s="35" t="s">
        <v>55</v>
      </c>
      <c r="D43" s="99">
        <v>5537.7925736972456</v>
      </c>
      <c r="E43" s="93">
        <v>7756.0364717255597</v>
      </c>
      <c r="F43" s="98">
        <v>23533</v>
      </c>
      <c r="G43" s="98">
        <v>13714.833333</v>
      </c>
      <c r="H43" s="93">
        <f>INDEX('Schools block'!M:M,MATCH($B43,'Schools block'!$B:$B,0))</f>
        <v>3047199.6599999988</v>
      </c>
      <c r="I43" s="93">
        <f>INDEX('Schools block'!N:N,MATCH($B43,'Schools block'!$B:$B,0))</f>
        <v>2937061.4948700001</v>
      </c>
      <c r="J43" s="173">
        <f t="shared" si="2"/>
        <v>242677881.32607272</v>
      </c>
      <c r="K43" s="31">
        <v>39671853.460417092</v>
      </c>
      <c r="L43" s="43">
        <v>4822.5315121095118</v>
      </c>
      <c r="M43" s="47">
        <v>570.5</v>
      </c>
      <c r="N43" s="12">
        <v>6000</v>
      </c>
      <c r="O43" s="46">
        <v>-247</v>
      </c>
      <c r="P43" s="153">
        <v>2578491.4700000007</v>
      </c>
      <c r="Q43" s="32">
        <f t="shared" si="3"/>
        <v>43519599.158075571</v>
      </c>
      <c r="R43" s="54">
        <v>44.49</v>
      </c>
      <c r="S43" s="55">
        <f t="shared" si="4"/>
        <v>37247.833333000002</v>
      </c>
      <c r="T43" s="12">
        <f>INDEX(CSSB!$I$24:$I$173,MATCH(B43,CSSB!$B$24:$B$173,0),1)</f>
        <v>0</v>
      </c>
      <c r="U43" s="32">
        <f>INDEX(CSSB!$J$24:$J$173,MATCH(B43,CSSB!$B$24:$B$173,0),1)</f>
        <v>1657156.1049851701</v>
      </c>
      <c r="V43" s="36">
        <f t="shared" si="5"/>
        <v>287854636.58913344</v>
      </c>
      <c r="W43" s="208"/>
      <c r="X43" s="208"/>
    </row>
    <row r="44" spans="1:24" s="13" customFormat="1" x14ac:dyDescent="0.4">
      <c r="A44" s="14" t="s">
        <v>45</v>
      </c>
      <c r="B44" s="15">
        <v>211</v>
      </c>
      <c r="C44" s="35" t="s">
        <v>56</v>
      </c>
      <c r="D44" s="99">
        <v>5922.8098545788343</v>
      </c>
      <c r="E44" s="93">
        <v>7861.0637359037146</v>
      </c>
      <c r="F44" s="98">
        <v>23420</v>
      </c>
      <c r="G44" s="98">
        <v>14221.5</v>
      </c>
      <c r="H44" s="93">
        <f>INDEX('Schools block'!M:M,MATCH($B44,'Schools block'!$B:$B,0))</f>
        <v>6892145.8709331155</v>
      </c>
      <c r="I44" s="93">
        <f>INDEX('Schools block'!N:N,MATCH($B44,'Schools block'!$B:$B,0))</f>
        <v>2792348.1756199999</v>
      </c>
      <c r="J44" s="173">
        <f t="shared" si="2"/>
        <v>260192818.7609441</v>
      </c>
      <c r="K44" s="31">
        <v>44979643.986705594</v>
      </c>
      <c r="L44" s="43">
        <v>4822.5315121095118</v>
      </c>
      <c r="M44" s="47">
        <v>602.5</v>
      </c>
      <c r="N44" s="12">
        <v>6000</v>
      </c>
      <c r="O44" s="46">
        <v>204</v>
      </c>
      <c r="P44" s="153">
        <v>464600</v>
      </c>
      <c r="Q44" s="32">
        <f t="shared" si="3"/>
        <v>49573819.222751573</v>
      </c>
      <c r="R44" s="54">
        <v>53.57</v>
      </c>
      <c r="S44" s="55">
        <f t="shared" si="4"/>
        <v>37641.5</v>
      </c>
      <c r="T44" s="12">
        <f>INDEX(CSSB!$I$24:$I$173,MATCH(B44,CSSB!$B$24:$B$173,0),1)</f>
        <v>2782000</v>
      </c>
      <c r="U44" s="32">
        <f>INDEX(CSSB!$J$24:$J$173,MATCH(B44,CSSB!$B$24:$B$173,0),1)</f>
        <v>4798455.1550000003</v>
      </c>
      <c r="V44" s="36">
        <f t="shared" si="5"/>
        <v>314565093.13869566</v>
      </c>
      <c r="W44" s="208"/>
      <c r="X44" s="208"/>
    </row>
    <row r="45" spans="1:24" s="13" customFormat="1" x14ac:dyDescent="0.4">
      <c r="A45" s="14" t="s">
        <v>45</v>
      </c>
      <c r="B45" s="15">
        <v>212</v>
      </c>
      <c r="C45" s="35" t="s">
        <v>57</v>
      </c>
      <c r="D45" s="99">
        <v>5068.1356599748578</v>
      </c>
      <c r="E45" s="93">
        <v>6334.5627443652775</v>
      </c>
      <c r="F45" s="98">
        <v>18793.5</v>
      </c>
      <c r="G45" s="98">
        <v>9095</v>
      </c>
      <c r="H45" s="93">
        <f>INDEX('Schools block'!M:M,MATCH($B45,'Schools block'!$B:$B,0))</f>
        <v>2628892.4</v>
      </c>
      <c r="I45" s="93">
        <f>INDEX('Schools block'!N:N,MATCH($B45,'Schools block'!$B:$B,0))</f>
        <v>1862024.39594</v>
      </c>
      <c r="J45" s="173">
        <f t="shared" si="2"/>
        <v>157351772.48167971</v>
      </c>
      <c r="K45" s="31">
        <v>36948009.312207952</v>
      </c>
      <c r="L45" s="43">
        <v>4822.5315121095118</v>
      </c>
      <c r="M45" s="47">
        <v>889</v>
      </c>
      <c r="N45" s="12">
        <v>6000</v>
      </c>
      <c r="O45" s="46">
        <v>176.66666699999996</v>
      </c>
      <c r="P45" s="153">
        <v>834236.77</v>
      </c>
      <c r="Q45" s="32">
        <f t="shared" si="3"/>
        <v>43129476.59847331</v>
      </c>
      <c r="R45" s="54">
        <v>39.340000000000003</v>
      </c>
      <c r="S45" s="55">
        <f t="shared" si="4"/>
        <v>27888.5</v>
      </c>
      <c r="T45" s="12">
        <f>INDEX(CSSB!$I$24:$I$173,MATCH(B45,CSSB!$B$24:$B$173,0),1)</f>
        <v>2129000</v>
      </c>
      <c r="U45" s="32">
        <f>INDEX(CSSB!$J$24:$J$173,MATCH(B45,CSSB!$B$24:$B$173,0),1)</f>
        <v>3226133.59</v>
      </c>
      <c r="V45" s="36">
        <f t="shared" si="5"/>
        <v>203707382.67015302</v>
      </c>
      <c r="W45" s="208"/>
      <c r="X45" s="208"/>
    </row>
    <row r="46" spans="1:24" s="13" customFormat="1" x14ac:dyDescent="0.4">
      <c r="A46" s="14" t="s">
        <v>45</v>
      </c>
      <c r="B46" s="15">
        <v>213</v>
      </c>
      <c r="C46" s="35" t="s">
        <v>58</v>
      </c>
      <c r="D46" s="99">
        <v>5283.5782275111933</v>
      </c>
      <c r="E46" s="93">
        <v>6775.5553145257927</v>
      </c>
      <c r="F46" s="98">
        <v>10149</v>
      </c>
      <c r="G46" s="98">
        <v>8425.5</v>
      </c>
      <c r="H46" s="93">
        <f>INDEX('Schools block'!M:M,MATCH($B46,'Schools block'!$B:$B,0))</f>
        <v>1330459.1930000002</v>
      </c>
      <c r="I46" s="93">
        <f>INDEX('Schools block'!N:N,MATCH($B46,'Schools block'!$B:$B,0))</f>
        <v>745928.91607000004</v>
      </c>
      <c r="J46" s="173">
        <f t="shared" si="2"/>
        <v>112786864.84261817</v>
      </c>
      <c r="K46" s="31">
        <v>23955044.351793669</v>
      </c>
      <c r="L46" s="43">
        <v>4822.5315121095118</v>
      </c>
      <c r="M46" s="47">
        <v>222</v>
      </c>
      <c r="N46" s="12">
        <v>6000</v>
      </c>
      <c r="O46" s="46">
        <v>20</v>
      </c>
      <c r="P46" s="153">
        <v>451470</v>
      </c>
      <c r="Q46" s="32">
        <f t="shared" si="3"/>
        <v>25597116.347481981</v>
      </c>
      <c r="R46" s="54">
        <v>49.51</v>
      </c>
      <c r="S46" s="55">
        <f t="shared" si="4"/>
        <v>18574.5</v>
      </c>
      <c r="T46" s="12">
        <f>INDEX(CSSB!$I$24:$I$173,MATCH(B46,CSSB!$B$24:$B$173,0),1)</f>
        <v>176000</v>
      </c>
      <c r="U46" s="32">
        <f>INDEX(CSSB!$J$24:$J$173,MATCH(B46,CSSB!$B$24:$B$173,0),1)</f>
        <v>1095623.4950000001</v>
      </c>
      <c r="V46" s="36">
        <f t="shared" si="5"/>
        <v>139479604.68510014</v>
      </c>
      <c r="W46" s="208"/>
      <c r="X46" s="208"/>
    </row>
    <row r="47" spans="1:24" s="13" customFormat="1" x14ac:dyDescent="0.4">
      <c r="A47" s="14" t="s">
        <v>59</v>
      </c>
      <c r="B47" s="15">
        <v>841</v>
      </c>
      <c r="C47" s="35" t="s">
        <v>60</v>
      </c>
      <c r="D47" s="99">
        <v>3892.9775029128559</v>
      </c>
      <c r="E47" s="93">
        <v>5119.6984974446614</v>
      </c>
      <c r="F47" s="98">
        <v>8947.5</v>
      </c>
      <c r="G47" s="98">
        <v>5951</v>
      </c>
      <c r="H47" s="93">
        <f>INDEX('Schools block'!M:M,MATCH($B47,'Schools block'!$B:$B,0))</f>
        <v>515104.50000000006</v>
      </c>
      <c r="I47" s="93">
        <f>INDEX('Schools block'!N:N,MATCH($B47,'Schools block'!$B:$B,0))</f>
        <v>193036</v>
      </c>
      <c r="J47" s="173">
        <f t="shared" si="2"/>
        <v>66007882.465605959</v>
      </c>
      <c r="K47" s="31">
        <v>10773186.928556897</v>
      </c>
      <c r="L47" s="43">
        <v>4000</v>
      </c>
      <c r="M47" s="47">
        <v>285</v>
      </c>
      <c r="N47" s="12">
        <v>6000</v>
      </c>
      <c r="O47" s="46">
        <v>14</v>
      </c>
      <c r="P47" s="153">
        <v>101505</v>
      </c>
      <c r="Q47" s="32">
        <f t="shared" si="3"/>
        <v>12098691.928556897</v>
      </c>
      <c r="R47" s="54">
        <v>32.65</v>
      </c>
      <c r="S47" s="55">
        <f t="shared" si="4"/>
        <v>14898.5</v>
      </c>
      <c r="T47" s="12">
        <f>INDEX(CSSB!$I$24:$I$173,MATCH(B47,CSSB!$B$24:$B$173,0),1)</f>
        <v>972000</v>
      </c>
      <c r="U47" s="32">
        <f>INDEX(CSSB!$J$24:$J$173,MATCH(B47,CSSB!$B$24:$B$173,0),1)</f>
        <v>1458436.0249999999</v>
      </c>
      <c r="V47" s="36">
        <f t="shared" si="5"/>
        <v>79565010.419162855</v>
      </c>
      <c r="W47" s="208"/>
      <c r="X47" s="208"/>
    </row>
    <row r="48" spans="1:24" s="13" customFormat="1" x14ac:dyDescent="0.4">
      <c r="A48" s="14" t="s">
        <v>59</v>
      </c>
      <c r="B48" s="15">
        <v>840</v>
      </c>
      <c r="C48" s="35" t="s">
        <v>61</v>
      </c>
      <c r="D48" s="99">
        <v>4227.3415625627204</v>
      </c>
      <c r="E48" s="93">
        <v>5253.1494370649034</v>
      </c>
      <c r="F48" s="98">
        <v>39163</v>
      </c>
      <c r="G48" s="98">
        <v>24444.5</v>
      </c>
      <c r="H48" s="93">
        <f>INDEX('Schools block'!M:M,MATCH($B48,'Schools block'!$B:$B,0))</f>
        <v>6664679.260348428</v>
      </c>
      <c r="I48" s="93">
        <f>INDEX('Schools block'!N:N,MATCH($B48,'Schools block'!$B:$B,0))</f>
        <v>396747.59237000003</v>
      </c>
      <c r="J48" s="173">
        <f t="shared" si="2"/>
        <v>301027415.88169527</v>
      </c>
      <c r="K48" s="31">
        <v>45756186.634630695</v>
      </c>
      <c r="L48" s="43">
        <v>4000</v>
      </c>
      <c r="M48" s="47">
        <v>1375</v>
      </c>
      <c r="N48" s="12">
        <v>6000</v>
      </c>
      <c r="O48" s="46">
        <v>-122</v>
      </c>
      <c r="P48" s="153">
        <v>975660</v>
      </c>
      <c r="Q48" s="32">
        <f t="shared" si="3"/>
        <v>51499846.634630695</v>
      </c>
      <c r="R48" s="54">
        <v>32.880000000000003</v>
      </c>
      <c r="S48" s="55">
        <f t="shared" si="4"/>
        <v>63607.5</v>
      </c>
      <c r="T48" s="12">
        <f>INDEX(CSSB!$I$24:$I$173,MATCH(B48,CSSB!$B$24:$B$173,0),1)</f>
        <v>741000</v>
      </c>
      <c r="U48" s="32">
        <f>INDEX(CSSB!$J$24:$J$173,MATCH(B48,CSSB!$B$24:$B$173,0),1)</f>
        <v>2832414.6</v>
      </c>
      <c r="V48" s="36">
        <f t="shared" si="5"/>
        <v>355359677.11632597</v>
      </c>
      <c r="W48" s="208"/>
      <c r="X48" s="208"/>
    </row>
    <row r="49" spans="1:27" s="13" customFormat="1" x14ac:dyDescent="0.4">
      <c r="A49" s="14" t="s">
        <v>59</v>
      </c>
      <c r="B49" s="15">
        <v>390</v>
      </c>
      <c r="C49" s="35" t="s">
        <v>62</v>
      </c>
      <c r="D49" s="99">
        <v>4073.7589899668887</v>
      </c>
      <c r="E49" s="93">
        <v>5066.0898327932537</v>
      </c>
      <c r="F49" s="98">
        <v>15000</v>
      </c>
      <c r="G49" s="98">
        <v>8741.5</v>
      </c>
      <c r="H49" s="93">
        <f>INDEX('Schools block'!M:M,MATCH($B49,'Schools block'!$B:$B,0))</f>
        <v>4512569.5204449352</v>
      </c>
      <c r="I49" s="93">
        <f>INDEX('Schools block'!N:N,MATCH($B49,'Schools block'!$B:$B,0))</f>
        <v>35000</v>
      </c>
      <c r="J49" s="173">
        <f t="shared" si="2"/>
        <v>109939178.64331049</v>
      </c>
      <c r="K49" s="31">
        <v>19766671.241485</v>
      </c>
      <c r="L49" s="43">
        <v>4000</v>
      </c>
      <c r="M49" s="47">
        <v>630</v>
      </c>
      <c r="N49" s="12">
        <v>6000</v>
      </c>
      <c r="O49" s="46">
        <v>8</v>
      </c>
      <c r="P49" s="153">
        <v>0</v>
      </c>
      <c r="Q49" s="32">
        <f t="shared" si="3"/>
        <v>22334671.241485</v>
      </c>
      <c r="R49" s="54">
        <v>32.700000000000003</v>
      </c>
      <c r="S49" s="55">
        <f t="shared" si="4"/>
        <v>23741.5</v>
      </c>
      <c r="T49" s="12">
        <f>INDEX(CSSB!$I$24:$I$173,MATCH(B49,CSSB!$B$24:$B$173,0),1)</f>
        <v>953000</v>
      </c>
      <c r="U49" s="32">
        <f>INDEX(CSSB!$J$24:$J$173,MATCH(B49,CSSB!$B$24:$B$173,0),1)</f>
        <v>1729347.05</v>
      </c>
      <c r="V49" s="36">
        <f t="shared" si="5"/>
        <v>134003196.93479548</v>
      </c>
      <c r="W49" s="208"/>
      <c r="X49" s="208"/>
    </row>
    <row r="50" spans="1:27" s="13" customFormat="1" x14ac:dyDescent="0.4">
      <c r="A50" s="14" t="s">
        <v>59</v>
      </c>
      <c r="B50" s="15">
        <v>805</v>
      </c>
      <c r="C50" s="35" t="s">
        <v>63</v>
      </c>
      <c r="D50" s="99">
        <v>4266.9090681948055</v>
      </c>
      <c r="E50" s="93">
        <v>5391.5281905012462</v>
      </c>
      <c r="F50" s="98">
        <v>8098</v>
      </c>
      <c r="G50" s="98">
        <v>5215</v>
      </c>
      <c r="H50" s="93">
        <f>INDEX('Schools block'!M:M,MATCH($B50,'Schools block'!$B:$B,0))</f>
        <v>588591.75582874985</v>
      </c>
      <c r="I50" s="93">
        <f>INDEX('Schools block'!N:N,MATCH($B50,'Schools block'!$B:$B,0))</f>
        <v>0</v>
      </c>
      <c r="J50" s="173">
        <f t="shared" si="2"/>
        <v>63258840.903534293</v>
      </c>
      <c r="K50" s="31">
        <v>9959144.3684201054</v>
      </c>
      <c r="L50" s="43">
        <v>4000</v>
      </c>
      <c r="M50" s="47">
        <v>246</v>
      </c>
      <c r="N50" s="12">
        <v>6000</v>
      </c>
      <c r="O50" s="46">
        <v>-2</v>
      </c>
      <c r="P50" s="153">
        <v>0</v>
      </c>
      <c r="Q50" s="32">
        <f t="shared" si="3"/>
        <v>10931144.368420105</v>
      </c>
      <c r="R50" s="54">
        <v>33.89</v>
      </c>
      <c r="S50" s="55">
        <f t="shared" si="4"/>
        <v>13313</v>
      </c>
      <c r="T50" s="12">
        <f>INDEX(CSSB!$I$24:$I$173,MATCH(B50,CSSB!$B$24:$B$173,0),1)</f>
        <v>465000</v>
      </c>
      <c r="U50" s="32">
        <f>INDEX(CSSB!$J$24:$J$173,MATCH(B50,CSSB!$B$24:$B$173,0),1)</f>
        <v>916177.57000000007</v>
      </c>
      <c r="V50" s="36">
        <f t="shared" si="5"/>
        <v>75106162.841954395</v>
      </c>
      <c r="W50" s="208"/>
      <c r="X50" s="208"/>
    </row>
    <row r="51" spans="1:27" s="13" customFormat="1" x14ac:dyDescent="0.4">
      <c r="A51" s="14" t="s">
        <v>59</v>
      </c>
      <c r="B51" s="15">
        <v>806</v>
      </c>
      <c r="C51" s="35" t="s">
        <v>64</v>
      </c>
      <c r="D51" s="99">
        <v>4279.2706138022322</v>
      </c>
      <c r="E51" s="93">
        <v>5757.2983346898163</v>
      </c>
      <c r="F51" s="98">
        <v>13333</v>
      </c>
      <c r="G51" s="98">
        <v>7289.5</v>
      </c>
      <c r="H51" s="93">
        <f>INDEX('Schools block'!M:M,MATCH($B51,'Schools block'!$B:$B,0))</f>
        <v>1200553.1159999995</v>
      </c>
      <c r="I51" s="93">
        <f>INDEX('Schools block'!N:N,MATCH($B51,'Schools block'!$B:$B,0))</f>
        <v>0</v>
      </c>
      <c r="J51" s="173">
        <f t="shared" si="2"/>
        <v>100223894.42054658</v>
      </c>
      <c r="K51" s="31">
        <v>18882909.046181172</v>
      </c>
      <c r="L51" s="43">
        <v>4000</v>
      </c>
      <c r="M51" s="47">
        <v>534</v>
      </c>
      <c r="N51" s="12">
        <v>6000</v>
      </c>
      <c r="O51" s="46">
        <v>93.5</v>
      </c>
      <c r="P51" s="153">
        <v>1178670</v>
      </c>
      <c r="Q51" s="32">
        <f t="shared" si="3"/>
        <v>22758579.046181172</v>
      </c>
      <c r="R51" s="54">
        <v>36.14</v>
      </c>
      <c r="S51" s="55">
        <f t="shared" si="4"/>
        <v>20622.5</v>
      </c>
      <c r="T51" s="12">
        <f>INDEX(CSSB!$I$24:$I$173,MATCH(B51,CSSB!$B$24:$B$173,0),1)</f>
        <v>372000</v>
      </c>
      <c r="U51" s="32">
        <f>INDEX(CSSB!$J$24:$J$173,MATCH(B51,CSSB!$B$24:$B$173,0),1)</f>
        <v>1117297.1499999999</v>
      </c>
      <c r="V51" s="36">
        <f t="shared" si="5"/>
        <v>124099770.61672774</v>
      </c>
      <c r="W51" s="208"/>
      <c r="X51" s="208"/>
    </row>
    <row r="52" spans="1:27" s="13" customFormat="1" x14ac:dyDescent="0.4">
      <c r="A52" s="14" t="s">
        <v>59</v>
      </c>
      <c r="B52" s="15">
        <v>391</v>
      </c>
      <c r="C52" s="35" t="s">
        <v>65</v>
      </c>
      <c r="D52" s="99">
        <v>4124.3887557216385</v>
      </c>
      <c r="E52" s="93">
        <v>5441.6427017703072</v>
      </c>
      <c r="F52" s="98">
        <v>21513.5</v>
      </c>
      <c r="G52" s="98">
        <v>12587</v>
      </c>
      <c r="H52" s="93">
        <f>INDEX('Schools block'!M:M,MATCH($B52,'Schools block'!$B:$B,0))</f>
        <v>4253515.2543501854</v>
      </c>
      <c r="I52" s="93">
        <f>INDEX('Schools block'!N:N,MATCH($B52,'Schools block'!$B:$B,0))</f>
        <v>525749.31449999998</v>
      </c>
      <c r="J52" s="173">
        <f t="shared" si="2"/>
        <v>162003258.75225052</v>
      </c>
      <c r="K52" s="31">
        <v>31557510.19103761</v>
      </c>
      <c r="L52" s="43">
        <v>4000</v>
      </c>
      <c r="M52" s="47">
        <v>688.5</v>
      </c>
      <c r="N52" s="12">
        <v>6000</v>
      </c>
      <c r="O52" s="46">
        <v>290.5</v>
      </c>
      <c r="P52" s="153">
        <v>1984650.0000000005</v>
      </c>
      <c r="Q52" s="32">
        <f t="shared" si="3"/>
        <v>38039160.19103761</v>
      </c>
      <c r="R52" s="54">
        <v>32.049999999999997</v>
      </c>
      <c r="S52" s="55">
        <f t="shared" si="4"/>
        <v>34100.5</v>
      </c>
      <c r="T52" s="12">
        <f>INDEX(CSSB!$I$24:$I$173,MATCH(B52,CSSB!$B$24:$B$173,0),1)</f>
        <v>523230</v>
      </c>
      <c r="U52" s="32">
        <f>INDEX(CSSB!$J$24:$J$173,MATCH(B52,CSSB!$B$24:$B$173,0),1)</f>
        <v>1616151.0249999999</v>
      </c>
      <c r="V52" s="36">
        <f t="shared" si="5"/>
        <v>201658569.96828812</v>
      </c>
      <c r="W52" s="208"/>
      <c r="X52" s="208"/>
    </row>
    <row r="53" spans="1:27" s="13" customFormat="1" x14ac:dyDescent="0.4">
      <c r="A53" s="14" t="s">
        <v>59</v>
      </c>
      <c r="B53" s="15">
        <v>392</v>
      </c>
      <c r="C53" s="35" t="s">
        <v>66</v>
      </c>
      <c r="D53" s="99">
        <v>3860.4384942586971</v>
      </c>
      <c r="E53" s="93">
        <v>5304.6770122878179</v>
      </c>
      <c r="F53" s="98">
        <v>16193</v>
      </c>
      <c r="G53" s="98">
        <v>10149.5</v>
      </c>
      <c r="H53" s="93">
        <f>INDEX('Schools block'!M:M,MATCH($B53,'Schools block'!$B:$B,0))</f>
        <v>1972020.4036510494</v>
      </c>
      <c r="I53" s="93">
        <f>INDEX('Schools block'!N:N,MATCH($B53,'Schools block'!$B:$B,0))</f>
        <v>250000</v>
      </c>
      <c r="J53" s="173">
        <f t="shared" si="2"/>
        <v>118573920.27739733</v>
      </c>
      <c r="K53" s="31">
        <v>18092508.013427939</v>
      </c>
      <c r="L53" s="43">
        <v>4000</v>
      </c>
      <c r="M53" s="47">
        <v>542.5</v>
      </c>
      <c r="N53" s="12">
        <v>6000</v>
      </c>
      <c r="O53" s="46">
        <v>-80</v>
      </c>
      <c r="P53" s="153">
        <v>0</v>
      </c>
      <c r="Q53" s="32">
        <f t="shared" si="3"/>
        <v>19782508.013427939</v>
      </c>
      <c r="R53" s="54">
        <v>29.44</v>
      </c>
      <c r="S53" s="55">
        <f t="shared" si="4"/>
        <v>26342.5</v>
      </c>
      <c r="T53" s="12">
        <f>INDEX(CSSB!$I$24:$I$173,MATCH(B53,CSSB!$B$24:$B$173,0),1)</f>
        <v>1555000</v>
      </c>
      <c r="U53" s="32">
        <f>INDEX(CSSB!$J$24:$J$173,MATCH(B53,CSSB!$B$24:$B$173,0),1)</f>
        <v>2330523.2000000002</v>
      </c>
      <c r="V53" s="36">
        <f t="shared" si="5"/>
        <v>140686951.49082527</v>
      </c>
      <c r="W53" s="208"/>
      <c r="X53" s="208"/>
    </row>
    <row r="54" spans="1:27" s="13" customFormat="1" x14ac:dyDescent="0.4">
      <c r="A54" s="14" t="s">
        <v>59</v>
      </c>
      <c r="B54" s="15">
        <v>929</v>
      </c>
      <c r="C54" s="35" t="s">
        <v>67</v>
      </c>
      <c r="D54" s="99">
        <v>4087.9776225230003</v>
      </c>
      <c r="E54" s="93">
        <v>5042.4858328798191</v>
      </c>
      <c r="F54" s="98">
        <v>23459.5</v>
      </c>
      <c r="G54" s="98">
        <v>15634.5</v>
      </c>
      <c r="H54" s="93">
        <f>INDEX('Schools block'!M:M,MATCH($B54,'Schools block'!$B:$B,0))</f>
        <v>3574510.7223720285</v>
      </c>
      <c r="I54" s="93">
        <f>INDEX('Schools block'!N:N,MATCH($B54,'Schools block'!$B:$B,0))</f>
        <v>650890.44140999997</v>
      </c>
      <c r="J54" s="173">
        <f t="shared" si="2"/>
        <v>178964056.95351988</v>
      </c>
      <c r="K54" s="31">
        <v>29837134.276961636</v>
      </c>
      <c r="L54" s="43">
        <v>4000</v>
      </c>
      <c r="M54" s="47">
        <v>767</v>
      </c>
      <c r="N54" s="12">
        <v>6000</v>
      </c>
      <c r="O54" s="46">
        <v>-150</v>
      </c>
      <c r="P54" s="153">
        <v>0</v>
      </c>
      <c r="Q54" s="32">
        <f t="shared" si="3"/>
        <v>32005134.276961636</v>
      </c>
      <c r="R54" s="54">
        <v>33.270000000000003</v>
      </c>
      <c r="S54" s="55">
        <f t="shared" si="4"/>
        <v>39094</v>
      </c>
      <c r="T54" s="12">
        <f>INDEX(CSSB!$I$24:$I$173,MATCH(B54,CSSB!$B$24:$B$173,0),1)</f>
        <v>1829000</v>
      </c>
      <c r="U54" s="32">
        <f>INDEX(CSSB!$J$24:$J$173,MATCH(B54,CSSB!$B$24:$B$173,0),1)</f>
        <v>3129657.38</v>
      </c>
      <c r="V54" s="36">
        <f t="shared" si="5"/>
        <v>214098848.6104815</v>
      </c>
      <c r="W54" s="208"/>
      <c r="X54" s="208"/>
    </row>
    <row r="55" spans="1:27" s="13" customFormat="1" x14ac:dyDescent="0.4">
      <c r="A55" s="14" t="s">
        <v>59</v>
      </c>
      <c r="B55" s="15">
        <v>807</v>
      </c>
      <c r="C55" s="35" t="s">
        <v>68</v>
      </c>
      <c r="D55" s="99">
        <v>4087.8739619635244</v>
      </c>
      <c r="E55" s="93">
        <v>5212.4406624461408</v>
      </c>
      <c r="F55" s="98">
        <v>11289</v>
      </c>
      <c r="G55" s="98">
        <v>8014.5</v>
      </c>
      <c r="H55" s="93">
        <f>INDEX('Schools block'!M:M,MATCH($B55,'Schools block'!$B:$B,0))</f>
        <v>2134901.3169605285</v>
      </c>
      <c r="I55" s="93">
        <f>INDEX('Schools block'!N:N,MATCH($B55,'Schools block'!$B:$B,0))</f>
        <v>0</v>
      </c>
      <c r="J55" s="173">
        <f t="shared" si="2"/>
        <v>90058016.162741348</v>
      </c>
      <c r="K55" s="31">
        <v>14628848.586729383</v>
      </c>
      <c r="L55" s="43">
        <v>4000</v>
      </c>
      <c r="M55" s="47">
        <v>389</v>
      </c>
      <c r="N55" s="12">
        <v>6000</v>
      </c>
      <c r="O55" s="46">
        <v>-20</v>
      </c>
      <c r="P55" s="153">
        <v>135340</v>
      </c>
      <c r="Q55" s="32">
        <f t="shared" si="3"/>
        <v>16200188.586729383</v>
      </c>
      <c r="R55" s="54">
        <v>33.18</v>
      </c>
      <c r="S55" s="55">
        <f t="shared" si="4"/>
        <v>19303.5</v>
      </c>
      <c r="T55" s="12">
        <f>INDEX(CSSB!$I$24:$I$173,MATCH(B55,CSSB!$B$24:$B$173,0),1)</f>
        <v>211900</v>
      </c>
      <c r="U55" s="32">
        <f>INDEX(CSSB!$J$24:$J$173,MATCH(B55,CSSB!$B$24:$B$173,0),1)</f>
        <v>852390.13</v>
      </c>
      <c r="V55" s="36">
        <f t="shared" si="5"/>
        <v>107110594.87947074</v>
      </c>
      <c r="W55" s="208"/>
      <c r="X55" s="208"/>
    </row>
    <row r="56" spans="1:27" s="13" customFormat="1" x14ac:dyDescent="0.4">
      <c r="A56" s="14" t="s">
        <v>59</v>
      </c>
      <c r="B56" s="15">
        <v>393</v>
      </c>
      <c r="C56" s="35" t="s">
        <v>69</v>
      </c>
      <c r="D56" s="99">
        <v>4126.2135438986961</v>
      </c>
      <c r="E56" s="93">
        <v>5257.6727296650297</v>
      </c>
      <c r="F56" s="98">
        <v>11556</v>
      </c>
      <c r="G56" s="98">
        <v>7541</v>
      </c>
      <c r="H56" s="93">
        <f>INDEX('Schools block'!M:M,MATCH($B56,'Schools block'!$B:$B,0))</f>
        <v>2255093.5471781623</v>
      </c>
      <c r="I56" s="93">
        <f>INDEX('Schools block'!N:N,MATCH($B56,'Schools block'!$B:$B,0))</f>
        <v>500000</v>
      </c>
      <c r="J56" s="173">
        <f t="shared" si="2"/>
        <v>90085727.314875484</v>
      </c>
      <c r="K56" s="31">
        <v>15105622.344262131</v>
      </c>
      <c r="L56" s="43">
        <v>4000</v>
      </c>
      <c r="M56" s="47">
        <v>498</v>
      </c>
      <c r="N56" s="12">
        <v>6000</v>
      </c>
      <c r="O56" s="46">
        <v>29</v>
      </c>
      <c r="P56" s="153">
        <v>0</v>
      </c>
      <c r="Q56" s="32">
        <f t="shared" si="3"/>
        <v>17271622.344262131</v>
      </c>
      <c r="R56" s="54">
        <v>26.96</v>
      </c>
      <c r="S56" s="55">
        <f t="shared" si="4"/>
        <v>19097</v>
      </c>
      <c r="T56" s="12">
        <f>INDEX(CSSB!$I$24:$I$173,MATCH(B56,CSSB!$B$24:$B$173,0),1)</f>
        <v>2876000</v>
      </c>
      <c r="U56" s="32">
        <f>INDEX(CSSB!$J$24:$J$173,MATCH(B56,CSSB!$B$24:$B$173,0),1)</f>
        <v>3390855.12</v>
      </c>
      <c r="V56" s="36">
        <f t="shared" si="5"/>
        <v>110748204.77913761</v>
      </c>
      <c r="W56" s="208"/>
      <c r="X56" s="208"/>
    </row>
    <row r="57" spans="1:27" s="13" customFormat="1" x14ac:dyDescent="0.4">
      <c r="A57" s="14" t="s">
        <v>59</v>
      </c>
      <c r="B57" s="15">
        <v>808</v>
      </c>
      <c r="C57" s="35" t="s">
        <v>70</v>
      </c>
      <c r="D57" s="99">
        <v>3991.4186552421374</v>
      </c>
      <c r="E57" s="93">
        <v>5161.3671172145914</v>
      </c>
      <c r="F57" s="98">
        <v>17238</v>
      </c>
      <c r="G57" s="98">
        <v>10338.5</v>
      </c>
      <c r="H57" s="93">
        <f>INDEX('Schools block'!M:M,MATCH($B57,'Schools block'!$B:$B,0))</f>
        <v>1938298.9074433618</v>
      </c>
      <c r="I57" s="93">
        <f>INDEX('Schools block'!N:N,MATCH($B57,'Schools block'!$B:$B,0))</f>
        <v>904496.272</v>
      </c>
      <c r="J57" s="173">
        <f t="shared" si="2"/>
        <v>125007663.89983039</v>
      </c>
      <c r="K57" s="31">
        <v>22614387.659843668</v>
      </c>
      <c r="L57" s="43">
        <v>4000</v>
      </c>
      <c r="M57" s="47">
        <v>555</v>
      </c>
      <c r="N57" s="12">
        <v>6000</v>
      </c>
      <c r="O57" s="46">
        <v>-134.5</v>
      </c>
      <c r="P57" s="153">
        <v>25250</v>
      </c>
      <c r="Q57" s="32">
        <f t="shared" si="3"/>
        <v>24052637.659843668</v>
      </c>
      <c r="R57" s="54">
        <v>25.91</v>
      </c>
      <c r="S57" s="55">
        <f t="shared" si="4"/>
        <v>27576.5</v>
      </c>
      <c r="T57" s="12">
        <f>INDEX(CSSB!$I$24:$I$173,MATCH(B57,CSSB!$B$24:$B$173,0),1)</f>
        <v>149889</v>
      </c>
      <c r="U57" s="32">
        <f>INDEX(CSSB!$J$24:$J$173,MATCH(B57,CSSB!$B$24:$B$173,0),1)</f>
        <v>864396.11499999999</v>
      </c>
      <c r="V57" s="36">
        <f t="shared" si="5"/>
        <v>149924697.67467406</v>
      </c>
      <c r="W57" s="208"/>
      <c r="X57" s="208"/>
    </row>
    <row r="58" spans="1:27" s="13" customFormat="1" x14ac:dyDescent="0.4">
      <c r="A58" s="14" t="s">
        <v>59</v>
      </c>
      <c r="B58" s="15">
        <v>394</v>
      </c>
      <c r="C58" s="35" t="s">
        <v>71</v>
      </c>
      <c r="D58" s="99">
        <v>4102.6447832621425</v>
      </c>
      <c r="E58" s="93">
        <v>5234.1224481865502</v>
      </c>
      <c r="F58" s="98">
        <v>21947</v>
      </c>
      <c r="G58" s="98">
        <v>13949.5</v>
      </c>
      <c r="H58" s="93">
        <f>INDEX('Schools block'!M:M,MATCH($B58,'Schools block'!$B:$B,0))</f>
        <v>3024878.3801792678</v>
      </c>
      <c r="I58" s="93">
        <f>INDEX('Schools block'!N:N,MATCH($B58,'Schools block'!$B:$B,0))</f>
        <v>154867</v>
      </c>
      <c r="J58" s="173">
        <f t="shared" si="2"/>
        <v>166233881.52941176</v>
      </c>
      <c r="K58" s="31">
        <v>21073764.220287275</v>
      </c>
      <c r="L58" s="43">
        <v>4000</v>
      </c>
      <c r="M58" s="47">
        <v>653</v>
      </c>
      <c r="N58" s="12">
        <v>6000</v>
      </c>
      <c r="O58" s="46">
        <v>-64.5</v>
      </c>
      <c r="P58" s="153">
        <v>0</v>
      </c>
      <c r="Q58" s="32">
        <f t="shared" si="3"/>
        <v>23298764.220287275</v>
      </c>
      <c r="R58" s="54">
        <v>28.63</v>
      </c>
      <c r="S58" s="55">
        <f t="shared" si="4"/>
        <v>35896.5</v>
      </c>
      <c r="T58" s="12">
        <f>INDEX(CSSB!$I$24:$I$173,MATCH(B58,CSSB!$B$24:$B$173,0),1)</f>
        <v>245000</v>
      </c>
      <c r="U58" s="32">
        <f>INDEX(CSSB!$J$24:$J$173,MATCH(B58,CSSB!$B$24:$B$173,0),1)</f>
        <v>1272716.7949999999</v>
      </c>
      <c r="V58" s="36">
        <f t="shared" si="5"/>
        <v>190805362.54469904</v>
      </c>
      <c r="W58" s="208"/>
      <c r="X58" s="208"/>
    </row>
    <row r="59" spans="1:27" s="13" customFormat="1" x14ac:dyDescent="0.4">
      <c r="A59" s="14" t="s">
        <v>72</v>
      </c>
      <c r="B59" s="15">
        <v>889</v>
      </c>
      <c r="C59" s="35" t="s">
        <v>73</v>
      </c>
      <c r="D59" s="99">
        <v>4167.9692528033347</v>
      </c>
      <c r="E59" s="93">
        <v>5697.0369416667181</v>
      </c>
      <c r="F59" s="98">
        <v>15326</v>
      </c>
      <c r="G59" s="98">
        <v>9715</v>
      </c>
      <c r="H59" s="93">
        <f>INDEX('Schools block'!M:M,MATCH($B59,'Schools block'!$B:$B,0))</f>
        <v>1941412.1370011054</v>
      </c>
      <c r="I59" s="93">
        <f>INDEX('Schools block'!N:N,MATCH($B59,'Schools block'!$B:$B,0))</f>
        <v>194308.4963</v>
      </c>
      <c r="J59" s="173">
        <f t="shared" si="2"/>
        <v>121360731.29005718</v>
      </c>
      <c r="K59" s="31">
        <v>17621864.465893377</v>
      </c>
      <c r="L59" s="43">
        <v>4000</v>
      </c>
      <c r="M59" s="47">
        <v>264</v>
      </c>
      <c r="N59" s="12">
        <v>6000</v>
      </c>
      <c r="O59" s="46">
        <v>-10</v>
      </c>
      <c r="P59" s="153">
        <v>364004.00000000006</v>
      </c>
      <c r="Q59" s="32">
        <f t="shared" si="3"/>
        <v>18981868.465893377</v>
      </c>
      <c r="R59" s="54">
        <v>47.15</v>
      </c>
      <c r="S59" s="55">
        <f t="shared" si="4"/>
        <v>25041</v>
      </c>
      <c r="T59" s="12">
        <f>INDEX(CSSB!$I$24:$I$173,MATCH(B59,CSSB!$B$24:$B$173,0),1)</f>
        <v>1441000</v>
      </c>
      <c r="U59" s="32">
        <f>INDEX(CSSB!$J$24:$J$173,MATCH(B59,CSSB!$B$24:$B$173,0),1)</f>
        <v>2621683.15</v>
      </c>
      <c r="V59" s="36">
        <f t="shared" si="5"/>
        <v>142964282.90595055</v>
      </c>
      <c r="W59" s="208"/>
      <c r="X59" s="208"/>
    </row>
    <row r="60" spans="1:27" s="13" customFormat="1" x14ac:dyDescent="0.4">
      <c r="A60" s="14" t="s">
        <v>72</v>
      </c>
      <c r="B60" s="15">
        <v>890</v>
      </c>
      <c r="C60" s="35" t="s">
        <v>74</v>
      </c>
      <c r="D60" s="99">
        <v>4081.7955761169815</v>
      </c>
      <c r="E60" s="93">
        <v>5426.1457087113649</v>
      </c>
      <c r="F60" s="98">
        <v>11619.5</v>
      </c>
      <c r="G60" s="98">
        <v>6155</v>
      </c>
      <c r="H60" s="93">
        <f>INDEX('Schools block'!M:M,MATCH($B60,'Schools block'!$B:$B,0))</f>
        <v>757436.38150737272</v>
      </c>
      <c r="I60" s="93">
        <f>INDEX('Schools block'!N:N,MATCH($B60,'Schools block'!$B:$B,0))</f>
        <v>207649.71515999999</v>
      </c>
      <c r="J60" s="173">
        <f t="shared" si="2"/>
        <v>81791436.630477086</v>
      </c>
      <c r="K60" s="31">
        <v>15642635.249588788</v>
      </c>
      <c r="L60" s="43">
        <v>4000</v>
      </c>
      <c r="M60" s="47">
        <v>460</v>
      </c>
      <c r="N60" s="12">
        <v>6000</v>
      </c>
      <c r="O60" s="46">
        <v>47</v>
      </c>
      <c r="P60" s="153">
        <v>1143320</v>
      </c>
      <c r="Q60" s="32">
        <f t="shared" si="3"/>
        <v>18907955.249588788</v>
      </c>
      <c r="R60" s="54">
        <v>33.74</v>
      </c>
      <c r="S60" s="55">
        <f t="shared" si="4"/>
        <v>17774.5</v>
      </c>
      <c r="T60" s="12">
        <f>INDEX(CSSB!$I$24:$I$173,MATCH(B60,CSSB!$B$24:$B$173,0),1)</f>
        <v>1000000</v>
      </c>
      <c r="U60" s="32">
        <f>INDEX(CSSB!$J$24:$J$173,MATCH(B60,CSSB!$B$24:$B$173,0),1)</f>
        <v>1599711.63</v>
      </c>
      <c r="V60" s="36">
        <f t="shared" si="5"/>
        <v>102299103.51006587</v>
      </c>
      <c r="W60" s="208"/>
      <c r="X60" s="208"/>
    </row>
    <row r="61" spans="1:27" s="13" customFormat="1" x14ac:dyDescent="0.4">
      <c r="A61" s="14" t="s">
        <v>72</v>
      </c>
      <c r="B61" s="15">
        <v>350</v>
      </c>
      <c r="C61" s="35" t="s">
        <v>75</v>
      </c>
      <c r="D61" s="99">
        <v>3945.0232845045543</v>
      </c>
      <c r="E61" s="93">
        <v>5371.6843720392526</v>
      </c>
      <c r="F61" s="98">
        <v>27773</v>
      </c>
      <c r="G61" s="98">
        <v>17331.5</v>
      </c>
      <c r="H61" s="93">
        <f>INDEX('Schools block'!M:M,MATCH($B61,'Schools block'!$B:$B,0))</f>
        <v>2297068.7458502394</v>
      </c>
      <c r="I61" s="93">
        <f>INDEX('Schools block'!N:N,MATCH($B61,'Schools block'!$B:$B,0))</f>
        <v>1118662.6129600001</v>
      </c>
      <c r="J61" s="173">
        <f t="shared" si="2"/>
        <v>206080210.73335356</v>
      </c>
      <c r="K61" s="31">
        <v>31768108.695128046</v>
      </c>
      <c r="L61" s="43">
        <v>4032.8290670850829</v>
      </c>
      <c r="M61" s="47">
        <v>743</v>
      </c>
      <c r="N61" s="12">
        <v>6000</v>
      </c>
      <c r="O61" s="46">
        <v>-80</v>
      </c>
      <c r="P61" s="153">
        <v>0</v>
      </c>
      <c r="Q61" s="32">
        <f t="shared" si="3"/>
        <v>34284500.691972263</v>
      </c>
      <c r="R61" s="54">
        <v>26.42</v>
      </c>
      <c r="S61" s="55">
        <f t="shared" si="4"/>
        <v>45104.5</v>
      </c>
      <c r="T61" s="12">
        <f>INDEX(CSSB!$I$24:$I$173,MATCH(B61,CSSB!$B$24:$B$173,0),1)</f>
        <v>684000</v>
      </c>
      <c r="U61" s="32">
        <f>INDEX(CSSB!$J$24:$J$173,MATCH(B61,CSSB!$B$24:$B$173,0),1)</f>
        <v>1875660.8900000001</v>
      </c>
      <c r="V61" s="36">
        <f t="shared" si="5"/>
        <v>242240372.31532583</v>
      </c>
      <c r="W61" s="208"/>
      <c r="X61" s="208"/>
    </row>
    <row r="62" spans="1:27" s="16" customFormat="1" x14ac:dyDescent="0.4">
      <c r="A62" s="14" t="s">
        <v>72</v>
      </c>
      <c r="B62" s="15">
        <v>351</v>
      </c>
      <c r="C62" s="35" t="s">
        <v>76</v>
      </c>
      <c r="D62" s="99">
        <v>3938.0023734197443</v>
      </c>
      <c r="E62" s="93">
        <v>4961.4725007887164</v>
      </c>
      <c r="F62" s="98">
        <v>16742.5</v>
      </c>
      <c r="G62" s="98">
        <v>11116.5</v>
      </c>
      <c r="H62" s="93">
        <f>INDEX('Schools block'!M:M,MATCH($B62,'Schools block'!$B:$B,0))</f>
        <v>1288767.3998315865</v>
      </c>
      <c r="I62" s="93">
        <f>INDEX('Schools block'!N:N,MATCH($B62,'Schools block'!$B:$B,0))</f>
        <v>102130.19705</v>
      </c>
      <c r="J62" s="173">
        <f t="shared" si="2"/>
        <v>122477111.38887945</v>
      </c>
      <c r="K62" s="31">
        <v>27947280.014178336</v>
      </c>
      <c r="L62" s="43">
        <v>4032.8290670850829</v>
      </c>
      <c r="M62" s="47">
        <v>438</v>
      </c>
      <c r="N62" s="12">
        <v>6000</v>
      </c>
      <c r="O62" s="46">
        <v>4</v>
      </c>
      <c r="P62" s="153">
        <v>169292.16</v>
      </c>
      <c r="Q62" s="32">
        <f t="shared" si="3"/>
        <v>29906951.305561602</v>
      </c>
      <c r="R62" s="54">
        <v>25.84</v>
      </c>
      <c r="S62" s="55">
        <f t="shared" si="4"/>
        <v>27859</v>
      </c>
      <c r="T62" s="12">
        <f>INDEX(CSSB!$I$24:$I$173,MATCH(B62,CSSB!$B$24:$B$173,0),1)</f>
        <v>50804</v>
      </c>
      <c r="U62" s="32">
        <f>INDEX(CSSB!$J$24:$J$173,MATCH(B62,CSSB!$B$24:$B$173,0),1)</f>
        <v>770680.55999999994</v>
      </c>
      <c r="V62" s="36">
        <f t="shared" si="5"/>
        <v>153154743.25444105</v>
      </c>
      <c r="W62" s="208"/>
      <c r="X62" s="208"/>
      <c r="Y62" s="13"/>
      <c r="Z62" s="13"/>
      <c r="AA62" s="13"/>
    </row>
    <row r="63" spans="1:27" s="16" customFormat="1" x14ac:dyDescent="0.4">
      <c r="A63" s="14" t="s">
        <v>72</v>
      </c>
      <c r="B63" s="15">
        <v>895</v>
      </c>
      <c r="C63" s="35" t="s">
        <v>77</v>
      </c>
      <c r="D63" s="99">
        <v>3863.1826581870396</v>
      </c>
      <c r="E63" s="93">
        <v>4930.5518972712625</v>
      </c>
      <c r="F63" s="98">
        <v>29105</v>
      </c>
      <c r="G63" s="98">
        <v>18899</v>
      </c>
      <c r="H63" s="93">
        <f>INDEX('Schools block'!M:M,MATCH($B63,'Schools block'!$B:$B,0))</f>
        <v>2442175</v>
      </c>
      <c r="I63" s="93">
        <f>INDEX('Schools block'!N:N,MATCH($B63,'Schools block'!$B:$B,0))</f>
        <v>617572.42439000006</v>
      </c>
      <c r="J63" s="173">
        <f t="shared" si="2"/>
        <v>208680178.99745336</v>
      </c>
      <c r="K63" s="31">
        <v>33616558.329985924</v>
      </c>
      <c r="L63" s="43">
        <v>4021.8192050631415</v>
      </c>
      <c r="M63" s="47">
        <v>406</v>
      </c>
      <c r="N63" s="12">
        <v>6000</v>
      </c>
      <c r="O63" s="46">
        <v>-123</v>
      </c>
      <c r="P63" s="153">
        <v>0</v>
      </c>
      <c r="Q63" s="32">
        <f t="shared" si="3"/>
        <v>34511416.927241556</v>
      </c>
      <c r="R63" s="54">
        <v>31.21</v>
      </c>
      <c r="S63" s="55">
        <f t="shared" si="4"/>
        <v>48004</v>
      </c>
      <c r="T63" s="12">
        <f>INDEX(CSSB!$I$24:$I$173,MATCH(B63,CSSB!$B$24:$B$173,0),1)</f>
        <v>1469000</v>
      </c>
      <c r="U63" s="32">
        <f>INDEX(CSSB!$J$24:$J$173,MATCH(B63,CSSB!$B$24:$B$173,0),1)</f>
        <v>2967204.84</v>
      </c>
      <c r="V63" s="36">
        <f t="shared" si="5"/>
        <v>246158800.76469493</v>
      </c>
      <c r="W63" s="208"/>
      <c r="X63" s="208"/>
      <c r="Y63" s="13"/>
      <c r="Z63" s="13"/>
      <c r="AA63" s="13"/>
    </row>
    <row r="64" spans="1:27" s="16" customFormat="1" x14ac:dyDescent="0.4">
      <c r="A64" s="14" t="s">
        <v>72</v>
      </c>
      <c r="B64" s="15">
        <v>896</v>
      </c>
      <c r="C64" s="35" t="s">
        <v>78</v>
      </c>
      <c r="D64" s="99">
        <v>4009.4085497740762</v>
      </c>
      <c r="E64" s="93">
        <v>5034.2063516355156</v>
      </c>
      <c r="F64" s="98">
        <v>27116</v>
      </c>
      <c r="G64" s="98">
        <v>17310.5</v>
      </c>
      <c r="H64" s="93">
        <f>INDEX('Schools block'!M:M,MATCH($B64,'Schools block'!$B:$B,0))</f>
        <v>2904650.3028700207</v>
      </c>
      <c r="I64" s="93">
        <f>INDEX('Schools block'!N:N,MATCH($B64,'Schools block'!$B:$B,0))</f>
        <v>988956.71668000007</v>
      </c>
      <c r="J64" s="173">
        <f t="shared" si="2"/>
        <v>199757358.30521047</v>
      </c>
      <c r="K64" s="31">
        <v>33243997.200531207</v>
      </c>
      <c r="L64" s="43">
        <v>4021.8192050631415</v>
      </c>
      <c r="M64" s="47">
        <v>974</v>
      </c>
      <c r="N64" s="12">
        <v>6000</v>
      </c>
      <c r="O64" s="46">
        <v>10</v>
      </c>
      <c r="P64" s="153">
        <v>531144.8600000001</v>
      </c>
      <c r="Q64" s="32">
        <f t="shared" si="3"/>
        <v>37752393.966262706</v>
      </c>
      <c r="R64" s="54">
        <v>38.979999999999997</v>
      </c>
      <c r="S64" s="55">
        <f t="shared" si="4"/>
        <v>44426.5</v>
      </c>
      <c r="T64" s="12">
        <f>INDEX(CSSB!$I$24:$I$173,MATCH(B64,CSSB!$B$24:$B$173,0),1)</f>
        <v>1265249</v>
      </c>
      <c r="U64" s="32">
        <f>INDEX(CSSB!$J$24:$J$173,MATCH(B64,CSSB!$B$24:$B$173,0),1)</f>
        <v>2996993.9699999997</v>
      </c>
      <c r="V64" s="36">
        <f t="shared" si="5"/>
        <v>240506746.24147317</v>
      </c>
      <c r="W64" s="208"/>
      <c r="X64" s="208"/>
      <c r="Y64" s="13"/>
      <c r="Z64" s="13"/>
      <c r="AA64" s="13"/>
    </row>
    <row r="65" spans="1:27" s="16" customFormat="1" x14ac:dyDescent="0.4">
      <c r="A65" s="14" t="s">
        <v>72</v>
      </c>
      <c r="B65" s="15">
        <v>909</v>
      </c>
      <c r="C65" s="35" t="s">
        <v>79</v>
      </c>
      <c r="D65" s="99">
        <v>4184.8194808565158</v>
      </c>
      <c r="E65" s="93">
        <v>5045.6078097326808</v>
      </c>
      <c r="F65" s="98">
        <v>35963.5</v>
      </c>
      <c r="G65" s="98">
        <v>25323</v>
      </c>
      <c r="H65" s="93">
        <f>INDEX('Schools block'!M:M,MATCH($B65,'Schools block'!$B:$B,0))</f>
        <v>4068255.5559606464</v>
      </c>
      <c r="I65" s="93">
        <f>INDEX('Schools block'!N:N,MATCH($B65,'Schools block'!$B:$B,0))</f>
        <v>522769.76731000002</v>
      </c>
      <c r="J65" s="173">
        <f t="shared" si="2"/>
        <v>282861707.28891468</v>
      </c>
      <c r="K65" s="31">
        <v>39730167.563827068</v>
      </c>
      <c r="L65" s="43">
        <v>4000</v>
      </c>
      <c r="M65" s="47">
        <v>579.5</v>
      </c>
      <c r="N65" s="12">
        <v>6000</v>
      </c>
      <c r="O65" s="46">
        <v>-128</v>
      </c>
      <c r="P65" s="153">
        <v>810663.37</v>
      </c>
      <c r="Q65" s="32">
        <f t="shared" si="3"/>
        <v>42090830.933827065</v>
      </c>
      <c r="R65" s="54">
        <v>30.4</v>
      </c>
      <c r="S65" s="55">
        <f t="shared" si="4"/>
        <v>61286.5</v>
      </c>
      <c r="T65" s="12">
        <f>INDEX(CSSB!$I$24:$I$173,MATCH(B65,CSSB!$B$24:$B$173,0),1)</f>
        <v>3128781</v>
      </c>
      <c r="U65" s="32">
        <f>INDEX(CSSB!$J$24:$J$173,MATCH(B65,CSSB!$B$24:$B$173,0),1)</f>
        <v>4991890.5999999996</v>
      </c>
      <c r="V65" s="36">
        <f t="shared" si="5"/>
        <v>329944428.82274175</v>
      </c>
      <c r="W65" s="208"/>
      <c r="X65" s="208"/>
      <c r="Y65" s="13"/>
      <c r="Z65" s="13"/>
      <c r="AA65" s="13"/>
    </row>
    <row r="66" spans="1:27" s="16" customFormat="1" x14ac:dyDescent="0.4">
      <c r="A66" s="14" t="s">
        <v>72</v>
      </c>
      <c r="B66" s="15">
        <v>876</v>
      </c>
      <c r="C66" s="35" t="s">
        <v>80</v>
      </c>
      <c r="D66" s="99">
        <v>4166.3913588837368</v>
      </c>
      <c r="E66" s="93">
        <v>5463.8964938987356</v>
      </c>
      <c r="F66" s="98">
        <v>10700</v>
      </c>
      <c r="G66" s="98">
        <v>7255.5</v>
      </c>
      <c r="H66" s="93">
        <f>INDEX('Schools block'!M:M,MATCH($B66,'Schools block'!$B:$B,0))</f>
        <v>1211769.3871523421</v>
      </c>
      <c r="I66" s="93">
        <f>INDEX('Schools block'!N:N,MATCH($B66,'Schools block'!$B:$B,0))</f>
        <v>0</v>
      </c>
      <c r="J66" s="173">
        <f t="shared" si="2"/>
        <v>85435457.938690603</v>
      </c>
      <c r="K66" s="31">
        <v>14927713.378225131</v>
      </c>
      <c r="L66" s="43">
        <v>4021.8192050631415</v>
      </c>
      <c r="M66" s="47">
        <v>362.5</v>
      </c>
      <c r="N66" s="12">
        <v>6000</v>
      </c>
      <c r="O66" s="46">
        <v>-6</v>
      </c>
      <c r="P66" s="153">
        <v>0</v>
      </c>
      <c r="Q66" s="32">
        <f t="shared" si="3"/>
        <v>16349622.840060519</v>
      </c>
      <c r="R66" s="54">
        <v>34.19</v>
      </c>
      <c r="S66" s="55">
        <f t="shared" si="4"/>
        <v>17955.5</v>
      </c>
      <c r="T66" s="12">
        <f>INDEX(CSSB!$I$24:$I$173,MATCH(B66,CSSB!$B$24:$B$173,0),1)</f>
        <v>47100</v>
      </c>
      <c r="U66" s="32">
        <f>INDEX(CSSB!$J$24:$J$173,MATCH(B66,CSSB!$B$24:$B$173,0),1)</f>
        <v>660998.54499999993</v>
      </c>
      <c r="V66" s="36">
        <f t="shared" si="5"/>
        <v>102446079.32375112</v>
      </c>
      <c r="W66" s="208"/>
      <c r="X66" s="208"/>
      <c r="Y66" s="13"/>
      <c r="Z66" s="13"/>
      <c r="AA66" s="13"/>
    </row>
    <row r="67" spans="1:27" s="16" customFormat="1" x14ac:dyDescent="0.4">
      <c r="A67" s="14" t="s">
        <v>72</v>
      </c>
      <c r="B67" s="15">
        <v>340</v>
      </c>
      <c r="C67" s="35" t="s">
        <v>81</v>
      </c>
      <c r="D67" s="99">
        <v>4233.259534349032</v>
      </c>
      <c r="E67" s="93">
        <v>5397.9473826725944</v>
      </c>
      <c r="F67" s="98">
        <v>12784</v>
      </c>
      <c r="G67" s="98">
        <v>5231.5</v>
      </c>
      <c r="H67" s="93">
        <f>INDEX('Schools block'!M:M,MATCH($B67,'Schools block'!$B:$B,0))</f>
        <v>9072318.9691110142</v>
      </c>
      <c r="I67" s="93">
        <f>INDEX('Schools block'!N:N,MATCH($B67,'Schools block'!$B:$B,0))</f>
        <v>0</v>
      </c>
      <c r="J67" s="173">
        <f t="shared" si="2"/>
        <v>91429670.588680714</v>
      </c>
      <c r="K67" s="31">
        <v>18730243.786180161</v>
      </c>
      <c r="L67" s="43">
        <v>4006.7388730235834</v>
      </c>
      <c r="M67" s="47">
        <v>508</v>
      </c>
      <c r="N67" s="12">
        <v>6000</v>
      </c>
      <c r="O67" s="46">
        <v>-198</v>
      </c>
      <c r="P67" s="153">
        <v>114663.28</v>
      </c>
      <c r="Q67" s="32">
        <f t="shared" si="3"/>
        <v>19692330.413676143</v>
      </c>
      <c r="R67" s="54">
        <v>39.71</v>
      </c>
      <c r="S67" s="55">
        <f t="shared" si="4"/>
        <v>18015.5</v>
      </c>
      <c r="T67" s="12">
        <f>INDEX(CSSB!$I$24:$I$173,MATCH(B67,CSSB!$B$24:$B$173,0),1)</f>
        <v>290000</v>
      </c>
      <c r="U67" s="32">
        <f>INDEX(CSSB!$J$24:$J$173,MATCH(B67,CSSB!$B$24:$B$173,0),1)</f>
        <v>1005395.505</v>
      </c>
      <c r="V67" s="36">
        <f t="shared" si="5"/>
        <v>112127396.50735685</v>
      </c>
      <c r="W67" s="208"/>
      <c r="X67" s="208"/>
      <c r="Y67" s="13"/>
      <c r="Z67" s="13"/>
      <c r="AA67" s="13"/>
    </row>
    <row r="68" spans="1:27" s="16" customFormat="1" x14ac:dyDescent="0.4">
      <c r="A68" s="14" t="s">
        <v>72</v>
      </c>
      <c r="B68" s="15">
        <v>888</v>
      </c>
      <c r="C68" s="35" t="s">
        <v>82</v>
      </c>
      <c r="D68" s="99">
        <v>4063.5165201788768</v>
      </c>
      <c r="E68" s="93">
        <v>5096.9842164720494</v>
      </c>
      <c r="F68" s="98">
        <v>97628.5</v>
      </c>
      <c r="G68" s="98">
        <v>62900</v>
      </c>
      <c r="H68" s="93">
        <f>INDEX('Schools block'!M:M,MATCH($B68,'Schools block'!$B:$B,0))</f>
        <v>12082202.516245428</v>
      </c>
      <c r="I68" s="93">
        <f>INDEX('Schools block'!N:N,MATCH($B68,'Schools block'!$B:$B,0))</f>
        <v>2092933.69848</v>
      </c>
      <c r="J68" s="173">
        <f t="shared" si="2"/>
        <v>731490466.02110088</v>
      </c>
      <c r="K68" s="31">
        <v>102819672.52560939</v>
      </c>
      <c r="L68" s="43">
        <v>4000</v>
      </c>
      <c r="M68" s="47">
        <v>2997.5</v>
      </c>
      <c r="N68" s="12">
        <v>6000</v>
      </c>
      <c r="O68" s="46">
        <v>-181</v>
      </c>
      <c r="P68" s="153">
        <v>616100</v>
      </c>
      <c r="Q68" s="32">
        <f t="shared" si="3"/>
        <v>114339772.52560939</v>
      </c>
      <c r="R68" s="54">
        <v>30.16</v>
      </c>
      <c r="S68" s="55">
        <f t="shared" si="4"/>
        <v>160528.5</v>
      </c>
      <c r="T68" s="12">
        <f>INDEX(CSSB!$I$24:$I$173,MATCH(B68,CSSB!$B$24:$B$173,0),1)</f>
        <v>1695000</v>
      </c>
      <c r="U68" s="32">
        <f>INDEX(CSSB!$J$24:$J$173,MATCH(B68,CSSB!$B$24:$B$173,0),1)</f>
        <v>6536539.5599999996</v>
      </c>
      <c r="V68" s="36">
        <f t="shared" si="5"/>
        <v>852366778.10671031</v>
      </c>
      <c r="W68" s="208"/>
      <c r="X68" s="208"/>
      <c r="Y68" s="13"/>
      <c r="Z68" s="13"/>
      <c r="AA68" s="13"/>
    </row>
    <row r="69" spans="1:27" s="16" customFormat="1" x14ac:dyDescent="0.4">
      <c r="A69" s="14" t="s">
        <v>72</v>
      </c>
      <c r="B69" s="15">
        <v>341</v>
      </c>
      <c r="C69" s="35" t="s">
        <v>83</v>
      </c>
      <c r="D69" s="99">
        <v>4450.8275562638664</v>
      </c>
      <c r="E69" s="93">
        <v>5574.2337402600479</v>
      </c>
      <c r="F69" s="98">
        <v>36576</v>
      </c>
      <c r="G69" s="98">
        <v>23902</v>
      </c>
      <c r="H69" s="93">
        <f>INDEX('Schools block'!M:M,MATCH($B69,'Schools block'!$B:$B,0))</f>
        <v>6481663.9487159727</v>
      </c>
      <c r="I69" s="93">
        <f>INDEX('Schools block'!N:N,MATCH($B69,'Schools block'!$B:$B,0))</f>
        <v>1331362.50443</v>
      </c>
      <c r="J69" s="173">
        <f t="shared" si="2"/>
        <v>303841830.0107488</v>
      </c>
      <c r="K69" s="31">
        <v>42547105.240360528</v>
      </c>
      <c r="L69" s="43">
        <v>4006.7388730235834</v>
      </c>
      <c r="M69" s="47">
        <v>1406</v>
      </c>
      <c r="N69" s="12">
        <v>6000</v>
      </c>
      <c r="O69" s="46">
        <v>-46.5</v>
      </c>
      <c r="P69" s="153">
        <v>618488.65</v>
      </c>
      <c r="Q69" s="32">
        <f t="shared" si="3"/>
        <v>48520068.745831683</v>
      </c>
      <c r="R69" s="54">
        <v>30.1</v>
      </c>
      <c r="S69" s="55">
        <f t="shared" si="4"/>
        <v>60478</v>
      </c>
      <c r="T69" s="12">
        <f>INDEX(CSSB!$I$24:$I$173,MATCH(B69,CSSB!$B$24:$B$173,0),1)</f>
        <v>5683315</v>
      </c>
      <c r="U69" s="32">
        <f>INDEX(CSSB!$J$24:$J$173,MATCH(B69,CSSB!$B$24:$B$173,0),1)</f>
        <v>7503702.7999999998</v>
      </c>
      <c r="V69" s="36">
        <f t="shared" si="5"/>
        <v>359865601.55658048</v>
      </c>
      <c r="W69" s="208"/>
      <c r="X69" s="208"/>
      <c r="Y69" s="13"/>
      <c r="Z69" s="13"/>
      <c r="AA69" s="13"/>
    </row>
    <row r="70" spans="1:27" s="16" customFormat="1" x14ac:dyDescent="0.4">
      <c r="A70" s="14" t="s">
        <v>72</v>
      </c>
      <c r="B70" s="15">
        <v>352</v>
      </c>
      <c r="C70" s="35" t="s">
        <v>84</v>
      </c>
      <c r="D70" s="99">
        <v>4578.4642727571199</v>
      </c>
      <c r="E70" s="93">
        <v>6083.8328322563557</v>
      </c>
      <c r="F70" s="98">
        <v>49072.5</v>
      </c>
      <c r="G70" s="98">
        <v>26565</v>
      </c>
      <c r="H70" s="93">
        <f>INDEX('Schools block'!M:M,MATCH($B70,'Schools block'!$B:$B,0))</f>
        <v>5281580.154108162</v>
      </c>
      <c r="I70" s="93">
        <f>INDEX('Schools block'!N:N,MATCH($B70,'Schools block'!$B:$B,0))</f>
        <v>9382807.4893600009</v>
      </c>
      <c r="J70" s="173">
        <f t="shared" si="2"/>
        <v>400958094.85723197</v>
      </c>
      <c r="K70" s="31">
        <v>67389999.70003137</v>
      </c>
      <c r="L70" s="43">
        <v>4032.8290670850829</v>
      </c>
      <c r="M70" s="47">
        <v>1463</v>
      </c>
      <c r="N70" s="12">
        <v>6000</v>
      </c>
      <c r="O70" s="46">
        <v>-77.333333000000039</v>
      </c>
      <c r="P70" s="153">
        <v>1901342.5</v>
      </c>
      <c r="Q70" s="32">
        <f t="shared" si="3"/>
        <v>74727371.127176851</v>
      </c>
      <c r="R70" s="54">
        <v>42.65</v>
      </c>
      <c r="S70" s="55">
        <f t="shared" si="4"/>
        <v>75637.5</v>
      </c>
      <c r="T70" s="12">
        <f>INDEX(CSSB!$I$24:$I$173,MATCH(B70,CSSB!$B$24:$B$173,0),1)</f>
        <v>680000</v>
      </c>
      <c r="U70" s="32">
        <f>INDEX(CSSB!$J$24:$J$173,MATCH(B70,CSSB!$B$24:$B$173,0),1)</f>
        <v>3905939.375</v>
      </c>
      <c r="V70" s="36">
        <f t="shared" si="5"/>
        <v>479591405.35940886</v>
      </c>
      <c r="W70" s="208"/>
      <c r="X70" s="208"/>
      <c r="Y70" s="13"/>
      <c r="Z70" s="13"/>
      <c r="AA70" s="13"/>
    </row>
    <row r="71" spans="1:27" s="16" customFormat="1" x14ac:dyDescent="0.4">
      <c r="A71" s="14" t="s">
        <v>72</v>
      </c>
      <c r="B71" s="15">
        <v>353</v>
      </c>
      <c r="C71" s="35" t="s">
        <v>85</v>
      </c>
      <c r="D71" s="99">
        <v>4201.5723700947583</v>
      </c>
      <c r="E71" s="93">
        <v>5306.5752104524672</v>
      </c>
      <c r="F71" s="98">
        <v>24176</v>
      </c>
      <c r="G71" s="98">
        <v>15336.5</v>
      </c>
      <c r="H71" s="93">
        <f>INDEX('Schools block'!M:M,MATCH($B71,'Schools block'!$B:$B,0))</f>
        <v>4061446.8761680317</v>
      </c>
      <c r="I71" s="93">
        <f>INDEX('Schools block'!N:N,MATCH($B71,'Schools block'!$B:$B,0))</f>
        <v>1914084.01771</v>
      </c>
      <c r="J71" s="173">
        <f t="shared" si="2"/>
        <v>188937035.2283932</v>
      </c>
      <c r="K71" s="31">
        <v>28087814.567903705</v>
      </c>
      <c r="L71" s="43">
        <v>4032.8290670850829</v>
      </c>
      <c r="M71" s="47">
        <v>832.83333300000004</v>
      </c>
      <c r="N71" s="12">
        <v>6000</v>
      </c>
      <c r="O71" s="46">
        <v>9.3333330000000387</v>
      </c>
      <c r="P71" s="153">
        <v>449837.84</v>
      </c>
      <c r="Q71" s="32">
        <f t="shared" si="3"/>
        <v>31952326.879263453</v>
      </c>
      <c r="R71" s="54">
        <v>33.57</v>
      </c>
      <c r="S71" s="55">
        <f t="shared" si="4"/>
        <v>39512.5</v>
      </c>
      <c r="T71" s="12">
        <f>INDEX(CSSB!$I$24:$I$173,MATCH(B71,CSSB!$B$24:$B$173,0),1)</f>
        <v>1658430</v>
      </c>
      <c r="U71" s="32">
        <f>INDEX(CSSB!$J$24:$J$173,MATCH(B71,CSSB!$B$24:$B$173,0),1)</f>
        <v>2984864.625</v>
      </c>
      <c r="V71" s="36">
        <f t="shared" si="5"/>
        <v>223874226.73265666</v>
      </c>
      <c r="W71" s="208"/>
      <c r="X71" s="208"/>
      <c r="Y71" s="13"/>
      <c r="Z71" s="13"/>
      <c r="AA71" s="13"/>
    </row>
    <row r="72" spans="1:27" s="16" customFormat="1" x14ac:dyDescent="0.4">
      <c r="A72" s="14" t="s">
        <v>72</v>
      </c>
      <c r="B72" s="15">
        <v>354</v>
      </c>
      <c r="C72" s="35" t="s">
        <v>86</v>
      </c>
      <c r="D72" s="99">
        <v>4187.2890927695926</v>
      </c>
      <c r="E72" s="93">
        <v>5574.0130630418244</v>
      </c>
      <c r="F72" s="98">
        <v>21049.5</v>
      </c>
      <c r="G72" s="98">
        <v>12208</v>
      </c>
      <c r="H72" s="93">
        <f>INDEX('Schools block'!M:M,MATCH($B72,'Schools block'!$B:$B,0))</f>
        <v>3837497.1895426004</v>
      </c>
      <c r="I72" s="93">
        <f>INDEX('Schools block'!N:N,MATCH($B72,'Schools block'!$B:$B,0))</f>
        <v>1000000</v>
      </c>
      <c r="J72" s="173">
        <f t="shared" si="2"/>
        <v>161025390.42141074</v>
      </c>
      <c r="K72" s="31">
        <v>21244072.111616306</v>
      </c>
      <c r="L72" s="43">
        <v>4032.8290670850829</v>
      </c>
      <c r="M72" s="47">
        <v>571.5</v>
      </c>
      <c r="N72" s="12">
        <v>6000</v>
      </c>
      <c r="O72" s="46">
        <v>-62</v>
      </c>
      <c r="P72" s="153">
        <v>0</v>
      </c>
      <c r="Q72" s="32">
        <f t="shared" si="3"/>
        <v>23176833.923455432</v>
      </c>
      <c r="R72" s="54">
        <v>35.549999999999997</v>
      </c>
      <c r="S72" s="55">
        <f t="shared" si="4"/>
        <v>33257.5</v>
      </c>
      <c r="T72" s="12">
        <f>INDEX(CSSB!$I$24:$I$173,MATCH(B72,CSSB!$B$24:$B$173,0),1)</f>
        <v>0</v>
      </c>
      <c r="U72" s="32">
        <f>INDEX(CSSB!$J$24:$J$173,MATCH(B72,CSSB!$B$24:$B$173,0),1)</f>
        <v>1182304.125</v>
      </c>
      <c r="V72" s="36">
        <f t="shared" si="5"/>
        <v>185384528.46986616</v>
      </c>
      <c r="W72" s="208"/>
      <c r="X72" s="208"/>
      <c r="Y72" s="13"/>
      <c r="Z72" s="13"/>
      <c r="AA72" s="13"/>
    </row>
    <row r="73" spans="1:27" s="16" customFormat="1" x14ac:dyDescent="0.4">
      <c r="A73" s="14" t="s">
        <v>72</v>
      </c>
      <c r="B73" s="15">
        <v>355</v>
      </c>
      <c r="C73" s="35" t="s">
        <v>87</v>
      </c>
      <c r="D73" s="99">
        <v>4178.4804053504931</v>
      </c>
      <c r="E73" s="93">
        <v>5377.7457629174232</v>
      </c>
      <c r="F73" s="98">
        <v>21523</v>
      </c>
      <c r="G73" s="98">
        <v>10841</v>
      </c>
      <c r="H73" s="93">
        <f>INDEX('Schools block'!M:M,MATCH($B73,'Schools block'!$B:$B,0))</f>
        <v>9462074.7628319655</v>
      </c>
      <c r="I73" s="93">
        <f>INDEX('Schools block'!N:N,MATCH($B73,'Schools block'!$B:$B,0))</f>
        <v>1940913</v>
      </c>
      <c r="J73" s="173">
        <f t="shared" si="2"/>
        <v>159636563.34297842</v>
      </c>
      <c r="K73" s="31">
        <v>29881328.178950664</v>
      </c>
      <c r="L73" s="43">
        <v>4032.8290670850829</v>
      </c>
      <c r="M73" s="47">
        <v>651</v>
      </c>
      <c r="N73" s="12">
        <v>6000</v>
      </c>
      <c r="O73" s="46">
        <v>-87.5</v>
      </c>
      <c r="P73" s="153">
        <v>0</v>
      </c>
      <c r="Q73" s="32">
        <f t="shared" si="3"/>
        <v>31981699.901623052</v>
      </c>
      <c r="R73" s="54">
        <v>28.68</v>
      </c>
      <c r="S73" s="55">
        <f t="shared" si="4"/>
        <v>32364</v>
      </c>
      <c r="T73" s="12">
        <f>INDEX(CSSB!$I$24:$I$173,MATCH(B73,CSSB!$B$24:$B$173,0),1)</f>
        <v>1838224</v>
      </c>
      <c r="U73" s="32">
        <f>INDEX(CSSB!$J$24:$J$173,MATCH(B73,CSSB!$B$24:$B$173,0),1)</f>
        <v>2766423.52</v>
      </c>
      <c r="V73" s="36">
        <f t="shared" si="5"/>
        <v>194384686.76460147</v>
      </c>
      <c r="W73" s="208"/>
      <c r="X73" s="208"/>
      <c r="Y73" s="13"/>
      <c r="Z73" s="13"/>
      <c r="AA73" s="13"/>
    </row>
    <row r="74" spans="1:27" s="16" customFormat="1" x14ac:dyDescent="0.4">
      <c r="A74" s="14" t="s">
        <v>72</v>
      </c>
      <c r="B74" s="15">
        <v>343</v>
      </c>
      <c r="C74" s="35" t="s">
        <v>88</v>
      </c>
      <c r="D74" s="99">
        <v>4002.0966368239451</v>
      </c>
      <c r="E74" s="93">
        <v>5116.2458462922177</v>
      </c>
      <c r="F74" s="98">
        <v>20844</v>
      </c>
      <c r="G74" s="98">
        <v>14194</v>
      </c>
      <c r="H74" s="93">
        <f>INDEX('Schools block'!M:M,MATCH($B74,'Schools block'!$B:$B,0))</f>
        <v>1286791.9312942952</v>
      </c>
      <c r="I74" s="93">
        <f>INDEX('Schools block'!N:N,MATCH($B74,'Schools block'!$B:$B,0))</f>
        <v>150000</v>
      </c>
      <c r="J74" s="173">
        <f t="shared" si="2"/>
        <v>157476487.77152434</v>
      </c>
      <c r="K74" s="31">
        <v>25082413.381290969</v>
      </c>
      <c r="L74" s="43">
        <v>4006.7388730235834</v>
      </c>
      <c r="M74" s="47">
        <v>611</v>
      </c>
      <c r="N74" s="12">
        <v>6000</v>
      </c>
      <c r="O74" s="46">
        <v>-20</v>
      </c>
      <c r="P74" s="153">
        <v>0</v>
      </c>
      <c r="Q74" s="32">
        <f t="shared" si="3"/>
        <v>27410530.832708377</v>
      </c>
      <c r="R74" s="54">
        <v>16.989999999999998</v>
      </c>
      <c r="S74" s="55">
        <f t="shared" si="4"/>
        <v>35038</v>
      </c>
      <c r="T74" s="12">
        <f>INDEX(CSSB!$I$24:$I$173,MATCH(B74,CSSB!$B$24:$B$173,0),1)</f>
        <v>671000</v>
      </c>
      <c r="U74" s="32">
        <f>INDEX(CSSB!$J$24:$J$173,MATCH(B74,CSSB!$B$24:$B$173,0),1)</f>
        <v>1266295.6200000001</v>
      </c>
      <c r="V74" s="36">
        <f t="shared" si="5"/>
        <v>186153314.22423273</v>
      </c>
      <c r="W74" s="208"/>
      <c r="X74" s="208"/>
      <c r="Y74" s="13"/>
      <c r="Z74" s="13"/>
      <c r="AA74" s="13"/>
    </row>
    <row r="75" spans="1:27" s="16" customFormat="1" x14ac:dyDescent="0.4">
      <c r="A75" s="14" t="s">
        <v>72</v>
      </c>
      <c r="B75" s="15">
        <v>342</v>
      </c>
      <c r="C75" s="35" t="s">
        <v>89</v>
      </c>
      <c r="D75" s="99">
        <v>3961.7604556656206</v>
      </c>
      <c r="E75" s="93">
        <v>5147.6657888976742</v>
      </c>
      <c r="F75" s="98">
        <v>14786</v>
      </c>
      <c r="G75" s="98">
        <v>9245.5</v>
      </c>
      <c r="H75" s="93">
        <f>INDEX('Schools block'!M:M,MATCH($B75,'Schools block'!$B:$B,0))</f>
        <v>1296053.6576540018</v>
      </c>
      <c r="I75" s="93">
        <f>INDEX('Schools block'!N:N,MATCH($B75,'Schools block'!$B:$B,0))</f>
        <v>450000</v>
      </c>
      <c r="J75" s="173">
        <f t="shared" si="2"/>
        <v>107917387.8063793</v>
      </c>
      <c r="K75" s="31">
        <v>20122791.492805615</v>
      </c>
      <c r="L75" s="43">
        <v>4006.7388730235834</v>
      </c>
      <c r="M75" s="47">
        <v>397</v>
      </c>
      <c r="N75" s="12">
        <v>6000</v>
      </c>
      <c r="O75" s="46">
        <v>77.5</v>
      </c>
      <c r="P75" s="153">
        <v>0</v>
      </c>
      <c r="Q75" s="32">
        <f t="shared" si="3"/>
        <v>22178466.825395979</v>
      </c>
      <c r="R75" s="54">
        <v>29.09</v>
      </c>
      <c r="S75" s="55">
        <f t="shared" si="4"/>
        <v>24031.5</v>
      </c>
      <c r="T75" s="12">
        <f>INDEX(CSSB!$I$24:$I$173,MATCH(B75,CSSB!$B$24:$B$173,0),1)</f>
        <v>902000</v>
      </c>
      <c r="U75" s="32">
        <f>INDEX(CSSB!$J$24:$J$173,MATCH(B75,CSSB!$B$24:$B$173,0),1)</f>
        <v>1601076.335</v>
      </c>
      <c r="V75" s="36">
        <f t="shared" si="5"/>
        <v>131696930.96677528</v>
      </c>
      <c r="W75" s="208"/>
      <c r="X75" s="208"/>
      <c r="Y75" s="13"/>
      <c r="Z75" s="13"/>
      <c r="AA75" s="13"/>
    </row>
    <row r="76" spans="1:27" s="16" customFormat="1" x14ac:dyDescent="0.4">
      <c r="A76" s="14" t="s">
        <v>72</v>
      </c>
      <c r="B76" s="15">
        <v>356</v>
      </c>
      <c r="C76" s="35" t="s">
        <v>90</v>
      </c>
      <c r="D76" s="99">
        <v>3818.100187221271</v>
      </c>
      <c r="E76" s="93">
        <v>4985.5910763074062</v>
      </c>
      <c r="F76" s="98">
        <v>24309</v>
      </c>
      <c r="G76" s="98">
        <v>13887.5</v>
      </c>
      <c r="H76" s="93">
        <f>INDEX('Schools block'!M:M,MATCH($B76,'Schools block'!$B:$B,0))</f>
        <v>2926557.9166666665</v>
      </c>
      <c r="I76" s="93">
        <f>INDEX('Schools block'!N:N,MATCH($B76,'Schools block'!$B:$B,0))</f>
        <v>666237.82996999996</v>
      </c>
      <c r="J76" s="173">
        <f t="shared" si="2"/>
        <v>165644389.27001765</v>
      </c>
      <c r="K76" s="31">
        <v>28236895.99600688</v>
      </c>
      <c r="L76" s="43">
        <v>4032.8290670850829</v>
      </c>
      <c r="M76" s="47">
        <v>610</v>
      </c>
      <c r="N76" s="12">
        <v>6000</v>
      </c>
      <c r="O76" s="46">
        <v>-65</v>
      </c>
      <c r="P76" s="153">
        <v>50500</v>
      </c>
      <c r="Q76" s="32">
        <f t="shared" si="3"/>
        <v>30357421.726928782</v>
      </c>
      <c r="R76" s="54">
        <v>34.76</v>
      </c>
      <c r="S76" s="55">
        <f t="shared" si="4"/>
        <v>38196.5</v>
      </c>
      <c r="T76" s="12">
        <f>INDEX(CSSB!$I$24:$I$173,MATCH(B76,CSSB!$B$24:$B$173,0),1)</f>
        <v>612000</v>
      </c>
      <c r="U76" s="32">
        <f>INDEX(CSSB!$J$24:$J$173,MATCH(B76,CSSB!$B$24:$B$173,0),1)</f>
        <v>1939710.3399999999</v>
      </c>
      <c r="V76" s="36">
        <f t="shared" si="5"/>
        <v>197941521.33694643</v>
      </c>
      <c r="W76" s="208"/>
      <c r="X76" s="208"/>
      <c r="Y76" s="13"/>
      <c r="Z76" s="13"/>
      <c r="AA76" s="13"/>
    </row>
    <row r="77" spans="1:27" s="16" customFormat="1" x14ac:dyDescent="0.4">
      <c r="A77" s="14" t="s">
        <v>72</v>
      </c>
      <c r="B77" s="15">
        <v>357</v>
      </c>
      <c r="C77" s="35" t="s">
        <v>91</v>
      </c>
      <c r="D77" s="99">
        <v>4141.6224086616521</v>
      </c>
      <c r="E77" s="93">
        <v>5274.2665470137681</v>
      </c>
      <c r="F77" s="98">
        <v>20812.5</v>
      </c>
      <c r="G77" s="98">
        <v>13123.5</v>
      </c>
      <c r="H77" s="93">
        <f>INDEX('Schools block'!M:M,MATCH($B77,'Schools block'!$B:$B,0))</f>
        <v>4277544.9832063261</v>
      </c>
      <c r="I77" s="93">
        <f>INDEX('Schools block'!N:N,MATCH($B77,'Schools block'!$B:$B,0))</f>
        <v>532891.57669999998</v>
      </c>
      <c r="J77" s="173">
        <f t="shared" si="2"/>
        <v>160224789.96991214</v>
      </c>
      <c r="K77" s="31">
        <v>18602057.945829</v>
      </c>
      <c r="L77" s="43">
        <v>4032.8290670850829</v>
      </c>
      <c r="M77" s="47">
        <v>437</v>
      </c>
      <c r="N77" s="12">
        <v>6000</v>
      </c>
      <c r="O77" s="46">
        <v>-68</v>
      </c>
      <c r="P77" s="153">
        <v>75750</v>
      </c>
      <c r="Q77" s="32">
        <f t="shared" si="3"/>
        <v>20032154.248145182</v>
      </c>
      <c r="R77" s="54">
        <v>26.99</v>
      </c>
      <c r="S77" s="55">
        <f t="shared" si="4"/>
        <v>33936</v>
      </c>
      <c r="T77" s="12">
        <f>INDEX(CSSB!$I$24:$I$173,MATCH(B77,CSSB!$B$24:$B$173,0),1)</f>
        <v>0</v>
      </c>
      <c r="U77" s="32">
        <f>INDEX(CSSB!$J$24:$J$173,MATCH(B77,CSSB!$B$24:$B$173,0),1)</f>
        <v>915932.6399999999</v>
      </c>
      <c r="V77" s="36">
        <f t="shared" si="5"/>
        <v>181172876.85805732</v>
      </c>
      <c r="W77" s="208"/>
      <c r="X77" s="208"/>
      <c r="Y77" s="13"/>
      <c r="Z77" s="13"/>
      <c r="AA77" s="13"/>
    </row>
    <row r="78" spans="1:27" s="16" customFormat="1" x14ac:dyDescent="0.4">
      <c r="A78" s="14" t="s">
        <v>72</v>
      </c>
      <c r="B78" s="15">
        <v>358</v>
      </c>
      <c r="C78" s="35" t="s">
        <v>92</v>
      </c>
      <c r="D78" s="99">
        <v>3751.030168440017</v>
      </c>
      <c r="E78" s="93">
        <v>5211.267334022039</v>
      </c>
      <c r="F78" s="98">
        <v>20831.5</v>
      </c>
      <c r="G78" s="98">
        <v>15157.5</v>
      </c>
      <c r="H78" s="93">
        <f>INDEX('Schools block'!M:M,MATCH($B78,'Schools block'!$B:$B,0))</f>
        <v>1673828.0000000009</v>
      </c>
      <c r="I78" s="93">
        <f>INDEX('Schools block'!N:N,MATCH($B78,'Schools block'!$B:$B,0))</f>
        <v>400000</v>
      </c>
      <c r="J78" s="173">
        <f t="shared" si="2"/>
        <v>159203197.56929725</v>
      </c>
      <c r="K78" s="31">
        <v>23618100.467000723</v>
      </c>
      <c r="L78" s="43">
        <v>4032.8290670850829</v>
      </c>
      <c r="M78" s="47">
        <v>614</v>
      </c>
      <c r="N78" s="12">
        <v>6000</v>
      </c>
      <c r="O78" s="46">
        <v>-94.5</v>
      </c>
      <c r="P78" s="153">
        <v>0</v>
      </c>
      <c r="Q78" s="32">
        <f t="shared" si="3"/>
        <v>25527257.514190964</v>
      </c>
      <c r="R78" s="54">
        <v>40.119999999999997</v>
      </c>
      <c r="S78" s="55">
        <f t="shared" si="4"/>
        <v>35989</v>
      </c>
      <c r="T78" s="12">
        <f>INDEX(CSSB!$I$24:$I$173,MATCH(B78,CSSB!$B$24:$B$173,0),1)</f>
        <v>77000</v>
      </c>
      <c r="U78" s="32">
        <f>INDEX(CSSB!$J$24:$J$173,MATCH(B78,CSSB!$B$24:$B$173,0),1)</f>
        <v>1520878.68</v>
      </c>
      <c r="V78" s="36">
        <f t="shared" si="5"/>
        <v>186251333.76348823</v>
      </c>
      <c r="W78" s="208"/>
      <c r="X78" s="208"/>
      <c r="Y78" s="13"/>
      <c r="Z78" s="13"/>
      <c r="AA78" s="13"/>
    </row>
    <row r="79" spans="1:27" s="16" customFormat="1" x14ac:dyDescent="0.4">
      <c r="A79" s="14" t="s">
        <v>72</v>
      </c>
      <c r="B79" s="15">
        <v>877</v>
      </c>
      <c r="C79" s="35" t="s">
        <v>93</v>
      </c>
      <c r="D79" s="99">
        <v>3942.6703805761276</v>
      </c>
      <c r="E79" s="93">
        <v>4975.1364873500452</v>
      </c>
      <c r="F79" s="98">
        <v>17952</v>
      </c>
      <c r="G79" s="98">
        <v>11780.5</v>
      </c>
      <c r="H79" s="93">
        <f>INDEX('Schools block'!M:M,MATCH($B79,'Schools block'!$B:$B,0))</f>
        <v>1717549</v>
      </c>
      <c r="I79" s="93">
        <f>INDEX('Schools block'!N:N,MATCH($B79,'Schools block'!$B:$B,0))</f>
        <v>287852.4547</v>
      </c>
      <c r="J79" s="173">
        <f t="shared" ref="J79:J142" si="6">(D79*F79)+(E79*G79)+H79+I79</f>
        <v>131393815.51602983</v>
      </c>
      <c r="K79" s="31">
        <v>18322796.730882972</v>
      </c>
      <c r="L79" s="43">
        <v>4021.8192050631415</v>
      </c>
      <c r="M79" s="47">
        <v>403</v>
      </c>
      <c r="N79" s="12">
        <v>6000</v>
      </c>
      <c r="O79" s="46">
        <v>-82</v>
      </c>
      <c r="P79" s="153">
        <v>314640.25</v>
      </c>
      <c r="Q79" s="32">
        <f t="shared" ref="Q79:Q142" si="7">K79+(L79*M79)+(N79*O79)+P79</f>
        <v>19766230.120523419</v>
      </c>
      <c r="R79" s="54">
        <v>29.69</v>
      </c>
      <c r="S79" s="55">
        <f t="shared" ref="S79:S142" si="8">F79+G79</f>
        <v>29732.5</v>
      </c>
      <c r="T79" s="12">
        <f>INDEX(CSSB!$I$24:$I$173,MATCH(B79,CSSB!$B$24:$B$173,0),1)</f>
        <v>0</v>
      </c>
      <c r="U79" s="32">
        <f>INDEX(CSSB!$J$24:$J$173,MATCH(B79,CSSB!$B$24:$B$173,0),1)</f>
        <v>882757.92500000005</v>
      </c>
      <c r="V79" s="36">
        <f t="shared" ref="V79:V142" si="9">U79+Q79+J79</f>
        <v>152042803.56155324</v>
      </c>
      <c r="W79" s="208"/>
      <c r="X79" s="208"/>
      <c r="Y79" s="13"/>
      <c r="Z79" s="13"/>
      <c r="AA79" s="13"/>
    </row>
    <row r="80" spans="1:27" s="16" customFormat="1" x14ac:dyDescent="0.4">
      <c r="A80" s="14" t="s">
        <v>72</v>
      </c>
      <c r="B80" s="15">
        <v>359</v>
      </c>
      <c r="C80" s="35" t="s">
        <v>94</v>
      </c>
      <c r="D80" s="99">
        <v>4060.6912731880125</v>
      </c>
      <c r="E80" s="93">
        <v>5269.2170524449393</v>
      </c>
      <c r="F80" s="98">
        <v>26279</v>
      </c>
      <c r="G80" s="98">
        <v>17511</v>
      </c>
      <c r="H80" s="93">
        <f>INDEX('Schools block'!M:M,MATCH($B80,'Schools block'!$B:$B,0))</f>
        <v>1503969.8299999998</v>
      </c>
      <c r="I80" s="93">
        <f>INDEX('Schools block'!N:N,MATCH($B80,'Schools block'!$B:$B,0))</f>
        <v>600000</v>
      </c>
      <c r="J80" s="173">
        <f t="shared" si="6"/>
        <v>201084135.60347113</v>
      </c>
      <c r="K80" s="31">
        <v>26631937.541660428</v>
      </c>
      <c r="L80" s="43">
        <v>4032.8290670850829</v>
      </c>
      <c r="M80" s="47">
        <v>726</v>
      </c>
      <c r="N80" s="12">
        <v>6000</v>
      </c>
      <c r="O80" s="46">
        <v>-94</v>
      </c>
      <c r="P80" s="153">
        <v>30300</v>
      </c>
      <c r="Q80" s="32">
        <f t="shared" si="7"/>
        <v>29026071.444364198</v>
      </c>
      <c r="R80" s="54">
        <v>14.71</v>
      </c>
      <c r="S80" s="55">
        <f t="shared" si="8"/>
        <v>43790</v>
      </c>
      <c r="T80" s="12">
        <f>INDEX(CSSB!$I$24:$I$173,MATCH(B80,CSSB!$B$24:$B$173,0),1)</f>
        <v>0</v>
      </c>
      <c r="U80" s="32">
        <f>INDEX(CSSB!$J$24:$J$173,MATCH(B80,CSSB!$B$24:$B$173,0),1)</f>
        <v>644150.9</v>
      </c>
      <c r="V80" s="36">
        <f t="shared" si="9"/>
        <v>230754357.94783533</v>
      </c>
      <c r="W80" s="208"/>
      <c r="X80" s="208"/>
      <c r="Y80" s="13"/>
      <c r="Z80" s="13"/>
      <c r="AA80" s="13"/>
    </row>
    <row r="81" spans="1:27" s="16" customFormat="1" x14ac:dyDescent="0.4">
      <c r="A81" s="14" t="s">
        <v>72</v>
      </c>
      <c r="B81" s="15">
        <v>344</v>
      </c>
      <c r="C81" s="35" t="s">
        <v>95</v>
      </c>
      <c r="D81" s="99">
        <v>3954.2395166721908</v>
      </c>
      <c r="E81" s="93">
        <v>5295.2666805591361</v>
      </c>
      <c r="F81" s="98">
        <v>25944</v>
      </c>
      <c r="G81" s="98">
        <v>17469.5</v>
      </c>
      <c r="H81" s="93">
        <f>INDEX('Schools block'!M:M,MATCH($B81,'Schools block'!$B:$B,0))</f>
        <v>4968214.3101082258</v>
      </c>
      <c r="I81" s="93">
        <f>INDEX('Schools block'!N:N,MATCH($B81,'Schools block'!$B:$B,0))</f>
        <v>0</v>
      </c>
      <c r="J81" s="173">
        <f t="shared" si="6"/>
        <v>200062665.60667935</v>
      </c>
      <c r="K81" s="31">
        <v>30998173.02459754</v>
      </c>
      <c r="L81" s="43">
        <v>4006.7388730235834</v>
      </c>
      <c r="M81" s="47">
        <v>1056</v>
      </c>
      <c r="N81" s="12">
        <v>6000</v>
      </c>
      <c r="O81" s="46">
        <v>-80</v>
      </c>
      <c r="P81" s="153">
        <v>1372691</v>
      </c>
      <c r="Q81" s="32">
        <f t="shared" si="7"/>
        <v>36121980.274510443</v>
      </c>
      <c r="R81" s="54">
        <v>31.04</v>
      </c>
      <c r="S81" s="55">
        <f t="shared" si="8"/>
        <v>43413.5</v>
      </c>
      <c r="T81" s="12">
        <f>INDEX(CSSB!$I$24:$I$173,MATCH(B81,CSSB!$B$24:$B$173,0),1)</f>
        <v>935600</v>
      </c>
      <c r="U81" s="32">
        <f>INDEX(CSSB!$J$24:$J$173,MATCH(B81,CSSB!$B$24:$B$173,0),1)</f>
        <v>2283155.04</v>
      </c>
      <c r="V81" s="36">
        <f t="shared" si="9"/>
        <v>238467800.92118979</v>
      </c>
      <c r="W81" s="208"/>
      <c r="X81" s="208"/>
      <c r="Y81" s="13"/>
      <c r="Z81" s="13"/>
      <c r="AA81" s="13"/>
    </row>
    <row r="82" spans="1:27" s="16" customFormat="1" x14ac:dyDescent="0.4">
      <c r="A82" s="14" t="s">
        <v>96</v>
      </c>
      <c r="B82" s="15">
        <v>301</v>
      </c>
      <c r="C82" s="35" t="s">
        <v>97</v>
      </c>
      <c r="D82" s="99">
        <v>4807.6449413628052</v>
      </c>
      <c r="E82" s="93">
        <v>6172.5137726373459</v>
      </c>
      <c r="F82" s="98">
        <v>25324.5</v>
      </c>
      <c r="G82" s="98">
        <v>12892.5</v>
      </c>
      <c r="H82" s="93">
        <f>INDEX('Schools block'!M:M,MATCH($B82,'Schools block'!$B:$B,0))</f>
        <v>9131949.4283820912</v>
      </c>
      <c r="I82" s="93">
        <f>INDEX('Schools block'!N:N,MATCH($B82,'Schools block'!$B:$B,0))</f>
        <v>4044031.97034</v>
      </c>
      <c r="J82" s="173">
        <f t="shared" si="6"/>
        <v>214506319.52999145</v>
      </c>
      <c r="K82" s="31">
        <v>27898563.484926663</v>
      </c>
      <c r="L82" s="43">
        <v>4497.4310399362021</v>
      </c>
      <c r="M82" s="47">
        <v>320</v>
      </c>
      <c r="N82" s="12">
        <v>6000</v>
      </c>
      <c r="O82" s="46">
        <v>48</v>
      </c>
      <c r="P82" s="153">
        <v>0</v>
      </c>
      <c r="Q82" s="32">
        <f t="shared" si="7"/>
        <v>29625741.417706247</v>
      </c>
      <c r="R82" s="54">
        <v>36.67</v>
      </c>
      <c r="S82" s="55">
        <f t="shared" si="8"/>
        <v>38217</v>
      </c>
      <c r="T82" s="12">
        <f>INDEX(CSSB!$I$24:$I$173,MATCH(B82,CSSB!$B$24:$B$173,0),1)</f>
        <v>1156948.3500000001</v>
      </c>
      <c r="U82" s="32">
        <f>INDEX(CSSB!$J$24:$J$173,MATCH(B82,CSSB!$B$24:$B$173,0),1)</f>
        <v>2558365.7400000002</v>
      </c>
      <c r="V82" s="36">
        <f t="shared" si="9"/>
        <v>246690426.68769771</v>
      </c>
      <c r="W82" s="208"/>
      <c r="X82" s="208"/>
      <c r="Y82" s="13"/>
      <c r="Z82" s="13"/>
      <c r="AA82" s="13"/>
    </row>
    <row r="83" spans="1:27" s="16" customFormat="1" x14ac:dyDescent="0.4">
      <c r="A83" s="14" t="s">
        <v>96</v>
      </c>
      <c r="B83" s="15">
        <v>302</v>
      </c>
      <c r="C83" s="35" t="s">
        <v>98</v>
      </c>
      <c r="D83" s="99">
        <v>4402.9996341614114</v>
      </c>
      <c r="E83" s="93">
        <v>5713.3219618269986</v>
      </c>
      <c r="F83" s="98">
        <v>30015.5</v>
      </c>
      <c r="G83" s="98">
        <v>19920.5</v>
      </c>
      <c r="H83" s="93">
        <f>INDEX('Schools block'!M:M,MATCH($B83,'Schools block'!$B:$B,0))</f>
        <v>2849710.1821440379</v>
      </c>
      <c r="I83" s="93">
        <f>INDEX('Schools block'!N:N,MATCH($B83,'Schools block'!$B:$B,0))</f>
        <v>813256.84548999998</v>
      </c>
      <c r="J83" s="173">
        <f t="shared" si="6"/>
        <v>249633432.68738064</v>
      </c>
      <c r="K83" s="31">
        <v>44926815.936242476</v>
      </c>
      <c r="L83" s="43">
        <v>4446.4542472141338</v>
      </c>
      <c r="M83" s="47">
        <v>667</v>
      </c>
      <c r="N83" s="12">
        <v>6000</v>
      </c>
      <c r="O83" s="46">
        <v>63.5</v>
      </c>
      <c r="P83" s="153">
        <v>546557.46</v>
      </c>
      <c r="Q83" s="32">
        <f t="shared" si="7"/>
        <v>48820158.379134305</v>
      </c>
      <c r="R83" s="54">
        <v>33.880000000000003</v>
      </c>
      <c r="S83" s="55">
        <f t="shared" si="8"/>
        <v>49936</v>
      </c>
      <c r="T83" s="12">
        <f>INDEX(CSSB!$I$24:$I$173,MATCH(B83,CSSB!$B$24:$B$173,0),1)</f>
        <v>463688</v>
      </c>
      <c r="U83" s="32">
        <f>INDEX(CSSB!$J$24:$J$173,MATCH(B83,CSSB!$B$24:$B$173,0),1)</f>
        <v>2155519.6800000002</v>
      </c>
      <c r="V83" s="36">
        <f t="shared" si="9"/>
        <v>300609110.74651492</v>
      </c>
      <c r="W83" s="208"/>
      <c r="X83" s="208"/>
      <c r="Y83" s="13"/>
      <c r="Z83" s="13"/>
      <c r="AA83" s="13"/>
    </row>
    <row r="84" spans="1:27" s="16" customFormat="1" x14ac:dyDescent="0.4">
      <c r="A84" s="14" t="s">
        <v>96</v>
      </c>
      <c r="B84" s="15">
        <v>303</v>
      </c>
      <c r="C84" s="35" t="s">
        <v>99</v>
      </c>
      <c r="D84" s="99">
        <v>3961.5110445379482</v>
      </c>
      <c r="E84" s="93">
        <v>5317.3097293501442</v>
      </c>
      <c r="F84" s="98">
        <v>22579.5</v>
      </c>
      <c r="G84" s="98">
        <v>15937</v>
      </c>
      <c r="H84" s="93">
        <f>INDEX('Schools block'!M:M,MATCH($B84,'Schools block'!$B:$B,0))</f>
        <v>3633880.5134827765</v>
      </c>
      <c r="I84" s="93">
        <f>INDEX('Schools block'!N:N,MATCH($B84,'Schools block'!$B:$B,0))</f>
        <v>653747.16960000002</v>
      </c>
      <c r="J84" s="173">
        <f t="shared" si="6"/>
        <v>178478531.46988061</v>
      </c>
      <c r="K84" s="31">
        <v>30468582.315739345</v>
      </c>
      <c r="L84" s="43">
        <v>4348.3304649124002</v>
      </c>
      <c r="M84" s="47">
        <v>597</v>
      </c>
      <c r="N84" s="12">
        <v>6000</v>
      </c>
      <c r="O84" s="46">
        <v>-217.5</v>
      </c>
      <c r="P84" s="153">
        <v>297950</v>
      </c>
      <c r="Q84" s="32">
        <f t="shared" si="7"/>
        <v>32057485.603292048</v>
      </c>
      <c r="R84" s="54">
        <v>30.2</v>
      </c>
      <c r="S84" s="55">
        <f t="shared" si="8"/>
        <v>38516.5</v>
      </c>
      <c r="T84" s="12">
        <f>INDEX(CSSB!$I$24:$I$173,MATCH(B84,CSSB!$B$24:$B$173,0),1)</f>
        <v>868000</v>
      </c>
      <c r="U84" s="32">
        <f>INDEX(CSSB!$J$24:$J$173,MATCH(B84,CSSB!$B$24:$B$173,0),1)</f>
        <v>2031198.3</v>
      </c>
      <c r="V84" s="36">
        <f t="shared" si="9"/>
        <v>212567215.37317264</v>
      </c>
      <c r="W84" s="208"/>
      <c r="X84" s="208"/>
      <c r="Y84" s="13"/>
      <c r="Z84" s="13"/>
      <c r="AA84" s="13"/>
    </row>
    <row r="85" spans="1:27" s="16" customFormat="1" x14ac:dyDescent="0.4">
      <c r="A85" s="14" t="s">
        <v>96</v>
      </c>
      <c r="B85" s="15">
        <v>304</v>
      </c>
      <c r="C85" s="35" t="s">
        <v>100</v>
      </c>
      <c r="D85" s="99">
        <v>4821.3522940133553</v>
      </c>
      <c r="E85" s="93">
        <v>6219.6577110293365</v>
      </c>
      <c r="F85" s="98">
        <v>26523</v>
      </c>
      <c r="G85" s="98">
        <v>15370.5</v>
      </c>
      <c r="H85" s="93">
        <f>INDEX('Schools block'!M:M,MATCH($B85,'Schools block'!$B:$B,0))</f>
        <v>3119358.625132001</v>
      </c>
      <c r="I85" s="93">
        <f>INDEX('Schools block'!N:N,MATCH($B85,'Schools block'!$B:$B,0))</f>
        <v>5580206.6255200002</v>
      </c>
      <c r="J85" s="173">
        <f t="shared" si="6"/>
        <v>232175540.99214461</v>
      </c>
      <c r="K85" s="31">
        <v>53581135.642710552</v>
      </c>
      <c r="L85" s="43">
        <v>4595.5548222379357</v>
      </c>
      <c r="M85" s="47">
        <v>803</v>
      </c>
      <c r="N85" s="12">
        <v>6000</v>
      </c>
      <c r="O85" s="46">
        <v>-344.5</v>
      </c>
      <c r="P85" s="153">
        <v>0</v>
      </c>
      <c r="Q85" s="32">
        <f t="shared" si="7"/>
        <v>55204366.164967611</v>
      </c>
      <c r="R85" s="54">
        <v>37.520000000000003</v>
      </c>
      <c r="S85" s="55">
        <f t="shared" si="8"/>
        <v>41893.5</v>
      </c>
      <c r="T85" s="12">
        <f>INDEX(CSSB!$I$24:$I$173,MATCH(B85,CSSB!$B$24:$B$173,0),1)</f>
        <v>804573</v>
      </c>
      <c r="U85" s="32">
        <f>INDEX(CSSB!$J$24:$J$173,MATCH(B85,CSSB!$B$24:$B$173,0),1)</f>
        <v>2376417.12</v>
      </c>
      <c r="V85" s="36">
        <f t="shared" si="9"/>
        <v>289756324.27711225</v>
      </c>
      <c r="W85" s="208"/>
      <c r="X85" s="208"/>
      <c r="Y85" s="13"/>
      <c r="Z85" s="13"/>
      <c r="AA85" s="13"/>
    </row>
    <row r="86" spans="1:27" s="16" customFormat="1" x14ac:dyDescent="0.4">
      <c r="A86" s="14" t="s">
        <v>96</v>
      </c>
      <c r="B86" s="15">
        <v>305</v>
      </c>
      <c r="C86" s="35" t="s">
        <v>101</v>
      </c>
      <c r="D86" s="99">
        <v>4200.4266986157272</v>
      </c>
      <c r="E86" s="93">
        <v>5183.1417422052746</v>
      </c>
      <c r="F86" s="98">
        <v>27262.5</v>
      </c>
      <c r="G86" s="98">
        <v>16918.5</v>
      </c>
      <c r="H86" s="93">
        <f>INDEX('Schools block'!M:M,MATCH($B86,'Schools block'!$B:$B,0))</f>
        <v>1646727</v>
      </c>
      <c r="I86" s="93">
        <f>INDEX('Schools block'!N:N,MATCH($B86,'Schools block'!$B:$B,0))</f>
        <v>2853253.0664400002</v>
      </c>
      <c r="J86" s="173">
        <f t="shared" si="6"/>
        <v>206705096.50295117</v>
      </c>
      <c r="K86" s="31">
        <v>43116068.401153162</v>
      </c>
      <c r="L86" s="43">
        <v>4348.3304649124002</v>
      </c>
      <c r="M86" s="47">
        <v>827.5</v>
      </c>
      <c r="N86" s="12">
        <v>6000</v>
      </c>
      <c r="O86" s="46">
        <v>80.5</v>
      </c>
      <c r="P86" s="153">
        <v>707000</v>
      </c>
      <c r="Q86" s="32">
        <f t="shared" si="7"/>
        <v>47904311.860868171</v>
      </c>
      <c r="R86" s="54">
        <v>43.35</v>
      </c>
      <c r="S86" s="55">
        <f t="shared" si="8"/>
        <v>44181</v>
      </c>
      <c r="T86" s="12">
        <f>INDEX(CSSB!$I$24:$I$173,MATCH(B86,CSSB!$B$24:$B$173,0),1)</f>
        <v>0</v>
      </c>
      <c r="U86" s="32">
        <f>INDEX(CSSB!$J$24:$J$173,MATCH(B86,CSSB!$B$24:$B$173,0),1)</f>
        <v>1915246.35</v>
      </c>
      <c r="V86" s="36">
        <f t="shared" si="9"/>
        <v>256524654.71381935</v>
      </c>
      <c r="W86" s="208"/>
      <c r="X86" s="208"/>
      <c r="Y86" s="13"/>
      <c r="Z86" s="13"/>
      <c r="AA86" s="13"/>
    </row>
    <row r="87" spans="1:27" s="16" customFormat="1" x14ac:dyDescent="0.4">
      <c r="A87" s="14" t="s">
        <v>96</v>
      </c>
      <c r="B87" s="15">
        <v>306</v>
      </c>
      <c r="C87" s="35" t="s">
        <v>102</v>
      </c>
      <c r="D87" s="99">
        <v>4293.3415943972477</v>
      </c>
      <c r="E87" s="93">
        <v>5460.8750338233849</v>
      </c>
      <c r="F87" s="98">
        <v>32958.5</v>
      </c>
      <c r="G87" s="98">
        <v>17804.5</v>
      </c>
      <c r="H87" s="93">
        <f>INDEX('Schools block'!M:M,MATCH($B87,'Schools block'!$B:$B,0))</f>
        <v>3091161.5948901172</v>
      </c>
      <c r="I87" s="93">
        <f>INDEX('Schools block'!N:N,MATCH($B87,'Schools block'!$B:$B,0))</f>
        <v>5194636.3381200004</v>
      </c>
      <c r="J87" s="173">
        <f t="shared" si="6"/>
        <v>247016046.41166028</v>
      </c>
      <c r="K87" s="31">
        <v>56610989.983914249</v>
      </c>
      <c r="L87" s="43">
        <v>4348.3304649124002</v>
      </c>
      <c r="M87" s="47">
        <v>1104</v>
      </c>
      <c r="N87" s="12">
        <v>6000</v>
      </c>
      <c r="O87" s="46">
        <v>-273</v>
      </c>
      <c r="P87" s="153">
        <v>388850</v>
      </c>
      <c r="Q87" s="32">
        <f t="shared" si="7"/>
        <v>60162396.817177542</v>
      </c>
      <c r="R87" s="54">
        <v>56.91</v>
      </c>
      <c r="S87" s="55">
        <f t="shared" si="8"/>
        <v>50763</v>
      </c>
      <c r="T87" s="12">
        <f>INDEX(CSSB!$I$24:$I$173,MATCH(B87,CSSB!$B$24:$B$173,0),1)</f>
        <v>3213000</v>
      </c>
      <c r="U87" s="32">
        <f>INDEX(CSSB!$J$24:$J$173,MATCH(B87,CSSB!$B$24:$B$173,0),1)</f>
        <v>6101922.3300000001</v>
      </c>
      <c r="V87" s="36">
        <f t="shared" si="9"/>
        <v>313280365.55883783</v>
      </c>
      <c r="W87" s="208"/>
      <c r="X87" s="208"/>
      <c r="Y87" s="13"/>
      <c r="Z87" s="13"/>
      <c r="AA87" s="13"/>
    </row>
    <row r="88" spans="1:27" s="16" customFormat="1" x14ac:dyDescent="0.4">
      <c r="A88" s="14" t="s">
        <v>96</v>
      </c>
      <c r="B88" s="15">
        <v>307</v>
      </c>
      <c r="C88" s="35" t="s">
        <v>103</v>
      </c>
      <c r="D88" s="99">
        <v>4430.7317205484378</v>
      </c>
      <c r="E88" s="93">
        <v>6018.6545708131616</v>
      </c>
      <c r="F88" s="98">
        <v>30904.5</v>
      </c>
      <c r="G88" s="98">
        <v>15332.5</v>
      </c>
      <c r="H88" s="93">
        <f>INDEX('Schools block'!M:M,MATCH($B88,'Schools block'!$B:$B,0))</f>
        <v>8432022.5661206134</v>
      </c>
      <c r="I88" s="93">
        <f>INDEX('Schools block'!N:N,MATCH($B88,'Schools block'!$B:$B,0))</f>
        <v>3701540.0527499998</v>
      </c>
      <c r="J88" s="173">
        <f t="shared" si="6"/>
        <v>241344132.28355262</v>
      </c>
      <c r="K88" s="31">
        <v>50411625.674916595</v>
      </c>
      <c r="L88" s="43">
        <v>4595.5548222379357</v>
      </c>
      <c r="M88" s="47">
        <v>857</v>
      </c>
      <c r="N88" s="12">
        <v>6000</v>
      </c>
      <c r="O88" s="46">
        <v>-177.5</v>
      </c>
      <c r="P88" s="153">
        <v>0</v>
      </c>
      <c r="Q88" s="32">
        <f t="shared" si="7"/>
        <v>53285016.157574505</v>
      </c>
      <c r="R88" s="54">
        <v>44.68</v>
      </c>
      <c r="S88" s="55">
        <f t="shared" si="8"/>
        <v>46237</v>
      </c>
      <c r="T88" s="12">
        <f>INDEX(CSSB!$I$24:$I$173,MATCH(B88,CSSB!$B$24:$B$173,0),1)</f>
        <v>1170000</v>
      </c>
      <c r="U88" s="32">
        <f>INDEX(CSSB!$J$24:$J$173,MATCH(B88,CSSB!$B$24:$B$173,0),1)</f>
        <v>3235869.16</v>
      </c>
      <c r="V88" s="36">
        <f t="shared" si="9"/>
        <v>297865017.60112715</v>
      </c>
      <c r="W88" s="208"/>
      <c r="X88" s="208"/>
      <c r="Y88" s="13"/>
      <c r="Z88" s="13"/>
      <c r="AA88" s="13"/>
    </row>
    <row r="89" spans="1:27" s="16" customFormat="1" x14ac:dyDescent="0.4">
      <c r="A89" s="14" t="s">
        <v>96</v>
      </c>
      <c r="B89" s="15">
        <v>308</v>
      </c>
      <c r="C89" s="35" t="s">
        <v>104</v>
      </c>
      <c r="D89" s="99">
        <v>4444.1060682798561</v>
      </c>
      <c r="E89" s="93">
        <v>5765.0387845466485</v>
      </c>
      <c r="F89" s="98">
        <v>32291.5</v>
      </c>
      <c r="G89" s="98">
        <v>18432.5</v>
      </c>
      <c r="H89" s="93">
        <f>INDEX('Schools block'!M:M,MATCH($B89,'Schools block'!$B:$B,0))</f>
        <v>6200982.5769341197</v>
      </c>
      <c r="I89" s="93">
        <f>INDEX('Schools block'!N:N,MATCH($B89,'Schools block'!$B:$B,0))</f>
        <v>2684812.1940899999</v>
      </c>
      <c r="J89" s="173">
        <f t="shared" si="6"/>
        <v>258656723.27103922</v>
      </c>
      <c r="K89" s="31">
        <v>43969756.819375813</v>
      </c>
      <c r="L89" s="43">
        <v>4348.3304649124002</v>
      </c>
      <c r="M89" s="47">
        <v>764.5</v>
      </c>
      <c r="N89" s="12">
        <v>6000</v>
      </c>
      <c r="O89" s="46">
        <v>-261</v>
      </c>
      <c r="P89" s="153">
        <v>392738.5</v>
      </c>
      <c r="Q89" s="32">
        <f t="shared" si="7"/>
        <v>46120793.959801346</v>
      </c>
      <c r="R89" s="54">
        <v>39.57</v>
      </c>
      <c r="S89" s="55">
        <f t="shared" si="8"/>
        <v>50724</v>
      </c>
      <c r="T89" s="12">
        <f>INDEX(CSSB!$I$24:$I$173,MATCH(B89,CSSB!$B$24:$B$173,0),1)</f>
        <v>912617.53142857098</v>
      </c>
      <c r="U89" s="32">
        <f>INDEX(CSSB!$J$24:$J$173,MATCH(B89,CSSB!$B$24:$B$173,0),1)</f>
        <v>2919766.211428571</v>
      </c>
      <c r="V89" s="36">
        <f t="shared" si="9"/>
        <v>307697283.44226915</v>
      </c>
      <c r="W89" s="208"/>
      <c r="X89" s="208"/>
      <c r="Y89" s="13"/>
      <c r="Z89" s="13"/>
      <c r="AA89" s="13"/>
    </row>
    <row r="90" spans="1:27" s="16" customFormat="1" x14ac:dyDescent="0.4">
      <c r="A90" s="14" t="s">
        <v>96</v>
      </c>
      <c r="B90" s="15">
        <v>203</v>
      </c>
      <c r="C90" s="35" t="s">
        <v>105</v>
      </c>
      <c r="D90" s="99">
        <v>4907.3414741685365</v>
      </c>
      <c r="E90" s="93">
        <v>6598.440566332305</v>
      </c>
      <c r="F90" s="98">
        <v>24606</v>
      </c>
      <c r="G90" s="98">
        <v>12649</v>
      </c>
      <c r="H90" s="93">
        <f>INDEX('Schools block'!M:M,MATCH($B90,'Schools block'!$B:$B,0))</f>
        <v>8718796.7092415299</v>
      </c>
      <c r="I90" s="93">
        <f>INDEX('Schools block'!N:N,MATCH($B90,'Schools block'!$B:$B,0))</f>
        <v>3600000</v>
      </c>
      <c r="J90" s="173">
        <f t="shared" si="6"/>
        <v>216532515.74616989</v>
      </c>
      <c r="K90" s="31">
        <v>43356793.503122613</v>
      </c>
      <c r="L90" s="43">
        <v>4822.5315121095118</v>
      </c>
      <c r="M90" s="47">
        <v>533</v>
      </c>
      <c r="N90" s="12">
        <v>6000</v>
      </c>
      <c r="O90" s="46">
        <v>1</v>
      </c>
      <c r="P90" s="153">
        <v>468065.31</v>
      </c>
      <c r="Q90" s="32">
        <f t="shared" si="7"/>
        <v>46401268.109076984</v>
      </c>
      <c r="R90" s="54">
        <v>37.82</v>
      </c>
      <c r="S90" s="55">
        <f t="shared" si="8"/>
        <v>37255</v>
      </c>
      <c r="T90" s="12">
        <f>INDEX(CSSB!$I$24:$I$173,MATCH(B90,CSSB!$B$24:$B$173,0),1)</f>
        <v>8249843.9207752701</v>
      </c>
      <c r="U90" s="32">
        <f>INDEX(CSSB!$J$24:$J$173,MATCH(B90,CSSB!$B$24:$B$173,0),1)</f>
        <v>9658828.0207752697</v>
      </c>
      <c r="V90" s="36">
        <f t="shared" si="9"/>
        <v>272592611.87602216</v>
      </c>
      <c r="W90" s="208"/>
      <c r="X90" s="208"/>
      <c r="Y90" s="13"/>
      <c r="Z90" s="13"/>
      <c r="AA90" s="13"/>
    </row>
    <row r="91" spans="1:27" s="16" customFormat="1" x14ac:dyDescent="0.4">
      <c r="A91" s="14" t="s">
        <v>96</v>
      </c>
      <c r="B91" s="15">
        <v>310</v>
      </c>
      <c r="C91" s="35" t="s">
        <v>106</v>
      </c>
      <c r="D91" s="99">
        <v>4137.7892485104812</v>
      </c>
      <c r="E91" s="93">
        <v>5637.6869907953424</v>
      </c>
      <c r="F91" s="98">
        <v>21343</v>
      </c>
      <c r="G91" s="98">
        <v>11262.5</v>
      </c>
      <c r="H91" s="93">
        <f>INDEX('Schools block'!M:M,MATCH($B91,'Schools block'!$B:$B,0))</f>
        <v>3508502.6241634679</v>
      </c>
      <c r="I91" s="93">
        <f>INDEX('Schools block'!N:N,MATCH($B91,'Schools block'!$B:$B,0))</f>
        <v>4045018.8115999992</v>
      </c>
      <c r="J91" s="173">
        <f t="shared" si="6"/>
        <v>159360807.10055521</v>
      </c>
      <c r="K91" s="31">
        <v>30273467.092968047</v>
      </c>
      <c r="L91" s="43">
        <v>4446.4542472141338</v>
      </c>
      <c r="M91" s="47">
        <v>533</v>
      </c>
      <c r="N91" s="12">
        <v>6000</v>
      </c>
      <c r="O91" s="46">
        <v>-246.5</v>
      </c>
      <c r="P91" s="153">
        <v>168974.38</v>
      </c>
      <c r="Q91" s="32">
        <f t="shared" si="7"/>
        <v>31333401.586733181</v>
      </c>
      <c r="R91" s="54">
        <v>36.64</v>
      </c>
      <c r="S91" s="55">
        <f t="shared" si="8"/>
        <v>32605.5</v>
      </c>
      <c r="T91" s="12">
        <f>INDEX(CSSB!$I$24:$I$173,MATCH(B91,CSSB!$B$24:$B$173,0),1)</f>
        <v>0</v>
      </c>
      <c r="U91" s="32">
        <f>INDEX(CSSB!$J$24:$J$173,MATCH(B91,CSSB!$B$24:$B$173,0),1)</f>
        <v>1194665.52</v>
      </c>
      <c r="V91" s="36">
        <f t="shared" si="9"/>
        <v>191888874.20728838</v>
      </c>
      <c r="W91" s="208"/>
      <c r="X91" s="208"/>
      <c r="Y91" s="13"/>
      <c r="Z91" s="13"/>
      <c r="AA91" s="13"/>
    </row>
    <row r="92" spans="1:27" s="16" customFormat="1" x14ac:dyDescent="0.4">
      <c r="A92" s="14" t="s">
        <v>96</v>
      </c>
      <c r="B92" s="15">
        <v>311</v>
      </c>
      <c r="C92" s="35" t="s">
        <v>107</v>
      </c>
      <c r="D92" s="99">
        <v>4054.2788181127526</v>
      </c>
      <c r="E92" s="93">
        <v>5494.9653308897505</v>
      </c>
      <c r="F92" s="98">
        <v>21969</v>
      </c>
      <c r="G92" s="98">
        <v>14386.5</v>
      </c>
      <c r="H92" s="93">
        <f>INDEX('Schools block'!M:M,MATCH($B92,'Schools block'!$B:$B,0))</f>
        <v>2161496.145058482</v>
      </c>
      <c r="I92" s="93">
        <f>INDEX('Schools block'!N:N,MATCH($B92,'Schools block'!$B:$B,0))</f>
        <v>3359987.7513799998</v>
      </c>
      <c r="J92" s="173">
        <f t="shared" si="6"/>
        <v>173643253.98440295</v>
      </c>
      <c r="K92" s="31">
        <v>23570348.28997612</v>
      </c>
      <c r="L92" s="43">
        <v>4348.3304649124002</v>
      </c>
      <c r="M92" s="47">
        <v>343</v>
      </c>
      <c r="N92" s="12">
        <v>6000</v>
      </c>
      <c r="O92" s="46">
        <v>-86</v>
      </c>
      <c r="P92" s="153">
        <v>78931.5</v>
      </c>
      <c r="Q92" s="32">
        <f t="shared" si="7"/>
        <v>24624757.139441073</v>
      </c>
      <c r="R92" s="54">
        <v>35.229999999999997</v>
      </c>
      <c r="S92" s="55">
        <f t="shared" si="8"/>
        <v>36355.5</v>
      </c>
      <c r="T92" s="12">
        <f>INDEX(CSSB!$I$24:$I$173,MATCH(B92,CSSB!$B$24:$B$173,0),1)</f>
        <v>287490</v>
      </c>
      <c r="U92" s="32">
        <f>INDEX(CSSB!$J$24:$J$173,MATCH(B92,CSSB!$B$24:$B$173,0),1)</f>
        <v>1568294.2649999999</v>
      </c>
      <c r="V92" s="36">
        <f t="shared" si="9"/>
        <v>199836305.38884401</v>
      </c>
      <c r="W92" s="208"/>
      <c r="X92" s="208"/>
      <c r="Y92" s="13"/>
      <c r="Z92" s="13"/>
      <c r="AA92" s="13"/>
    </row>
    <row r="93" spans="1:27" s="16" customFormat="1" x14ac:dyDescent="0.4">
      <c r="A93" s="14" t="s">
        <v>96</v>
      </c>
      <c r="B93" s="15">
        <v>312</v>
      </c>
      <c r="C93" s="35" t="s">
        <v>108</v>
      </c>
      <c r="D93" s="99">
        <v>4278.4570557852176</v>
      </c>
      <c r="E93" s="93">
        <v>5697.7062078365279</v>
      </c>
      <c r="F93" s="98">
        <v>28033</v>
      </c>
      <c r="G93" s="98">
        <v>16145.5</v>
      </c>
      <c r="H93" s="93">
        <f>INDEX('Schools block'!M:M,MATCH($B93,'Schools block'!$B:$B,0))</f>
        <v>3928865.6203161036</v>
      </c>
      <c r="I93" s="93">
        <f>INDEX('Schools block'!N:N,MATCH($B93,'Schools block'!$B:$B,0))</f>
        <v>2743331.1848200001</v>
      </c>
      <c r="J93" s="173">
        <f t="shared" si="6"/>
        <v>218602499.02858779</v>
      </c>
      <c r="K93" s="31">
        <v>33757043.758990303</v>
      </c>
      <c r="L93" s="43">
        <v>4446.4542472141338</v>
      </c>
      <c r="M93" s="47">
        <v>720.5</v>
      </c>
      <c r="N93" s="12">
        <v>6000</v>
      </c>
      <c r="O93" s="46">
        <v>163</v>
      </c>
      <c r="P93" s="153">
        <v>75750</v>
      </c>
      <c r="Q93" s="32">
        <f t="shared" si="7"/>
        <v>38014464.044108085</v>
      </c>
      <c r="R93" s="54">
        <v>33.72</v>
      </c>
      <c r="S93" s="55">
        <f t="shared" si="8"/>
        <v>44178.5</v>
      </c>
      <c r="T93" s="12">
        <f>INDEX(CSSB!$I$24:$I$173,MATCH(B93,CSSB!$B$24:$B$173,0),1)</f>
        <v>1323000</v>
      </c>
      <c r="U93" s="32">
        <f>INDEX(CSSB!$J$24:$J$173,MATCH(B93,CSSB!$B$24:$B$173,0),1)</f>
        <v>2812699.02</v>
      </c>
      <c r="V93" s="36">
        <f t="shared" si="9"/>
        <v>259429662.09269589</v>
      </c>
      <c r="W93" s="208"/>
      <c r="X93" s="208"/>
      <c r="Y93" s="13"/>
      <c r="Z93" s="13"/>
      <c r="AA93" s="13"/>
    </row>
    <row r="94" spans="1:27" s="16" customFormat="1" x14ac:dyDescent="0.4">
      <c r="A94" s="14" t="s">
        <v>96</v>
      </c>
      <c r="B94" s="15">
        <v>313</v>
      </c>
      <c r="C94" s="35" t="s">
        <v>109</v>
      </c>
      <c r="D94" s="99">
        <v>4339.437498774224</v>
      </c>
      <c r="E94" s="93">
        <v>5812.7976723607926</v>
      </c>
      <c r="F94" s="98">
        <v>23467</v>
      </c>
      <c r="G94" s="98">
        <v>13811.5</v>
      </c>
      <c r="H94" s="93">
        <f>INDEX('Schools block'!M:M,MATCH($B94,'Schools block'!$B:$B,0))</f>
        <v>2318769.1771226036</v>
      </c>
      <c r="I94" s="93">
        <f>INDEX('Schools block'!N:N,MATCH($B94,'Schools block'!$B:$B,0))</f>
        <v>1687802.3785399999</v>
      </c>
      <c r="J94" s="173">
        <f t="shared" si="6"/>
        <v>186123606.39120838</v>
      </c>
      <c r="K94" s="31">
        <v>43913182.147786833</v>
      </c>
      <c r="L94" s="43">
        <v>4446.4542472141338</v>
      </c>
      <c r="M94" s="47">
        <v>648</v>
      </c>
      <c r="N94" s="12">
        <v>6000</v>
      </c>
      <c r="O94" s="46">
        <v>-171.5</v>
      </c>
      <c r="P94" s="153">
        <v>1171600</v>
      </c>
      <c r="Q94" s="32">
        <f t="shared" si="7"/>
        <v>46937084.49998159</v>
      </c>
      <c r="R94" s="54">
        <v>37.19</v>
      </c>
      <c r="S94" s="55">
        <f t="shared" si="8"/>
        <v>37278.5</v>
      </c>
      <c r="T94" s="12">
        <f>INDEX(CSSB!$I$24:$I$173,MATCH(B94,CSSB!$B$24:$B$173,0),1)</f>
        <v>0</v>
      </c>
      <c r="U94" s="32">
        <f>INDEX(CSSB!$J$24:$J$173,MATCH(B94,CSSB!$B$24:$B$173,0),1)</f>
        <v>1386387.4149999998</v>
      </c>
      <c r="V94" s="36">
        <f t="shared" si="9"/>
        <v>234447078.30618995</v>
      </c>
      <c r="W94" s="208"/>
      <c r="X94" s="208"/>
      <c r="Y94" s="13"/>
      <c r="Z94" s="13"/>
      <c r="AA94" s="13"/>
    </row>
    <row r="95" spans="1:27" s="16" customFormat="1" x14ac:dyDescent="0.4">
      <c r="A95" s="14" t="s">
        <v>96</v>
      </c>
      <c r="B95" s="15">
        <v>314</v>
      </c>
      <c r="C95" s="35" t="s">
        <v>110</v>
      </c>
      <c r="D95" s="99">
        <v>4057.4404215102604</v>
      </c>
      <c r="E95" s="93">
        <v>5172.1668795013247</v>
      </c>
      <c r="F95" s="98">
        <v>13480</v>
      </c>
      <c r="G95" s="98">
        <v>8291.5</v>
      </c>
      <c r="H95" s="93">
        <f>INDEX('Schools block'!M:M,MATCH($B95,'Schools block'!$B:$B,0))</f>
        <v>1938852.8041227569</v>
      </c>
      <c r="I95" s="93">
        <f>INDEX('Schools block'!N:N,MATCH($B95,'Schools block'!$B:$B,0))</f>
        <v>1674640.66821</v>
      </c>
      <c r="J95" s="173">
        <f t="shared" si="6"/>
        <v>101192812.03567632</v>
      </c>
      <c r="K95" s="31">
        <v>18830120.069607396</v>
      </c>
      <c r="L95" s="43">
        <v>4446.4542472141338</v>
      </c>
      <c r="M95" s="47">
        <v>458.5</v>
      </c>
      <c r="N95" s="12">
        <v>6000</v>
      </c>
      <c r="O95" s="46">
        <v>228</v>
      </c>
      <c r="P95" s="153">
        <v>0</v>
      </c>
      <c r="Q95" s="32">
        <f t="shared" si="7"/>
        <v>22236819.341955077</v>
      </c>
      <c r="R95" s="54">
        <v>36.130000000000003</v>
      </c>
      <c r="S95" s="55">
        <f t="shared" si="8"/>
        <v>21771.5</v>
      </c>
      <c r="T95" s="12">
        <f>INDEX(CSSB!$I$24:$I$173,MATCH(B95,CSSB!$B$24:$B$173,0),1)</f>
        <v>305000</v>
      </c>
      <c r="U95" s="32">
        <f>INDEX(CSSB!$J$24:$J$173,MATCH(B95,CSSB!$B$24:$B$173,0),1)</f>
        <v>1091604.2949999999</v>
      </c>
      <c r="V95" s="36">
        <f t="shared" si="9"/>
        <v>124521235.67263138</v>
      </c>
      <c r="W95" s="208"/>
      <c r="X95" s="208"/>
      <c r="Y95" s="13"/>
      <c r="Z95" s="13"/>
      <c r="AA95" s="13"/>
    </row>
    <row r="96" spans="1:27" s="16" customFormat="1" x14ac:dyDescent="0.4">
      <c r="A96" s="14" t="s">
        <v>96</v>
      </c>
      <c r="B96" s="15">
        <v>315</v>
      </c>
      <c r="C96" s="35" t="s">
        <v>111</v>
      </c>
      <c r="D96" s="99">
        <v>4331.1359468396431</v>
      </c>
      <c r="E96" s="93">
        <v>5860.248094307507</v>
      </c>
      <c r="F96" s="98">
        <v>17082</v>
      </c>
      <c r="G96" s="98">
        <v>7544.5</v>
      </c>
      <c r="H96" s="93">
        <f>INDEX('Schools block'!M:M,MATCH($B96,'Schools block'!$B:$B,0))</f>
        <v>2729266.44</v>
      </c>
      <c r="I96" s="93">
        <f>INDEX('Schools block'!N:N,MATCH($B96,'Schools block'!$B:$B,0))</f>
        <v>1246201.03688</v>
      </c>
      <c r="J96" s="173">
        <f t="shared" si="6"/>
        <v>122172573.46829776</v>
      </c>
      <c r="K96" s="31">
        <v>31640642.708466347</v>
      </c>
      <c r="L96" s="43">
        <v>4595.5548222379357</v>
      </c>
      <c r="M96" s="47">
        <v>448</v>
      </c>
      <c r="N96" s="12">
        <v>6000</v>
      </c>
      <c r="O96" s="46">
        <v>-196</v>
      </c>
      <c r="P96" s="153">
        <v>50500</v>
      </c>
      <c r="Q96" s="32">
        <f t="shared" si="7"/>
        <v>32573951.268828943</v>
      </c>
      <c r="R96" s="54">
        <v>33.76</v>
      </c>
      <c r="S96" s="55">
        <f t="shared" si="8"/>
        <v>24626.5</v>
      </c>
      <c r="T96" s="12">
        <f>INDEX(CSSB!$I$24:$I$173,MATCH(B96,CSSB!$B$24:$B$173,0),1)</f>
        <v>207240</v>
      </c>
      <c r="U96" s="32">
        <f>INDEX(CSSB!$J$24:$J$173,MATCH(B96,CSSB!$B$24:$B$173,0),1)</f>
        <v>1038630.6399999999</v>
      </c>
      <c r="V96" s="36">
        <f t="shared" si="9"/>
        <v>155785155.37712669</v>
      </c>
      <c r="W96" s="208"/>
      <c r="X96" s="208"/>
      <c r="Y96" s="13"/>
      <c r="Z96" s="13"/>
      <c r="AA96" s="13"/>
    </row>
    <row r="97" spans="1:27" s="16" customFormat="1" x14ac:dyDescent="0.4">
      <c r="A97" s="14" t="s">
        <v>96</v>
      </c>
      <c r="B97" s="15">
        <v>317</v>
      </c>
      <c r="C97" s="35" t="s">
        <v>112</v>
      </c>
      <c r="D97" s="99">
        <v>4037.4929096809719</v>
      </c>
      <c r="E97" s="93">
        <v>5372.2170914415537</v>
      </c>
      <c r="F97" s="98">
        <v>29106.5</v>
      </c>
      <c r="G97" s="98">
        <v>18675.5</v>
      </c>
      <c r="H97" s="93">
        <f>INDEX('Schools block'!M:M,MATCH($B97,'Schools block'!$B:$B,0))</f>
        <v>4516454.5262957653</v>
      </c>
      <c r="I97" s="93">
        <f>INDEX('Schools block'!N:N,MATCH($B97,'Schools block'!$B:$B,0))</f>
        <v>3342273.68053</v>
      </c>
      <c r="J97" s="173">
        <f t="shared" si="6"/>
        <v>225704855.87367171</v>
      </c>
      <c r="K97" s="31">
        <v>41194233.735133901</v>
      </c>
      <c r="L97" s="43">
        <v>4348.3304649124002</v>
      </c>
      <c r="M97" s="47">
        <v>574</v>
      </c>
      <c r="N97" s="12">
        <v>6000</v>
      </c>
      <c r="O97" s="46">
        <v>-246.5</v>
      </c>
      <c r="P97" s="153">
        <v>0</v>
      </c>
      <c r="Q97" s="32">
        <f t="shared" si="7"/>
        <v>42211175.421993621</v>
      </c>
      <c r="R97" s="54">
        <v>41.57</v>
      </c>
      <c r="S97" s="55">
        <f t="shared" si="8"/>
        <v>47782</v>
      </c>
      <c r="T97" s="12">
        <f>INDEX(CSSB!$I$24:$I$173,MATCH(B97,CSSB!$B$24:$B$173,0),1)</f>
        <v>5639000</v>
      </c>
      <c r="U97" s="32">
        <f>INDEX(CSSB!$J$24:$J$173,MATCH(B97,CSSB!$B$24:$B$173,0),1)</f>
        <v>7625297.7400000002</v>
      </c>
      <c r="V97" s="36">
        <f t="shared" si="9"/>
        <v>275541329.03566533</v>
      </c>
      <c r="W97" s="208"/>
      <c r="X97" s="208"/>
      <c r="Y97" s="13"/>
      <c r="Z97" s="13"/>
      <c r="AA97" s="13"/>
    </row>
    <row r="98" spans="1:27" s="16" customFormat="1" x14ac:dyDescent="0.4">
      <c r="A98" s="14" t="s">
        <v>96</v>
      </c>
      <c r="B98" s="15">
        <v>318</v>
      </c>
      <c r="C98" s="35" t="s">
        <v>113</v>
      </c>
      <c r="D98" s="99">
        <v>3853.536071131929</v>
      </c>
      <c r="E98" s="93">
        <v>5289.347263355995</v>
      </c>
      <c r="F98" s="98">
        <v>16809</v>
      </c>
      <c r="G98" s="98">
        <v>8241</v>
      </c>
      <c r="H98" s="93">
        <f>INDEX('Schools block'!M:M,MATCH($B98,'Schools block'!$B:$B,0))</f>
        <v>2313161.29</v>
      </c>
      <c r="I98" s="93">
        <f>INDEX('Schools block'!N:N,MATCH($B98,'Schools block'!$B:$B,0))</f>
        <v>2397584.3179799998</v>
      </c>
      <c r="J98" s="173">
        <f t="shared" si="6"/>
        <v>113074344.22495335</v>
      </c>
      <c r="K98" s="31">
        <v>23136559.346752834</v>
      </c>
      <c r="L98" s="43">
        <v>4446.4542472141338</v>
      </c>
      <c r="M98" s="47">
        <v>370.5</v>
      </c>
      <c r="N98" s="12">
        <v>6000</v>
      </c>
      <c r="O98" s="46">
        <v>53</v>
      </c>
      <c r="P98" s="153">
        <v>0</v>
      </c>
      <c r="Q98" s="32">
        <f t="shared" si="7"/>
        <v>25101970.645345669</v>
      </c>
      <c r="R98" s="54">
        <v>31.03</v>
      </c>
      <c r="S98" s="55">
        <f t="shared" si="8"/>
        <v>25050</v>
      </c>
      <c r="T98" s="12">
        <f>INDEX(CSSB!$I$24:$I$173,MATCH(B98,CSSB!$B$24:$B$173,0),1)</f>
        <v>134000</v>
      </c>
      <c r="U98" s="32">
        <f>INDEX(CSSB!$J$24:$J$173,MATCH(B98,CSSB!$B$24:$B$173,0),1)</f>
        <v>911301.5</v>
      </c>
      <c r="V98" s="36">
        <f t="shared" si="9"/>
        <v>139087616.37029901</v>
      </c>
      <c r="W98" s="208"/>
      <c r="X98" s="208"/>
      <c r="Y98" s="13"/>
      <c r="Z98" s="13"/>
      <c r="AA98" s="13"/>
    </row>
    <row r="99" spans="1:27" s="16" customFormat="1" x14ac:dyDescent="0.4">
      <c r="A99" s="14" t="s">
        <v>96</v>
      </c>
      <c r="B99" s="15">
        <v>319</v>
      </c>
      <c r="C99" s="35" t="s">
        <v>114</v>
      </c>
      <c r="D99" s="99">
        <v>4104.0908912616351</v>
      </c>
      <c r="E99" s="93">
        <v>5141.1628278736871</v>
      </c>
      <c r="F99" s="98">
        <v>17490.5</v>
      </c>
      <c r="G99" s="98">
        <v>14691.5</v>
      </c>
      <c r="H99" s="93">
        <f>INDEX('Schools block'!M:M,MATCH($B99,'Schools block'!$B:$B,0))</f>
        <v>1857724</v>
      </c>
      <c r="I99" s="93">
        <f>INDEX('Schools block'!N:N,MATCH($B99,'Schools block'!$B:$B,0))</f>
        <v>491417</v>
      </c>
      <c r="J99" s="173">
        <f t="shared" si="6"/>
        <v>149663136.4193179</v>
      </c>
      <c r="K99" s="31">
        <v>35172471.503785767</v>
      </c>
      <c r="L99" s="43">
        <v>4446.4542472141338</v>
      </c>
      <c r="M99" s="47">
        <v>560.5</v>
      </c>
      <c r="N99" s="12">
        <v>6000</v>
      </c>
      <c r="O99" s="46">
        <v>3</v>
      </c>
      <c r="P99" s="153">
        <v>268660</v>
      </c>
      <c r="Q99" s="32">
        <f t="shared" si="7"/>
        <v>37951369.109349288</v>
      </c>
      <c r="R99" s="54">
        <v>36.35</v>
      </c>
      <c r="S99" s="55">
        <f t="shared" si="8"/>
        <v>32182</v>
      </c>
      <c r="T99" s="12">
        <f>INDEX(CSSB!$I$24:$I$173,MATCH(B99,CSSB!$B$24:$B$173,0),1)</f>
        <v>636000</v>
      </c>
      <c r="U99" s="32">
        <f>INDEX(CSSB!$J$24:$J$173,MATCH(B99,CSSB!$B$24:$B$173,0),1)</f>
        <v>1805815.7</v>
      </c>
      <c r="V99" s="36">
        <f t="shared" si="9"/>
        <v>189420321.2286672</v>
      </c>
      <c r="W99" s="208"/>
      <c r="X99" s="208"/>
      <c r="Y99" s="13"/>
      <c r="Z99" s="13"/>
      <c r="AA99" s="13"/>
    </row>
    <row r="100" spans="1:27" s="16" customFormat="1" x14ac:dyDescent="0.4">
      <c r="A100" s="14" t="s">
        <v>96</v>
      </c>
      <c r="B100" s="15">
        <v>320</v>
      </c>
      <c r="C100" s="35" t="s">
        <v>115</v>
      </c>
      <c r="D100" s="99">
        <v>4439.6089365239668</v>
      </c>
      <c r="E100" s="93">
        <v>6046.1480313105076</v>
      </c>
      <c r="F100" s="98">
        <v>24751.5</v>
      </c>
      <c r="G100" s="98">
        <v>13449</v>
      </c>
      <c r="H100" s="93">
        <f>INDEX('Schools block'!M:M,MATCH($B100,'Schools block'!$B:$B,0))</f>
        <v>7556851.8235486345</v>
      </c>
      <c r="I100" s="93">
        <f>INDEX('Schools block'!N:N,MATCH($B100,'Schools block'!$B:$B,0))</f>
        <v>3291213.5536800004</v>
      </c>
      <c r="J100" s="173">
        <f t="shared" si="6"/>
        <v>202049690.84269664</v>
      </c>
      <c r="K100" s="31">
        <v>32435201.894304086</v>
      </c>
      <c r="L100" s="43">
        <v>4348.3304649124002</v>
      </c>
      <c r="M100" s="47">
        <v>750</v>
      </c>
      <c r="N100" s="12">
        <v>6000</v>
      </c>
      <c r="O100" s="46">
        <v>67.5</v>
      </c>
      <c r="P100" s="153">
        <v>366630</v>
      </c>
      <c r="Q100" s="32">
        <f t="shared" si="7"/>
        <v>36468079.742988385</v>
      </c>
      <c r="R100" s="54">
        <v>39.67</v>
      </c>
      <c r="S100" s="55">
        <f t="shared" si="8"/>
        <v>38200.5</v>
      </c>
      <c r="T100" s="12">
        <f>INDEX(CSSB!$I$24:$I$173,MATCH(B100,CSSB!$B$24:$B$173,0),1)</f>
        <v>0</v>
      </c>
      <c r="U100" s="32">
        <f>INDEX(CSSB!$J$24:$J$173,MATCH(B100,CSSB!$B$24:$B$173,0),1)</f>
        <v>1515413.835</v>
      </c>
      <c r="V100" s="36">
        <f t="shared" si="9"/>
        <v>240033184.42068502</v>
      </c>
      <c r="W100" s="208"/>
      <c r="X100" s="208"/>
      <c r="Y100" s="13"/>
      <c r="Z100" s="13"/>
      <c r="AA100" s="13"/>
    </row>
    <row r="101" spans="1:27" s="16" customFormat="1" x14ac:dyDescent="0.4">
      <c r="A101" s="14" t="s">
        <v>116</v>
      </c>
      <c r="B101" s="15">
        <v>867</v>
      </c>
      <c r="C101" s="35" t="s">
        <v>117</v>
      </c>
      <c r="D101" s="99">
        <v>3681.8449908237276</v>
      </c>
      <c r="E101" s="93">
        <v>4994.4674302460644</v>
      </c>
      <c r="F101" s="98">
        <v>10084</v>
      </c>
      <c r="G101" s="98">
        <v>5923</v>
      </c>
      <c r="H101" s="93">
        <f>INDEX('Schools block'!M:M,MATCH($B101,'Schools block'!$B:$B,0))</f>
        <v>1475371.6507810832</v>
      </c>
      <c r="I101" s="93">
        <f>INDEX('Schools block'!N:N,MATCH($B101,'Schools block'!$B:$B,0))</f>
        <v>772541.26771000004</v>
      </c>
      <c r="J101" s="173">
        <f t="shared" si="6"/>
        <v>68957868.395304993</v>
      </c>
      <c r="K101" s="31">
        <v>15592629.279396212</v>
      </c>
      <c r="L101" s="43">
        <v>4297.7374200459808</v>
      </c>
      <c r="M101" s="47">
        <v>209</v>
      </c>
      <c r="N101" s="12">
        <v>6000</v>
      </c>
      <c r="O101" s="46">
        <v>-72</v>
      </c>
      <c r="P101" s="153">
        <v>20200</v>
      </c>
      <c r="Q101" s="32">
        <f t="shared" si="7"/>
        <v>16079056.400185822</v>
      </c>
      <c r="R101" s="54">
        <v>38.69</v>
      </c>
      <c r="S101" s="55">
        <f t="shared" si="8"/>
        <v>16007</v>
      </c>
      <c r="T101" s="12">
        <f>INDEX(CSSB!$I$24:$I$173,MATCH(B101,CSSB!$B$24:$B$173,0),1)</f>
        <v>405680</v>
      </c>
      <c r="U101" s="32">
        <f>INDEX(CSSB!$J$24:$J$173,MATCH(B101,CSSB!$B$24:$B$173,0),1)</f>
        <v>1024990.83</v>
      </c>
      <c r="V101" s="36">
        <f t="shared" si="9"/>
        <v>86061915.625490814</v>
      </c>
      <c r="W101" s="208"/>
      <c r="X101" s="208"/>
      <c r="Y101" s="13"/>
      <c r="Z101" s="13"/>
      <c r="AA101" s="13"/>
    </row>
    <row r="102" spans="1:27" s="16" customFormat="1" x14ac:dyDescent="0.4">
      <c r="A102" s="14" t="s">
        <v>116</v>
      </c>
      <c r="B102" s="15">
        <v>846</v>
      </c>
      <c r="C102" s="35" t="s">
        <v>118</v>
      </c>
      <c r="D102" s="99">
        <v>3887.0505103981582</v>
      </c>
      <c r="E102" s="93">
        <v>5040.4695917711115</v>
      </c>
      <c r="F102" s="98">
        <v>18846</v>
      </c>
      <c r="G102" s="98">
        <v>11272</v>
      </c>
      <c r="H102" s="93">
        <f>INDEX('Schools block'!M:M,MATCH($B102,'Schools block'!$B:$B,0))</f>
        <v>3309165.0348633574</v>
      </c>
      <c r="I102" s="93">
        <f>INDEX('Schools block'!N:N,MATCH($B102,'Schools block'!$B:$B,0))</f>
        <v>863784.95815000008</v>
      </c>
      <c r="J102" s="173">
        <f t="shared" si="6"/>
        <v>134244477.15042102</v>
      </c>
      <c r="K102" s="31">
        <v>23295445.885440677</v>
      </c>
      <c r="L102" s="43">
        <v>4010.1752554010536</v>
      </c>
      <c r="M102" s="47">
        <v>478</v>
      </c>
      <c r="N102" s="12">
        <v>6000</v>
      </c>
      <c r="O102" s="46">
        <v>-48.5</v>
      </c>
      <c r="P102" s="153">
        <v>0</v>
      </c>
      <c r="Q102" s="32">
        <f t="shared" si="7"/>
        <v>24921309.65752238</v>
      </c>
      <c r="R102" s="54">
        <v>65.78</v>
      </c>
      <c r="S102" s="55">
        <f t="shared" si="8"/>
        <v>30118</v>
      </c>
      <c r="T102" s="12">
        <f>INDEX(CSSB!$I$24:$I$173,MATCH(B102,CSSB!$B$24:$B$173,0),1)</f>
        <v>648000</v>
      </c>
      <c r="U102" s="32">
        <f>INDEX(CSSB!$J$24:$J$173,MATCH(B102,CSSB!$B$24:$B$173,0),1)</f>
        <v>2629162.04</v>
      </c>
      <c r="V102" s="36">
        <f t="shared" si="9"/>
        <v>161794948.8479434</v>
      </c>
      <c r="W102" s="208"/>
      <c r="X102" s="208"/>
      <c r="Y102" s="13"/>
      <c r="Z102" s="13"/>
      <c r="AA102" s="13"/>
    </row>
    <row r="103" spans="1:27" s="16" customFormat="1" x14ac:dyDescent="0.4">
      <c r="A103" s="14" t="s">
        <v>116</v>
      </c>
      <c r="B103" s="15">
        <v>825</v>
      </c>
      <c r="C103" s="35" t="s">
        <v>119</v>
      </c>
      <c r="D103" s="99">
        <v>3835.7222746180919</v>
      </c>
      <c r="E103" s="93">
        <v>4926.6426982346657</v>
      </c>
      <c r="F103" s="98">
        <v>43733</v>
      </c>
      <c r="G103" s="98">
        <v>29408.5</v>
      </c>
      <c r="H103" s="93">
        <f>INDEX('Schools block'!M:M,MATCH($B103,'Schools block'!$B:$B,0))</f>
        <v>3632260.1710758563</v>
      </c>
      <c r="I103" s="93">
        <f>INDEX('Schools block'!N:N,MATCH($B103,'Schools block'!$B:$B,0))</f>
        <v>2032840.73853</v>
      </c>
      <c r="J103" s="173">
        <f t="shared" si="6"/>
        <v>318297914.93651307</v>
      </c>
      <c r="K103" s="31">
        <v>76038519.516824782</v>
      </c>
      <c r="L103" s="43">
        <v>4192.1498377397002</v>
      </c>
      <c r="M103" s="47">
        <v>1492</v>
      </c>
      <c r="N103" s="12">
        <v>6000</v>
      </c>
      <c r="O103" s="46">
        <v>-235</v>
      </c>
      <c r="P103" s="153">
        <v>239864.9</v>
      </c>
      <c r="Q103" s="32">
        <f t="shared" si="7"/>
        <v>81123071.974732414</v>
      </c>
      <c r="R103" s="54">
        <v>37.5</v>
      </c>
      <c r="S103" s="55">
        <f t="shared" si="8"/>
        <v>73141.5</v>
      </c>
      <c r="T103" s="12">
        <f>INDEX(CSSB!$I$24:$I$173,MATCH(B103,CSSB!$B$24:$B$173,0),1)</f>
        <v>4654000</v>
      </c>
      <c r="U103" s="32">
        <f>INDEX(CSSB!$J$24:$J$173,MATCH(B103,CSSB!$B$24:$B$173,0),1)</f>
        <v>7396806.25</v>
      </c>
      <c r="V103" s="36">
        <f t="shared" si="9"/>
        <v>406817793.16124547</v>
      </c>
      <c r="W103" s="208"/>
      <c r="X103" s="208"/>
      <c r="Y103" s="13"/>
      <c r="Z103" s="13"/>
      <c r="AA103" s="13"/>
    </row>
    <row r="104" spans="1:27" s="16" customFormat="1" x14ac:dyDescent="0.4">
      <c r="A104" s="14" t="s">
        <v>116</v>
      </c>
      <c r="B104" s="15">
        <v>845</v>
      </c>
      <c r="C104" s="35" t="s">
        <v>120</v>
      </c>
      <c r="D104" s="99">
        <v>3794.8015280136474</v>
      </c>
      <c r="E104" s="93">
        <v>5031.7378448940208</v>
      </c>
      <c r="F104" s="98">
        <v>38597.5</v>
      </c>
      <c r="G104" s="98">
        <v>24073.5</v>
      </c>
      <c r="H104" s="93">
        <f>INDEX('Schools block'!M:M,MATCH($B104,'Schools block'!$B:$B,0))</f>
        <v>8037534.6697495617</v>
      </c>
      <c r="I104" s="93">
        <f>INDEX('Schools block'!N:N,MATCH($B104,'Schools block'!$B:$B,0))</f>
        <v>2449068.2496199999</v>
      </c>
      <c r="J104" s="173">
        <f t="shared" si="6"/>
        <v>278087995.90593255</v>
      </c>
      <c r="K104" s="31">
        <v>47482159.32903102</v>
      </c>
      <c r="L104" s="43">
        <v>4010.1752554010536</v>
      </c>
      <c r="M104" s="47">
        <v>1068.5</v>
      </c>
      <c r="N104" s="12">
        <v>6000</v>
      </c>
      <c r="O104" s="46">
        <v>-108</v>
      </c>
      <c r="P104" s="153">
        <v>0</v>
      </c>
      <c r="Q104" s="32">
        <f t="shared" si="7"/>
        <v>51119031.589427046</v>
      </c>
      <c r="R104" s="54">
        <v>31.88</v>
      </c>
      <c r="S104" s="55">
        <f t="shared" si="8"/>
        <v>62671</v>
      </c>
      <c r="T104" s="12">
        <f>INDEX(CSSB!$I$24:$I$173,MATCH(B104,CSSB!$B$24:$B$173,0),1)</f>
        <v>6155000</v>
      </c>
      <c r="U104" s="32">
        <f>INDEX(CSSB!$J$24:$J$173,MATCH(B104,CSSB!$B$24:$B$173,0),1)</f>
        <v>8152951.4800000004</v>
      </c>
      <c r="V104" s="36">
        <f t="shared" si="9"/>
        <v>337359978.97535956</v>
      </c>
      <c r="W104" s="208"/>
      <c r="X104" s="208"/>
      <c r="Y104" s="13"/>
      <c r="Z104" s="13"/>
      <c r="AA104" s="13"/>
    </row>
    <row r="105" spans="1:27" s="16" customFormat="1" x14ac:dyDescent="0.4">
      <c r="A105" s="14" t="s">
        <v>116</v>
      </c>
      <c r="B105" s="15">
        <v>850</v>
      </c>
      <c r="C105" s="35" t="s">
        <v>121</v>
      </c>
      <c r="D105" s="99">
        <v>3811.1975340597269</v>
      </c>
      <c r="E105" s="93">
        <v>4934.5539532078374</v>
      </c>
      <c r="F105" s="98">
        <v>105818.5</v>
      </c>
      <c r="G105" s="98">
        <v>65123.5</v>
      </c>
      <c r="H105" s="93">
        <f>INDEX('Schools block'!M:M,MATCH($B105,'Schools block'!$B:$B,0))</f>
        <v>23837495.86629257</v>
      </c>
      <c r="I105" s="93">
        <f>INDEX('Schools block'!N:N,MATCH($B105,'Schools block'!$B:$B,0))</f>
        <v>5040817.0583600001</v>
      </c>
      <c r="J105" s="173">
        <f t="shared" si="6"/>
        <v>753528943.55428243</v>
      </c>
      <c r="K105" s="31">
        <v>98164398.906515509</v>
      </c>
      <c r="L105" s="43">
        <v>4085.3041981545957</v>
      </c>
      <c r="M105" s="47">
        <v>2965.5</v>
      </c>
      <c r="N105" s="12">
        <v>6000</v>
      </c>
      <c r="O105" s="46">
        <v>-217.5</v>
      </c>
      <c r="P105" s="153">
        <v>2800730</v>
      </c>
      <c r="Q105" s="32">
        <f t="shared" si="7"/>
        <v>111775098.50614296</v>
      </c>
      <c r="R105" s="54">
        <v>30.49</v>
      </c>
      <c r="S105" s="55">
        <f t="shared" si="8"/>
        <v>170942</v>
      </c>
      <c r="T105" s="12">
        <f>INDEX(CSSB!$I$24:$I$173,MATCH(B105,CSSB!$B$24:$B$173,0),1)</f>
        <v>3014000</v>
      </c>
      <c r="U105" s="32">
        <f>INDEX(CSSB!$J$24:$J$173,MATCH(B105,CSSB!$B$24:$B$173,0),1)</f>
        <v>8226021.5800000001</v>
      </c>
      <c r="V105" s="36">
        <f t="shared" si="9"/>
        <v>873530063.64042544</v>
      </c>
      <c r="W105" s="208"/>
      <c r="X105" s="208"/>
      <c r="Y105" s="13"/>
      <c r="Z105" s="13"/>
      <c r="AA105" s="13"/>
    </row>
    <row r="106" spans="1:27" s="16" customFormat="1" x14ac:dyDescent="0.4">
      <c r="A106" s="14" t="s">
        <v>116</v>
      </c>
      <c r="B106" s="15">
        <v>921</v>
      </c>
      <c r="C106" s="35" t="s">
        <v>122</v>
      </c>
      <c r="D106" s="99">
        <v>4036.4096854239688</v>
      </c>
      <c r="E106" s="93">
        <v>5145.8605495868815</v>
      </c>
      <c r="F106" s="98">
        <v>9238.5</v>
      </c>
      <c r="G106" s="98">
        <v>6040.5</v>
      </c>
      <c r="H106" s="93">
        <f>INDEX('Schools block'!M:M,MATCH($B106,'Schools block'!$B:$B,0))</f>
        <v>1220489.6999999997</v>
      </c>
      <c r="I106" s="93">
        <f>INDEX('Schools block'!N:N,MATCH($B106,'Schools block'!$B:$B,0))</f>
        <v>431528.82355999999</v>
      </c>
      <c r="J106" s="173">
        <f t="shared" si="6"/>
        <v>70025960.052128896</v>
      </c>
      <c r="K106" s="31">
        <v>13926343.243363295</v>
      </c>
      <c r="L106" s="43">
        <v>4085.3041981545957</v>
      </c>
      <c r="M106" s="47">
        <v>258.5</v>
      </c>
      <c r="N106" s="12">
        <v>6000</v>
      </c>
      <c r="O106" s="46">
        <v>-30.5</v>
      </c>
      <c r="P106" s="153">
        <v>12120</v>
      </c>
      <c r="Q106" s="32">
        <f t="shared" si="7"/>
        <v>14811514.378586259</v>
      </c>
      <c r="R106" s="54">
        <v>40.14</v>
      </c>
      <c r="S106" s="55">
        <f t="shared" si="8"/>
        <v>15279</v>
      </c>
      <c r="T106" s="12">
        <f>INDEX(CSSB!$I$24:$I$173,MATCH(B106,CSSB!$B$24:$B$173,0),1)</f>
        <v>0</v>
      </c>
      <c r="U106" s="32">
        <f>INDEX(CSSB!$J$24:$J$173,MATCH(B106,CSSB!$B$24:$B$173,0),1)</f>
        <v>613299.06000000006</v>
      </c>
      <c r="V106" s="36">
        <f t="shared" si="9"/>
        <v>85450773.490715161</v>
      </c>
      <c r="W106" s="208"/>
      <c r="X106" s="208"/>
      <c r="Y106" s="13"/>
      <c r="Z106" s="13"/>
      <c r="AA106" s="13"/>
    </row>
    <row r="107" spans="1:27" s="16" customFormat="1" x14ac:dyDescent="0.4">
      <c r="A107" s="14" t="s">
        <v>116</v>
      </c>
      <c r="B107" s="15">
        <v>886</v>
      </c>
      <c r="C107" s="35" t="s">
        <v>123</v>
      </c>
      <c r="D107" s="99">
        <v>3792.860940255387</v>
      </c>
      <c r="E107" s="93">
        <v>4940.5147149476552</v>
      </c>
      <c r="F107" s="98">
        <v>124789.5</v>
      </c>
      <c r="G107" s="98">
        <v>81143</v>
      </c>
      <c r="H107" s="93">
        <f>INDEX('Schools block'!M:M,MATCH($B107,'Schools block'!$B:$B,0))</f>
        <v>21536541.131793208</v>
      </c>
      <c r="I107" s="93">
        <f>INDEX('Schools block'!N:N,MATCH($B107,'Schools block'!$B:$B,0))</f>
        <v>8880487.4201200008</v>
      </c>
      <c r="J107" s="173">
        <f t="shared" si="6"/>
        <v>904614434.37091041</v>
      </c>
      <c r="K107" s="31">
        <v>180307923.67456317</v>
      </c>
      <c r="L107" s="43">
        <v>4030.8057178353893</v>
      </c>
      <c r="M107" s="47">
        <v>4475</v>
      </c>
      <c r="N107" s="12">
        <v>6000</v>
      </c>
      <c r="O107" s="46">
        <v>-269.5</v>
      </c>
      <c r="P107" s="153">
        <v>3002481.54</v>
      </c>
      <c r="Q107" s="32">
        <f t="shared" si="7"/>
        <v>199731260.80187652</v>
      </c>
      <c r="R107" s="54">
        <v>32.090000000000003</v>
      </c>
      <c r="S107" s="55">
        <f t="shared" si="8"/>
        <v>205932.5</v>
      </c>
      <c r="T107" s="12">
        <f>INDEX(CSSB!$I$24:$I$173,MATCH(B107,CSSB!$B$24:$B$173,0),1)</f>
        <v>6983200</v>
      </c>
      <c r="U107" s="32">
        <f>INDEX(CSSB!$J$24:$J$173,MATCH(B107,CSSB!$B$24:$B$173,0),1)</f>
        <v>13591573.925000001</v>
      </c>
      <c r="V107" s="36">
        <f t="shared" si="9"/>
        <v>1117937269.0977869</v>
      </c>
      <c r="W107" s="208"/>
      <c r="X107" s="208"/>
      <c r="Y107" s="13"/>
      <c r="Z107" s="13"/>
      <c r="AA107" s="13"/>
    </row>
    <row r="108" spans="1:27" s="16" customFormat="1" x14ac:dyDescent="0.4">
      <c r="A108" s="14" t="s">
        <v>116</v>
      </c>
      <c r="B108" s="15">
        <v>887</v>
      </c>
      <c r="C108" s="35" t="s">
        <v>124</v>
      </c>
      <c r="D108" s="99">
        <v>3843.6584801727422</v>
      </c>
      <c r="E108" s="93">
        <v>5122.5844549255635</v>
      </c>
      <c r="F108" s="98">
        <v>24113.5</v>
      </c>
      <c r="G108" s="98">
        <v>15662.5</v>
      </c>
      <c r="H108" s="93">
        <f>INDEX('Schools block'!M:M,MATCH($B108,'Schools block'!$B:$B,0))</f>
        <v>1390957.8595490153</v>
      </c>
      <c r="I108" s="93">
        <f>INDEX('Schools block'!N:N,MATCH($B108,'Schools block'!$B:$B,0))</f>
        <v>2068487.7876900001</v>
      </c>
      <c r="J108" s="173">
        <f t="shared" si="6"/>
        <v>176375983.43415609</v>
      </c>
      <c r="K108" s="31">
        <v>33323151.928538647</v>
      </c>
      <c r="L108" s="43">
        <v>4004.2463035487053</v>
      </c>
      <c r="M108" s="47">
        <v>842.5</v>
      </c>
      <c r="N108" s="12">
        <v>6000</v>
      </c>
      <c r="O108" s="46">
        <v>40</v>
      </c>
      <c r="P108" s="153">
        <v>0</v>
      </c>
      <c r="Q108" s="32">
        <f t="shared" si="7"/>
        <v>36936729.439278431</v>
      </c>
      <c r="R108" s="54">
        <v>18.329999999999998</v>
      </c>
      <c r="S108" s="55">
        <f t="shared" si="8"/>
        <v>39776</v>
      </c>
      <c r="T108" s="12">
        <f>INDEX(CSSB!$I$24:$I$173,MATCH(B108,CSSB!$B$24:$B$173,0),1)</f>
        <v>0</v>
      </c>
      <c r="U108" s="32">
        <f>INDEX(CSSB!$J$24:$J$173,MATCH(B108,CSSB!$B$24:$B$173,0),1)</f>
        <v>729094.08</v>
      </c>
      <c r="V108" s="36">
        <f t="shared" si="9"/>
        <v>214041806.95343453</v>
      </c>
      <c r="W108" s="208"/>
      <c r="X108" s="208"/>
      <c r="Y108" s="13"/>
      <c r="Z108" s="13"/>
      <c r="AA108" s="13"/>
    </row>
    <row r="109" spans="1:27" s="16" customFormat="1" x14ac:dyDescent="0.4">
      <c r="A109" s="14" t="s">
        <v>116</v>
      </c>
      <c r="B109" s="15">
        <v>826</v>
      </c>
      <c r="C109" s="35" t="s">
        <v>125</v>
      </c>
      <c r="D109" s="99">
        <v>3920.0412155280778</v>
      </c>
      <c r="E109" s="93">
        <v>5035.5605569712689</v>
      </c>
      <c r="F109" s="98">
        <v>26471</v>
      </c>
      <c r="G109" s="98">
        <v>15045.5</v>
      </c>
      <c r="H109" s="93">
        <f>INDEX('Schools block'!M:M,MATCH($B109,'Schools block'!$B:$B,0))</f>
        <v>2916987.8092042515</v>
      </c>
      <c r="I109" s="93">
        <f>INDEX('Schools block'!N:N,MATCH($B109,'Schools block'!$B:$B,0))</f>
        <v>5051999.7417799998</v>
      </c>
      <c r="J109" s="173">
        <f t="shared" si="6"/>
        <v>187498924.92713922</v>
      </c>
      <c r="K109" s="31">
        <v>36474389.157461107</v>
      </c>
      <c r="L109" s="43">
        <v>4172.4825785401272</v>
      </c>
      <c r="M109" s="47">
        <v>845</v>
      </c>
      <c r="N109" s="12">
        <v>6000</v>
      </c>
      <c r="O109" s="46">
        <v>-6</v>
      </c>
      <c r="P109" s="153">
        <v>0</v>
      </c>
      <c r="Q109" s="32">
        <f t="shared" si="7"/>
        <v>39964136.936327517</v>
      </c>
      <c r="R109" s="54">
        <v>34.93</v>
      </c>
      <c r="S109" s="55">
        <f t="shared" si="8"/>
        <v>41516.5</v>
      </c>
      <c r="T109" s="12">
        <f>INDEX(CSSB!$I$24:$I$173,MATCH(B109,CSSB!$B$24:$B$173,0),1)</f>
        <v>0</v>
      </c>
      <c r="U109" s="32">
        <f>INDEX(CSSB!$J$24:$J$173,MATCH(B109,CSSB!$B$24:$B$173,0),1)</f>
        <v>1450171.345</v>
      </c>
      <c r="V109" s="36">
        <f t="shared" si="9"/>
        <v>228913233.20846674</v>
      </c>
      <c r="W109" s="208"/>
      <c r="X109" s="208"/>
      <c r="Y109" s="13"/>
      <c r="Z109" s="13"/>
      <c r="AA109" s="13"/>
    </row>
    <row r="110" spans="1:27" s="16" customFormat="1" x14ac:dyDescent="0.4">
      <c r="A110" s="14" t="s">
        <v>116</v>
      </c>
      <c r="B110" s="15">
        <v>931</v>
      </c>
      <c r="C110" s="35" t="s">
        <v>126</v>
      </c>
      <c r="D110" s="99">
        <v>3909.5994941503195</v>
      </c>
      <c r="E110" s="93">
        <v>4971.458870456845</v>
      </c>
      <c r="F110" s="98">
        <v>52319</v>
      </c>
      <c r="G110" s="98">
        <v>31660</v>
      </c>
      <c r="H110" s="93">
        <f>INDEX('Schools block'!M:M,MATCH($B110,'Schools block'!$B:$B,0))</f>
        <v>5970190.0833660522</v>
      </c>
      <c r="I110" s="93">
        <f>INDEX('Schools block'!N:N,MATCH($B110,'Schools block'!$B:$B,0))</f>
        <v>1799599.65347</v>
      </c>
      <c r="J110" s="173">
        <f t="shared" si="6"/>
        <v>369712513.50995034</v>
      </c>
      <c r="K110" s="31">
        <v>53526023.578108445</v>
      </c>
      <c r="L110" s="43">
        <v>4133.4756673283837</v>
      </c>
      <c r="M110" s="47">
        <v>1178</v>
      </c>
      <c r="N110" s="12">
        <v>6000</v>
      </c>
      <c r="O110" s="46">
        <v>191</v>
      </c>
      <c r="P110" s="153">
        <v>1623070</v>
      </c>
      <c r="Q110" s="32">
        <f t="shared" si="7"/>
        <v>61164327.914221279</v>
      </c>
      <c r="R110" s="54">
        <v>29.31</v>
      </c>
      <c r="S110" s="55">
        <f t="shared" si="8"/>
        <v>83979</v>
      </c>
      <c r="T110" s="12">
        <f>INDEX(CSSB!$I$24:$I$173,MATCH(B110,CSSB!$B$24:$B$173,0),1)</f>
        <v>1631085.1738</v>
      </c>
      <c r="U110" s="32">
        <f>INDEX(CSSB!$J$24:$J$173,MATCH(B110,CSSB!$B$24:$B$173,0),1)</f>
        <v>4092509.6637999997</v>
      </c>
      <c r="V110" s="36">
        <f t="shared" si="9"/>
        <v>434969351.08797163</v>
      </c>
      <c r="W110" s="208"/>
      <c r="X110" s="208"/>
      <c r="Y110" s="13"/>
      <c r="Z110" s="13"/>
      <c r="AA110" s="13"/>
    </row>
    <row r="111" spans="1:27" s="16" customFormat="1" x14ac:dyDescent="0.4">
      <c r="A111" s="14" t="s">
        <v>116</v>
      </c>
      <c r="B111" s="15">
        <v>851</v>
      </c>
      <c r="C111" s="35" t="s">
        <v>127</v>
      </c>
      <c r="D111" s="99">
        <v>4062.9474449026766</v>
      </c>
      <c r="E111" s="93">
        <v>5394.9745682108678</v>
      </c>
      <c r="F111" s="98">
        <v>16235.5</v>
      </c>
      <c r="G111" s="98">
        <v>8614</v>
      </c>
      <c r="H111" s="93">
        <f>INDEX('Schools block'!M:M,MATCH($B111,'Schools block'!$B:$B,0))</f>
        <v>1116915.4199018811</v>
      </c>
      <c r="I111" s="93">
        <f>INDEX('Schools block'!N:N,MATCH($B111,'Schools block'!$B:$B,0))</f>
        <v>602288.51124999998</v>
      </c>
      <c r="J111" s="173">
        <f t="shared" si="6"/>
        <v>114155498.10343771</v>
      </c>
      <c r="K111" s="31">
        <v>17640844.490434915</v>
      </c>
      <c r="L111" s="43">
        <v>4085.3041981545957</v>
      </c>
      <c r="M111" s="47">
        <v>536.5</v>
      </c>
      <c r="N111" s="12">
        <v>6000</v>
      </c>
      <c r="O111" s="46">
        <v>-5.5</v>
      </c>
      <c r="P111" s="153">
        <v>666600</v>
      </c>
      <c r="Q111" s="32">
        <f t="shared" si="7"/>
        <v>20466210.192744855</v>
      </c>
      <c r="R111" s="54">
        <v>32.840000000000003</v>
      </c>
      <c r="S111" s="55">
        <f t="shared" si="8"/>
        <v>24849.5</v>
      </c>
      <c r="T111" s="12">
        <f>INDEX(CSSB!$I$24:$I$173,MATCH(B111,CSSB!$B$24:$B$173,0),1)</f>
        <v>0</v>
      </c>
      <c r="U111" s="32">
        <f>INDEX(CSSB!$J$24:$J$173,MATCH(B111,CSSB!$B$24:$B$173,0),1)</f>
        <v>816057.58000000007</v>
      </c>
      <c r="V111" s="36">
        <f t="shared" si="9"/>
        <v>135437765.87618256</v>
      </c>
      <c r="W111" s="208"/>
      <c r="X111" s="208"/>
      <c r="Y111" s="13"/>
      <c r="Z111" s="13"/>
      <c r="AA111" s="13"/>
    </row>
    <row r="112" spans="1:27" s="16" customFormat="1" x14ac:dyDescent="0.4">
      <c r="A112" s="14" t="s">
        <v>116</v>
      </c>
      <c r="B112" s="15">
        <v>870</v>
      </c>
      <c r="C112" s="35" t="s">
        <v>128</v>
      </c>
      <c r="D112" s="99">
        <v>3971.2301342117944</v>
      </c>
      <c r="E112" s="93">
        <v>5223.3505441464722</v>
      </c>
      <c r="F112" s="98">
        <v>13320</v>
      </c>
      <c r="G112" s="98">
        <v>6053.5</v>
      </c>
      <c r="H112" s="93">
        <f>INDEX('Schools block'!M:M,MATCH($B112,'Schools block'!$B:$B,0))</f>
        <v>1492368.6209988776</v>
      </c>
      <c r="I112" s="93">
        <f>INDEX('Schools block'!N:N,MATCH($B112,'Schools block'!$B:$B,0))</f>
        <v>2091899.40123</v>
      </c>
      <c r="J112" s="173">
        <f t="shared" si="6"/>
        <v>88100605.928920656</v>
      </c>
      <c r="K112" s="31">
        <v>20321342.259425644</v>
      </c>
      <c r="L112" s="43">
        <v>4208.9424214735864</v>
      </c>
      <c r="M112" s="47">
        <v>256</v>
      </c>
      <c r="N112" s="12">
        <v>6000</v>
      </c>
      <c r="O112" s="46">
        <v>-351</v>
      </c>
      <c r="P112" s="153">
        <v>182810</v>
      </c>
      <c r="Q112" s="32">
        <f t="shared" si="7"/>
        <v>19475641.519322883</v>
      </c>
      <c r="R112" s="54">
        <v>32.97</v>
      </c>
      <c r="S112" s="55">
        <f t="shared" si="8"/>
        <v>19373.5</v>
      </c>
      <c r="T112" s="12">
        <f>INDEX(CSSB!$I$24:$I$173,MATCH(B112,CSSB!$B$24:$B$173,0),1)</f>
        <v>680000</v>
      </c>
      <c r="U112" s="32">
        <f>INDEX(CSSB!$J$24:$J$173,MATCH(B112,CSSB!$B$24:$B$173,0),1)</f>
        <v>1318744.2949999999</v>
      </c>
      <c r="V112" s="36">
        <f t="shared" si="9"/>
        <v>108894991.74324355</v>
      </c>
      <c r="W112" s="208"/>
      <c r="X112" s="208"/>
      <c r="Y112" s="13"/>
      <c r="Z112" s="13"/>
      <c r="AA112" s="13"/>
    </row>
    <row r="113" spans="1:27" s="16" customFormat="1" x14ac:dyDescent="0.4">
      <c r="A113" s="14" t="s">
        <v>116</v>
      </c>
      <c r="B113" s="15">
        <v>871</v>
      </c>
      <c r="C113" s="35" t="s">
        <v>129</v>
      </c>
      <c r="D113" s="99">
        <v>4138.5342365638862</v>
      </c>
      <c r="E113" s="93">
        <v>5594.7792910223725</v>
      </c>
      <c r="F113" s="98">
        <v>16580.5</v>
      </c>
      <c r="G113" s="98">
        <v>9840.5</v>
      </c>
      <c r="H113" s="93">
        <f>INDEX('Schools block'!M:M,MATCH($B113,'Schools block'!$B:$B,0))</f>
        <v>2185125.5053043142</v>
      </c>
      <c r="I113" s="93">
        <f>INDEX('Schools block'!N:N,MATCH($B113,'Schools block'!$B:$B,0))</f>
        <v>2463370.5656000003</v>
      </c>
      <c r="J113" s="173">
        <f t="shared" si="6"/>
        <v>128322888.59355751</v>
      </c>
      <c r="K113" s="31">
        <v>21808871.639774822</v>
      </c>
      <c r="L113" s="43">
        <v>4297.7374200459808</v>
      </c>
      <c r="M113" s="47">
        <v>322</v>
      </c>
      <c r="N113" s="12">
        <v>6000</v>
      </c>
      <c r="O113" s="46">
        <v>-38</v>
      </c>
      <c r="P113" s="153">
        <v>121200</v>
      </c>
      <c r="Q113" s="32">
        <f t="shared" si="7"/>
        <v>23085943.089029629</v>
      </c>
      <c r="R113" s="54">
        <v>21.15</v>
      </c>
      <c r="S113" s="55">
        <f t="shared" si="8"/>
        <v>26421</v>
      </c>
      <c r="T113" s="12">
        <f>INDEX(CSSB!$I$24:$I$173,MATCH(B113,CSSB!$B$24:$B$173,0),1)</f>
        <v>78000</v>
      </c>
      <c r="U113" s="32">
        <f>INDEX(CSSB!$J$24:$J$173,MATCH(B113,CSSB!$B$24:$B$173,0),1)</f>
        <v>636804.14999999991</v>
      </c>
      <c r="V113" s="36">
        <f t="shared" si="9"/>
        <v>152045635.83258712</v>
      </c>
      <c r="W113" s="208"/>
      <c r="X113" s="208"/>
      <c r="Y113" s="13"/>
      <c r="Z113" s="13"/>
      <c r="AA113" s="13"/>
    </row>
    <row r="114" spans="1:27" s="16" customFormat="1" x14ac:dyDescent="0.4">
      <c r="A114" s="14" t="s">
        <v>116</v>
      </c>
      <c r="B114" s="15">
        <v>852</v>
      </c>
      <c r="C114" s="35" t="s">
        <v>130</v>
      </c>
      <c r="D114" s="99">
        <v>4037.093267360076</v>
      </c>
      <c r="E114" s="93">
        <v>5418.7441039087289</v>
      </c>
      <c r="F114" s="98">
        <v>20074</v>
      </c>
      <c r="G114" s="98">
        <v>10279</v>
      </c>
      <c r="H114" s="93">
        <f>INDEX('Schools block'!M:M,MATCH($B114,'Schools block'!$B:$B,0))</f>
        <v>2865862.7015737761</v>
      </c>
      <c r="I114" s="93">
        <f>INDEX('Schools block'!N:N,MATCH($B114,'Schools block'!$B:$B,0))</f>
        <v>75553.826820000002</v>
      </c>
      <c r="J114" s="173">
        <f t="shared" si="6"/>
        <v>139681297.42145777</v>
      </c>
      <c r="K114" s="31">
        <v>22091197.365648501</v>
      </c>
      <c r="L114" s="43">
        <v>4085.3041981545957</v>
      </c>
      <c r="M114" s="47">
        <v>570</v>
      </c>
      <c r="N114" s="12">
        <v>6000</v>
      </c>
      <c r="O114" s="46">
        <v>-31</v>
      </c>
      <c r="P114" s="153">
        <v>0</v>
      </c>
      <c r="Q114" s="32">
        <f t="shared" si="7"/>
        <v>24233820.758596621</v>
      </c>
      <c r="R114" s="54">
        <v>46.14</v>
      </c>
      <c r="S114" s="55">
        <f t="shared" si="8"/>
        <v>30353</v>
      </c>
      <c r="T114" s="12">
        <f>INDEX(CSSB!$I$24:$I$173,MATCH(B114,CSSB!$B$24:$B$173,0),1)</f>
        <v>626800</v>
      </c>
      <c r="U114" s="32">
        <f>INDEX(CSSB!$J$24:$J$173,MATCH(B114,CSSB!$B$24:$B$173,0),1)</f>
        <v>2027287.42</v>
      </c>
      <c r="V114" s="36">
        <f t="shared" si="9"/>
        <v>165942405.60005438</v>
      </c>
      <c r="W114" s="208"/>
      <c r="X114" s="208"/>
      <c r="Y114" s="13"/>
      <c r="Z114" s="13"/>
      <c r="AA114" s="13"/>
    </row>
    <row r="115" spans="1:27" s="16" customFormat="1" x14ac:dyDescent="0.4">
      <c r="A115" s="14" t="s">
        <v>116</v>
      </c>
      <c r="B115" s="15">
        <v>936</v>
      </c>
      <c r="C115" s="35" t="s">
        <v>131</v>
      </c>
      <c r="D115" s="99">
        <v>3815.387663814925</v>
      </c>
      <c r="E115" s="93">
        <v>5025.3890577359134</v>
      </c>
      <c r="F115" s="98">
        <v>89494</v>
      </c>
      <c r="G115" s="98">
        <v>52704.5</v>
      </c>
      <c r="H115" s="93">
        <f>INDEX('Schools block'!M:M,MATCH($B115,'Schools block'!$B:$B,0))</f>
        <v>8113509.173220491</v>
      </c>
      <c r="I115" s="93">
        <f>INDEX('Schools block'!N:N,MATCH($B115,'Schools block'!$B:$B,0))</f>
        <v>9739234.830839999</v>
      </c>
      <c r="J115" s="173">
        <f t="shared" si="6"/>
        <v>624167665.18295586</v>
      </c>
      <c r="K115" s="31">
        <v>132407855.92680515</v>
      </c>
      <c r="L115" s="43">
        <v>4297.7374200459808</v>
      </c>
      <c r="M115" s="47">
        <v>2697.5</v>
      </c>
      <c r="N115" s="12">
        <v>6000</v>
      </c>
      <c r="O115" s="46">
        <v>-102.5</v>
      </c>
      <c r="P115" s="153">
        <v>640340</v>
      </c>
      <c r="Q115" s="32">
        <f t="shared" si="7"/>
        <v>144026342.61737919</v>
      </c>
      <c r="R115" s="54">
        <v>35.799999999999997</v>
      </c>
      <c r="S115" s="55">
        <f t="shared" si="8"/>
        <v>142198.5</v>
      </c>
      <c r="T115" s="12">
        <f>INDEX(CSSB!$I$24:$I$173,MATCH(B115,CSSB!$B$24:$B$173,0),1)</f>
        <v>1087000</v>
      </c>
      <c r="U115" s="32">
        <f>INDEX(CSSB!$J$24:$J$173,MATCH(B115,CSSB!$B$24:$B$173,0),1)</f>
        <v>6177706.2999999998</v>
      </c>
      <c r="V115" s="36">
        <f t="shared" si="9"/>
        <v>774371714.10033512</v>
      </c>
      <c r="W115" s="208"/>
      <c r="X115" s="208"/>
      <c r="Y115" s="13"/>
      <c r="Z115" s="13"/>
      <c r="AA115" s="13"/>
    </row>
    <row r="116" spans="1:27" s="16" customFormat="1" x14ac:dyDescent="0.4">
      <c r="A116" s="14" t="s">
        <v>116</v>
      </c>
      <c r="B116" s="15">
        <v>869</v>
      </c>
      <c r="C116" s="35" t="s">
        <v>132</v>
      </c>
      <c r="D116" s="99">
        <v>3898.7341120990613</v>
      </c>
      <c r="E116" s="93">
        <v>4936.227810213345</v>
      </c>
      <c r="F116" s="98">
        <v>13312.5</v>
      </c>
      <c r="G116" s="98">
        <v>9128</v>
      </c>
      <c r="H116" s="93">
        <f>INDEX('Schools block'!M:M,MATCH($B116,'Schools block'!$B:$B,0))</f>
        <v>1464179.4400000004</v>
      </c>
      <c r="I116" s="93">
        <f>INDEX('Schools block'!N:N,MATCH($B116,'Schools block'!$B:$B,0))</f>
        <v>202000</v>
      </c>
      <c r="J116" s="173">
        <f t="shared" si="6"/>
        <v>98625964.758946165</v>
      </c>
      <c r="K116" s="31">
        <v>17057596.11889739</v>
      </c>
      <c r="L116" s="43">
        <v>4208.9424214735864</v>
      </c>
      <c r="M116" s="47">
        <v>429</v>
      </c>
      <c r="N116" s="12">
        <v>6000</v>
      </c>
      <c r="O116" s="46">
        <v>128</v>
      </c>
      <c r="P116" s="153">
        <v>45450</v>
      </c>
      <c r="Q116" s="32">
        <f t="shared" si="7"/>
        <v>19676682.417709559</v>
      </c>
      <c r="R116" s="54">
        <v>43.11</v>
      </c>
      <c r="S116" s="55">
        <f t="shared" si="8"/>
        <v>22440.5</v>
      </c>
      <c r="T116" s="12">
        <f>INDEX(CSSB!$I$24:$I$173,MATCH(B116,CSSB!$B$24:$B$173,0),1)</f>
        <v>0</v>
      </c>
      <c r="U116" s="32">
        <f>INDEX(CSSB!$J$24:$J$173,MATCH(B116,CSSB!$B$24:$B$173,0),1)</f>
        <v>967409.95499999996</v>
      </c>
      <c r="V116" s="36">
        <f t="shared" si="9"/>
        <v>119270057.13165572</v>
      </c>
      <c r="W116" s="208"/>
      <c r="X116" s="208"/>
      <c r="Y116" s="13"/>
      <c r="Z116" s="13"/>
      <c r="AA116" s="13"/>
    </row>
    <row r="117" spans="1:27" s="16" customFormat="1" x14ac:dyDescent="0.4">
      <c r="A117" s="14" t="s">
        <v>116</v>
      </c>
      <c r="B117" s="15">
        <v>938</v>
      </c>
      <c r="C117" s="35" t="s">
        <v>133</v>
      </c>
      <c r="D117" s="99">
        <v>3740.9730812310395</v>
      </c>
      <c r="E117" s="93">
        <v>4888.6702696567336</v>
      </c>
      <c r="F117" s="98">
        <v>64841</v>
      </c>
      <c r="G117" s="98">
        <v>40404.5</v>
      </c>
      <c r="H117" s="93">
        <f>INDEX('Schools block'!M:M,MATCH($B117,'Schools block'!$B:$B,0))</f>
        <v>9921332.0245311409</v>
      </c>
      <c r="I117" s="93">
        <f>INDEX('Schools block'!N:N,MATCH($B117,'Schools block'!$B:$B,0))</f>
        <v>5538461.0584199997</v>
      </c>
      <c r="J117" s="173">
        <f t="shared" si="6"/>
        <v>455552506.55339843</v>
      </c>
      <c r="K117" s="31">
        <v>71291348.372738227</v>
      </c>
      <c r="L117" s="43">
        <v>4044.6559152930358</v>
      </c>
      <c r="M117" s="47">
        <v>1901</v>
      </c>
      <c r="N117" s="12">
        <v>6000</v>
      </c>
      <c r="O117" s="46">
        <v>-177</v>
      </c>
      <c r="P117" s="153">
        <v>534391</v>
      </c>
      <c r="Q117" s="32">
        <f t="shared" si="7"/>
        <v>78452630.267710283</v>
      </c>
      <c r="R117" s="54">
        <v>32.25</v>
      </c>
      <c r="S117" s="55">
        <f t="shared" si="8"/>
        <v>105245.5</v>
      </c>
      <c r="T117" s="12">
        <f>INDEX(CSSB!$I$24:$I$173,MATCH(B117,CSSB!$B$24:$B$173,0),1)</f>
        <v>5190000</v>
      </c>
      <c r="U117" s="32">
        <f>INDEX(CSSB!$J$24:$J$173,MATCH(B117,CSSB!$B$24:$B$173,0),1)</f>
        <v>8584167.375</v>
      </c>
      <c r="V117" s="36">
        <f t="shared" si="9"/>
        <v>542589304.1961087</v>
      </c>
      <c r="W117" s="208"/>
      <c r="X117" s="208"/>
      <c r="Y117" s="13"/>
      <c r="Z117" s="13"/>
      <c r="AA117" s="13"/>
    </row>
    <row r="118" spans="1:27" s="16" customFormat="1" x14ac:dyDescent="0.4">
      <c r="A118" s="14" t="s">
        <v>116</v>
      </c>
      <c r="B118" s="15">
        <v>868</v>
      </c>
      <c r="C118" s="35" t="s">
        <v>134</v>
      </c>
      <c r="D118" s="99">
        <v>3896.8303786203451</v>
      </c>
      <c r="E118" s="93">
        <v>5040.2255989397372</v>
      </c>
      <c r="F118" s="98">
        <v>11310</v>
      </c>
      <c r="G118" s="98">
        <v>7754.5</v>
      </c>
      <c r="H118" s="93">
        <f>INDEX('Schools block'!M:M,MATCH($B118,'Schools block'!$B:$B,0))</f>
        <v>807920</v>
      </c>
      <c r="I118" s="93">
        <f>INDEX('Schools block'!N:N,MATCH($B118,'Schools block'!$B:$B,0))</f>
        <v>553180.66333999997</v>
      </c>
      <c r="J118" s="173">
        <f t="shared" si="6"/>
        <v>84518681.652514294</v>
      </c>
      <c r="K118" s="31">
        <v>16912675.035103612</v>
      </c>
      <c r="L118" s="43">
        <v>4297.7374200459808</v>
      </c>
      <c r="M118" s="47">
        <v>320</v>
      </c>
      <c r="N118" s="12">
        <v>6000</v>
      </c>
      <c r="O118" s="46">
        <v>146</v>
      </c>
      <c r="P118" s="153">
        <v>33027</v>
      </c>
      <c r="Q118" s="32">
        <f t="shared" si="7"/>
        <v>19196978.009518325</v>
      </c>
      <c r="R118" s="54">
        <v>44.71</v>
      </c>
      <c r="S118" s="55">
        <f t="shared" si="8"/>
        <v>19064.5</v>
      </c>
      <c r="T118" s="12">
        <f>INDEX(CSSB!$I$24:$I$173,MATCH(B118,CSSB!$B$24:$B$173,0),1)</f>
        <v>268000</v>
      </c>
      <c r="U118" s="32">
        <f>INDEX(CSSB!$J$24:$J$173,MATCH(B118,CSSB!$B$24:$B$173,0),1)</f>
        <v>1120373.7949999999</v>
      </c>
      <c r="V118" s="36">
        <f t="shared" si="9"/>
        <v>104836033.45703262</v>
      </c>
      <c r="W118" s="208"/>
      <c r="X118" s="208"/>
      <c r="Y118" s="13"/>
      <c r="Z118" s="13"/>
      <c r="AA118" s="13"/>
    </row>
    <row r="119" spans="1:27" s="16" customFormat="1" x14ac:dyDescent="0.4">
      <c r="A119" s="14" t="s">
        <v>116</v>
      </c>
      <c r="B119" s="15">
        <v>872</v>
      </c>
      <c r="C119" s="35" t="s">
        <v>135</v>
      </c>
      <c r="D119" s="99">
        <v>3770.1853949716528</v>
      </c>
      <c r="E119" s="93">
        <v>4886.71231660182</v>
      </c>
      <c r="F119" s="98">
        <v>14791</v>
      </c>
      <c r="G119" s="98">
        <v>8646</v>
      </c>
      <c r="H119" s="93">
        <f>INDEX('Schools block'!M:M,MATCH($B119,'Schools block'!$B:$B,0))</f>
        <v>1818854.6100425194</v>
      </c>
      <c r="I119" s="93">
        <f>INDEX('Schools block'!N:N,MATCH($B119,'Schools block'!$B:$B,0))</f>
        <v>1416592.9807799999</v>
      </c>
      <c r="J119" s="173">
        <f t="shared" si="6"/>
        <v>101250774.45718756</v>
      </c>
      <c r="K119" s="31">
        <v>17453633.987003352</v>
      </c>
      <c r="L119" s="43">
        <v>4208.9424214735864</v>
      </c>
      <c r="M119" s="47">
        <v>310</v>
      </c>
      <c r="N119" s="12">
        <v>6000</v>
      </c>
      <c r="O119" s="46">
        <v>-99</v>
      </c>
      <c r="P119" s="153">
        <v>222200</v>
      </c>
      <c r="Q119" s="32">
        <f t="shared" si="7"/>
        <v>18386606.137660164</v>
      </c>
      <c r="R119" s="54">
        <v>39.270000000000003</v>
      </c>
      <c r="S119" s="55">
        <f t="shared" si="8"/>
        <v>23437</v>
      </c>
      <c r="T119" s="12">
        <f>INDEX(CSSB!$I$24:$I$173,MATCH(B119,CSSB!$B$24:$B$173,0),1)</f>
        <v>0</v>
      </c>
      <c r="U119" s="32">
        <f>INDEX(CSSB!$J$24:$J$173,MATCH(B119,CSSB!$B$24:$B$173,0),1)</f>
        <v>920370.99000000011</v>
      </c>
      <c r="V119" s="36">
        <f t="shared" si="9"/>
        <v>120557751.58484772</v>
      </c>
      <c r="W119" s="208"/>
      <c r="X119" s="208"/>
      <c r="Y119" s="13"/>
      <c r="Z119" s="13"/>
      <c r="AA119" s="13"/>
    </row>
    <row r="120" spans="1:27" s="16" customFormat="1" x14ac:dyDescent="0.4">
      <c r="A120" s="14" t="s">
        <v>136</v>
      </c>
      <c r="B120" s="15">
        <v>800</v>
      </c>
      <c r="C120" s="35" t="s">
        <v>137</v>
      </c>
      <c r="D120" s="99">
        <v>3787.3010562100794</v>
      </c>
      <c r="E120" s="93">
        <v>4942.8629907641907</v>
      </c>
      <c r="F120" s="98">
        <v>13035</v>
      </c>
      <c r="G120" s="98">
        <v>10785</v>
      </c>
      <c r="H120" s="93">
        <f>INDEX('Schools block'!M:M,MATCH($B120,'Schools block'!$B:$B,0))</f>
        <v>1821146.9109506663</v>
      </c>
      <c r="I120" s="93">
        <f>INDEX('Schools block'!N:N,MATCH($B120,'Schools block'!$B:$B,0))</f>
        <v>594809.54078000004</v>
      </c>
      <c r="J120" s="173">
        <f t="shared" si="6"/>
        <v>105092203.07482083</v>
      </c>
      <c r="K120" s="31">
        <v>20798800.764436036</v>
      </c>
      <c r="L120" s="43">
        <v>4087.9017076242762</v>
      </c>
      <c r="M120" s="47">
        <v>501</v>
      </c>
      <c r="N120" s="12">
        <v>6000</v>
      </c>
      <c r="O120" s="46">
        <v>82</v>
      </c>
      <c r="P120" s="153">
        <v>311080</v>
      </c>
      <c r="Q120" s="32">
        <f t="shared" si="7"/>
        <v>23649919.519955799</v>
      </c>
      <c r="R120" s="54">
        <v>30.35</v>
      </c>
      <c r="S120" s="55">
        <f t="shared" si="8"/>
        <v>23820</v>
      </c>
      <c r="T120" s="12">
        <f>INDEX(CSSB!$I$24:$I$173,MATCH(B120,CSSB!$B$24:$B$173,0),1)</f>
        <v>414000</v>
      </c>
      <c r="U120" s="32">
        <f>INDEX(CSSB!$J$24:$J$173,MATCH(B120,CSSB!$B$24:$B$173,0),1)</f>
        <v>1136937</v>
      </c>
      <c r="V120" s="36">
        <f t="shared" si="9"/>
        <v>129879059.59477663</v>
      </c>
      <c r="W120" s="208"/>
      <c r="X120" s="208"/>
      <c r="Y120" s="13"/>
      <c r="Z120" s="13"/>
      <c r="AA120" s="13"/>
    </row>
    <row r="121" spans="1:27" s="16" customFormat="1" x14ac:dyDescent="0.4">
      <c r="A121" s="14" t="s">
        <v>136</v>
      </c>
      <c r="B121" s="15">
        <v>837</v>
      </c>
      <c r="C121" s="35" t="s">
        <v>138</v>
      </c>
      <c r="D121" s="99">
        <v>3755.3618916920677</v>
      </c>
      <c r="E121" s="93">
        <v>5010.2309929886815</v>
      </c>
      <c r="F121" s="98">
        <v>13106</v>
      </c>
      <c r="G121" s="98">
        <v>8060</v>
      </c>
      <c r="H121" s="93">
        <f>INDEX('Schools block'!M:M,MATCH($B121,'Schools block'!$B:$B,0))</f>
        <v>823536.70568181819</v>
      </c>
      <c r="I121" s="93">
        <f>INDEX('Schools block'!N:N,MATCH($B121,'Schools block'!$B:$B,0))</f>
        <v>1549950.7871000001</v>
      </c>
      <c r="J121" s="173">
        <f t="shared" si="6"/>
        <v>91973722.248786837</v>
      </c>
      <c r="K121" s="31">
        <v>17122155.308466002</v>
      </c>
      <c r="L121" s="43">
        <v>4000</v>
      </c>
      <c r="M121" s="47">
        <v>454</v>
      </c>
      <c r="N121" s="12">
        <v>6000</v>
      </c>
      <c r="O121" s="46">
        <v>-49</v>
      </c>
      <c r="P121" s="153">
        <v>0</v>
      </c>
      <c r="Q121" s="32">
        <f t="shared" si="7"/>
        <v>18644155.308466002</v>
      </c>
      <c r="R121" s="54">
        <v>46.69</v>
      </c>
      <c r="S121" s="55">
        <f t="shared" si="8"/>
        <v>21166</v>
      </c>
      <c r="T121" s="12">
        <f>INDEX(CSSB!$I$24:$I$173,MATCH(B121,CSSB!$B$24:$B$173,0),1)</f>
        <v>275000</v>
      </c>
      <c r="U121" s="32">
        <f>INDEX(CSSB!$J$24:$J$173,MATCH(B121,CSSB!$B$24:$B$173,0),1)</f>
        <v>1263240.54</v>
      </c>
      <c r="V121" s="36">
        <f t="shared" si="9"/>
        <v>111881118.09725285</v>
      </c>
      <c r="W121" s="208"/>
      <c r="X121" s="208"/>
      <c r="Y121" s="13"/>
      <c r="Z121" s="13"/>
      <c r="AA121" s="13"/>
    </row>
    <row r="122" spans="1:27" s="16" customFormat="1" x14ac:dyDescent="0.4">
      <c r="A122" s="14" t="s">
        <v>136</v>
      </c>
      <c r="B122" s="15">
        <v>801</v>
      </c>
      <c r="C122" s="35" t="s">
        <v>139</v>
      </c>
      <c r="D122" s="99">
        <v>4117.3573919789242</v>
      </c>
      <c r="E122" s="93">
        <v>5395.3002411546831</v>
      </c>
      <c r="F122" s="98">
        <v>36049</v>
      </c>
      <c r="G122" s="98">
        <v>17563</v>
      </c>
      <c r="H122" s="93">
        <f>INDEX('Schools block'!M:M,MATCH($B122,'Schools block'!$B:$B,0))</f>
        <v>9210279.5396103486</v>
      </c>
      <c r="I122" s="93">
        <f>INDEX('Schools block'!N:N,MATCH($B122,'Schools block'!$B:$B,0))</f>
        <v>5194743.5494100004</v>
      </c>
      <c r="J122" s="173">
        <f t="shared" si="6"/>
        <v>257589297.84786826</v>
      </c>
      <c r="K122" s="31">
        <v>45806597.304009639</v>
      </c>
      <c r="L122" s="43">
        <v>4087.9017076242762</v>
      </c>
      <c r="M122" s="47">
        <v>868.5</v>
      </c>
      <c r="N122" s="12">
        <v>6000</v>
      </c>
      <c r="O122" s="46">
        <v>18.5</v>
      </c>
      <c r="P122" s="153">
        <v>2025767.1</v>
      </c>
      <c r="Q122" s="32">
        <f t="shared" si="7"/>
        <v>51493707.037081324</v>
      </c>
      <c r="R122" s="54">
        <v>31.68</v>
      </c>
      <c r="S122" s="55">
        <f t="shared" si="8"/>
        <v>53612</v>
      </c>
      <c r="T122" s="12">
        <f>INDEX(CSSB!$I$24:$I$173,MATCH(B122,CSSB!$B$24:$B$173,0),1)</f>
        <v>1165000</v>
      </c>
      <c r="U122" s="32">
        <f>INDEX(CSSB!$J$24:$J$173,MATCH(B122,CSSB!$B$24:$B$173,0),1)</f>
        <v>2863428.16</v>
      </c>
      <c r="V122" s="36">
        <f t="shared" si="9"/>
        <v>311946433.04494959</v>
      </c>
      <c r="W122" s="208"/>
      <c r="X122" s="208"/>
      <c r="Y122" s="13"/>
      <c r="Z122" s="13"/>
      <c r="AA122" s="13"/>
    </row>
    <row r="123" spans="1:27" s="16" customFormat="1" x14ac:dyDescent="0.4">
      <c r="A123" s="14" t="s">
        <v>136</v>
      </c>
      <c r="B123" s="15">
        <v>908</v>
      </c>
      <c r="C123" s="35" t="s">
        <v>140</v>
      </c>
      <c r="D123" s="99">
        <v>3989.7051603364034</v>
      </c>
      <c r="E123" s="93">
        <v>5030.2760761501577</v>
      </c>
      <c r="F123" s="98">
        <v>41287.5</v>
      </c>
      <c r="G123" s="98">
        <v>26734.5</v>
      </c>
      <c r="H123" s="93">
        <f>INDEX('Schools block'!M:M,MATCH($B123,'Schools block'!$B:$B,0))</f>
        <v>3986803.1541350028</v>
      </c>
      <c r="I123" s="93">
        <f>INDEX('Schools block'!N:N,MATCH($B123,'Schools block'!$B:$B,0))</f>
        <v>492000</v>
      </c>
      <c r="J123" s="173">
        <f t="shared" si="6"/>
        <v>303685670.71936065</v>
      </c>
      <c r="K123" s="31">
        <v>39110612.46938692</v>
      </c>
      <c r="L123" s="43">
        <v>4000</v>
      </c>
      <c r="M123" s="47">
        <v>479</v>
      </c>
      <c r="N123" s="12">
        <v>6000</v>
      </c>
      <c r="O123" s="46">
        <v>7</v>
      </c>
      <c r="P123" s="153">
        <v>902940</v>
      </c>
      <c r="Q123" s="32">
        <f t="shared" si="7"/>
        <v>41971552.46938692</v>
      </c>
      <c r="R123" s="54">
        <v>24.72</v>
      </c>
      <c r="S123" s="55">
        <f t="shared" si="8"/>
        <v>68022</v>
      </c>
      <c r="T123" s="12">
        <f>INDEX(CSSB!$I$24:$I$173,MATCH(B123,CSSB!$B$24:$B$173,0),1)</f>
        <v>2523000</v>
      </c>
      <c r="U123" s="32">
        <f>INDEX(CSSB!$J$24:$J$173,MATCH(B123,CSSB!$B$24:$B$173,0),1)</f>
        <v>4204503.84</v>
      </c>
      <c r="V123" s="36">
        <f t="shared" si="9"/>
        <v>349861727.02874756</v>
      </c>
      <c r="W123" s="208"/>
      <c r="X123" s="208"/>
      <c r="Y123" s="13"/>
      <c r="Z123" s="13"/>
      <c r="AA123" s="13"/>
    </row>
    <row r="124" spans="1:27" s="16" customFormat="1" x14ac:dyDescent="0.4">
      <c r="A124" s="14" t="s">
        <v>136</v>
      </c>
      <c r="B124" s="15">
        <v>878</v>
      </c>
      <c r="C124" s="35" t="s">
        <v>141</v>
      </c>
      <c r="D124" s="99">
        <v>3906.839006630586</v>
      </c>
      <c r="E124" s="93">
        <v>4916.5715807424613</v>
      </c>
      <c r="F124" s="98">
        <v>55550.5</v>
      </c>
      <c r="G124" s="98">
        <v>34831</v>
      </c>
      <c r="H124" s="93">
        <f>INDEX('Schools block'!M:M,MATCH($B124,'Schools block'!$B:$B,0))</f>
        <v>6193656.5658428622</v>
      </c>
      <c r="I124" s="93">
        <f>INDEX('Schools block'!N:N,MATCH($B124,'Schools block'!$B:$B,0))</f>
        <v>1482153.06296</v>
      </c>
      <c r="J124" s="173">
        <f t="shared" si="6"/>
        <v>395951774.59547591</v>
      </c>
      <c r="K124" s="31">
        <v>62851109.520109028</v>
      </c>
      <c r="L124" s="43">
        <v>4000</v>
      </c>
      <c r="M124" s="47">
        <v>1251</v>
      </c>
      <c r="N124" s="12">
        <v>6000</v>
      </c>
      <c r="O124" s="46">
        <v>-359.5</v>
      </c>
      <c r="P124" s="153">
        <v>1931120.0000000002</v>
      </c>
      <c r="Q124" s="32">
        <f t="shared" si="7"/>
        <v>67629229.520109028</v>
      </c>
      <c r="R124" s="54">
        <v>26.87</v>
      </c>
      <c r="S124" s="55">
        <f t="shared" si="8"/>
        <v>90381.5</v>
      </c>
      <c r="T124" s="12">
        <f>INDEX(CSSB!$I$24:$I$173,MATCH(B124,CSSB!$B$24:$B$173,0),1)</f>
        <v>1186000</v>
      </c>
      <c r="U124" s="32">
        <f>INDEX(CSSB!$J$24:$J$173,MATCH(B124,CSSB!$B$24:$B$173,0),1)</f>
        <v>3614550.9050000003</v>
      </c>
      <c r="V124" s="36">
        <f t="shared" si="9"/>
        <v>467195555.02058494</v>
      </c>
      <c r="W124" s="208"/>
      <c r="X124" s="208"/>
      <c r="Y124" s="13"/>
      <c r="Z124" s="13"/>
      <c r="AA124" s="13"/>
    </row>
    <row r="125" spans="1:27" s="16" customFormat="1" x14ac:dyDescent="0.4">
      <c r="A125" s="14" t="s">
        <v>136</v>
      </c>
      <c r="B125" s="15">
        <v>835</v>
      </c>
      <c r="C125" s="35" t="s">
        <v>142</v>
      </c>
      <c r="D125" s="99">
        <v>3784.9912286159115</v>
      </c>
      <c r="E125" s="93">
        <v>4893.3388588973994</v>
      </c>
      <c r="F125" s="98">
        <v>29182.5</v>
      </c>
      <c r="G125" s="98">
        <v>21230.5</v>
      </c>
      <c r="H125" s="93">
        <f>INDEX('Schools block'!M:M,MATCH($B125,'Schools block'!$B:$B,0))</f>
        <v>6397738.3217848297</v>
      </c>
      <c r="I125" s="93">
        <f>INDEX('Schools block'!N:N,MATCH($B125,'Schools block'!$B:$B,0))</f>
        <v>852644.84979000001</v>
      </c>
      <c r="J125" s="173">
        <f t="shared" si="6"/>
        <v>221593920.34447992</v>
      </c>
      <c r="K125" s="31">
        <v>36524040.978020735</v>
      </c>
      <c r="L125" s="43">
        <v>4000</v>
      </c>
      <c r="M125" s="47">
        <v>743.5</v>
      </c>
      <c r="N125" s="12">
        <v>6000</v>
      </c>
      <c r="O125" s="46">
        <v>-96</v>
      </c>
      <c r="P125" s="153">
        <v>0</v>
      </c>
      <c r="Q125" s="32">
        <f t="shared" si="7"/>
        <v>38922040.978020735</v>
      </c>
      <c r="R125" s="54">
        <v>34.57</v>
      </c>
      <c r="S125" s="55">
        <f t="shared" si="8"/>
        <v>50413</v>
      </c>
      <c r="T125" s="12">
        <f>INDEX(CSSB!$I$24:$I$173,MATCH(B125,CSSB!$B$24:$B$173,0),1)</f>
        <v>400000</v>
      </c>
      <c r="U125" s="32">
        <f>INDEX(CSSB!$J$24:$J$173,MATCH(B125,CSSB!$B$24:$B$173,0),1)</f>
        <v>2142777.41</v>
      </c>
      <c r="V125" s="36">
        <f t="shared" si="9"/>
        <v>262658738.73250067</v>
      </c>
      <c r="W125" s="208"/>
      <c r="X125" s="208"/>
      <c r="Y125" s="13"/>
      <c r="Z125" s="13"/>
      <c r="AA125" s="13"/>
    </row>
    <row r="126" spans="1:27" s="16" customFormat="1" x14ac:dyDescent="0.4">
      <c r="A126" s="14" t="s">
        <v>136</v>
      </c>
      <c r="B126" s="15">
        <v>916</v>
      </c>
      <c r="C126" s="35" t="s">
        <v>143</v>
      </c>
      <c r="D126" s="99">
        <v>3973.1014308924669</v>
      </c>
      <c r="E126" s="93">
        <v>4952.9101966485996</v>
      </c>
      <c r="F126" s="98">
        <v>47311</v>
      </c>
      <c r="G126" s="98">
        <v>31923</v>
      </c>
      <c r="H126" s="93">
        <f>INDEX('Schools block'!M:M,MATCH($B126,'Schools block'!$B:$B,0))</f>
        <v>3443298.8459228943</v>
      </c>
      <c r="I126" s="93">
        <f>INDEX('Schools block'!N:N,MATCH($B126,'Schools block'!$B:$B,0))</f>
        <v>1835539.0092</v>
      </c>
      <c r="J126" s="173">
        <f t="shared" si="6"/>
        <v>351361991.85968965</v>
      </c>
      <c r="K126" s="31">
        <v>52594684.084306665</v>
      </c>
      <c r="L126" s="43">
        <v>4037.8784325568508</v>
      </c>
      <c r="M126" s="47">
        <v>1196</v>
      </c>
      <c r="N126" s="12">
        <v>6000</v>
      </c>
      <c r="O126" s="46">
        <v>-123</v>
      </c>
      <c r="P126" s="153">
        <v>1692945.2224891379</v>
      </c>
      <c r="Q126" s="32">
        <f t="shared" si="7"/>
        <v>58378931.912133798</v>
      </c>
      <c r="R126" s="54">
        <v>31.94</v>
      </c>
      <c r="S126" s="55">
        <f t="shared" si="8"/>
        <v>79234</v>
      </c>
      <c r="T126" s="12">
        <f>INDEX(CSSB!$I$24:$I$173,MATCH(B126,CSSB!$B$24:$B$173,0),1)</f>
        <v>0</v>
      </c>
      <c r="U126" s="32">
        <f>INDEX(CSSB!$J$24:$J$173,MATCH(B126,CSSB!$B$24:$B$173,0),1)</f>
        <v>2530733.96</v>
      </c>
      <c r="V126" s="36">
        <f t="shared" si="9"/>
        <v>412271657.73182344</v>
      </c>
      <c r="W126" s="208"/>
      <c r="X126" s="208"/>
      <c r="Y126" s="13"/>
      <c r="Z126" s="13"/>
      <c r="AA126" s="13"/>
    </row>
    <row r="127" spans="1:27" s="16" customFormat="1" x14ac:dyDescent="0.4">
      <c r="A127" s="14" t="s">
        <v>136</v>
      </c>
      <c r="B127" s="15">
        <v>802</v>
      </c>
      <c r="C127" s="35" t="s">
        <v>144</v>
      </c>
      <c r="D127" s="99">
        <v>3805.9830819207914</v>
      </c>
      <c r="E127" s="93">
        <v>4972.1942130542448</v>
      </c>
      <c r="F127" s="98">
        <v>16967</v>
      </c>
      <c r="G127" s="98">
        <v>10904.5</v>
      </c>
      <c r="H127" s="93">
        <f>INDEX('Schools block'!M:M,MATCH($B127,'Schools block'!$B:$B,0))</f>
        <v>1138812.9114541921</v>
      </c>
      <c r="I127" s="93">
        <f>INDEX('Schools block'!N:N,MATCH($B127,'Schools block'!$B:$B,0))</f>
        <v>697789.12193000002</v>
      </c>
      <c r="J127" s="173">
        <f t="shared" si="6"/>
        <v>120632008.78058428</v>
      </c>
      <c r="K127" s="31">
        <v>21952159.348871868</v>
      </c>
      <c r="L127" s="43">
        <v>4087.9017076242762</v>
      </c>
      <c r="M127" s="47">
        <v>357</v>
      </c>
      <c r="N127" s="12">
        <v>6000</v>
      </c>
      <c r="O127" s="46">
        <v>6</v>
      </c>
      <c r="P127" s="153">
        <v>0</v>
      </c>
      <c r="Q127" s="32">
        <f t="shared" si="7"/>
        <v>23447540.258493736</v>
      </c>
      <c r="R127" s="54">
        <v>32.82</v>
      </c>
      <c r="S127" s="55">
        <f t="shared" si="8"/>
        <v>27871.5</v>
      </c>
      <c r="T127" s="12">
        <f>INDEX(CSSB!$I$24:$I$173,MATCH(B127,CSSB!$B$24:$B$173,0),1)</f>
        <v>1190893</v>
      </c>
      <c r="U127" s="32">
        <f>INDEX(CSSB!$J$24:$J$173,MATCH(B127,CSSB!$B$24:$B$173,0),1)</f>
        <v>2105635.63</v>
      </c>
      <c r="V127" s="36">
        <f t="shared" si="9"/>
        <v>146185184.66907802</v>
      </c>
      <c r="W127" s="208"/>
      <c r="X127" s="208"/>
      <c r="Y127" s="13"/>
      <c r="Z127" s="13"/>
      <c r="AA127" s="13"/>
    </row>
    <row r="128" spans="1:27" s="16" customFormat="1" x14ac:dyDescent="0.4">
      <c r="A128" s="14" t="s">
        <v>136</v>
      </c>
      <c r="B128" s="15">
        <v>879</v>
      </c>
      <c r="C128" s="35" t="s">
        <v>145</v>
      </c>
      <c r="D128" s="99">
        <v>3909.0316919014194</v>
      </c>
      <c r="E128" s="93">
        <v>5101.2851646939844</v>
      </c>
      <c r="F128" s="98">
        <v>20919</v>
      </c>
      <c r="G128" s="98">
        <v>13286</v>
      </c>
      <c r="H128" s="93">
        <f>INDEX('Schools block'!M:M,MATCH($B128,'Schools block'!$B:$B,0))</f>
        <v>2368502.6571592549</v>
      </c>
      <c r="I128" s="93">
        <f>INDEX('Schools block'!N:N,MATCH($B128,'Schools block'!$B:$B,0))</f>
        <v>1385189.5389100001</v>
      </c>
      <c r="J128" s="173">
        <f t="shared" si="6"/>
        <v>153302400.85707936</v>
      </c>
      <c r="K128" s="31">
        <v>25916051.366447281</v>
      </c>
      <c r="L128" s="43">
        <v>4000</v>
      </c>
      <c r="M128" s="47">
        <v>652</v>
      </c>
      <c r="N128" s="12">
        <v>6000</v>
      </c>
      <c r="O128" s="46">
        <v>58</v>
      </c>
      <c r="P128" s="153">
        <v>632260</v>
      </c>
      <c r="Q128" s="32">
        <f t="shared" si="7"/>
        <v>29504311.366447281</v>
      </c>
      <c r="R128" s="54">
        <v>31.29</v>
      </c>
      <c r="S128" s="55">
        <f t="shared" si="8"/>
        <v>34205</v>
      </c>
      <c r="T128" s="12">
        <f>INDEX(CSSB!$I$24:$I$173,MATCH(B128,CSSB!$B$24:$B$173,0),1)</f>
        <v>2631560</v>
      </c>
      <c r="U128" s="32">
        <f>INDEX(CSSB!$J$24:$J$173,MATCH(B128,CSSB!$B$24:$B$173,0),1)</f>
        <v>3701834.45</v>
      </c>
      <c r="V128" s="36">
        <f t="shared" si="9"/>
        <v>186508546.67352664</v>
      </c>
      <c r="W128" s="208"/>
      <c r="X128" s="208"/>
      <c r="Y128" s="13"/>
      <c r="Z128" s="13"/>
      <c r="AA128" s="13"/>
    </row>
    <row r="129" spans="1:27" s="16" customFormat="1" x14ac:dyDescent="0.4">
      <c r="A129" s="14" t="s">
        <v>136</v>
      </c>
      <c r="B129" s="15">
        <v>836</v>
      </c>
      <c r="C129" s="35" t="s">
        <v>146</v>
      </c>
      <c r="D129" s="99">
        <v>3687.5647825793708</v>
      </c>
      <c r="E129" s="93">
        <v>5032.7429487103718</v>
      </c>
      <c r="F129" s="98">
        <v>10841.5</v>
      </c>
      <c r="G129" s="98">
        <v>6684.5</v>
      </c>
      <c r="H129" s="93">
        <f>INDEX('Schools block'!M:M,MATCH($B129,'Schools block'!$B:$B,0))</f>
        <v>632515.5993643835</v>
      </c>
      <c r="I129" s="93">
        <f>INDEX('Schools block'!N:N,MATCH($B129,'Schools block'!$B:$B,0))</f>
        <v>607477.05506000004</v>
      </c>
      <c r="J129" s="173">
        <f t="shared" si="6"/>
        <v>74860096.485413119</v>
      </c>
      <c r="K129" s="31">
        <v>14171822.414106948</v>
      </c>
      <c r="L129" s="43">
        <v>4000</v>
      </c>
      <c r="M129" s="47">
        <v>262</v>
      </c>
      <c r="N129" s="12">
        <v>6000</v>
      </c>
      <c r="O129" s="46">
        <v>-93.5</v>
      </c>
      <c r="P129" s="153">
        <v>915060</v>
      </c>
      <c r="Q129" s="32">
        <f t="shared" si="7"/>
        <v>15573882.414106948</v>
      </c>
      <c r="R129" s="54">
        <v>31.26</v>
      </c>
      <c r="S129" s="55">
        <f t="shared" si="8"/>
        <v>17526</v>
      </c>
      <c r="T129" s="12">
        <f>INDEX(CSSB!$I$24:$I$173,MATCH(B129,CSSB!$B$24:$B$173,0),1)</f>
        <v>0</v>
      </c>
      <c r="U129" s="32">
        <f>INDEX(CSSB!$J$24:$J$173,MATCH(B129,CSSB!$B$24:$B$173,0),1)</f>
        <v>547862.76</v>
      </c>
      <c r="V129" s="36">
        <f t="shared" si="9"/>
        <v>90981841.65952006</v>
      </c>
      <c r="W129" s="208"/>
      <c r="X129" s="208"/>
      <c r="Y129" s="13"/>
      <c r="Z129" s="13"/>
      <c r="AA129" s="13"/>
    </row>
    <row r="130" spans="1:27" s="16" customFormat="1" x14ac:dyDescent="0.4">
      <c r="A130" s="14" t="s">
        <v>136</v>
      </c>
      <c r="B130" s="15">
        <v>933</v>
      </c>
      <c r="C130" s="35" t="s">
        <v>147</v>
      </c>
      <c r="D130" s="99">
        <v>3916.9489571433724</v>
      </c>
      <c r="E130" s="93">
        <v>4909.1036785379765</v>
      </c>
      <c r="F130" s="98">
        <v>41124</v>
      </c>
      <c r="G130" s="98">
        <v>25016</v>
      </c>
      <c r="H130" s="93">
        <f>INDEX('Schools block'!M:M,MATCH($B130,'Schools block'!$B:$B,0))</f>
        <v>4370595.1232924722</v>
      </c>
      <c r="I130" s="93">
        <f>INDEX('Schools block'!N:N,MATCH($B130,'Schools block'!$B:$B,0))</f>
        <v>1332841.6615800001</v>
      </c>
      <c r="J130" s="173">
        <f t="shared" si="6"/>
        <v>289590183.32074255</v>
      </c>
      <c r="K130" s="31">
        <v>46310199.084853113</v>
      </c>
      <c r="L130" s="43">
        <v>4000</v>
      </c>
      <c r="M130" s="47">
        <v>675</v>
      </c>
      <c r="N130" s="12">
        <v>6000</v>
      </c>
      <c r="O130" s="46">
        <v>-148</v>
      </c>
      <c r="P130" s="153">
        <v>2126858.0000000005</v>
      </c>
      <c r="Q130" s="32">
        <f t="shared" si="7"/>
        <v>50249057.084853113</v>
      </c>
      <c r="R130" s="54">
        <v>31.44</v>
      </c>
      <c r="S130" s="55">
        <f t="shared" si="8"/>
        <v>66140</v>
      </c>
      <c r="T130" s="12">
        <f>INDEX(CSSB!$I$24:$I$173,MATCH(B130,CSSB!$B$24:$B$173,0),1)</f>
        <v>6192000</v>
      </c>
      <c r="U130" s="32">
        <f>INDEX(CSSB!$J$24:$J$173,MATCH(B130,CSSB!$B$24:$B$173,0),1)</f>
        <v>8271441.5999999996</v>
      </c>
      <c r="V130" s="36">
        <f t="shared" si="9"/>
        <v>348110682.00559568</v>
      </c>
      <c r="W130" s="208"/>
      <c r="X130" s="208"/>
      <c r="Y130" s="13"/>
      <c r="Z130" s="13"/>
      <c r="AA130" s="13"/>
    </row>
    <row r="131" spans="1:27" s="16" customFormat="1" x14ac:dyDescent="0.4">
      <c r="A131" s="14" t="s">
        <v>136</v>
      </c>
      <c r="B131" s="15">
        <v>803</v>
      </c>
      <c r="C131" s="35" t="s">
        <v>148</v>
      </c>
      <c r="D131" s="99">
        <v>3683.0615280480943</v>
      </c>
      <c r="E131" s="93">
        <v>4960.3790686699576</v>
      </c>
      <c r="F131" s="98">
        <v>23415</v>
      </c>
      <c r="G131" s="98">
        <v>13000</v>
      </c>
      <c r="H131" s="93">
        <f>INDEX('Schools block'!M:M,MATCH($B131,'Schools block'!$B:$B,0))</f>
        <v>2505795.13</v>
      </c>
      <c r="I131" s="93">
        <f>INDEX('Schools block'!N:N,MATCH($B131,'Schools block'!$B:$B,0))</f>
        <v>1529054.0600700001</v>
      </c>
      <c r="J131" s="173">
        <f t="shared" si="6"/>
        <v>154758662.76202556</v>
      </c>
      <c r="K131" s="31">
        <v>29413897.220910773</v>
      </c>
      <c r="L131" s="43">
        <v>4087.9017076242762</v>
      </c>
      <c r="M131" s="47">
        <v>485</v>
      </c>
      <c r="N131" s="12">
        <v>6000</v>
      </c>
      <c r="O131" s="46">
        <v>-12</v>
      </c>
      <c r="P131" s="153">
        <v>10100</v>
      </c>
      <c r="Q131" s="32">
        <f t="shared" si="7"/>
        <v>31334629.549108546</v>
      </c>
      <c r="R131" s="54">
        <v>31.66</v>
      </c>
      <c r="S131" s="55">
        <f t="shared" si="8"/>
        <v>36415</v>
      </c>
      <c r="T131" s="12">
        <f>INDEX(CSSB!$I$24:$I$173,MATCH(B131,CSSB!$B$24:$B$173,0),1)</f>
        <v>3016006.4428374399</v>
      </c>
      <c r="U131" s="32">
        <f>INDEX(CSSB!$J$24:$J$173,MATCH(B131,CSSB!$B$24:$B$173,0),1)</f>
        <v>4168905.3428374398</v>
      </c>
      <c r="V131" s="36">
        <f t="shared" si="9"/>
        <v>190262197.65397155</v>
      </c>
      <c r="W131" s="208"/>
      <c r="X131" s="208"/>
      <c r="Y131" s="13"/>
      <c r="Z131" s="13"/>
      <c r="AA131" s="13"/>
    </row>
    <row r="132" spans="1:27" s="16" customFormat="1" x14ac:dyDescent="0.4">
      <c r="A132" s="14" t="s">
        <v>136</v>
      </c>
      <c r="B132" s="15">
        <v>866</v>
      </c>
      <c r="C132" s="35" t="s">
        <v>149</v>
      </c>
      <c r="D132" s="99">
        <v>3789.2131109531115</v>
      </c>
      <c r="E132" s="93">
        <v>5042.7850026371434</v>
      </c>
      <c r="F132" s="98">
        <v>20389</v>
      </c>
      <c r="G132" s="98">
        <v>10655.5</v>
      </c>
      <c r="H132" s="93">
        <f>INDEX('Schools block'!M:M,MATCH($B132,'Schools block'!$B:$B,0))</f>
        <v>2749473.3659977848</v>
      </c>
      <c r="I132" s="93">
        <f>INDEX('Schools block'!N:N,MATCH($B132,'Schools block'!$B:$B,0))</f>
        <v>791312.64507999993</v>
      </c>
      <c r="J132" s="173">
        <f t="shared" si="6"/>
        <v>134532447.72590086</v>
      </c>
      <c r="K132" s="31">
        <v>27745297.993410945</v>
      </c>
      <c r="L132" s="43">
        <v>4043.1309702136095</v>
      </c>
      <c r="M132" s="47">
        <v>612</v>
      </c>
      <c r="N132" s="12">
        <v>6000</v>
      </c>
      <c r="O132" s="46">
        <v>-57.5</v>
      </c>
      <c r="P132" s="153">
        <v>472680</v>
      </c>
      <c r="Q132" s="32">
        <f t="shared" si="7"/>
        <v>30347374.147181675</v>
      </c>
      <c r="R132" s="54">
        <v>31.1</v>
      </c>
      <c r="S132" s="55">
        <f t="shared" si="8"/>
        <v>31044.5</v>
      </c>
      <c r="T132" s="12">
        <f>INDEX(CSSB!$I$24:$I$173,MATCH(B132,CSSB!$B$24:$B$173,0),1)</f>
        <v>0</v>
      </c>
      <c r="U132" s="32">
        <f>INDEX(CSSB!$J$24:$J$173,MATCH(B132,CSSB!$B$24:$B$173,0),1)</f>
        <v>965483.95000000007</v>
      </c>
      <c r="V132" s="36">
        <f t="shared" si="9"/>
        <v>165845305.82308254</v>
      </c>
      <c r="W132" s="208"/>
      <c r="X132" s="208"/>
      <c r="Y132" s="13"/>
      <c r="Z132" s="13"/>
      <c r="AA132" s="13"/>
    </row>
    <row r="133" spans="1:27" s="16" customFormat="1" x14ac:dyDescent="0.4">
      <c r="A133" s="14" t="s">
        <v>136</v>
      </c>
      <c r="B133" s="15">
        <v>880</v>
      </c>
      <c r="C133" s="35" t="s">
        <v>150</v>
      </c>
      <c r="D133" s="99">
        <v>3888.615372147869</v>
      </c>
      <c r="E133" s="93">
        <v>5048.430615939973</v>
      </c>
      <c r="F133" s="98">
        <v>9817</v>
      </c>
      <c r="G133" s="98">
        <v>7145</v>
      </c>
      <c r="H133" s="93">
        <f>INDEX('Schools block'!M:M,MATCH($B133,'Schools block'!$B:$B,0))</f>
        <v>1263510.7838435997</v>
      </c>
      <c r="I133" s="93">
        <f>INDEX('Schools block'!N:N,MATCH($B133,'Schools block'!$B:$B,0))</f>
        <v>155509</v>
      </c>
      <c r="J133" s="173">
        <f t="shared" si="6"/>
        <v>75664593.643110335</v>
      </c>
      <c r="K133" s="31">
        <v>14634367.753067963</v>
      </c>
      <c r="L133" s="43">
        <v>4000</v>
      </c>
      <c r="M133" s="47">
        <v>548</v>
      </c>
      <c r="N133" s="12">
        <v>6000</v>
      </c>
      <c r="O133" s="46">
        <v>89</v>
      </c>
      <c r="P133" s="153">
        <v>65650</v>
      </c>
      <c r="Q133" s="32">
        <f t="shared" si="7"/>
        <v>17426017.753067963</v>
      </c>
      <c r="R133" s="54">
        <v>51.5</v>
      </c>
      <c r="S133" s="55">
        <f t="shared" si="8"/>
        <v>16962</v>
      </c>
      <c r="T133" s="12">
        <f>INDEX(CSSB!$I$24:$I$173,MATCH(B133,CSSB!$B$24:$B$173,0),1)</f>
        <v>415000</v>
      </c>
      <c r="U133" s="32">
        <f>INDEX(CSSB!$J$24:$J$173,MATCH(B133,CSSB!$B$24:$B$173,0),1)</f>
        <v>1288543</v>
      </c>
      <c r="V133" s="36">
        <f t="shared" si="9"/>
        <v>94379154.396178305</v>
      </c>
      <c r="W133" s="208"/>
      <c r="X133" s="208"/>
      <c r="Y133" s="13"/>
      <c r="Z133" s="13"/>
      <c r="AA133" s="13"/>
    </row>
    <row r="134" spans="1:27" s="16" customFormat="1" x14ac:dyDescent="0.4">
      <c r="A134" s="14" t="s">
        <v>136</v>
      </c>
      <c r="B134" s="15">
        <v>865</v>
      </c>
      <c r="C134" s="35" t="s">
        <v>151</v>
      </c>
      <c r="D134" s="99">
        <v>3849.1506940072031</v>
      </c>
      <c r="E134" s="93">
        <v>4885.940722991244</v>
      </c>
      <c r="F134" s="98">
        <v>38215.5</v>
      </c>
      <c r="G134" s="98">
        <v>24465</v>
      </c>
      <c r="H134" s="93">
        <f>INDEX('Schools block'!M:M,MATCH($B134,'Schools block'!$B:$B,0))</f>
        <v>4258777.6397256004</v>
      </c>
      <c r="I134" s="93">
        <f>INDEX('Schools block'!N:N,MATCH($B134,'Schools block'!$B:$B,0))</f>
        <v>1545838.86261</v>
      </c>
      <c r="J134" s="173">
        <f t="shared" si="6"/>
        <v>272436374.63714868</v>
      </c>
      <c r="K134" s="31">
        <v>43676424.601440147</v>
      </c>
      <c r="L134" s="43">
        <v>4043.1309702136095</v>
      </c>
      <c r="M134" s="47">
        <v>726.5</v>
      </c>
      <c r="N134" s="12">
        <v>6000</v>
      </c>
      <c r="O134" s="46">
        <v>-244</v>
      </c>
      <c r="P134" s="153">
        <v>659530</v>
      </c>
      <c r="Q134" s="32">
        <f t="shared" si="7"/>
        <v>45809289.251300335</v>
      </c>
      <c r="R134" s="54">
        <v>31.63</v>
      </c>
      <c r="S134" s="55">
        <f t="shared" si="8"/>
        <v>62680.5</v>
      </c>
      <c r="T134" s="12">
        <f>INDEX(CSSB!$I$24:$I$173,MATCH(B134,CSSB!$B$24:$B$173,0),1)</f>
        <v>574000</v>
      </c>
      <c r="U134" s="32">
        <f>INDEX(CSSB!$J$24:$J$173,MATCH(B134,CSSB!$B$24:$B$173,0),1)</f>
        <v>2556584.2149999999</v>
      </c>
      <c r="V134" s="36">
        <f t="shared" si="9"/>
        <v>320802248.10344899</v>
      </c>
      <c r="W134" s="208"/>
      <c r="X134" s="208"/>
      <c r="Y134" s="13"/>
      <c r="Z134" s="13"/>
      <c r="AA134" s="13"/>
    </row>
    <row r="135" spans="1:27" s="16" customFormat="1" x14ac:dyDescent="0.4">
      <c r="A135" s="14" t="s">
        <v>152</v>
      </c>
      <c r="B135" s="15">
        <v>330</v>
      </c>
      <c r="C135" s="35" t="s">
        <v>153</v>
      </c>
      <c r="D135" s="99">
        <v>4466.7340627230878</v>
      </c>
      <c r="E135" s="93">
        <v>5805.1754213887125</v>
      </c>
      <c r="F135" s="98">
        <v>112275.5</v>
      </c>
      <c r="G135" s="98">
        <v>66244.5</v>
      </c>
      <c r="H135" s="93">
        <f>INDEX('Schools block'!M:M,MATCH($B135,'Schools block'!$B:$B,0))</f>
        <v>13305768.923317179</v>
      </c>
      <c r="I135" s="93">
        <f>INDEX('Schools block'!N:N,MATCH($B135,'Schools block'!$B:$B,0))</f>
        <v>10569521.56005</v>
      </c>
      <c r="J135" s="173">
        <f t="shared" si="6"/>
        <v>909941033.94481778</v>
      </c>
      <c r="K135" s="31">
        <v>138049334.92890114</v>
      </c>
      <c r="L135" s="43">
        <v>4020.3179996800504</v>
      </c>
      <c r="M135" s="47">
        <v>4558.5</v>
      </c>
      <c r="N135" s="12">
        <v>6000</v>
      </c>
      <c r="O135" s="46">
        <v>-463</v>
      </c>
      <c r="P135" s="153">
        <v>4935870</v>
      </c>
      <c r="Q135" s="32">
        <f t="shared" si="7"/>
        <v>158533824.53044266</v>
      </c>
      <c r="R135" s="54">
        <v>32.020000000000003</v>
      </c>
      <c r="S135" s="55">
        <f t="shared" si="8"/>
        <v>178520</v>
      </c>
      <c r="T135" s="12">
        <f>INDEX(CSSB!$I$24:$I$173,MATCH(B135,CSSB!$B$24:$B$173,0),1)</f>
        <v>12252000</v>
      </c>
      <c r="U135" s="32">
        <f>INDEX(CSSB!$J$24:$J$173,MATCH(B135,CSSB!$B$24:$B$173,0),1)</f>
        <v>17968210.399999999</v>
      </c>
      <c r="V135" s="36">
        <f t="shared" si="9"/>
        <v>1086443068.8752604</v>
      </c>
      <c r="W135" s="208"/>
      <c r="X135" s="208"/>
      <c r="Y135" s="13"/>
      <c r="Z135" s="13"/>
      <c r="AA135" s="13"/>
    </row>
    <row r="136" spans="1:27" s="16" customFormat="1" x14ac:dyDescent="0.4">
      <c r="A136" s="14" t="s">
        <v>152</v>
      </c>
      <c r="B136" s="15">
        <v>331</v>
      </c>
      <c r="C136" s="35" t="s">
        <v>154</v>
      </c>
      <c r="D136" s="99">
        <v>4199.926210080821</v>
      </c>
      <c r="E136" s="93">
        <v>5537.2153576749179</v>
      </c>
      <c r="F136" s="98">
        <v>31029</v>
      </c>
      <c r="G136" s="98">
        <v>17927</v>
      </c>
      <c r="H136" s="93">
        <f>INDEX('Schools block'!M:M,MATCH($B136,'Schools block'!$B:$B,0))</f>
        <v>3804708.7172228121</v>
      </c>
      <c r="I136" s="93">
        <f>INDEX('Schools block'!N:N,MATCH($B136,'Schools block'!$B:$B,0))</f>
        <v>1937298.46294</v>
      </c>
      <c r="J136" s="173">
        <f t="shared" si="6"/>
        <v>235327177.26979887</v>
      </c>
      <c r="K136" s="31">
        <v>33309017.304783322</v>
      </c>
      <c r="L136" s="43">
        <v>4020.3179996800504</v>
      </c>
      <c r="M136" s="47">
        <v>913</v>
      </c>
      <c r="N136" s="12">
        <v>6000</v>
      </c>
      <c r="O136" s="46">
        <v>113</v>
      </c>
      <c r="P136" s="153">
        <v>497930</v>
      </c>
      <c r="Q136" s="32">
        <f t="shared" si="7"/>
        <v>38155497.638491206</v>
      </c>
      <c r="R136" s="54">
        <v>32.99</v>
      </c>
      <c r="S136" s="55">
        <f t="shared" si="8"/>
        <v>48956</v>
      </c>
      <c r="T136" s="12">
        <f>INDEX(CSSB!$I$24:$I$173,MATCH(B136,CSSB!$B$24:$B$173,0),1)</f>
        <v>2023000</v>
      </c>
      <c r="U136" s="32">
        <f>INDEX(CSSB!$J$24:$J$173,MATCH(B136,CSSB!$B$24:$B$173,0),1)</f>
        <v>3638058.4400000004</v>
      </c>
      <c r="V136" s="36">
        <f t="shared" si="9"/>
        <v>277120733.34829009</v>
      </c>
      <c r="W136" s="208"/>
      <c r="X136" s="208"/>
      <c r="Y136" s="13"/>
      <c r="Z136" s="13"/>
      <c r="AA136" s="13"/>
    </row>
    <row r="137" spans="1:27" s="16" customFormat="1" x14ac:dyDescent="0.4">
      <c r="A137" s="14" t="s">
        <v>152</v>
      </c>
      <c r="B137" s="15">
        <v>332</v>
      </c>
      <c r="C137" s="35" t="s">
        <v>155</v>
      </c>
      <c r="D137" s="99">
        <v>4077.3015688821697</v>
      </c>
      <c r="E137" s="93">
        <v>5119.1257666899592</v>
      </c>
      <c r="F137" s="98">
        <v>26784</v>
      </c>
      <c r="G137" s="98">
        <v>16877.5</v>
      </c>
      <c r="H137" s="93">
        <f>INDEX('Schools block'!M:M,MATCH($B137,'Schools block'!$B:$B,0))</f>
        <v>4027074.4303276544</v>
      </c>
      <c r="I137" s="93">
        <f>INDEX('Schools block'!N:N,MATCH($B137,'Schools block'!$B:$B,0))</f>
        <v>-231861.90301000001</v>
      </c>
      <c r="J137" s="173">
        <f t="shared" si="6"/>
        <v>199399702.87556747</v>
      </c>
      <c r="K137" s="31">
        <v>26555531.441606235</v>
      </c>
      <c r="L137" s="43">
        <v>4020.3179996800504</v>
      </c>
      <c r="M137" s="47">
        <v>876</v>
      </c>
      <c r="N137" s="12">
        <v>6000</v>
      </c>
      <c r="O137" s="46">
        <v>25</v>
      </c>
      <c r="P137" s="153">
        <v>1243310</v>
      </c>
      <c r="Q137" s="32">
        <f t="shared" si="7"/>
        <v>31470640.009325959</v>
      </c>
      <c r="R137" s="54">
        <v>37.340000000000003</v>
      </c>
      <c r="S137" s="55">
        <f t="shared" si="8"/>
        <v>43661.5</v>
      </c>
      <c r="T137" s="12">
        <f>INDEX(CSSB!$I$24:$I$173,MATCH(B137,CSSB!$B$24:$B$173,0),1)</f>
        <v>342000</v>
      </c>
      <c r="U137" s="32">
        <f>INDEX(CSSB!$J$24:$J$173,MATCH(B137,CSSB!$B$24:$B$173,0),1)</f>
        <v>1972320.4100000001</v>
      </c>
      <c r="V137" s="36">
        <f t="shared" si="9"/>
        <v>232842663.29489341</v>
      </c>
      <c r="W137" s="208"/>
      <c r="X137" s="208"/>
      <c r="Y137" s="13"/>
      <c r="Z137" s="13"/>
      <c r="AA137" s="13"/>
    </row>
    <row r="138" spans="1:27" s="16" customFormat="1" x14ac:dyDescent="0.4">
      <c r="A138" s="14" t="s">
        <v>152</v>
      </c>
      <c r="B138" s="15">
        <v>884</v>
      </c>
      <c r="C138" s="35" t="s">
        <v>156</v>
      </c>
      <c r="D138" s="99">
        <v>4067.2728901241567</v>
      </c>
      <c r="E138" s="93">
        <v>4991.3258476131432</v>
      </c>
      <c r="F138" s="98">
        <v>13466</v>
      </c>
      <c r="G138" s="98">
        <v>8639.5</v>
      </c>
      <c r="H138" s="93">
        <f>INDEX('Schools block'!M:M,MATCH($B138,'Schools block'!$B:$B,0))</f>
        <v>1619421.5771412016</v>
      </c>
      <c r="I138" s="93">
        <f>INDEX('Schools block'!N:N,MATCH($B138,'Schools block'!$B:$B,0))</f>
        <v>0</v>
      </c>
      <c r="J138" s="173">
        <f t="shared" si="6"/>
        <v>99511877.976006836</v>
      </c>
      <c r="K138" s="31">
        <v>13404838.743883807</v>
      </c>
      <c r="L138" s="43">
        <v>4000</v>
      </c>
      <c r="M138" s="47">
        <v>339</v>
      </c>
      <c r="N138" s="12">
        <v>6000</v>
      </c>
      <c r="O138" s="46">
        <v>-34.5</v>
      </c>
      <c r="P138" s="153">
        <v>280780</v>
      </c>
      <c r="Q138" s="32">
        <f t="shared" si="7"/>
        <v>14834618.743883807</v>
      </c>
      <c r="R138" s="54">
        <v>31.1</v>
      </c>
      <c r="S138" s="55">
        <f t="shared" si="8"/>
        <v>22105.5</v>
      </c>
      <c r="T138" s="12">
        <f>INDEX(CSSB!$I$24:$I$173,MATCH(B138,CSSB!$B$24:$B$173,0),1)</f>
        <v>0</v>
      </c>
      <c r="U138" s="32">
        <f>INDEX(CSSB!$J$24:$J$173,MATCH(B138,CSSB!$B$24:$B$173,0),1)</f>
        <v>687481.05</v>
      </c>
      <c r="V138" s="36">
        <f t="shared" si="9"/>
        <v>115033977.76989064</v>
      </c>
      <c r="W138" s="208"/>
      <c r="X138" s="208"/>
      <c r="Y138" s="13"/>
      <c r="Z138" s="13"/>
      <c r="AA138" s="13"/>
    </row>
    <row r="139" spans="1:27" s="16" customFormat="1" x14ac:dyDescent="0.4">
      <c r="A139" s="14" t="s">
        <v>152</v>
      </c>
      <c r="B139" s="15">
        <v>333</v>
      </c>
      <c r="C139" s="35" t="s">
        <v>157</v>
      </c>
      <c r="D139" s="99">
        <v>4310.347704975532</v>
      </c>
      <c r="E139" s="93">
        <v>5469.6640886239784</v>
      </c>
      <c r="F139" s="98">
        <v>33282.5</v>
      </c>
      <c r="G139" s="98">
        <v>19407</v>
      </c>
      <c r="H139" s="93">
        <f>INDEX('Schools block'!M:M,MATCH($B139,'Schools block'!$B:$B,0))</f>
        <v>4446926.6558199301</v>
      </c>
      <c r="I139" s="93">
        <f>INDEX('Schools block'!N:N,MATCH($B139,'Schools block'!$B:$B,0))</f>
        <v>3122507.4361399999</v>
      </c>
      <c r="J139" s="173">
        <f t="shared" si="6"/>
        <v>257178352.55073363</v>
      </c>
      <c r="K139" s="31">
        <v>38244691.462600276</v>
      </c>
      <c r="L139" s="43">
        <v>4020.3179996800504</v>
      </c>
      <c r="M139" s="47">
        <v>586</v>
      </c>
      <c r="N139" s="12">
        <v>6000</v>
      </c>
      <c r="O139" s="46">
        <v>-96</v>
      </c>
      <c r="P139" s="153">
        <v>993840</v>
      </c>
      <c r="Q139" s="32">
        <f t="shared" si="7"/>
        <v>41018437.810412787</v>
      </c>
      <c r="R139" s="54">
        <v>32.15</v>
      </c>
      <c r="S139" s="55">
        <f t="shared" si="8"/>
        <v>52689.5</v>
      </c>
      <c r="T139" s="12">
        <f>INDEX(CSSB!$I$24:$I$173,MATCH(B139,CSSB!$B$24:$B$173,0),1)</f>
        <v>285000</v>
      </c>
      <c r="U139" s="32">
        <f>INDEX(CSSB!$J$24:$J$173,MATCH(B139,CSSB!$B$24:$B$173,0),1)</f>
        <v>1978967.4249999998</v>
      </c>
      <c r="V139" s="36">
        <f t="shared" si="9"/>
        <v>300175757.7861464</v>
      </c>
      <c r="W139" s="208"/>
      <c r="X139" s="208"/>
      <c r="Y139" s="13"/>
      <c r="Z139" s="13"/>
      <c r="AA139" s="13"/>
    </row>
    <row r="140" spans="1:27" s="16" customFormat="1" x14ac:dyDescent="0.4">
      <c r="A140" s="14" t="s">
        <v>152</v>
      </c>
      <c r="B140" s="15">
        <v>893</v>
      </c>
      <c r="C140" s="35" t="s">
        <v>158</v>
      </c>
      <c r="D140" s="99">
        <v>4058.8394403986031</v>
      </c>
      <c r="E140" s="93">
        <v>4906.2463822767904</v>
      </c>
      <c r="F140" s="98">
        <v>20775</v>
      </c>
      <c r="G140" s="98">
        <v>14669</v>
      </c>
      <c r="H140" s="93">
        <f>INDEX('Schools block'!M:M,MATCH($B140,'Schools block'!$B:$B,0))</f>
        <v>2685993.9582448108</v>
      </c>
      <c r="I140" s="93">
        <f>INDEX('Schools block'!N:N,MATCH($B140,'Schools block'!$B:$B,0))</f>
        <v>0</v>
      </c>
      <c r="J140" s="173">
        <f t="shared" si="6"/>
        <v>158978111.514144</v>
      </c>
      <c r="K140" s="31">
        <v>24051353.457058471</v>
      </c>
      <c r="L140" s="43">
        <v>4000</v>
      </c>
      <c r="M140" s="47">
        <v>463</v>
      </c>
      <c r="N140" s="12">
        <v>6000</v>
      </c>
      <c r="O140" s="46">
        <v>-134</v>
      </c>
      <c r="P140" s="153">
        <v>106050</v>
      </c>
      <c r="Q140" s="32">
        <f t="shared" si="7"/>
        <v>25205403.457058471</v>
      </c>
      <c r="R140" s="54">
        <v>29.34</v>
      </c>
      <c r="S140" s="55">
        <f t="shared" si="8"/>
        <v>35444</v>
      </c>
      <c r="T140" s="12">
        <f>INDEX(CSSB!$I$24:$I$173,MATCH(B140,CSSB!$B$24:$B$173,0),1)</f>
        <v>2142380</v>
      </c>
      <c r="U140" s="32">
        <f>INDEX(CSSB!$J$24:$J$173,MATCH(B140,CSSB!$B$24:$B$173,0),1)</f>
        <v>3182306.96</v>
      </c>
      <c r="V140" s="36">
        <f t="shared" si="9"/>
        <v>187365821.93120247</v>
      </c>
      <c r="W140" s="208"/>
      <c r="X140" s="208"/>
      <c r="Y140" s="13"/>
      <c r="Z140" s="13"/>
      <c r="AA140" s="13"/>
    </row>
    <row r="141" spans="1:27" s="16" customFormat="1" x14ac:dyDescent="0.4">
      <c r="A141" s="14" t="s">
        <v>152</v>
      </c>
      <c r="B141" s="15">
        <v>334</v>
      </c>
      <c r="C141" s="35" t="s">
        <v>159</v>
      </c>
      <c r="D141" s="99">
        <v>3838.2449114869214</v>
      </c>
      <c r="E141" s="93">
        <v>4994.2181709549404</v>
      </c>
      <c r="F141" s="98">
        <v>18938</v>
      </c>
      <c r="G141" s="98">
        <v>15564</v>
      </c>
      <c r="H141" s="93">
        <f>INDEX('Schools block'!M:M,MATCH($B141,'Schools block'!$B:$B,0))</f>
        <v>2537128.8898561401</v>
      </c>
      <c r="I141" s="93">
        <f>INDEX('Schools block'!N:N,MATCH($B141,'Schools block'!$B:$B,0))</f>
        <v>768588.12550999993</v>
      </c>
      <c r="J141" s="173">
        <f t="shared" si="6"/>
        <v>153724410.76184815</v>
      </c>
      <c r="K141" s="31">
        <v>23983448.108675554</v>
      </c>
      <c r="L141" s="43">
        <v>4020.3179996800504</v>
      </c>
      <c r="M141" s="47">
        <v>732</v>
      </c>
      <c r="N141" s="12">
        <v>6000</v>
      </c>
      <c r="O141" s="46">
        <v>31</v>
      </c>
      <c r="P141" s="153">
        <v>0</v>
      </c>
      <c r="Q141" s="32">
        <f t="shared" si="7"/>
        <v>27112320.884441353</v>
      </c>
      <c r="R141" s="54">
        <v>31.57</v>
      </c>
      <c r="S141" s="55">
        <f t="shared" si="8"/>
        <v>34502</v>
      </c>
      <c r="T141" s="12">
        <f>INDEX(CSSB!$I$24:$I$173,MATCH(B141,CSSB!$B$24:$B$173,0),1)</f>
        <v>1447000</v>
      </c>
      <c r="U141" s="32">
        <f>INDEX(CSSB!$J$24:$J$173,MATCH(B141,CSSB!$B$24:$B$173,0),1)</f>
        <v>2536228.1399999997</v>
      </c>
      <c r="V141" s="36">
        <f t="shared" si="9"/>
        <v>183372959.78628951</v>
      </c>
      <c r="W141" s="208"/>
      <c r="X141" s="208"/>
      <c r="Y141" s="13"/>
      <c r="Z141" s="13"/>
      <c r="AA141" s="13"/>
    </row>
    <row r="142" spans="1:27" s="16" customFormat="1" x14ac:dyDescent="0.4">
      <c r="A142" s="14" t="s">
        <v>152</v>
      </c>
      <c r="B142" s="15">
        <v>860</v>
      </c>
      <c r="C142" s="35" t="s">
        <v>160</v>
      </c>
      <c r="D142" s="99">
        <v>3865.2438554849996</v>
      </c>
      <c r="E142" s="93">
        <v>4966.3931886238652</v>
      </c>
      <c r="F142" s="98">
        <v>66337.5</v>
      </c>
      <c r="G142" s="98">
        <v>42946</v>
      </c>
      <c r="H142" s="93">
        <f>INDEX('Schools block'!M:M,MATCH($B142,'Schools block'!$B:$B,0))</f>
        <v>6116003.4029529979</v>
      </c>
      <c r="I142" s="93">
        <f>INDEX('Schools block'!N:N,MATCH($B142,'Schools block'!$B:$B,0))</f>
        <v>1372745.07234</v>
      </c>
      <c r="J142" s="173">
        <f t="shared" si="6"/>
        <v>477186084.61716968</v>
      </c>
      <c r="K142" s="31">
        <v>63732365.716116652</v>
      </c>
      <c r="L142" s="43">
        <v>4000</v>
      </c>
      <c r="M142" s="47">
        <v>2588</v>
      </c>
      <c r="N142" s="12">
        <v>6000</v>
      </c>
      <c r="O142" s="46">
        <v>207</v>
      </c>
      <c r="P142" s="153">
        <v>337339.99999999994</v>
      </c>
      <c r="Q142" s="32">
        <f t="shared" si="7"/>
        <v>75663705.716116652</v>
      </c>
      <c r="R142" s="54">
        <v>30.61</v>
      </c>
      <c r="S142" s="55">
        <f t="shared" si="8"/>
        <v>109283.5</v>
      </c>
      <c r="T142" s="12">
        <f>INDEX(CSSB!$I$24:$I$173,MATCH(B142,CSSB!$B$24:$B$173,0),1)</f>
        <v>3190410</v>
      </c>
      <c r="U142" s="32">
        <f>INDEX(CSSB!$J$24:$J$173,MATCH(B142,CSSB!$B$24:$B$173,0),1)</f>
        <v>6535577.9350000005</v>
      </c>
      <c r="V142" s="36">
        <f t="shared" si="9"/>
        <v>559385368.26828635</v>
      </c>
      <c r="W142" s="208"/>
      <c r="X142" s="208"/>
      <c r="Y142" s="13"/>
      <c r="Z142" s="13"/>
      <c r="AA142" s="13"/>
    </row>
    <row r="143" spans="1:27" s="16" customFormat="1" x14ac:dyDescent="0.4">
      <c r="A143" s="14" t="s">
        <v>152</v>
      </c>
      <c r="B143" s="15">
        <v>861</v>
      </c>
      <c r="C143" s="35" t="s">
        <v>161</v>
      </c>
      <c r="D143" s="99">
        <v>4099.4794240754445</v>
      </c>
      <c r="E143" s="93">
        <v>5379.0928259597868</v>
      </c>
      <c r="F143" s="98">
        <v>22786</v>
      </c>
      <c r="G143" s="98">
        <v>12312</v>
      </c>
      <c r="H143" s="93">
        <f>INDEX('Schools block'!M:M,MATCH($B143,'Schools block'!$B:$B,0))</f>
        <v>3491816.7269125739</v>
      </c>
      <c r="I143" s="93">
        <f>INDEX('Schools block'!N:N,MATCH($B143,'Schools block'!$B:$B,0))</f>
        <v>532160</v>
      </c>
      <c r="J143" s="173">
        <f t="shared" ref="J143:J163" si="10">(D143*F143)+(E143*G143)+H143+I143</f>
        <v>163662105.75711256</v>
      </c>
      <c r="K143" s="31">
        <v>28913953.797751442</v>
      </c>
      <c r="L143" s="43">
        <v>4000</v>
      </c>
      <c r="M143" s="47">
        <v>765</v>
      </c>
      <c r="N143" s="12">
        <v>6000</v>
      </c>
      <c r="O143" s="46">
        <v>-168</v>
      </c>
      <c r="P143" s="153">
        <v>184375.5</v>
      </c>
      <c r="Q143" s="32">
        <f t="shared" ref="Q143:Q163" si="11">K143+(L143*M143)+(N143*O143)+P143</f>
        <v>31150329.297751442</v>
      </c>
      <c r="R143" s="54">
        <v>35.380000000000003</v>
      </c>
      <c r="S143" s="55">
        <f t="shared" ref="S143:S163" si="12">F143+G143</f>
        <v>35098</v>
      </c>
      <c r="T143" s="12">
        <f>INDEX(CSSB!$I$24:$I$173,MATCH(B143,CSSB!$B$24:$B$173,0),1)</f>
        <v>4135384</v>
      </c>
      <c r="U143" s="32">
        <f>INDEX(CSSB!$J$24:$J$173,MATCH(B143,CSSB!$B$24:$B$173,0),1)</f>
        <v>5377151.2400000002</v>
      </c>
      <c r="V143" s="36">
        <f t="shared" ref="V143:V163" si="13">U143+Q143+J143</f>
        <v>200189586.294864</v>
      </c>
      <c r="W143" s="208"/>
      <c r="X143" s="208"/>
      <c r="Y143" s="13"/>
      <c r="Z143" s="13"/>
      <c r="AA143" s="13"/>
    </row>
    <row r="144" spans="1:27" s="16" customFormat="1" x14ac:dyDescent="0.4">
      <c r="A144" s="14" t="s">
        <v>152</v>
      </c>
      <c r="B144" s="15">
        <v>894</v>
      </c>
      <c r="C144" s="35" t="s">
        <v>162</v>
      </c>
      <c r="D144" s="99">
        <v>3889.3835520488219</v>
      </c>
      <c r="E144" s="93">
        <v>5177.630595961552</v>
      </c>
      <c r="F144" s="98">
        <v>15882.5</v>
      </c>
      <c r="G144" s="98">
        <v>9220</v>
      </c>
      <c r="H144" s="93">
        <f>INDEX('Schools block'!M:M,MATCH($B144,'Schools block'!$B:$B,0))</f>
        <v>4418174.6112151453</v>
      </c>
      <c r="I144" s="93">
        <f>INDEX('Schools block'!N:N,MATCH($B144,'Schools block'!$B:$B,0))</f>
        <v>623021.55420000001</v>
      </c>
      <c r="J144" s="173">
        <f t="shared" si="10"/>
        <v>114552084.52559605</v>
      </c>
      <c r="K144" s="31">
        <v>19174248.1519848</v>
      </c>
      <c r="L144" s="43">
        <v>4000</v>
      </c>
      <c r="M144" s="47">
        <v>582</v>
      </c>
      <c r="N144" s="12">
        <v>6000</v>
      </c>
      <c r="O144" s="46">
        <v>-3</v>
      </c>
      <c r="P144" s="153">
        <v>20266.66</v>
      </c>
      <c r="Q144" s="32">
        <f t="shared" si="11"/>
        <v>21504514.8119848</v>
      </c>
      <c r="R144" s="54">
        <v>41.07</v>
      </c>
      <c r="S144" s="55">
        <f t="shared" si="12"/>
        <v>25102.5</v>
      </c>
      <c r="T144" s="12">
        <f>INDEX(CSSB!$I$24:$I$173,MATCH(B144,CSSB!$B$24:$B$173,0),1)</f>
        <v>25000</v>
      </c>
      <c r="U144" s="32">
        <f>INDEX(CSSB!$J$24:$J$173,MATCH(B144,CSSB!$B$24:$B$173,0),1)</f>
        <v>1055959.675</v>
      </c>
      <c r="V144" s="36">
        <f t="shared" si="13"/>
        <v>137112559.01258084</v>
      </c>
      <c r="W144" s="208"/>
      <c r="X144" s="208"/>
      <c r="Y144" s="13"/>
      <c r="Z144" s="13"/>
      <c r="AA144" s="13"/>
    </row>
    <row r="145" spans="1:27" s="16" customFormat="1" x14ac:dyDescent="0.4">
      <c r="A145" s="14" t="s">
        <v>152</v>
      </c>
      <c r="B145" s="15">
        <v>335</v>
      </c>
      <c r="C145" s="35" t="s">
        <v>163</v>
      </c>
      <c r="D145" s="99">
        <v>4251.4018591549493</v>
      </c>
      <c r="E145" s="93">
        <v>5395.5011450110778</v>
      </c>
      <c r="F145" s="98">
        <v>26217.5</v>
      </c>
      <c r="G145" s="98">
        <v>17106.5</v>
      </c>
      <c r="H145" s="93">
        <f>INDEX('Schools block'!M:M,MATCH($B145,'Schools block'!$B:$B,0))</f>
        <v>1937203.04</v>
      </c>
      <c r="I145" s="93">
        <f>INDEX('Schools block'!N:N,MATCH($B145,'Schools block'!$B:$B,0))</f>
        <v>385653.35489000002</v>
      </c>
      <c r="J145" s="173">
        <f t="shared" si="10"/>
        <v>206082124.97441688</v>
      </c>
      <c r="K145" s="31">
        <v>29345011.247814208</v>
      </c>
      <c r="L145" s="43">
        <v>4020.3179996800504</v>
      </c>
      <c r="M145" s="47">
        <v>675</v>
      </c>
      <c r="N145" s="12">
        <v>6000</v>
      </c>
      <c r="O145" s="46">
        <v>3</v>
      </c>
      <c r="P145" s="153">
        <v>0</v>
      </c>
      <c r="Q145" s="32">
        <f t="shared" si="11"/>
        <v>32076725.897598244</v>
      </c>
      <c r="R145" s="54">
        <v>30.52</v>
      </c>
      <c r="S145" s="55">
        <f t="shared" si="12"/>
        <v>43324</v>
      </c>
      <c r="T145" s="12">
        <f>INDEX(CSSB!$I$24:$I$173,MATCH(B145,CSSB!$B$24:$B$173,0),1)</f>
        <v>38000</v>
      </c>
      <c r="U145" s="32">
        <f>INDEX(CSSB!$J$24:$J$173,MATCH(B145,CSSB!$B$24:$B$173,0),1)</f>
        <v>1360248.48</v>
      </c>
      <c r="V145" s="36">
        <f t="shared" si="13"/>
        <v>239519099.35201514</v>
      </c>
      <c r="W145" s="208"/>
      <c r="X145" s="208"/>
      <c r="Y145" s="13"/>
      <c r="Z145" s="13"/>
      <c r="AA145" s="13"/>
    </row>
    <row r="146" spans="1:27" s="16" customFormat="1" x14ac:dyDescent="0.4">
      <c r="A146" s="14" t="s">
        <v>152</v>
      </c>
      <c r="B146" s="15">
        <v>937</v>
      </c>
      <c r="C146" s="35" t="s">
        <v>164</v>
      </c>
      <c r="D146" s="99">
        <v>3827.7960435810164</v>
      </c>
      <c r="E146" s="93">
        <v>4957.6624162526623</v>
      </c>
      <c r="F146" s="98">
        <v>44155.5</v>
      </c>
      <c r="G146" s="98">
        <v>29351</v>
      </c>
      <c r="H146" s="93">
        <f>INDEX('Schools block'!M:M,MATCH($B146,'Schools block'!$B:$B,0))</f>
        <v>3383921.5980000002</v>
      </c>
      <c r="I146" s="93">
        <f>INDEX('Schools block'!N:N,MATCH($B146,'Schools block'!$B:$B,0))</f>
        <v>2057043.7112199999</v>
      </c>
      <c r="J146" s="173">
        <f t="shared" si="10"/>
        <v>319971563.09099346</v>
      </c>
      <c r="K146" s="31">
        <v>54346680.879547216</v>
      </c>
      <c r="L146" s="43">
        <v>4042.1406799548986</v>
      </c>
      <c r="M146" s="47">
        <v>1596</v>
      </c>
      <c r="N146" s="12">
        <v>6000</v>
      </c>
      <c r="O146" s="46">
        <v>-34</v>
      </c>
      <c r="P146" s="153">
        <v>104305.65454335875</v>
      </c>
      <c r="Q146" s="32">
        <f t="shared" si="11"/>
        <v>60698243.05929859</v>
      </c>
      <c r="R146" s="54">
        <v>37.479999999999997</v>
      </c>
      <c r="S146" s="55">
        <f t="shared" si="12"/>
        <v>73506.5</v>
      </c>
      <c r="T146" s="12">
        <f>INDEX(CSSB!$I$24:$I$173,MATCH(B146,CSSB!$B$24:$B$173,0),1)</f>
        <v>1597889.35</v>
      </c>
      <c r="U146" s="32">
        <f>INDEX(CSSB!$J$24:$J$173,MATCH(B146,CSSB!$B$24:$B$173,0),1)</f>
        <v>4352912.97</v>
      </c>
      <c r="V146" s="36">
        <f t="shared" si="13"/>
        <v>385022719.12029207</v>
      </c>
      <c r="W146" s="208"/>
      <c r="X146" s="208"/>
      <c r="Y146" s="13"/>
      <c r="Z146" s="13"/>
      <c r="AA146" s="13"/>
    </row>
    <row r="147" spans="1:27" s="16" customFormat="1" x14ac:dyDescent="0.4">
      <c r="A147" s="14" t="s">
        <v>152</v>
      </c>
      <c r="B147" s="15">
        <v>336</v>
      </c>
      <c r="C147" s="35" t="s">
        <v>165</v>
      </c>
      <c r="D147" s="99">
        <v>4150.2621548917168</v>
      </c>
      <c r="E147" s="93">
        <v>5544.8657928250377</v>
      </c>
      <c r="F147" s="98">
        <v>23712</v>
      </c>
      <c r="G147" s="98">
        <v>14402</v>
      </c>
      <c r="H147" s="93">
        <f>INDEX('Schools block'!M:M,MATCH($B147,'Schools block'!$B:$B,0))</f>
        <v>5148590.9726793002</v>
      </c>
      <c r="I147" s="93">
        <f>INDEX('Schools block'!N:N,MATCH($B147,'Schools block'!$B:$B,0))</f>
        <v>1309226.6301599999</v>
      </c>
      <c r="J147" s="173">
        <f t="shared" si="10"/>
        <v>184725990.96789789</v>
      </c>
      <c r="K147" s="31">
        <v>31107016.081537906</v>
      </c>
      <c r="L147" s="43">
        <v>4020.3179996800504</v>
      </c>
      <c r="M147" s="47">
        <v>824</v>
      </c>
      <c r="N147" s="12">
        <v>6000</v>
      </c>
      <c r="O147" s="46">
        <v>41</v>
      </c>
      <c r="P147" s="153">
        <v>441370</v>
      </c>
      <c r="Q147" s="32">
        <f t="shared" si="11"/>
        <v>35107128.113274269</v>
      </c>
      <c r="R147" s="54">
        <v>32.46</v>
      </c>
      <c r="S147" s="55">
        <f t="shared" si="12"/>
        <v>38114</v>
      </c>
      <c r="T147" s="12">
        <f>INDEX(CSSB!$I$24:$I$173,MATCH(B147,CSSB!$B$24:$B$173,0),1)</f>
        <v>760000</v>
      </c>
      <c r="U147" s="32">
        <f>INDEX(CSSB!$J$24:$J$173,MATCH(B147,CSSB!$B$24:$B$173,0),1)</f>
        <v>1997180.44</v>
      </c>
      <c r="V147" s="36">
        <f t="shared" si="13"/>
        <v>221830299.52117217</v>
      </c>
      <c r="W147" s="208"/>
      <c r="X147" s="208"/>
      <c r="Y147" s="13"/>
      <c r="Z147" s="13"/>
      <c r="AA147" s="13"/>
    </row>
    <row r="148" spans="1:27" s="16" customFormat="1" x14ac:dyDescent="0.4">
      <c r="A148" s="14" t="s">
        <v>152</v>
      </c>
      <c r="B148" s="15">
        <v>885</v>
      </c>
      <c r="C148" s="35" t="s">
        <v>166</v>
      </c>
      <c r="D148" s="99">
        <v>3872.4633645815843</v>
      </c>
      <c r="E148" s="93">
        <v>4975.3824706533314</v>
      </c>
      <c r="F148" s="98">
        <v>44006</v>
      </c>
      <c r="G148" s="98">
        <v>28209.5</v>
      </c>
      <c r="H148" s="93">
        <f>INDEX('Schools block'!M:M,MATCH($B148,'Schools block'!$B:$B,0))</f>
        <v>7487542.6027960144</v>
      </c>
      <c r="I148" s="93">
        <f>INDEX('Schools block'!N:N,MATCH($B148,'Schools block'!$B:$B,0))</f>
        <v>700000</v>
      </c>
      <c r="J148" s="173">
        <f t="shared" si="10"/>
        <v>318952217.23046833</v>
      </c>
      <c r="K148" s="31">
        <v>45032683.879519574</v>
      </c>
      <c r="L148" s="43">
        <v>4000</v>
      </c>
      <c r="M148" s="47">
        <v>1449.5</v>
      </c>
      <c r="N148" s="12">
        <v>6000</v>
      </c>
      <c r="O148" s="46">
        <v>-174</v>
      </c>
      <c r="P148" s="153">
        <v>564590</v>
      </c>
      <c r="Q148" s="32">
        <f t="shared" si="11"/>
        <v>50351273.879519574</v>
      </c>
      <c r="R148" s="54">
        <v>31.46</v>
      </c>
      <c r="S148" s="55">
        <f t="shared" si="12"/>
        <v>72215.5</v>
      </c>
      <c r="T148" s="12">
        <f>INDEX(CSSB!$I$24:$I$173,MATCH(B148,CSSB!$B$24:$B$173,0),1)</f>
        <v>1500000</v>
      </c>
      <c r="U148" s="32">
        <f>INDEX(CSSB!$J$24:$J$173,MATCH(B148,CSSB!$B$24:$B$173,0),1)</f>
        <v>3771899.63</v>
      </c>
      <c r="V148" s="36">
        <f t="shared" si="13"/>
        <v>373075390.73998791</v>
      </c>
      <c r="W148" s="208"/>
      <c r="X148" s="208"/>
      <c r="Y148" s="13"/>
      <c r="Z148" s="13"/>
      <c r="AA148" s="13"/>
    </row>
    <row r="149" spans="1:27" s="16" customFormat="1" x14ac:dyDescent="0.4">
      <c r="A149" s="14" t="s">
        <v>167</v>
      </c>
      <c r="B149" s="15">
        <v>370</v>
      </c>
      <c r="C149" s="35" t="s">
        <v>168</v>
      </c>
      <c r="D149" s="99">
        <v>4043.5967008784196</v>
      </c>
      <c r="E149" s="93">
        <v>4896.4073579257829</v>
      </c>
      <c r="F149" s="98">
        <v>19941</v>
      </c>
      <c r="G149" s="98">
        <v>11133.5</v>
      </c>
      <c r="H149" s="93">
        <f>INDEX('Schools block'!M:M,MATCH($B149,'Schools block'!$B:$B,0))</f>
        <v>10269488.957358893</v>
      </c>
      <c r="I149" s="93">
        <f>INDEX('Schools block'!N:N,MATCH($B149,'Schools block'!$B:$B,0))</f>
        <v>400000</v>
      </c>
      <c r="J149" s="173">
        <f t="shared" si="10"/>
        <v>145817002.08904216</v>
      </c>
      <c r="K149" s="31">
        <v>21086478.733985417</v>
      </c>
      <c r="L149" s="43">
        <v>4000</v>
      </c>
      <c r="M149" s="47">
        <v>459</v>
      </c>
      <c r="N149" s="12">
        <v>6000</v>
      </c>
      <c r="O149" s="46">
        <v>-65.5</v>
      </c>
      <c r="P149" s="153">
        <v>0</v>
      </c>
      <c r="Q149" s="32">
        <f t="shared" si="11"/>
        <v>22529478.733985417</v>
      </c>
      <c r="R149" s="54">
        <v>31.7</v>
      </c>
      <c r="S149" s="55">
        <f t="shared" si="12"/>
        <v>31074.5</v>
      </c>
      <c r="T149" s="12">
        <f>INDEX(CSSB!$I$24:$I$173,MATCH(B149,CSSB!$B$24:$B$173,0),1)</f>
        <v>875000</v>
      </c>
      <c r="U149" s="32">
        <f>INDEX(CSSB!$J$24:$J$173,MATCH(B149,CSSB!$B$24:$B$173,0),1)</f>
        <v>1860061.65</v>
      </c>
      <c r="V149" s="36">
        <f t="shared" si="13"/>
        <v>170206542.47302759</v>
      </c>
      <c r="W149" s="208"/>
      <c r="X149" s="208"/>
      <c r="Y149" s="13"/>
      <c r="Z149" s="13"/>
      <c r="AA149" s="13"/>
    </row>
    <row r="150" spans="1:27" s="16" customFormat="1" x14ac:dyDescent="0.4">
      <c r="A150" s="14" t="s">
        <v>167</v>
      </c>
      <c r="B150" s="15">
        <v>380</v>
      </c>
      <c r="C150" s="35" t="s">
        <v>169</v>
      </c>
      <c r="D150" s="99">
        <v>4175.6970608044039</v>
      </c>
      <c r="E150" s="93">
        <v>5413.8958129111934</v>
      </c>
      <c r="F150" s="98">
        <v>55061.5</v>
      </c>
      <c r="G150" s="98">
        <v>31661.5</v>
      </c>
      <c r="H150" s="93">
        <f>INDEX('Schools block'!M:M,MATCH($B150,'Schools block'!$B:$B,0))</f>
        <v>12039536.074689053</v>
      </c>
      <c r="I150" s="93">
        <f>INDEX('Schools block'!N:N,MATCH($B150,'Schools block'!$B:$B,0))</f>
        <v>3284456.7305000001</v>
      </c>
      <c r="J150" s="173">
        <f t="shared" si="10"/>
        <v>416656198.79915845</v>
      </c>
      <c r="K150" s="31">
        <v>62715406.223453775</v>
      </c>
      <c r="L150" s="43">
        <v>4000.971893795554</v>
      </c>
      <c r="M150" s="47">
        <v>1164</v>
      </c>
      <c r="N150" s="12">
        <v>6000</v>
      </c>
      <c r="O150" s="46">
        <v>-161</v>
      </c>
      <c r="P150" s="153">
        <v>1660440</v>
      </c>
      <c r="Q150" s="32">
        <f t="shared" si="11"/>
        <v>68066977.507831797</v>
      </c>
      <c r="R150" s="54">
        <v>28.43</v>
      </c>
      <c r="S150" s="55">
        <f t="shared" si="12"/>
        <v>86723</v>
      </c>
      <c r="T150" s="12">
        <f>INDEX(CSSB!$I$24:$I$173,MATCH(B150,CSSB!$B$24:$B$173,0),1)</f>
        <v>439728.74981461099</v>
      </c>
      <c r="U150" s="32">
        <f>INDEX(CSSB!$J$24:$J$173,MATCH(B150,CSSB!$B$24:$B$173,0),1)</f>
        <v>2905263.6398146111</v>
      </c>
      <c r="V150" s="36">
        <f t="shared" si="13"/>
        <v>487628439.94680488</v>
      </c>
      <c r="W150" s="208"/>
      <c r="X150" s="208"/>
      <c r="Y150" s="13"/>
      <c r="Z150" s="13"/>
      <c r="AA150" s="13"/>
    </row>
    <row r="151" spans="1:27" s="16" customFormat="1" x14ac:dyDescent="0.4">
      <c r="A151" s="14" t="s">
        <v>167</v>
      </c>
      <c r="B151" s="15">
        <v>381</v>
      </c>
      <c r="C151" s="35" t="s">
        <v>170</v>
      </c>
      <c r="D151" s="99">
        <v>4076.7799440836816</v>
      </c>
      <c r="E151" s="93">
        <v>5124.6093925869218</v>
      </c>
      <c r="F151" s="98">
        <v>19071</v>
      </c>
      <c r="G151" s="98">
        <v>13314</v>
      </c>
      <c r="H151" s="93">
        <f>INDEX('Schools block'!M:M,MATCH($B151,'Schools block'!$B:$B,0))</f>
        <v>2766648.2532497216</v>
      </c>
      <c r="I151" s="93">
        <f>INDEX('Schools block'!N:N,MATCH($B151,'Schools block'!$B:$B,0))</f>
        <v>338117.20507999999</v>
      </c>
      <c r="J151" s="173">
        <f t="shared" si="10"/>
        <v>149082085.22485191</v>
      </c>
      <c r="K151" s="31">
        <v>17564003.337195341</v>
      </c>
      <c r="L151" s="43">
        <v>4000.971893795554</v>
      </c>
      <c r="M151" s="47">
        <v>346</v>
      </c>
      <c r="N151" s="12">
        <v>6000</v>
      </c>
      <c r="O151" s="46">
        <v>-30</v>
      </c>
      <c r="P151" s="153">
        <v>0</v>
      </c>
      <c r="Q151" s="32">
        <f t="shared" si="11"/>
        <v>18768339.612448603</v>
      </c>
      <c r="R151" s="54">
        <v>32.19</v>
      </c>
      <c r="S151" s="55">
        <f t="shared" si="12"/>
        <v>32385</v>
      </c>
      <c r="T151" s="12">
        <f>INDEX(CSSB!$I$24:$I$173,MATCH(B151,CSSB!$B$24:$B$173,0),1)</f>
        <v>1722000</v>
      </c>
      <c r="U151" s="32">
        <f>INDEX(CSSB!$J$24:$J$173,MATCH(B151,CSSB!$B$24:$B$173,0),1)</f>
        <v>2764473.15</v>
      </c>
      <c r="V151" s="36">
        <f t="shared" si="13"/>
        <v>170614897.98730052</v>
      </c>
      <c r="W151" s="208"/>
      <c r="X151" s="208"/>
      <c r="Y151" s="13"/>
      <c r="Z151" s="13"/>
      <c r="AA151" s="13"/>
    </row>
    <row r="152" spans="1:27" s="16" customFormat="1" x14ac:dyDescent="0.4">
      <c r="A152" s="14" t="s">
        <v>167</v>
      </c>
      <c r="B152" s="15">
        <v>371</v>
      </c>
      <c r="C152" s="35" t="s">
        <v>171</v>
      </c>
      <c r="D152" s="99">
        <v>4033.664660021122</v>
      </c>
      <c r="E152" s="93">
        <v>5287.8968911077072</v>
      </c>
      <c r="F152" s="98">
        <v>26057</v>
      </c>
      <c r="G152" s="98">
        <v>15671.5</v>
      </c>
      <c r="H152" s="93">
        <f>INDEX('Schools block'!M:M,MATCH($B152,'Schools block'!$B:$B,0))</f>
        <v>4840716.2379195821</v>
      </c>
      <c r="I152" s="93">
        <f>INDEX('Schools block'!N:N,MATCH($B152,'Schools block'!$B:$B,0))</f>
        <v>742972.38351999992</v>
      </c>
      <c r="J152" s="173">
        <f t="shared" si="10"/>
        <v>193558164.79660439</v>
      </c>
      <c r="K152" s="31">
        <v>28608705.796331666</v>
      </c>
      <c r="L152" s="43">
        <v>4000</v>
      </c>
      <c r="M152" s="47">
        <v>614</v>
      </c>
      <c r="N152" s="12">
        <v>6000</v>
      </c>
      <c r="O152" s="46">
        <v>-43.5</v>
      </c>
      <c r="P152" s="153">
        <v>258560</v>
      </c>
      <c r="Q152" s="32">
        <f t="shared" si="11"/>
        <v>31062265.796331666</v>
      </c>
      <c r="R152" s="54">
        <v>32.82</v>
      </c>
      <c r="S152" s="55">
        <f t="shared" si="12"/>
        <v>41728.5</v>
      </c>
      <c r="T152" s="12">
        <f>INDEX(CSSB!$I$24:$I$173,MATCH(B152,CSSB!$B$24:$B$173,0),1)</f>
        <v>213000</v>
      </c>
      <c r="U152" s="32">
        <f>INDEX(CSSB!$J$24:$J$173,MATCH(B152,CSSB!$B$24:$B$173,0),1)</f>
        <v>1582529.37</v>
      </c>
      <c r="V152" s="36">
        <f t="shared" si="13"/>
        <v>226202959.96293607</v>
      </c>
      <c r="W152" s="208"/>
      <c r="X152" s="208"/>
      <c r="Y152" s="13"/>
      <c r="Z152" s="13"/>
      <c r="AA152" s="13"/>
    </row>
    <row r="153" spans="1:27" s="16" customFormat="1" x14ac:dyDescent="0.4">
      <c r="A153" s="14" t="s">
        <v>167</v>
      </c>
      <c r="B153" s="15">
        <v>811</v>
      </c>
      <c r="C153" s="35" t="s">
        <v>172</v>
      </c>
      <c r="D153" s="99">
        <v>3904.5910561027199</v>
      </c>
      <c r="E153" s="93">
        <v>4927.0933059059125</v>
      </c>
      <c r="F153" s="98">
        <v>24884</v>
      </c>
      <c r="G153" s="98">
        <v>16493.5</v>
      </c>
      <c r="H153" s="93">
        <f>INDEX('Schools block'!M:M,MATCH($B153,'Schools block'!$B:$B,0))</f>
        <v>4647996.7462191051</v>
      </c>
      <c r="I153" s="93">
        <f>INDEX('Schools block'!N:N,MATCH($B153,'Schools block'!$B:$B,0))</f>
        <v>721128.67472000001</v>
      </c>
      <c r="J153" s="173">
        <f t="shared" si="10"/>
        <v>183795982.70195836</v>
      </c>
      <c r="K153" s="31">
        <v>21507781.48732065</v>
      </c>
      <c r="L153" s="43">
        <v>4000</v>
      </c>
      <c r="M153" s="47">
        <v>397</v>
      </c>
      <c r="N153" s="12">
        <v>6000</v>
      </c>
      <c r="O153" s="46">
        <v>-71.5</v>
      </c>
      <c r="P153" s="153">
        <v>0</v>
      </c>
      <c r="Q153" s="32">
        <f t="shared" si="11"/>
        <v>22666781.48732065</v>
      </c>
      <c r="R153" s="54">
        <v>34.380000000000003</v>
      </c>
      <c r="S153" s="55">
        <f t="shared" si="12"/>
        <v>41377.5</v>
      </c>
      <c r="T153" s="12">
        <f>INDEX(CSSB!$I$24:$I$173,MATCH(B153,CSSB!$B$24:$B$173,0),1)</f>
        <v>657590</v>
      </c>
      <c r="U153" s="32">
        <f>INDEX(CSSB!$J$24:$J$173,MATCH(B153,CSSB!$B$24:$B$173,0),1)</f>
        <v>2080148.4500000002</v>
      </c>
      <c r="V153" s="36">
        <f t="shared" si="13"/>
        <v>208542912.63927901</v>
      </c>
      <c r="W153" s="208"/>
      <c r="X153" s="208"/>
      <c r="Y153" s="13"/>
      <c r="Z153" s="13"/>
      <c r="AA153" s="13"/>
    </row>
    <row r="154" spans="1:27" s="16" customFormat="1" x14ac:dyDescent="0.4">
      <c r="A154" s="14" t="s">
        <v>167</v>
      </c>
      <c r="B154" s="15">
        <v>810</v>
      </c>
      <c r="C154" s="35" t="s">
        <v>173</v>
      </c>
      <c r="D154" s="99">
        <v>4126.7016036556961</v>
      </c>
      <c r="E154" s="93">
        <v>5579.6333297968631</v>
      </c>
      <c r="F154" s="98">
        <v>23243.5</v>
      </c>
      <c r="G154" s="98">
        <v>12975.5</v>
      </c>
      <c r="H154" s="93">
        <f>INDEX('Schools block'!M:M,MATCH($B154,'Schools block'!$B:$B,0))</f>
        <v>4348532.2055537468</v>
      </c>
      <c r="I154" s="93">
        <f>INDEX('Schools block'!N:N,MATCH($B154,'Schools block'!$B:$B,0))</f>
        <v>2207631.7730900003</v>
      </c>
      <c r="J154" s="173">
        <f t="shared" si="10"/>
        <v>174873684.97399411</v>
      </c>
      <c r="K154" s="31">
        <v>26950357.981966592</v>
      </c>
      <c r="L154" s="43">
        <v>4000</v>
      </c>
      <c r="M154" s="47">
        <v>625</v>
      </c>
      <c r="N154" s="12">
        <v>6000</v>
      </c>
      <c r="O154" s="46">
        <v>28</v>
      </c>
      <c r="P154" s="153">
        <v>0</v>
      </c>
      <c r="Q154" s="32">
        <f t="shared" si="11"/>
        <v>29618357.981966592</v>
      </c>
      <c r="R154" s="54">
        <v>46.93</v>
      </c>
      <c r="S154" s="55">
        <f t="shared" si="12"/>
        <v>36219</v>
      </c>
      <c r="T154" s="12">
        <f>INDEX(CSSB!$I$24:$I$173,MATCH(B154,CSSB!$B$24:$B$173,0),1)</f>
        <v>1151000</v>
      </c>
      <c r="U154" s="32">
        <f>INDEX(CSSB!$J$24:$J$173,MATCH(B154,CSSB!$B$24:$B$173,0),1)</f>
        <v>2850757.67</v>
      </c>
      <c r="V154" s="36">
        <f t="shared" si="13"/>
        <v>207342800.62596071</v>
      </c>
      <c r="W154" s="208"/>
      <c r="X154" s="208"/>
      <c r="Y154" s="13"/>
      <c r="Z154" s="13"/>
      <c r="AA154" s="13"/>
    </row>
    <row r="155" spans="1:27" s="16" customFormat="1" x14ac:dyDescent="0.4">
      <c r="A155" s="14" t="s">
        <v>167</v>
      </c>
      <c r="B155" s="15">
        <v>382</v>
      </c>
      <c r="C155" s="35" t="s">
        <v>174</v>
      </c>
      <c r="D155" s="99">
        <v>4133.8796052764201</v>
      </c>
      <c r="E155" s="93">
        <v>5303.1629753451198</v>
      </c>
      <c r="F155" s="98">
        <v>38283</v>
      </c>
      <c r="G155" s="98">
        <v>23974</v>
      </c>
      <c r="H155" s="93">
        <f>INDEX('Schools block'!M:M,MATCH($B155,'Schools block'!$B:$B,0))</f>
        <v>5637538.410903722</v>
      </c>
      <c r="I155" s="93">
        <f>INDEX('Schools block'!N:N,MATCH($B155,'Schools block'!$B:$B,0))</f>
        <v>1066106.3822699999</v>
      </c>
      <c r="J155" s="173">
        <f t="shared" si="10"/>
        <v>292098986.89289474</v>
      </c>
      <c r="K155" s="31">
        <v>33003451.445349865</v>
      </c>
      <c r="L155" s="43">
        <v>4000.971893795554</v>
      </c>
      <c r="M155" s="47">
        <v>778</v>
      </c>
      <c r="N155" s="12">
        <v>6000</v>
      </c>
      <c r="O155" s="46">
        <v>-65</v>
      </c>
      <c r="P155" s="153">
        <v>0</v>
      </c>
      <c r="Q155" s="32">
        <f t="shared" si="11"/>
        <v>35726207.578722805</v>
      </c>
      <c r="R155" s="54">
        <v>33.99</v>
      </c>
      <c r="S155" s="55">
        <f t="shared" si="12"/>
        <v>62257</v>
      </c>
      <c r="T155" s="12">
        <f>INDEX(CSSB!$I$24:$I$173,MATCH(B155,CSSB!$B$24:$B$173,0),1)</f>
        <v>170400</v>
      </c>
      <c r="U155" s="32">
        <f>INDEX(CSSB!$J$24:$J$173,MATCH(B155,CSSB!$B$24:$B$173,0),1)</f>
        <v>2286515.4300000002</v>
      </c>
      <c r="V155" s="36">
        <f t="shared" si="13"/>
        <v>330111709.90161753</v>
      </c>
      <c r="W155" s="208"/>
      <c r="X155" s="208"/>
      <c r="Y155" s="13"/>
      <c r="Z155" s="13"/>
      <c r="AA155" s="13"/>
    </row>
    <row r="156" spans="1:27" s="16" customFormat="1" x14ac:dyDescent="0.4">
      <c r="A156" s="14" t="s">
        <v>167</v>
      </c>
      <c r="B156" s="15">
        <v>383</v>
      </c>
      <c r="C156" s="35" t="s">
        <v>175</v>
      </c>
      <c r="D156" s="99">
        <v>4000.4163600054694</v>
      </c>
      <c r="E156" s="93">
        <v>5293.6867383017125</v>
      </c>
      <c r="F156" s="98">
        <v>68513</v>
      </c>
      <c r="G156" s="98">
        <v>39857</v>
      </c>
      <c r="H156" s="93">
        <f>INDEX('Schools block'!M:M,MATCH($B156,'Schools block'!$B:$B,0))</f>
        <v>16588826.066073814</v>
      </c>
      <c r="I156" s="93">
        <f>INDEX('Schools block'!N:N,MATCH($B156,'Schools block'!$B:$B,0))</f>
        <v>5442394.4080699999</v>
      </c>
      <c r="J156" s="173">
        <f t="shared" si="10"/>
        <v>507102218.87568998</v>
      </c>
      <c r="K156" s="31">
        <v>63620116.835831486</v>
      </c>
      <c r="L156" s="43">
        <v>4000.971893795554</v>
      </c>
      <c r="M156" s="47">
        <v>1314</v>
      </c>
      <c r="N156" s="12">
        <v>6000</v>
      </c>
      <c r="O156" s="46">
        <v>-7</v>
      </c>
      <c r="P156" s="153">
        <v>997375</v>
      </c>
      <c r="Q156" s="32">
        <f t="shared" si="11"/>
        <v>69832768.904278845</v>
      </c>
      <c r="R156" s="54">
        <v>32.700000000000003</v>
      </c>
      <c r="S156" s="55">
        <f t="shared" si="12"/>
        <v>108370</v>
      </c>
      <c r="T156" s="12">
        <f>INDEX(CSSB!$I$24:$I$173,MATCH(B156,CSSB!$B$24:$B$173,0),1)</f>
        <v>1702740</v>
      </c>
      <c r="U156" s="32">
        <f>INDEX(CSSB!$J$24:$J$173,MATCH(B156,CSSB!$B$24:$B$173,0),1)</f>
        <v>5246439</v>
      </c>
      <c r="V156" s="36">
        <f t="shared" si="13"/>
        <v>582181426.77996886</v>
      </c>
      <c r="W156" s="208"/>
      <c r="X156" s="208"/>
      <c r="Y156" s="13"/>
      <c r="Z156" s="13"/>
      <c r="AA156" s="13"/>
    </row>
    <row r="157" spans="1:27" s="16" customFormat="1" x14ac:dyDescent="0.4">
      <c r="A157" s="14" t="s">
        <v>167</v>
      </c>
      <c r="B157" s="15">
        <v>812</v>
      </c>
      <c r="C157" s="35" t="s">
        <v>176</v>
      </c>
      <c r="D157" s="99">
        <v>4162.7731377579548</v>
      </c>
      <c r="E157" s="93">
        <v>5398.3191677626428</v>
      </c>
      <c r="F157" s="98">
        <v>13576</v>
      </c>
      <c r="G157" s="98">
        <v>8132.5</v>
      </c>
      <c r="H157" s="93">
        <f>INDEX('Schools block'!M:M,MATCH($B157,'Schools block'!$B:$B,0))</f>
        <v>627602.37499999988</v>
      </c>
      <c r="I157" s="93">
        <f>INDEX('Schools block'!N:N,MATCH($B157,'Schools block'!$B:$B,0))</f>
        <v>100000</v>
      </c>
      <c r="J157" s="173">
        <f t="shared" si="10"/>
        <v>101143241.12503168</v>
      </c>
      <c r="K157" s="31">
        <v>16641104.613802183</v>
      </c>
      <c r="L157" s="43">
        <v>4000</v>
      </c>
      <c r="M157" s="47">
        <v>370</v>
      </c>
      <c r="N157" s="12">
        <v>6000</v>
      </c>
      <c r="O157" s="46">
        <v>-3</v>
      </c>
      <c r="P157" s="153">
        <v>0</v>
      </c>
      <c r="Q157" s="32">
        <f t="shared" si="11"/>
        <v>18103104.613802183</v>
      </c>
      <c r="R157" s="54">
        <v>45.12</v>
      </c>
      <c r="S157" s="55">
        <f t="shared" si="12"/>
        <v>21708.5</v>
      </c>
      <c r="T157" s="12">
        <f>INDEX(CSSB!$I$24:$I$173,MATCH(B157,CSSB!$B$24:$B$173,0),1)</f>
        <v>434000</v>
      </c>
      <c r="U157" s="32">
        <f>INDEX(CSSB!$J$24:$J$173,MATCH(B157,CSSB!$B$24:$B$173,0),1)</f>
        <v>1413487.52</v>
      </c>
      <c r="V157" s="36">
        <f t="shared" si="13"/>
        <v>120659833.25883386</v>
      </c>
      <c r="W157" s="208"/>
      <c r="X157" s="208"/>
      <c r="Y157" s="13"/>
      <c r="Z157" s="13"/>
      <c r="AA157" s="13"/>
    </row>
    <row r="158" spans="1:27" s="16" customFormat="1" x14ac:dyDescent="0.4">
      <c r="A158" s="14" t="s">
        <v>167</v>
      </c>
      <c r="B158" s="15">
        <v>813</v>
      </c>
      <c r="C158" s="35" t="s">
        <v>177</v>
      </c>
      <c r="D158" s="99">
        <v>4011.7946578358706</v>
      </c>
      <c r="E158" s="93">
        <v>5149.2351852983902</v>
      </c>
      <c r="F158" s="98">
        <v>13807.5</v>
      </c>
      <c r="G158" s="98">
        <v>9074</v>
      </c>
      <c r="H158" s="93">
        <f>INDEX('Schools block'!M:M,MATCH($B158,'Schools block'!$B:$B,0))</f>
        <v>1904578.8200000019</v>
      </c>
      <c r="I158" s="93">
        <f>INDEX('Schools block'!N:N,MATCH($B158,'Schools block'!$B:$B,0))</f>
        <v>0</v>
      </c>
      <c r="J158" s="173">
        <f t="shared" si="10"/>
        <v>104021593.62946638</v>
      </c>
      <c r="K158" s="31">
        <v>15378740.018107371</v>
      </c>
      <c r="L158" s="43">
        <v>4000</v>
      </c>
      <c r="M158" s="47">
        <v>347</v>
      </c>
      <c r="N158" s="12">
        <v>6000</v>
      </c>
      <c r="O158" s="46">
        <v>-75.5</v>
      </c>
      <c r="P158" s="153">
        <v>0</v>
      </c>
      <c r="Q158" s="32">
        <f t="shared" si="11"/>
        <v>16313740.018107371</v>
      </c>
      <c r="R158" s="54">
        <v>32.29</v>
      </c>
      <c r="S158" s="55">
        <f t="shared" si="12"/>
        <v>22881.5</v>
      </c>
      <c r="T158" s="12">
        <f>INDEX(CSSB!$I$24:$I$173,MATCH(B158,CSSB!$B$24:$B$173,0),1)</f>
        <v>365000</v>
      </c>
      <c r="U158" s="32">
        <f>INDEX(CSSB!$J$24:$J$173,MATCH(B158,CSSB!$B$24:$B$173,0),1)</f>
        <v>1103843.635</v>
      </c>
      <c r="V158" s="36">
        <f t="shared" si="13"/>
        <v>121439177.28257376</v>
      </c>
      <c r="W158" s="208"/>
      <c r="X158" s="208"/>
      <c r="Y158" s="13"/>
      <c r="Z158" s="13"/>
      <c r="AA158" s="13"/>
    </row>
    <row r="159" spans="1:27" s="16" customFormat="1" x14ac:dyDescent="0.4">
      <c r="A159" s="14" t="s">
        <v>167</v>
      </c>
      <c r="B159" s="15">
        <v>815</v>
      </c>
      <c r="C159" s="35" t="s">
        <v>178</v>
      </c>
      <c r="D159" s="99">
        <v>4082.3094929045506</v>
      </c>
      <c r="E159" s="93">
        <v>4954.407571684852</v>
      </c>
      <c r="F159" s="98">
        <v>42722</v>
      </c>
      <c r="G159" s="98">
        <v>31046</v>
      </c>
      <c r="H159" s="93">
        <f>INDEX('Schools block'!M:M,MATCH($B159,'Schools block'!$B:$B,0))</f>
        <v>7452005.2708140695</v>
      </c>
      <c r="I159" s="93">
        <f>INDEX('Schools block'!N:N,MATCH($B159,'Schools block'!$B:$B,0))</f>
        <v>688539.38503</v>
      </c>
      <c r="J159" s="173">
        <f t="shared" si="10"/>
        <v>336359508.28224015</v>
      </c>
      <c r="K159" s="31">
        <v>45648135.153971933</v>
      </c>
      <c r="L159" s="43">
        <v>4000</v>
      </c>
      <c r="M159" s="47">
        <v>897</v>
      </c>
      <c r="N159" s="12">
        <v>6000</v>
      </c>
      <c r="O159" s="46">
        <v>-208</v>
      </c>
      <c r="P159" s="153">
        <v>101000</v>
      </c>
      <c r="Q159" s="32">
        <f t="shared" si="11"/>
        <v>48089135.153971933</v>
      </c>
      <c r="R159" s="54">
        <v>33.229999999999997</v>
      </c>
      <c r="S159" s="55">
        <f t="shared" si="12"/>
        <v>73768</v>
      </c>
      <c r="T159" s="12">
        <f>INDEX(CSSB!$I$24:$I$173,MATCH(B159,CSSB!$B$24:$B$173,0),1)</f>
        <v>1788000</v>
      </c>
      <c r="U159" s="32">
        <f>INDEX(CSSB!$J$24:$J$173,MATCH(B159,CSSB!$B$24:$B$173,0),1)</f>
        <v>4239310.6399999997</v>
      </c>
      <c r="V159" s="36">
        <f t="shared" si="13"/>
        <v>388687954.07621211</v>
      </c>
      <c r="W159" s="208"/>
      <c r="X159" s="208"/>
      <c r="Y159" s="13"/>
      <c r="Z159" s="13"/>
      <c r="AA159" s="13"/>
    </row>
    <row r="160" spans="1:27" s="16" customFormat="1" x14ac:dyDescent="0.4">
      <c r="A160" s="14" t="s">
        <v>167</v>
      </c>
      <c r="B160" s="15">
        <v>372</v>
      </c>
      <c r="C160" s="35" t="s">
        <v>179</v>
      </c>
      <c r="D160" s="99">
        <v>4001.1097639378627</v>
      </c>
      <c r="E160" s="93">
        <v>5494.7400730974205</v>
      </c>
      <c r="F160" s="98">
        <v>23266</v>
      </c>
      <c r="G160" s="98">
        <v>16229</v>
      </c>
      <c r="H160" s="93">
        <f>INDEX('Schools block'!M:M,MATCH($B160,'Schools block'!$B:$B,0))</f>
        <v>5668118.1535700643</v>
      </c>
      <c r="I160" s="93">
        <f>INDEX('Schools block'!N:N,MATCH($B160,'Schools block'!$B:$B,0))</f>
        <v>677984.76050999993</v>
      </c>
      <c r="J160" s="173">
        <f t="shared" si="10"/>
        <v>188610059.32815638</v>
      </c>
      <c r="K160" s="31">
        <v>27355912.749746755</v>
      </c>
      <c r="L160" s="43">
        <v>4000</v>
      </c>
      <c r="M160" s="47">
        <v>736</v>
      </c>
      <c r="N160" s="12">
        <v>6000</v>
      </c>
      <c r="O160" s="46">
        <v>49.5</v>
      </c>
      <c r="P160" s="153">
        <v>0</v>
      </c>
      <c r="Q160" s="32">
        <f t="shared" si="11"/>
        <v>30596912.749746755</v>
      </c>
      <c r="R160" s="54">
        <v>28.05</v>
      </c>
      <c r="S160" s="55">
        <f t="shared" si="12"/>
        <v>39495</v>
      </c>
      <c r="T160" s="12">
        <f>INDEX(CSSB!$I$24:$I$173,MATCH(B160,CSSB!$B$24:$B$173,0),1)</f>
        <v>0</v>
      </c>
      <c r="U160" s="32">
        <f>INDEX(CSSB!$J$24:$J$173,MATCH(B160,CSSB!$B$24:$B$173,0),1)</f>
        <v>1107834.75</v>
      </c>
      <c r="V160" s="36">
        <f t="shared" si="13"/>
        <v>220314806.82790315</v>
      </c>
      <c r="W160" s="208"/>
      <c r="X160" s="208"/>
      <c r="Y160" s="13"/>
      <c r="Z160" s="13"/>
      <c r="AA160" s="13"/>
    </row>
    <row r="161" spans="1:27" s="16" customFormat="1" x14ac:dyDescent="0.4">
      <c r="A161" s="14" t="s">
        <v>167</v>
      </c>
      <c r="B161" s="15">
        <v>373</v>
      </c>
      <c r="C161" s="35" t="s">
        <v>180</v>
      </c>
      <c r="D161" s="99">
        <v>4036.4774870766346</v>
      </c>
      <c r="E161" s="93">
        <v>5064.32695712431</v>
      </c>
      <c r="F161" s="98">
        <v>44295</v>
      </c>
      <c r="G161" s="98">
        <v>26694</v>
      </c>
      <c r="H161" s="93">
        <f>INDEX('Schools block'!M:M,MATCH($B161,'Schools block'!$B:$B,0))</f>
        <v>10842150.187746307</v>
      </c>
      <c r="I161" s="93">
        <f>INDEX('Schools block'!N:N,MATCH($B161,'Schools block'!$B:$B,0))</f>
        <v>3430206.4149699998</v>
      </c>
      <c r="J161" s="173">
        <f t="shared" si="10"/>
        <v>328255270.68625218</v>
      </c>
      <c r="K161" s="31">
        <v>49830996.496768802</v>
      </c>
      <c r="L161" s="43">
        <v>4000</v>
      </c>
      <c r="M161" s="47">
        <v>1128</v>
      </c>
      <c r="N161" s="12">
        <v>6000</v>
      </c>
      <c r="O161" s="46">
        <v>-19</v>
      </c>
      <c r="P161" s="153">
        <v>1582670</v>
      </c>
      <c r="Q161" s="32">
        <f t="shared" si="11"/>
        <v>55811666.496768802</v>
      </c>
      <c r="R161" s="54">
        <v>29.49</v>
      </c>
      <c r="S161" s="55">
        <f t="shared" si="12"/>
        <v>70989</v>
      </c>
      <c r="T161" s="12">
        <f>INDEX(CSSB!$I$24:$I$173,MATCH(B161,CSSB!$B$24:$B$173,0),1)</f>
        <v>5929000</v>
      </c>
      <c r="U161" s="32">
        <f>INDEX(CSSB!$J$24:$J$173,MATCH(B161,CSSB!$B$24:$B$173,0),1)</f>
        <v>8022465.6099999994</v>
      </c>
      <c r="V161" s="36">
        <f t="shared" si="13"/>
        <v>392089402.79302096</v>
      </c>
      <c r="W161" s="208"/>
      <c r="X161" s="208"/>
      <c r="Y161" s="13"/>
      <c r="Z161" s="13"/>
      <c r="AA161" s="13"/>
    </row>
    <row r="162" spans="1:27" s="16" customFormat="1" x14ac:dyDescent="0.4">
      <c r="A162" s="14" t="s">
        <v>167</v>
      </c>
      <c r="B162" s="15">
        <v>384</v>
      </c>
      <c r="C162" s="35" t="s">
        <v>181</v>
      </c>
      <c r="D162" s="99">
        <v>4126.8418703071211</v>
      </c>
      <c r="E162" s="93">
        <v>5144.3991473738288</v>
      </c>
      <c r="F162" s="98">
        <v>28530</v>
      </c>
      <c r="G162" s="98">
        <v>18268</v>
      </c>
      <c r="H162" s="93">
        <f>INDEX('Schools block'!M:M,MATCH($B162,'Schools block'!$B:$B,0))</f>
        <v>1624036.2387999999</v>
      </c>
      <c r="I162" s="93">
        <f>INDEX('Schools block'!N:N,MATCH($B162,'Schools block'!$B:$B,0))</f>
        <v>450000</v>
      </c>
      <c r="J162" s="173">
        <f t="shared" si="10"/>
        <v>213790718.42288727</v>
      </c>
      <c r="K162" s="31">
        <v>27169631.375100788</v>
      </c>
      <c r="L162" s="43">
        <v>4000.971893795554</v>
      </c>
      <c r="M162" s="47">
        <v>515.5</v>
      </c>
      <c r="N162" s="12">
        <v>6000</v>
      </c>
      <c r="O162" s="46">
        <v>-10</v>
      </c>
      <c r="P162" s="153">
        <v>688696.78</v>
      </c>
      <c r="Q162" s="32">
        <f t="shared" si="11"/>
        <v>29860829.166352399</v>
      </c>
      <c r="R162" s="54">
        <v>31.14</v>
      </c>
      <c r="S162" s="55">
        <f t="shared" si="12"/>
        <v>46798</v>
      </c>
      <c r="T162" s="12">
        <f>INDEX(CSSB!$I$24:$I$173,MATCH(B162,CSSB!$B$24:$B$173,0),1)</f>
        <v>205000</v>
      </c>
      <c r="U162" s="32">
        <f>INDEX(CSSB!$J$24:$J$173,MATCH(B162,CSSB!$B$24:$B$173,0),1)</f>
        <v>1662289.72</v>
      </c>
      <c r="V162" s="36">
        <f t="shared" si="13"/>
        <v>245313837.30923966</v>
      </c>
      <c r="W162" s="208"/>
      <c r="X162" s="208"/>
      <c r="Y162" s="13"/>
      <c r="Z162" s="13"/>
      <c r="AA162" s="13"/>
    </row>
    <row r="163" spans="1:27" s="16" customFormat="1" ht="15.4" thickBot="1" x14ac:dyDescent="0.45">
      <c r="A163" s="14" t="s">
        <v>167</v>
      </c>
      <c r="B163" s="15">
        <v>816</v>
      </c>
      <c r="C163" s="35" t="s">
        <v>182</v>
      </c>
      <c r="D163" s="99">
        <v>3678.6206345551391</v>
      </c>
      <c r="E163" s="93">
        <v>4864.378003323246</v>
      </c>
      <c r="F163" s="98">
        <v>13745</v>
      </c>
      <c r="G163" s="98">
        <v>8897</v>
      </c>
      <c r="H163" s="93">
        <f>INDEX('Schools block'!M:M,MATCH($B163,'Schools block'!$B:$B,0))</f>
        <v>2339090.2907171166</v>
      </c>
      <c r="I163" s="93">
        <f>INDEX('Schools block'!N:N,MATCH($B163,'Schools block'!$B:$B,0))</f>
        <v>800000</v>
      </c>
      <c r="J163" s="173">
        <f t="shared" si="10"/>
        <v>96980102.00824441</v>
      </c>
      <c r="K163" s="51">
        <v>16295789.650187366</v>
      </c>
      <c r="L163" s="51">
        <v>4000</v>
      </c>
      <c r="M163" s="52">
        <v>258</v>
      </c>
      <c r="N163" s="33">
        <v>6000</v>
      </c>
      <c r="O163" s="53">
        <v>213</v>
      </c>
      <c r="P163" s="51">
        <v>218387.25</v>
      </c>
      <c r="Q163" s="51">
        <f t="shared" si="11"/>
        <v>18824176.900187366</v>
      </c>
      <c r="R163" s="54">
        <v>30.93</v>
      </c>
      <c r="S163" s="55">
        <f t="shared" si="12"/>
        <v>22642</v>
      </c>
      <c r="T163" s="12">
        <f>INDEX(CSSB!$I$24:$I$173,MATCH(B163,CSSB!$B$24:$B$173,0),1)</f>
        <v>2953830</v>
      </c>
      <c r="U163" s="32">
        <f>INDEX(CSSB!$J$24:$J$173,MATCH(B163,CSSB!$B$24:$B$173,0),1)</f>
        <v>3654147.06</v>
      </c>
      <c r="V163" s="36">
        <f t="shared" si="13"/>
        <v>119458425.96843177</v>
      </c>
      <c r="W163" s="208"/>
      <c r="X163" s="208"/>
      <c r="Y163" s="13"/>
      <c r="Z163" s="13"/>
      <c r="AA163" s="13"/>
    </row>
    <row r="164" spans="1:27" s="5" customFormat="1" x14ac:dyDescent="0.35">
      <c r="A164" s="2"/>
      <c r="B164" s="2"/>
      <c r="C164" s="2"/>
      <c r="D164" s="17"/>
      <c r="E164" s="17"/>
      <c r="F164" s="17"/>
      <c r="G164" s="17"/>
      <c r="H164" s="17"/>
      <c r="I164" s="17"/>
      <c r="J164" s="17"/>
      <c r="K164" s="17"/>
      <c r="L164" s="17"/>
      <c r="M164" s="17"/>
      <c r="N164" s="2"/>
      <c r="O164" s="17"/>
      <c r="P164" s="17"/>
      <c r="Q164" s="17"/>
      <c r="R164" s="17"/>
      <c r="S164" s="17"/>
      <c r="T164" s="17"/>
      <c r="U164" s="17"/>
      <c r="V164" s="17"/>
      <c r="W164" s="2"/>
    </row>
  </sheetData>
  <mergeCells count="12">
    <mergeCell ref="K9:Q9"/>
    <mergeCell ref="R9:U9"/>
    <mergeCell ref="A10:A12"/>
    <mergeCell ref="B10:B12"/>
    <mergeCell ref="C10:C12"/>
    <mergeCell ref="D9:J9"/>
    <mergeCell ref="H1:I1"/>
    <mergeCell ref="A5:K5"/>
    <mergeCell ref="D8:J8"/>
    <mergeCell ref="K8:Q8"/>
    <mergeCell ref="R8:U8"/>
    <mergeCell ref="A4:K4"/>
  </mergeCells>
  <pageMargins left="0.7" right="0.7" top="0.75" bottom="0.75" header="0.3" footer="0.3"/>
  <pageSetup paperSize="8"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Y177"/>
  <sheetViews>
    <sheetView showGridLines="0" topLeftCell="A7" zoomScale="70" zoomScaleNormal="70" workbookViewId="0">
      <selection activeCell="A2" sqref="A2"/>
    </sheetView>
  </sheetViews>
  <sheetFormatPr defaultColWidth="18.6640625" defaultRowHeight="20.25" customHeight="1" x14ac:dyDescent="0.4"/>
  <cols>
    <col min="1" max="3" width="30.5546875" customWidth="1"/>
    <col min="4" max="4" width="20.21875" bestFit="1" customWidth="1"/>
    <col min="5" max="5" width="40.5546875" customWidth="1"/>
    <col min="6" max="6" width="22" bestFit="1" customWidth="1"/>
    <col min="7" max="7" width="21.6640625" bestFit="1" customWidth="1"/>
    <col min="8" max="8" width="20.5546875" customWidth="1"/>
    <col min="9" max="9" width="24.71875" bestFit="1" customWidth="1"/>
    <col min="10" max="11" width="20.5546875" customWidth="1"/>
    <col min="12" max="12" width="28.33203125" customWidth="1"/>
    <col min="13" max="13" width="24.109375" customWidth="1"/>
    <col min="14" max="14" width="23.33203125" customWidth="1"/>
    <col min="15" max="15" width="26.109375" customWidth="1"/>
    <col min="16" max="18" width="20.5546875" customWidth="1"/>
    <col min="19" max="19" width="27.33203125" customWidth="1"/>
    <col min="20" max="20" width="26.44140625" customWidth="1"/>
    <col min="21" max="21" width="25.33203125" customWidth="1"/>
    <col min="22" max="22" width="26.109375" customWidth="1"/>
    <col min="23" max="26" width="20.5546875" customWidth="1"/>
  </cols>
  <sheetData>
    <row r="1" spans="1:25" ht="26.25" customHeight="1" x14ac:dyDescent="0.7">
      <c r="A1" s="25" t="s">
        <v>189</v>
      </c>
      <c r="B1" s="20"/>
      <c r="C1" s="26"/>
      <c r="D1" s="26"/>
      <c r="E1" s="26"/>
      <c r="H1" s="234" t="s">
        <v>1</v>
      </c>
      <c r="I1" s="236" t="s">
        <v>190</v>
      </c>
      <c r="J1" s="238" t="s">
        <v>233</v>
      </c>
      <c r="K1" s="240" t="s">
        <v>184</v>
      </c>
      <c r="L1" s="244" t="s">
        <v>2</v>
      </c>
      <c r="M1" s="242" t="s">
        <v>3</v>
      </c>
      <c r="O1" s="26"/>
      <c r="P1" s="26"/>
      <c r="Q1" s="26"/>
      <c r="R1" s="26"/>
    </row>
    <row r="2" spans="1:25" ht="20.25" customHeight="1" x14ac:dyDescent="0.7">
      <c r="A2" s="25"/>
      <c r="B2" s="112"/>
      <c r="C2" s="26"/>
      <c r="D2" s="26"/>
      <c r="E2" s="26"/>
      <c r="H2" s="235"/>
      <c r="I2" s="237"/>
      <c r="J2" s="239"/>
      <c r="K2" s="241"/>
      <c r="L2" s="245"/>
      <c r="M2" s="243"/>
      <c r="O2" s="26"/>
      <c r="P2" s="26"/>
      <c r="Q2" s="26"/>
      <c r="R2" s="26"/>
    </row>
    <row r="4" spans="1:25" ht="74.25" customHeight="1" x14ac:dyDescent="0.65">
      <c r="A4" s="266" t="s">
        <v>338</v>
      </c>
      <c r="B4" s="267"/>
      <c r="C4" s="267"/>
      <c r="D4" s="267"/>
      <c r="E4" s="267"/>
      <c r="F4" s="267"/>
      <c r="G4" s="267"/>
      <c r="H4" s="267"/>
      <c r="I4" s="267"/>
      <c r="J4" s="267"/>
      <c r="K4" s="267"/>
      <c r="L4" s="267"/>
      <c r="M4" s="268"/>
      <c r="O4" s="26"/>
      <c r="P4" s="26"/>
      <c r="Q4" s="26"/>
      <c r="R4" s="26"/>
    </row>
    <row r="5" spans="1:25" ht="20.25" customHeight="1" x14ac:dyDescent="0.7">
      <c r="A5" s="107"/>
      <c r="B5" s="262"/>
      <c r="C5" s="262"/>
      <c r="D5" s="262"/>
      <c r="E5" s="262"/>
      <c r="F5" s="262"/>
      <c r="G5" s="262"/>
      <c r="H5" s="262"/>
      <c r="I5" s="262"/>
      <c r="J5" s="262"/>
      <c r="K5" s="262"/>
      <c r="L5" s="262"/>
      <c r="M5" s="263"/>
      <c r="O5" s="26"/>
      <c r="P5" s="26"/>
      <c r="Q5" s="26"/>
      <c r="R5" s="26"/>
    </row>
    <row r="6" spans="1:25" ht="42" customHeight="1" x14ac:dyDescent="0.65">
      <c r="A6" s="269" t="s">
        <v>350</v>
      </c>
      <c r="B6" s="270"/>
      <c r="C6" s="270"/>
      <c r="D6" s="270"/>
      <c r="E6" s="270"/>
      <c r="F6" s="270"/>
      <c r="G6" s="270"/>
      <c r="H6" s="270"/>
      <c r="I6" s="270"/>
      <c r="J6" s="270"/>
      <c r="K6" s="270"/>
      <c r="L6" s="270"/>
      <c r="M6" s="271"/>
      <c r="O6" s="26"/>
      <c r="P6" s="26"/>
      <c r="Q6" s="26"/>
      <c r="R6" s="26"/>
    </row>
    <row r="7" spans="1:25" ht="20.25" customHeight="1" x14ac:dyDescent="0.7">
      <c r="A7" s="109" t="s">
        <v>191</v>
      </c>
      <c r="B7" s="116"/>
      <c r="C7" s="116"/>
      <c r="D7" s="117"/>
      <c r="E7" s="116"/>
      <c r="F7" s="116"/>
      <c r="G7" s="116"/>
      <c r="H7" s="116"/>
      <c r="I7" s="116"/>
      <c r="J7" s="117"/>
      <c r="K7" s="117"/>
      <c r="L7" s="116"/>
      <c r="M7" s="108"/>
      <c r="O7" s="26"/>
      <c r="P7" s="26"/>
      <c r="Q7" s="26"/>
      <c r="R7" s="26"/>
    </row>
    <row r="8" spans="1:25" ht="48" customHeight="1" x14ac:dyDescent="0.65">
      <c r="A8" s="110"/>
      <c r="B8" s="264" t="s">
        <v>276</v>
      </c>
      <c r="C8" s="264"/>
      <c r="D8" s="264"/>
      <c r="E8" s="264"/>
      <c r="F8" s="264"/>
      <c r="G8" s="264"/>
      <c r="H8" s="264"/>
      <c r="I8" s="264"/>
      <c r="J8" s="264"/>
      <c r="K8" s="264"/>
      <c r="L8" s="264"/>
      <c r="M8" s="265"/>
      <c r="O8" s="26"/>
      <c r="P8" s="26"/>
      <c r="Q8" s="26"/>
      <c r="R8" s="26"/>
    </row>
    <row r="9" spans="1:25" ht="24.75" x14ac:dyDescent="0.65">
      <c r="A9" s="110"/>
      <c r="B9" s="272" t="s">
        <v>192</v>
      </c>
      <c r="C9" s="264"/>
      <c r="D9" s="264"/>
      <c r="E9" s="264"/>
      <c r="F9" s="264"/>
      <c r="G9" s="264"/>
      <c r="H9" s="264"/>
      <c r="I9" s="264"/>
      <c r="J9" s="264"/>
      <c r="K9" s="264"/>
      <c r="L9" s="264"/>
      <c r="M9" s="265"/>
      <c r="O9" s="26"/>
      <c r="P9" s="26"/>
      <c r="Q9" s="26"/>
      <c r="R9" s="26"/>
    </row>
    <row r="10" spans="1:25" ht="27" customHeight="1" x14ac:dyDescent="0.7">
      <c r="A10" s="110"/>
      <c r="B10" s="264" t="s">
        <v>193</v>
      </c>
      <c r="C10" s="264"/>
      <c r="D10" s="264"/>
      <c r="E10" s="264"/>
      <c r="F10" s="264"/>
      <c r="G10" s="264"/>
      <c r="H10" s="264"/>
      <c r="I10" s="264"/>
      <c r="J10" s="264"/>
      <c r="K10" s="264"/>
      <c r="L10" s="264"/>
      <c r="M10" s="108"/>
      <c r="O10" s="26"/>
      <c r="P10" s="26"/>
      <c r="Q10" s="26"/>
      <c r="R10" s="26"/>
    </row>
    <row r="11" spans="1:25" ht="33.700000000000003" customHeight="1" x14ac:dyDescent="0.65">
      <c r="A11" s="110"/>
      <c r="B11" s="264" t="s">
        <v>277</v>
      </c>
      <c r="C11" s="264"/>
      <c r="D11" s="264"/>
      <c r="E11" s="264"/>
      <c r="F11" s="264"/>
      <c r="G11" s="264"/>
      <c r="H11" s="264"/>
      <c r="I11" s="264"/>
      <c r="J11" s="264"/>
      <c r="K11" s="264"/>
      <c r="L11" s="264"/>
      <c r="M11" s="265"/>
      <c r="O11" s="26"/>
      <c r="P11" s="26"/>
      <c r="Q11" s="26"/>
      <c r="R11" s="26"/>
    </row>
    <row r="12" spans="1:25" ht="37.5" customHeight="1" x14ac:dyDescent="0.65">
      <c r="A12" s="109"/>
      <c r="B12" s="264" t="s">
        <v>351</v>
      </c>
      <c r="C12" s="264"/>
      <c r="D12" s="264"/>
      <c r="E12" s="264"/>
      <c r="F12" s="264"/>
      <c r="G12" s="264"/>
      <c r="H12" s="264"/>
      <c r="I12" s="264"/>
      <c r="J12" s="264"/>
      <c r="K12" s="264"/>
      <c r="L12" s="264"/>
      <c r="M12" s="265"/>
      <c r="O12" s="26"/>
      <c r="P12" s="26"/>
      <c r="Q12" s="26"/>
      <c r="R12" s="26"/>
    </row>
    <row r="13" spans="1:25" ht="24.75" x14ac:dyDescent="0.65">
      <c r="A13" s="109"/>
      <c r="B13" s="272" t="s">
        <v>192</v>
      </c>
      <c r="C13" s="264"/>
      <c r="D13" s="264"/>
      <c r="E13" s="264"/>
      <c r="F13" s="264"/>
      <c r="G13" s="264"/>
      <c r="H13" s="264"/>
      <c r="I13" s="264"/>
      <c r="J13" s="264"/>
      <c r="K13" s="264"/>
      <c r="L13" s="264"/>
      <c r="M13" s="265"/>
      <c r="O13" s="26"/>
      <c r="P13" s="26"/>
      <c r="Q13" s="26"/>
      <c r="R13" s="26"/>
    </row>
    <row r="14" spans="1:25" ht="50.75" customHeight="1" x14ac:dyDescent="0.65">
      <c r="A14" s="109"/>
      <c r="B14" s="264" t="s">
        <v>194</v>
      </c>
      <c r="C14" s="264"/>
      <c r="D14" s="264"/>
      <c r="E14" s="264"/>
      <c r="F14" s="264"/>
      <c r="G14" s="264"/>
      <c r="H14" s="264"/>
      <c r="I14" s="264"/>
      <c r="J14" s="264"/>
      <c r="K14" s="264"/>
      <c r="L14" s="264"/>
      <c r="M14" s="265"/>
      <c r="O14" s="26"/>
      <c r="P14" s="26"/>
      <c r="Q14" s="26"/>
      <c r="R14" s="26"/>
    </row>
    <row r="15" spans="1:25" ht="20.25" customHeight="1" x14ac:dyDescent="0.65">
      <c r="A15" s="111"/>
      <c r="B15" s="113"/>
      <c r="C15" s="114"/>
      <c r="D15" s="114"/>
      <c r="E15" s="114"/>
      <c r="F15" s="114"/>
      <c r="G15" s="114"/>
      <c r="H15" s="114"/>
      <c r="I15" s="114"/>
      <c r="J15" s="114"/>
      <c r="K15" s="114"/>
      <c r="L15" s="114"/>
      <c r="M15" s="115"/>
      <c r="O15" s="26"/>
      <c r="P15" s="26"/>
      <c r="Q15" s="26"/>
      <c r="R15" s="100"/>
      <c r="Y15" s="101"/>
    </row>
    <row r="16" spans="1:25" ht="20.25" customHeight="1" thickBot="1" x14ac:dyDescent="0.7">
      <c r="A16" s="18"/>
      <c r="B16" s="18"/>
      <c r="C16" s="18"/>
      <c r="D16" s="18"/>
      <c r="E16" s="18"/>
      <c r="F16" s="18"/>
      <c r="G16" s="18"/>
      <c r="H16" s="18"/>
      <c r="I16" s="18"/>
      <c r="J16" s="18"/>
      <c r="K16" s="18"/>
      <c r="L16" s="26"/>
      <c r="M16" s="26"/>
      <c r="N16" s="26"/>
      <c r="O16" s="26"/>
      <c r="P16" s="26"/>
      <c r="Q16" s="26"/>
      <c r="R16" s="26"/>
    </row>
    <row r="17" spans="1:25" ht="116.25" customHeight="1" thickBot="1" x14ac:dyDescent="0.45">
      <c r="A17" s="19"/>
      <c r="B17" s="24"/>
      <c r="C17" s="156"/>
      <c r="D17" s="246" t="s">
        <v>288</v>
      </c>
      <c r="E17" s="246"/>
      <c r="F17" s="246"/>
      <c r="G17" s="246"/>
      <c r="H17" s="246"/>
      <c r="I17" s="246"/>
      <c r="J17" s="246"/>
      <c r="K17" s="247" t="s">
        <v>227</v>
      </c>
      <c r="L17" s="247"/>
      <c r="M17" s="247"/>
      <c r="N17" s="247"/>
      <c r="O17" s="247"/>
      <c r="P17" s="247"/>
      <c r="Q17" s="247"/>
      <c r="R17" s="248"/>
      <c r="S17" s="261" t="s">
        <v>289</v>
      </c>
      <c r="T17" s="247"/>
      <c r="U17" s="247"/>
      <c r="V17" s="247"/>
      <c r="W17" s="247"/>
      <c r="X17" s="247"/>
      <c r="Y17" s="248"/>
    </row>
    <row r="18" spans="1:25" ht="36.75" customHeight="1" x14ac:dyDescent="0.4">
      <c r="A18" s="19"/>
      <c r="B18" s="24"/>
      <c r="C18" s="24"/>
      <c r="D18" s="252" t="s">
        <v>195</v>
      </c>
      <c r="E18" s="253"/>
      <c r="F18" s="253"/>
      <c r="G18" s="253"/>
      <c r="H18" s="253"/>
      <c r="I18" s="253"/>
      <c r="J18" s="254"/>
      <c r="K18" s="278" t="s">
        <v>228</v>
      </c>
      <c r="L18" s="279"/>
      <c r="M18" s="279"/>
      <c r="N18" s="279"/>
      <c r="O18" s="279"/>
      <c r="P18" s="279"/>
      <c r="Q18" s="279"/>
      <c r="R18" s="280"/>
      <c r="S18" s="249" t="s">
        <v>196</v>
      </c>
      <c r="T18" s="250"/>
      <c r="U18" s="250"/>
      <c r="V18" s="250"/>
      <c r="W18" s="250"/>
      <c r="X18" s="250"/>
      <c r="Y18" s="251"/>
    </row>
    <row r="19" spans="1:25" ht="44.25" customHeight="1" x14ac:dyDescent="0.4">
      <c r="A19" s="273" t="s">
        <v>197</v>
      </c>
      <c r="B19" s="273" t="s">
        <v>198</v>
      </c>
      <c r="C19" s="273" t="s">
        <v>199</v>
      </c>
      <c r="D19" s="259" t="s">
        <v>273</v>
      </c>
      <c r="E19" s="259" t="s">
        <v>200</v>
      </c>
      <c r="F19" s="259" t="s">
        <v>201</v>
      </c>
      <c r="G19" s="259" t="s">
        <v>202</v>
      </c>
      <c r="H19" s="259" t="s">
        <v>203</v>
      </c>
      <c r="I19" s="259" t="s">
        <v>315</v>
      </c>
      <c r="J19" s="259" t="s">
        <v>316</v>
      </c>
      <c r="K19" s="255" t="s">
        <v>265</v>
      </c>
      <c r="L19" s="276" t="s">
        <v>339</v>
      </c>
      <c r="M19" s="255" t="s">
        <v>219</v>
      </c>
      <c r="N19" s="255" t="s">
        <v>250</v>
      </c>
      <c r="O19" s="255" t="s">
        <v>313</v>
      </c>
      <c r="P19" s="255" t="s">
        <v>314</v>
      </c>
      <c r="Q19" s="255" t="s">
        <v>275</v>
      </c>
      <c r="R19" s="255" t="s">
        <v>229</v>
      </c>
      <c r="S19" s="257" t="s">
        <v>272</v>
      </c>
      <c r="T19" s="257" t="s">
        <v>230</v>
      </c>
      <c r="U19" s="257" t="s">
        <v>253</v>
      </c>
      <c r="V19" s="257" t="s">
        <v>317</v>
      </c>
      <c r="W19" s="257" t="s">
        <v>318</v>
      </c>
      <c r="X19" s="257" t="s">
        <v>290</v>
      </c>
      <c r="Y19" s="257" t="s">
        <v>291</v>
      </c>
    </row>
    <row r="20" spans="1:25" ht="211.05" customHeight="1" x14ac:dyDescent="0.4">
      <c r="A20" s="274"/>
      <c r="B20" s="274"/>
      <c r="C20" s="274"/>
      <c r="D20" s="260"/>
      <c r="E20" s="260"/>
      <c r="F20" s="260"/>
      <c r="G20" s="260"/>
      <c r="H20" s="260"/>
      <c r="I20" s="260"/>
      <c r="J20" s="260"/>
      <c r="K20" s="256"/>
      <c r="L20" s="277"/>
      <c r="M20" s="256"/>
      <c r="N20" s="256"/>
      <c r="O20" s="256"/>
      <c r="P20" s="256"/>
      <c r="Q20" s="256"/>
      <c r="R20" s="256"/>
      <c r="S20" s="258"/>
      <c r="T20" s="258"/>
      <c r="U20" s="258"/>
      <c r="V20" s="258"/>
      <c r="W20" s="258"/>
      <c r="X20" s="258"/>
      <c r="Y20" s="258"/>
    </row>
    <row r="21" spans="1:25" ht="20.25" customHeight="1" x14ac:dyDescent="0.4">
      <c r="A21" s="274"/>
      <c r="B21" s="274"/>
      <c r="C21" s="274"/>
      <c r="D21" s="57" t="s">
        <v>13</v>
      </c>
      <c r="E21" s="57" t="s">
        <v>14</v>
      </c>
      <c r="F21" s="57" t="s">
        <v>185</v>
      </c>
      <c r="G21" s="57" t="s">
        <v>186</v>
      </c>
      <c r="H21" s="57" t="s">
        <v>15</v>
      </c>
      <c r="I21" s="57" t="s">
        <v>16</v>
      </c>
      <c r="J21" s="57" t="s">
        <v>17</v>
      </c>
      <c r="K21" s="58" t="s">
        <v>252</v>
      </c>
      <c r="L21" s="58" t="s">
        <v>187</v>
      </c>
      <c r="M21" s="58" t="s">
        <v>19</v>
      </c>
      <c r="N21" s="58" t="s">
        <v>280</v>
      </c>
      <c r="O21" s="58" t="s">
        <v>262</v>
      </c>
      <c r="P21" s="58" t="s">
        <v>261</v>
      </c>
      <c r="Q21" s="58" t="s">
        <v>237</v>
      </c>
      <c r="R21" s="58" t="s">
        <v>260</v>
      </c>
      <c r="S21" s="59" t="s">
        <v>20</v>
      </c>
      <c r="T21" s="59" t="s">
        <v>21</v>
      </c>
      <c r="U21" s="59" t="s">
        <v>188</v>
      </c>
      <c r="V21" s="59" t="s">
        <v>240</v>
      </c>
      <c r="W21" s="59" t="s">
        <v>258</v>
      </c>
      <c r="X21" s="59" t="s">
        <v>254</v>
      </c>
      <c r="Y21" s="59" t="s">
        <v>256</v>
      </c>
    </row>
    <row r="22" spans="1:25" ht="36" customHeight="1" x14ac:dyDescent="0.4">
      <c r="A22" s="275"/>
      <c r="B22" s="275"/>
      <c r="C22" s="275"/>
      <c r="D22" s="161"/>
      <c r="E22" s="161"/>
      <c r="F22" s="161"/>
      <c r="G22" s="161"/>
      <c r="H22" s="161"/>
      <c r="I22" s="163" t="s">
        <v>263</v>
      </c>
      <c r="J22" s="163" t="s">
        <v>264</v>
      </c>
      <c r="K22" s="159"/>
      <c r="L22" s="159"/>
      <c r="M22" s="162"/>
      <c r="N22" s="162"/>
      <c r="O22" s="162" t="s">
        <v>281</v>
      </c>
      <c r="P22" s="162" t="s">
        <v>269</v>
      </c>
      <c r="Q22" s="162" t="s">
        <v>271</v>
      </c>
      <c r="R22" s="162" t="s">
        <v>311</v>
      </c>
      <c r="S22" s="160"/>
      <c r="T22" s="160"/>
      <c r="U22" s="160"/>
      <c r="V22" s="160" t="s">
        <v>259</v>
      </c>
      <c r="W22" s="164" t="s">
        <v>274</v>
      </c>
      <c r="X22" s="160" t="s">
        <v>255</v>
      </c>
      <c r="Y22" s="160" t="s">
        <v>257</v>
      </c>
    </row>
    <row r="23" spans="1:25" ht="20.25" customHeight="1" x14ac:dyDescent="0.4">
      <c r="A23" s="86" t="s">
        <v>22</v>
      </c>
      <c r="B23" s="87"/>
      <c r="C23" s="86"/>
      <c r="D23" s="126">
        <v>7176273.9699999988</v>
      </c>
      <c r="E23" s="175">
        <f>SUM(E24:E173)</f>
        <v>31706904518.67384</v>
      </c>
      <c r="F23" s="175">
        <f t="shared" ref="F23:N23" si="0">SUM(F24:F173)</f>
        <v>282054357.19789368</v>
      </c>
      <c r="G23" s="175">
        <f t="shared" si="0"/>
        <v>598243513.44337904</v>
      </c>
      <c r="H23" s="175">
        <f t="shared" si="0"/>
        <v>21668627.417775091</v>
      </c>
      <c r="I23" s="175">
        <f t="shared" si="0"/>
        <v>32608871016.732876</v>
      </c>
      <c r="J23" s="175">
        <f>I23/D23</f>
        <v>4543.9835704506804</v>
      </c>
      <c r="K23" s="126">
        <f>SUM(K24:K173)</f>
        <v>7274129.6666660002</v>
      </c>
      <c r="L23" s="88">
        <f t="shared" si="0"/>
        <v>33136585240.158546</v>
      </c>
      <c r="M23" s="88">
        <f t="shared" si="0"/>
        <v>662768695.64327931</v>
      </c>
      <c r="N23" s="88">
        <f t="shared" si="0"/>
        <v>282054357.19790006</v>
      </c>
      <c r="O23" s="88">
        <f>SUM(O24:O173)</f>
        <v>34081408292.999718</v>
      </c>
      <c r="P23" s="88">
        <f>O23/K23</f>
        <v>4685.2901796869501</v>
      </c>
      <c r="Q23" s="182">
        <f>(O23-I23)/I23</f>
        <v>4.5157566955054219E-2</v>
      </c>
      <c r="R23" s="182">
        <f>(P23-J23)/J23</f>
        <v>3.1097517639627956E-2</v>
      </c>
      <c r="S23" s="175">
        <f>SUM(S24:S173)</f>
        <v>33274003425.228859</v>
      </c>
      <c r="T23" s="175">
        <f t="shared" ref="T23:V23" si="1">SUM(T24:T173)</f>
        <v>662768695.64327931</v>
      </c>
      <c r="U23" s="175">
        <f t="shared" si="1"/>
        <v>282054357.19790006</v>
      </c>
      <c r="V23" s="175">
        <f t="shared" si="1"/>
        <v>34218826478.07003</v>
      </c>
      <c r="W23" s="175">
        <f>V23/K23</f>
        <v>4704.1815373293684</v>
      </c>
      <c r="X23" s="89">
        <f>(V23-I23)/I23</f>
        <v>4.9371701967572686E-2</v>
      </c>
      <c r="Y23" s="89">
        <f>W23/J23-1</f>
        <v>3.5254961730154077E-2</v>
      </c>
    </row>
    <row r="24" spans="1:25" ht="20.25" customHeight="1" x14ac:dyDescent="0.4">
      <c r="A24" s="27" t="s">
        <v>23</v>
      </c>
      <c r="B24" s="28">
        <v>831</v>
      </c>
      <c r="C24" s="27" t="s">
        <v>24</v>
      </c>
      <c r="D24" s="125">
        <v>37588</v>
      </c>
      <c r="E24" s="177">
        <v>155001085.8917096</v>
      </c>
      <c r="F24" s="177">
        <v>2171937.5236039273</v>
      </c>
      <c r="G24" s="177">
        <v>2770001.8499999996</v>
      </c>
      <c r="H24" s="177">
        <v>620796.89436803339</v>
      </c>
      <c r="I24" s="177">
        <f>E24+F24+G24+H24</f>
        <v>160563822.15968153</v>
      </c>
      <c r="J24" s="177">
        <f>I24/D24</f>
        <v>4271.6777205406388</v>
      </c>
      <c r="K24" s="155">
        <v>38197</v>
      </c>
      <c r="L24" s="177">
        <v>168143318.26701295</v>
      </c>
      <c r="M24" s="177">
        <v>3635183.1589813801</v>
      </c>
      <c r="N24" s="177">
        <v>2171937.5236</v>
      </c>
      <c r="O24" s="177">
        <f>L24+M24+N24</f>
        <v>173950438.94959435</v>
      </c>
      <c r="P24" s="177">
        <f>O24/K24</f>
        <v>4554.0340589468897</v>
      </c>
      <c r="Q24" s="178">
        <f>O24/I24-1</f>
        <v>8.3372559334068175E-2</v>
      </c>
      <c r="R24" s="181">
        <f>P24/J24-1</f>
        <v>6.6099635056390715E-2</v>
      </c>
      <c r="S24" s="177">
        <v>172276371.40708297</v>
      </c>
      <c r="T24" s="177">
        <f>M24</f>
        <v>3635183.1589813801</v>
      </c>
      <c r="U24" s="177">
        <f>N24</f>
        <v>2171937.5236</v>
      </c>
      <c r="V24" s="177">
        <f>S24+T24+U24</f>
        <v>178083492.08966437</v>
      </c>
      <c r="W24" s="177">
        <f>V24/K24</f>
        <v>4662.2376649910821</v>
      </c>
      <c r="X24" s="45">
        <f>(V24-I24)/I24</f>
        <v>0.10911343348914204</v>
      </c>
      <c r="Y24" s="45">
        <f>W24/J24-1</f>
        <v>9.1430105453042643E-2</v>
      </c>
    </row>
    <row r="25" spans="1:25" ht="20.25" customHeight="1" x14ac:dyDescent="0.4">
      <c r="A25" s="27" t="s">
        <v>23</v>
      </c>
      <c r="B25" s="28">
        <v>830</v>
      </c>
      <c r="C25" s="27" t="s">
        <v>25</v>
      </c>
      <c r="D25" s="125">
        <v>96464</v>
      </c>
      <c r="E25" s="177">
        <v>405627100.20011896</v>
      </c>
      <c r="F25" s="177">
        <v>1100000</v>
      </c>
      <c r="G25" s="177">
        <v>9992016.1895268597</v>
      </c>
      <c r="H25" s="177">
        <v>0</v>
      </c>
      <c r="I25" s="177">
        <f t="shared" ref="I25:I88" si="2">E25+F25+G25+H25</f>
        <v>416719116.38964581</v>
      </c>
      <c r="J25" s="177">
        <f t="shared" ref="J25:J88" si="3">I25/D25</f>
        <v>4319.9443978027639</v>
      </c>
      <c r="K25" s="155">
        <v>97133.5</v>
      </c>
      <c r="L25" s="177">
        <v>424503615.0501141</v>
      </c>
      <c r="M25" s="177">
        <v>10450843.921010194</v>
      </c>
      <c r="N25" s="177">
        <v>1100000</v>
      </c>
      <c r="O25" s="177">
        <f t="shared" ref="O25:O88" si="4">L25+M25+N25</f>
        <v>436054458.97112429</v>
      </c>
      <c r="P25" s="177">
        <f t="shared" ref="P25:P88" si="5">O25/K25</f>
        <v>4489.2283194894071</v>
      </c>
      <c r="Q25" s="178">
        <f t="shared" ref="Q25:Q88" si="6">O25/I25-1</f>
        <v>4.6398981522602689E-2</v>
      </c>
      <c r="R25" s="181">
        <f t="shared" ref="R25:R88" si="7">P25/J25-1</f>
        <v>3.9186597348971786E-2</v>
      </c>
      <c r="S25" s="177">
        <v>429157468.75326586</v>
      </c>
      <c r="T25" s="177">
        <f t="shared" ref="T25:T88" si="8">M25</f>
        <v>10450843.921010194</v>
      </c>
      <c r="U25" s="177">
        <f t="shared" ref="U25:U88" si="9">N25</f>
        <v>1100000</v>
      </c>
      <c r="V25" s="177">
        <f t="shared" ref="V25:V88" si="10">S25+T25+U25</f>
        <v>440708312.67427605</v>
      </c>
      <c r="W25" s="177">
        <f t="shared" ref="W25:W88" si="11">V25/K25</f>
        <v>4537.1402520682987</v>
      </c>
      <c r="X25" s="45">
        <f t="shared" ref="X25:X88" si="12">(V25-I25)/I25</f>
        <v>5.7566824609504033E-2</v>
      </c>
      <c r="Y25" s="45">
        <f t="shared" ref="Y25:Y88" si="13">W25/J25-1</f>
        <v>5.0277465232192897E-2</v>
      </c>
    </row>
    <row r="26" spans="1:25" ht="20.25" customHeight="1" x14ac:dyDescent="0.4">
      <c r="A26" s="27" t="s">
        <v>23</v>
      </c>
      <c r="B26" s="28">
        <v>856</v>
      </c>
      <c r="C26" s="27" t="s">
        <v>26</v>
      </c>
      <c r="D26" s="125">
        <v>49919</v>
      </c>
      <c r="E26" s="177">
        <v>220303678.29333186</v>
      </c>
      <c r="F26" s="177">
        <v>2123869.0912420382</v>
      </c>
      <c r="G26" s="177">
        <v>5533325.0003599999</v>
      </c>
      <c r="H26" s="177">
        <v>1288617.6422678889</v>
      </c>
      <c r="I26" s="177">
        <f t="shared" si="2"/>
        <v>229249490.0272018</v>
      </c>
      <c r="J26" s="177">
        <f t="shared" si="3"/>
        <v>4592.4295363929923</v>
      </c>
      <c r="K26" s="155">
        <v>51276.5</v>
      </c>
      <c r="L26" s="177">
        <v>234766001.95912287</v>
      </c>
      <c r="M26" s="177">
        <v>5744562.8144880328</v>
      </c>
      <c r="N26" s="177">
        <v>2123869.09124</v>
      </c>
      <c r="O26" s="177">
        <f t="shared" si="4"/>
        <v>242634433.86485088</v>
      </c>
      <c r="P26" s="177">
        <f t="shared" si="5"/>
        <v>4731.8836867736854</v>
      </c>
      <c r="Q26" s="178">
        <f t="shared" si="6"/>
        <v>5.8385926337549909E-2</v>
      </c>
      <c r="R26" s="181">
        <f t="shared" si="7"/>
        <v>3.0366094738216498E-2</v>
      </c>
      <c r="S26" s="177">
        <v>237296047.15519026</v>
      </c>
      <c r="T26" s="177">
        <f t="shared" si="8"/>
        <v>5744562.8144880328</v>
      </c>
      <c r="U26" s="177">
        <f t="shared" si="9"/>
        <v>2123869.09124</v>
      </c>
      <c r="V26" s="177">
        <f t="shared" si="10"/>
        <v>245164479.06091827</v>
      </c>
      <c r="W26" s="177">
        <f t="shared" si="11"/>
        <v>4781.2249092843367</v>
      </c>
      <c r="X26" s="45">
        <f t="shared" si="12"/>
        <v>6.9422134949255782E-2</v>
      </c>
      <c r="Y26" s="45">
        <f t="shared" si="13"/>
        <v>4.1110129484889013E-2</v>
      </c>
    </row>
    <row r="27" spans="1:25" ht="20.25" customHeight="1" x14ac:dyDescent="0.4">
      <c r="A27" s="27" t="s">
        <v>23</v>
      </c>
      <c r="B27" s="28">
        <v>855</v>
      </c>
      <c r="C27" s="27" t="s">
        <v>27</v>
      </c>
      <c r="D27" s="125">
        <v>88759</v>
      </c>
      <c r="E27" s="177">
        <v>358482948.26519549</v>
      </c>
      <c r="F27" s="177">
        <v>917764.19455220562</v>
      </c>
      <c r="G27" s="177">
        <v>3769154.4828360006</v>
      </c>
      <c r="H27" s="177">
        <v>0</v>
      </c>
      <c r="I27" s="177">
        <f t="shared" si="2"/>
        <v>363169866.94258368</v>
      </c>
      <c r="J27" s="177">
        <f t="shared" si="3"/>
        <v>4091.6399119253674</v>
      </c>
      <c r="K27" s="155">
        <v>90190</v>
      </c>
      <c r="L27" s="177">
        <v>383030752.88398904</v>
      </c>
      <c r="M27" s="177">
        <v>3413035.7656698935</v>
      </c>
      <c r="N27" s="177">
        <v>917764.19455000001</v>
      </c>
      <c r="O27" s="177">
        <f t="shared" si="4"/>
        <v>387361552.8442089</v>
      </c>
      <c r="P27" s="177">
        <f t="shared" si="5"/>
        <v>4294.9501368689307</v>
      </c>
      <c r="Q27" s="178">
        <f t="shared" si="6"/>
        <v>6.661259125182295E-2</v>
      </c>
      <c r="R27" s="181">
        <f t="shared" si="7"/>
        <v>4.9689178256131949E-2</v>
      </c>
      <c r="S27" s="177">
        <v>384231292.84428102</v>
      </c>
      <c r="T27" s="177">
        <f t="shared" si="8"/>
        <v>3413035.7656698935</v>
      </c>
      <c r="U27" s="177">
        <f t="shared" si="9"/>
        <v>917764.19455000001</v>
      </c>
      <c r="V27" s="177">
        <f t="shared" si="10"/>
        <v>388562092.80450088</v>
      </c>
      <c r="W27" s="177">
        <f t="shared" si="11"/>
        <v>4308.261368272545</v>
      </c>
      <c r="X27" s="45">
        <f t="shared" si="12"/>
        <v>6.991831694541896E-2</v>
      </c>
      <c r="Y27" s="45">
        <f t="shared" si="13"/>
        <v>5.2942453639632125E-2</v>
      </c>
    </row>
    <row r="28" spans="1:25" ht="20.25" customHeight="1" x14ac:dyDescent="0.4">
      <c r="A28" s="27" t="s">
        <v>23</v>
      </c>
      <c r="B28" s="28">
        <v>925</v>
      </c>
      <c r="C28" s="27" t="s">
        <v>28</v>
      </c>
      <c r="D28" s="125">
        <v>93550</v>
      </c>
      <c r="E28" s="177">
        <v>384756937.15617913</v>
      </c>
      <c r="F28" s="177">
        <v>2651313.6594340596</v>
      </c>
      <c r="G28" s="177">
        <v>4498914.2180000003</v>
      </c>
      <c r="H28" s="177">
        <v>0</v>
      </c>
      <c r="I28" s="177">
        <f t="shared" si="2"/>
        <v>391907165.0336132</v>
      </c>
      <c r="J28" s="177">
        <f t="shared" si="3"/>
        <v>4189.2802248381959</v>
      </c>
      <c r="K28" s="155">
        <v>94466.5</v>
      </c>
      <c r="L28" s="177">
        <v>414140542.84642375</v>
      </c>
      <c r="M28" s="177">
        <v>4969749.0679999972</v>
      </c>
      <c r="N28" s="177">
        <v>2651313.65943</v>
      </c>
      <c r="O28" s="177">
        <f t="shared" si="4"/>
        <v>421761605.57385379</v>
      </c>
      <c r="P28" s="177">
        <f t="shared" si="5"/>
        <v>4464.6684864354429</v>
      </c>
      <c r="Q28" s="178">
        <f t="shared" si="6"/>
        <v>7.6177327703820019E-2</v>
      </c>
      <c r="R28" s="181">
        <f t="shared" si="7"/>
        <v>6.5736414566987644E-2</v>
      </c>
      <c r="S28" s="177">
        <v>417953651.56542301</v>
      </c>
      <c r="T28" s="177">
        <f t="shared" si="8"/>
        <v>4969749.0679999972</v>
      </c>
      <c r="U28" s="177">
        <f t="shared" si="9"/>
        <v>2651313.65943</v>
      </c>
      <c r="V28" s="177">
        <f t="shared" si="10"/>
        <v>425574714.29285306</v>
      </c>
      <c r="W28" s="177">
        <f t="shared" si="11"/>
        <v>4505.0331524175563</v>
      </c>
      <c r="X28" s="45">
        <f t="shared" si="12"/>
        <v>8.5906950071587093E-2</v>
      </c>
      <c r="Y28" s="45">
        <f t="shared" si="13"/>
        <v>7.5371641578728665E-2</v>
      </c>
    </row>
    <row r="29" spans="1:25" ht="20.25" customHeight="1" x14ac:dyDescent="0.4">
      <c r="A29" s="27" t="s">
        <v>23</v>
      </c>
      <c r="B29" s="28">
        <v>928</v>
      </c>
      <c r="C29" s="27" t="s">
        <v>29</v>
      </c>
      <c r="D29" s="125">
        <v>103161.6666666667</v>
      </c>
      <c r="E29" s="177">
        <v>428066487.83938032</v>
      </c>
      <c r="F29" s="177">
        <v>2807004.6660722671</v>
      </c>
      <c r="G29" s="177">
        <v>6685570</v>
      </c>
      <c r="H29" s="177">
        <v>0</v>
      </c>
      <c r="I29" s="177">
        <f t="shared" si="2"/>
        <v>437559062.50545257</v>
      </c>
      <c r="J29" s="177">
        <f t="shared" si="3"/>
        <v>4241.4888848130195</v>
      </c>
      <c r="K29" s="155">
        <v>104826.5</v>
      </c>
      <c r="L29" s="177">
        <v>450861474.43963432</v>
      </c>
      <c r="M29" s="177">
        <v>6899341.3400420733</v>
      </c>
      <c r="N29" s="177">
        <v>2807004.6660700003</v>
      </c>
      <c r="O29" s="177">
        <f t="shared" si="4"/>
        <v>460567820.44574636</v>
      </c>
      <c r="P29" s="177">
        <f t="shared" si="5"/>
        <v>4393.6201289344426</v>
      </c>
      <c r="Q29" s="178">
        <f t="shared" si="6"/>
        <v>5.2584347833058764E-2</v>
      </c>
      <c r="R29" s="181">
        <f t="shared" si="7"/>
        <v>3.5867415488495258E-2</v>
      </c>
      <c r="S29" s="177">
        <v>452906709.32051927</v>
      </c>
      <c r="T29" s="177">
        <f t="shared" si="8"/>
        <v>6899341.3400420733</v>
      </c>
      <c r="U29" s="177">
        <f t="shared" si="9"/>
        <v>2807004.6660700003</v>
      </c>
      <c r="V29" s="177">
        <f t="shared" si="10"/>
        <v>462613055.32663131</v>
      </c>
      <c r="W29" s="177">
        <f t="shared" si="11"/>
        <v>4413.1307954251197</v>
      </c>
      <c r="X29" s="45">
        <f t="shared" si="12"/>
        <v>5.7258539402018506E-2</v>
      </c>
      <c r="Y29" s="45">
        <f t="shared" si="13"/>
        <v>4.0467372489570108E-2</v>
      </c>
    </row>
    <row r="30" spans="1:25" ht="20.25" customHeight="1" x14ac:dyDescent="0.4">
      <c r="A30" s="27" t="s">
        <v>23</v>
      </c>
      <c r="B30" s="28">
        <v>892</v>
      </c>
      <c r="C30" s="27" t="s">
        <v>30</v>
      </c>
      <c r="D30" s="125">
        <v>39354</v>
      </c>
      <c r="E30" s="177">
        <v>194125856.1873872</v>
      </c>
      <c r="F30" s="177">
        <v>1782425.8250728822</v>
      </c>
      <c r="G30" s="177">
        <v>3995735.6000000006</v>
      </c>
      <c r="H30" s="177">
        <v>129731.57309739727</v>
      </c>
      <c r="I30" s="177">
        <f t="shared" si="2"/>
        <v>200033749.18555748</v>
      </c>
      <c r="J30" s="177">
        <f t="shared" si="3"/>
        <v>5082.9330991908701</v>
      </c>
      <c r="K30" s="155">
        <v>40169</v>
      </c>
      <c r="L30" s="177">
        <v>201013909.33235133</v>
      </c>
      <c r="M30" s="177">
        <v>4131176.291597324</v>
      </c>
      <c r="N30" s="177">
        <v>1782425.82507</v>
      </c>
      <c r="O30" s="177">
        <f t="shared" si="4"/>
        <v>206927511.44901866</v>
      </c>
      <c r="P30" s="177">
        <f t="shared" si="5"/>
        <v>5151.4230239492808</v>
      </c>
      <c r="Q30" s="178">
        <f t="shared" si="6"/>
        <v>3.4462995827100773E-2</v>
      </c>
      <c r="R30" s="181">
        <f t="shared" si="7"/>
        <v>1.3474488729610323E-2</v>
      </c>
      <c r="S30" s="177">
        <v>201013909.33235133</v>
      </c>
      <c r="T30" s="177">
        <f t="shared" si="8"/>
        <v>4131176.291597324</v>
      </c>
      <c r="U30" s="177">
        <f t="shared" si="9"/>
        <v>1782425.82507</v>
      </c>
      <c r="V30" s="177">
        <f t="shared" si="10"/>
        <v>206927511.44901866</v>
      </c>
      <c r="W30" s="177">
        <f t="shared" si="11"/>
        <v>5151.4230239492808</v>
      </c>
      <c r="X30" s="45">
        <f t="shared" si="12"/>
        <v>3.4462995827100683E-2</v>
      </c>
      <c r="Y30" s="45">
        <f t="shared" si="13"/>
        <v>1.3474488729610323E-2</v>
      </c>
    </row>
    <row r="31" spans="1:25" ht="20.25" customHeight="1" x14ac:dyDescent="0.4">
      <c r="A31" s="27" t="s">
        <v>23</v>
      </c>
      <c r="B31" s="28">
        <v>891</v>
      </c>
      <c r="C31" s="27" t="s">
        <v>31</v>
      </c>
      <c r="D31" s="125">
        <v>104824</v>
      </c>
      <c r="E31" s="177">
        <v>445653816.50694579</v>
      </c>
      <c r="F31" s="177">
        <v>1363691.2893853062</v>
      </c>
      <c r="G31" s="177">
        <v>5584864.220395267</v>
      </c>
      <c r="H31" s="177">
        <v>180626.32129459042</v>
      </c>
      <c r="I31" s="177">
        <f t="shared" si="2"/>
        <v>452782998.33802098</v>
      </c>
      <c r="J31" s="177">
        <f t="shared" si="3"/>
        <v>4319.4592682784569</v>
      </c>
      <c r="K31" s="155">
        <v>106717</v>
      </c>
      <c r="L31" s="177">
        <v>464378336.27128321</v>
      </c>
      <c r="M31" s="177">
        <v>6120832.1168243317</v>
      </c>
      <c r="N31" s="177">
        <v>1363691.28939</v>
      </c>
      <c r="O31" s="177">
        <f t="shared" si="4"/>
        <v>471862859.67749757</v>
      </c>
      <c r="P31" s="177">
        <f t="shared" si="5"/>
        <v>4421.6278538330125</v>
      </c>
      <c r="Q31" s="178">
        <f t="shared" si="6"/>
        <v>4.2139085189838887E-2</v>
      </c>
      <c r="R31" s="181">
        <f t="shared" si="7"/>
        <v>2.3653096188420708E-2</v>
      </c>
      <c r="S31" s="177">
        <v>465384243.53017747</v>
      </c>
      <c r="T31" s="177">
        <f t="shared" si="8"/>
        <v>6120832.1168243317</v>
      </c>
      <c r="U31" s="177">
        <f t="shared" si="9"/>
        <v>1363691.28939</v>
      </c>
      <c r="V31" s="177">
        <f t="shared" si="10"/>
        <v>472868766.93639183</v>
      </c>
      <c r="W31" s="177">
        <f t="shared" si="11"/>
        <v>4431.0537865231581</v>
      </c>
      <c r="X31" s="45">
        <f t="shared" si="12"/>
        <v>4.4360695238331374E-2</v>
      </c>
      <c r="Y31" s="45">
        <f t="shared" si="13"/>
        <v>2.5835298196752676E-2</v>
      </c>
    </row>
    <row r="32" spans="1:25" ht="20.25" customHeight="1" x14ac:dyDescent="0.4">
      <c r="A32" s="27" t="s">
        <v>23</v>
      </c>
      <c r="B32" s="28">
        <v>857</v>
      </c>
      <c r="C32" s="27" t="s">
        <v>32</v>
      </c>
      <c r="D32" s="125">
        <v>5273</v>
      </c>
      <c r="E32" s="177">
        <v>22064801.433323041</v>
      </c>
      <c r="F32" s="177">
        <v>0</v>
      </c>
      <c r="G32" s="177">
        <v>176798</v>
      </c>
      <c r="H32" s="177">
        <v>115022.00000000013</v>
      </c>
      <c r="I32" s="177">
        <f t="shared" si="2"/>
        <v>22356621.433323041</v>
      </c>
      <c r="J32" s="177">
        <f t="shared" si="3"/>
        <v>4239.8295909962144</v>
      </c>
      <c r="K32" s="155">
        <v>5311</v>
      </c>
      <c r="L32" s="177">
        <v>22795504.582514506</v>
      </c>
      <c r="M32" s="177">
        <v>261291.9599999997</v>
      </c>
      <c r="N32" s="177">
        <v>0</v>
      </c>
      <c r="O32" s="177">
        <f t="shared" si="4"/>
        <v>23056796.542514507</v>
      </c>
      <c r="P32" s="177">
        <f t="shared" si="5"/>
        <v>4341.3286655082857</v>
      </c>
      <c r="Q32" s="178">
        <f t="shared" si="6"/>
        <v>3.1318466937398703E-2</v>
      </c>
      <c r="R32" s="181">
        <f t="shared" si="7"/>
        <v>2.3939423114461178E-2</v>
      </c>
      <c r="S32" s="177">
        <v>22833565.123704128</v>
      </c>
      <c r="T32" s="177">
        <f t="shared" si="8"/>
        <v>261291.9599999997</v>
      </c>
      <c r="U32" s="177">
        <f t="shared" si="9"/>
        <v>0</v>
      </c>
      <c r="V32" s="177">
        <f t="shared" si="10"/>
        <v>23094857.083704129</v>
      </c>
      <c r="W32" s="177">
        <f t="shared" si="11"/>
        <v>4348.4950261163867</v>
      </c>
      <c r="X32" s="45">
        <f t="shared" si="12"/>
        <v>3.3020895066046593E-2</v>
      </c>
      <c r="Y32" s="45">
        <f t="shared" si="13"/>
        <v>2.5629670435560969E-2</v>
      </c>
    </row>
    <row r="33" spans="1:25" ht="20.25" customHeight="1" x14ac:dyDescent="0.4">
      <c r="A33" s="27" t="s">
        <v>33</v>
      </c>
      <c r="B33" s="28">
        <v>822</v>
      </c>
      <c r="C33" s="27" t="s">
        <v>34</v>
      </c>
      <c r="D33" s="125">
        <v>23582.720000000001</v>
      </c>
      <c r="E33" s="177">
        <v>100241935.72226369</v>
      </c>
      <c r="F33" s="177">
        <v>2294233.5218457752</v>
      </c>
      <c r="G33" s="177">
        <v>1721570.0099999998</v>
      </c>
      <c r="H33" s="177">
        <v>0</v>
      </c>
      <c r="I33" s="177">
        <f t="shared" si="2"/>
        <v>104257739.25410947</v>
      </c>
      <c r="J33" s="177">
        <f t="shared" si="3"/>
        <v>4420.9378415258916</v>
      </c>
      <c r="K33" s="155">
        <v>24914</v>
      </c>
      <c r="L33" s="177">
        <v>107742180.29367316</v>
      </c>
      <c r="M33" s="177">
        <v>1374289.3899999997</v>
      </c>
      <c r="N33" s="177">
        <v>2294233.5218500001</v>
      </c>
      <c r="O33" s="177">
        <f t="shared" si="4"/>
        <v>111410703.20552316</v>
      </c>
      <c r="P33" s="177">
        <f t="shared" si="5"/>
        <v>4471.8111586065334</v>
      </c>
      <c r="Q33" s="178">
        <f t="shared" si="6"/>
        <v>6.8608469765295998E-2</v>
      </c>
      <c r="R33" s="181">
        <f t="shared" si="7"/>
        <v>1.1507358597713901E-2</v>
      </c>
      <c r="S33" s="177">
        <v>110239739.3398101</v>
      </c>
      <c r="T33" s="177">
        <f t="shared" si="8"/>
        <v>1374289.3899999997</v>
      </c>
      <c r="U33" s="177">
        <f t="shared" si="9"/>
        <v>2294233.5218500001</v>
      </c>
      <c r="V33" s="177">
        <f t="shared" si="10"/>
        <v>113908262.25166011</v>
      </c>
      <c r="W33" s="177">
        <f t="shared" si="11"/>
        <v>4572.0583708621698</v>
      </c>
      <c r="X33" s="45">
        <f t="shared" si="12"/>
        <v>9.2564092283156305E-2</v>
      </c>
      <c r="Y33" s="45">
        <f t="shared" si="13"/>
        <v>3.4182912032103774E-2</v>
      </c>
    </row>
    <row r="34" spans="1:25" ht="20.25" customHeight="1" x14ac:dyDescent="0.4">
      <c r="A34" s="27" t="s">
        <v>33</v>
      </c>
      <c r="B34" s="28">
        <v>873</v>
      </c>
      <c r="C34" s="27" t="s">
        <v>35</v>
      </c>
      <c r="D34" s="125">
        <v>78331</v>
      </c>
      <c r="E34" s="177">
        <v>319312738.79048949</v>
      </c>
      <c r="F34" s="177">
        <v>5031357.0022166315</v>
      </c>
      <c r="G34" s="177">
        <v>4864808.393000002</v>
      </c>
      <c r="H34" s="177">
        <v>0</v>
      </c>
      <c r="I34" s="177">
        <f t="shared" si="2"/>
        <v>329208904.18570614</v>
      </c>
      <c r="J34" s="177">
        <f t="shared" si="3"/>
        <v>4202.792051495655</v>
      </c>
      <c r="K34" s="155">
        <v>79390.5</v>
      </c>
      <c r="L34" s="177">
        <v>336533652.3114543</v>
      </c>
      <c r="M34" s="177">
        <v>4968601.126871733</v>
      </c>
      <c r="N34" s="177">
        <v>5031357.0022200001</v>
      </c>
      <c r="O34" s="177">
        <f t="shared" si="4"/>
        <v>346533610.44054598</v>
      </c>
      <c r="P34" s="177">
        <f t="shared" si="5"/>
        <v>4364.9254059433561</v>
      </c>
      <c r="Q34" s="178">
        <f t="shared" si="6"/>
        <v>5.2625266311348007E-2</v>
      </c>
      <c r="R34" s="181">
        <f t="shared" si="7"/>
        <v>3.8577534282240311E-2</v>
      </c>
      <c r="S34" s="177">
        <v>337467787.86117303</v>
      </c>
      <c r="T34" s="177">
        <f t="shared" si="8"/>
        <v>4968601.126871733</v>
      </c>
      <c r="U34" s="177">
        <f t="shared" si="9"/>
        <v>5031357.0022200001</v>
      </c>
      <c r="V34" s="177">
        <f t="shared" si="10"/>
        <v>347467745.99026471</v>
      </c>
      <c r="W34" s="177">
        <f t="shared" si="11"/>
        <v>4376.6917451113759</v>
      </c>
      <c r="X34" s="45">
        <f t="shared" si="12"/>
        <v>5.5462782362225523E-2</v>
      </c>
      <c r="Y34" s="45">
        <f t="shared" si="13"/>
        <v>4.1377182474168661E-2</v>
      </c>
    </row>
    <row r="35" spans="1:25" ht="20.25" customHeight="1" x14ac:dyDescent="0.4">
      <c r="A35" s="27" t="s">
        <v>33</v>
      </c>
      <c r="B35" s="28">
        <v>823</v>
      </c>
      <c r="C35" s="27" t="s">
        <v>36</v>
      </c>
      <c r="D35" s="125">
        <v>37541</v>
      </c>
      <c r="E35" s="177">
        <v>156184925.16710669</v>
      </c>
      <c r="F35" s="177">
        <v>2191356.147367036</v>
      </c>
      <c r="G35" s="177">
        <v>2557569</v>
      </c>
      <c r="H35" s="177">
        <v>0</v>
      </c>
      <c r="I35" s="177">
        <f t="shared" si="2"/>
        <v>160933850.31447372</v>
      </c>
      <c r="J35" s="177">
        <f t="shared" si="3"/>
        <v>4286.8823503495832</v>
      </c>
      <c r="K35" s="155">
        <v>38383</v>
      </c>
      <c r="L35" s="177">
        <v>164031079.92492294</v>
      </c>
      <c r="M35" s="177">
        <v>3155845.3199999994</v>
      </c>
      <c r="N35" s="177">
        <v>2191356.1473699999</v>
      </c>
      <c r="O35" s="177">
        <f t="shared" si="4"/>
        <v>169378281.39229295</v>
      </c>
      <c r="P35" s="177">
        <f t="shared" si="5"/>
        <v>4412.8463484431377</v>
      </c>
      <c r="Q35" s="178">
        <f t="shared" si="6"/>
        <v>5.2471441286704668E-2</v>
      </c>
      <c r="R35" s="181">
        <f t="shared" si="7"/>
        <v>2.9383591103983253E-2</v>
      </c>
      <c r="S35" s="177">
        <v>164564078.5522362</v>
      </c>
      <c r="T35" s="177">
        <f t="shared" si="8"/>
        <v>3155845.3199999994</v>
      </c>
      <c r="U35" s="177">
        <f t="shared" si="9"/>
        <v>2191356.1473699999</v>
      </c>
      <c r="V35" s="177">
        <f t="shared" si="10"/>
        <v>169911280.0196062</v>
      </c>
      <c r="W35" s="177">
        <f t="shared" si="11"/>
        <v>4426.7326686190818</v>
      </c>
      <c r="X35" s="45">
        <f t="shared" si="12"/>
        <v>5.5783352523972339E-2</v>
      </c>
      <c r="Y35" s="45">
        <f t="shared" si="13"/>
        <v>3.2622849623595185E-2</v>
      </c>
    </row>
    <row r="36" spans="1:25" ht="20.25" customHeight="1" x14ac:dyDescent="0.4">
      <c r="A36" s="27" t="s">
        <v>33</v>
      </c>
      <c r="B36" s="28">
        <v>881</v>
      </c>
      <c r="C36" s="27" t="s">
        <v>37</v>
      </c>
      <c r="D36" s="125">
        <v>188641</v>
      </c>
      <c r="E36" s="177">
        <v>781084468.34681928</v>
      </c>
      <c r="F36" s="177">
        <v>10889818.546184631</v>
      </c>
      <c r="G36" s="177">
        <v>15081344.791088063</v>
      </c>
      <c r="H36" s="177">
        <v>0</v>
      </c>
      <c r="I36" s="177">
        <f t="shared" si="2"/>
        <v>807055631.68409204</v>
      </c>
      <c r="J36" s="177">
        <f t="shared" si="3"/>
        <v>4278.2620516435563</v>
      </c>
      <c r="K36" s="155">
        <v>191162</v>
      </c>
      <c r="L36" s="177">
        <v>822476697.30773866</v>
      </c>
      <c r="M36" s="177">
        <v>15005720.783181082</v>
      </c>
      <c r="N36" s="177">
        <v>10889818.546180001</v>
      </c>
      <c r="O36" s="177">
        <f t="shared" si="4"/>
        <v>848372236.63709974</v>
      </c>
      <c r="P36" s="177">
        <f t="shared" si="5"/>
        <v>4437.9753122330785</v>
      </c>
      <c r="Q36" s="178">
        <f t="shared" si="6"/>
        <v>5.1194246506640395E-2</v>
      </c>
      <c r="R36" s="181">
        <f t="shared" si="7"/>
        <v>3.7331341245954386E-2</v>
      </c>
      <c r="S36" s="177">
        <v>826025173.16866755</v>
      </c>
      <c r="T36" s="177">
        <f t="shared" si="8"/>
        <v>15005720.783181082</v>
      </c>
      <c r="U36" s="177">
        <f t="shared" si="9"/>
        <v>10889818.546180001</v>
      </c>
      <c r="V36" s="177">
        <f t="shared" si="10"/>
        <v>851920712.49802864</v>
      </c>
      <c r="W36" s="177">
        <f t="shared" si="11"/>
        <v>4456.5379756333823</v>
      </c>
      <c r="X36" s="45">
        <f t="shared" si="12"/>
        <v>5.5591063431793569E-2</v>
      </c>
      <c r="Y36" s="45">
        <f t="shared" si="13"/>
        <v>4.1670173972007785E-2</v>
      </c>
    </row>
    <row r="37" spans="1:25" ht="20.25" customHeight="1" x14ac:dyDescent="0.4">
      <c r="A37" s="27" t="s">
        <v>33</v>
      </c>
      <c r="B37" s="28">
        <v>919</v>
      </c>
      <c r="C37" s="27" t="s">
        <v>38</v>
      </c>
      <c r="D37" s="125">
        <v>164347.25</v>
      </c>
      <c r="E37" s="177">
        <v>703465320.45852697</v>
      </c>
      <c r="F37" s="177">
        <v>6537819.6329430053</v>
      </c>
      <c r="G37" s="177">
        <v>10191540.975694368</v>
      </c>
      <c r="H37" s="177">
        <v>449594.8268881414</v>
      </c>
      <c r="I37" s="177">
        <f t="shared" si="2"/>
        <v>720644275.89405251</v>
      </c>
      <c r="J37" s="177">
        <f t="shared" si="3"/>
        <v>4384.8879484996096</v>
      </c>
      <c r="K37" s="155">
        <v>166063.5</v>
      </c>
      <c r="L37" s="177">
        <v>727366141.85326481</v>
      </c>
      <c r="M37" s="177">
        <v>11126415.765280176</v>
      </c>
      <c r="N37" s="177">
        <v>6537819.6329399999</v>
      </c>
      <c r="O37" s="177">
        <f t="shared" si="4"/>
        <v>745030377.25148499</v>
      </c>
      <c r="P37" s="177">
        <f t="shared" si="5"/>
        <v>4486.4186124674297</v>
      </c>
      <c r="Q37" s="178">
        <f t="shared" si="6"/>
        <v>3.3839304873654052E-2</v>
      </c>
      <c r="R37" s="181">
        <f t="shared" si="7"/>
        <v>2.3154676963310195E-2</v>
      </c>
      <c r="S37" s="177">
        <v>728940316.79890299</v>
      </c>
      <c r="T37" s="177">
        <f t="shared" si="8"/>
        <v>11126415.765280176</v>
      </c>
      <c r="U37" s="177">
        <f t="shared" si="9"/>
        <v>6537819.6329399999</v>
      </c>
      <c r="V37" s="177">
        <f t="shared" si="10"/>
        <v>746604552.19712317</v>
      </c>
      <c r="W37" s="177">
        <f t="shared" si="11"/>
        <v>4495.8979679286731</v>
      </c>
      <c r="X37" s="45">
        <f t="shared" si="12"/>
        <v>3.602370430385169E-2</v>
      </c>
      <c r="Y37" s="45">
        <f t="shared" si="13"/>
        <v>2.5316500839445144E-2</v>
      </c>
    </row>
    <row r="38" spans="1:25" ht="20.25" customHeight="1" x14ac:dyDescent="0.4">
      <c r="A38" s="27" t="s">
        <v>33</v>
      </c>
      <c r="B38" s="28">
        <v>821</v>
      </c>
      <c r="C38" s="27" t="s">
        <v>39</v>
      </c>
      <c r="D38" s="125">
        <v>36041</v>
      </c>
      <c r="E38" s="177">
        <v>167363343.17672598</v>
      </c>
      <c r="F38" s="177">
        <v>1810721.8052426025</v>
      </c>
      <c r="G38" s="177">
        <v>2425169.0000000005</v>
      </c>
      <c r="H38" s="177">
        <v>161108.30470456864</v>
      </c>
      <c r="I38" s="177">
        <f t="shared" si="2"/>
        <v>171760342.28667316</v>
      </c>
      <c r="J38" s="177">
        <f t="shared" si="3"/>
        <v>4765.6930242410908</v>
      </c>
      <c r="K38" s="155">
        <v>36367</v>
      </c>
      <c r="L38" s="177">
        <v>170700477.96509492</v>
      </c>
      <c r="M38" s="177">
        <v>2975222.930313203</v>
      </c>
      <c r="N38" s="177">
        <v>1810721.8052400001</v>
      </c>
      <c r="O38" s="177">
        <f t="shared" si="4"/>
        <v>175486422.70064813</v>
      </c>
      <c r="P38" s="177">
        <f t="shared" si="5"/>
        <v>4825.4302719676662</v>
      </c>
      <c r="Q38" s="178">
        <f t="shared" si="6"/>
        <v>2.1693485029018023E-2</v>
      </c>
      <c r="R38" s="181">
        <f t="shared" si="7"/>
        <v>1.2534850109462869E-2</v>
      </c>
      <c r="S38" s="177">
        <v>170700477.96509492</v>
      </c>
      <c r="T38" s="177">
        <f t="shared" si="8"/>
        <v>2975222.930313203</v>
      </c>
      <c r="U38" s="177">
        <f t="shared" si="9"/>
        <v>1810721.8052400001</v>
      </c>
      <c r="V38" s="177">
        <f t="shared" si="10"/>
        <v>175486422.70064813</v>
      </c>
      <c r="W38" s="177">
        <f t="shared" si="11"/>
        <v>4825.4302719676662</v>
      </c>
      <c r="X38" s="45">
        <f t="shared" si="12"/>
        <v>2.1693485029018113E-2</v>
      </c>
      <c r="Y38" s="45">
        <f t="shared" si="13"/>
        <v>1.2534850109462869E-2</v>
      </c>
    </row>
    <row r="39" spans="1:25" ht="20.25" customHeight="1" x14ac:dyDescent="0.4">
      <c r="A39" s="27" t="s">
        <v>33</v>
      </c>
      <c r="B39" s="28">
        <v>926</v>
      </c>
      <c r="C39" s="27" t="s">
        <v>40</v>
      </c>
      <c r="D39" s="125">
        <v>103385</v>
      </c>
      <c r="E39" s="177">
        <v>451287807.44828129</v>
      </c>
      <c r="F39" s="177">
        <v>2597688.8398709921</v>
      </c>
      <c r="G39" s="177">
        <v>6376827.6498508938</v>
      </c>
      <c r="H39" s="177">
        <v>0</v>
      </c>
      <c r="I39" s="177">
        <f t="shared" si="2"/>
        <v>460262323.93800318</v>
      </c>
      <c r="J39" s="177">
        <f t="shared" si="3"/>
        <v>4451.925559201075</v>
      </c>
      <c r="K39" s="155">
        <v>104429.5</v>
      </c>
      <c r="L39" s="177">
        <v>468563550.62783062</v>
      </c>
      <c r="M39" s="177">
        <v>6461678.4202434523</v>
      </c>
      <c r="N39" s="177">
        <v>2597688.8398700003</v>
      </c>
      <c r="O39" s="177">
        <f t="shared" si="4"/>
        <v>477622917.88794404</v>
      </c>
      <c r="P39" s="177">
        <f t="shared" si="5"/>
        <v>4573.6398037713871</v>
      </c>
      <c r="Q39" s="178">
        <f t="shared" si="6"/>
        <v>3.7718911688020995E-2</v>
      </c>
      <c r="R39" s="181">
        <f t="shared" si="7"/>
        <v>2.7339685480310294E-2</v>
      </c>
      <c r="S39" s="177">
        <v>469503509.89776868</v>
      </c>
      <c r="T39" s="177">
        <f t="shared" si="8"/>
        <v>6461678.4202434523</v>
      </c>
      <c r="U39" s="177">
        <f t="shared" si="9"/>
        <v>2597688.8398700003</v>
      </c>
      <c r="V39" s="177">
        <f t="shared" si="10"/>
        <v>478562877.15788209</v>
      </c>
      <c r="W39" s="177">
        <f t="shared" si="11"/>
        <v>4582.6407016971461</v>
      </c>
      <c r="X39" s="45">
        <f t="shared" si="12"/>
        <v>3.9761136786733764E-2</v>
      </c>
      <c r="Y39" s="45">
        <f t="shared" si="13"/>
        <v>2.9361484319052389E-2</v>
      </c>
    </row>
    <row r="40" spans="1:25" ht="20.25" customHeight="1" x14ac:dyDescent="0.4">
      <c r="A40" s="27" t="s">
        <v>33</v>
      </c>
      <c r="B40" s="28">
        <v>874</v>
      </c>
      <c r="C40" s="27" t="s">
        <v>41</v>
      </c>
      <c r="D40" s="125">
        <v>32462</v>
      </c>
      <c r="E40" s="177">
        <v>142864842.2560159</v>
      </c>
      <c r="F40" s="177">
        <v>2617832.9716812382</v>
      </c>
      <c r="G40" s="177">
        <v>3364728.7171920398</v>
      </c>
      <c r="H40" s="177">
        <v>0</v>
      </c>
      <c r="I40" s="177">
        <f t="shared" si="2"/>
        <v>148847403.94488919</v>
      </c>
      <c r="J40" s="177">
        <f t="shared" si="3"/>
        <v>4585.2813734486226</v>
      </c>
      <c r="K40" s="155">
        <v>33554.5</v>
      </c>
      <c r="L40" s="177">
        <v>151952384.67296454</v>
      </c>
      <c r="M40" s="177">
        <v>3543950.0057958364</v>
      </c>
      <c r="N40" s="177">
        <v>2617832.97168</v>
      </c>
      <c r="O40" s="177">
        <f t="shared" si="4"/>
        <v>158114167.65044037</v>
      </c>
      <c r="P40" s="177">
        <f t="shared" si="5"/>
        <v>4712.1598489156559</v>
      </c>
      <c r="Q40" s="178">
        <f t="shared" si="6"/>
        <v>6.2256804350999673E-2</v>
      </c>
      <c r="R40" s="181">
        <f t="shared" si="7"/>
        <v>2.7670815623602074E-2</v>
      </c>
      <c r="S40" s="177">
        <v>152171822.72926539</v>
      </c>
      <c r="T40" s="177">
        <f t="shared" si="8"/>
        <v>3543950.0057958364</v>
      </c>
      <c r="U40" s="177">
        <f t="shared" si="9"/>
        <v>2617832.97168</v>
      </c>
      <c r="V40" s="177">
        <f t="shared" si="10"/>
        <v>158333605.70674121</v>
      </c>
      <c r="W40" s="177">
        <f t="shared" si="11"/>
        <v>4718.6995993604796</v>
      </c>
      <c r="X40" s="45">
        <f t="shared" si="12"/>
        <v>6.3731052812747047E-2</v>
      </c>
      <c r="Y40" s="45">
        <f t="shared" si="13"/>
        <v>2.9097064072103329E-2</v>
      </c>
    </row>
    <row r="41" spans="1:25" ht="20.25" customHeight="1" x14ac:dyDescent="0.4">
      <c r="A41" s="27" t="s">
        <v>33</v>
      </c>
      <c r="B41" s="28">
        <v>882</v>
      </c>
      <c r="C41" s="27" t="s">
        <v>42</v>
      </c>
      <c r="D41" s="125">
        <v>25341</v>
      </c>
      <c r="E41" s="177">
        <v>112538785.19820066</v>
      </c>
      <c r="F41" s="177">
        <v>1190000</v>
      </c>
      <c r="G41" s="177">
        <v>1059893.6600000001</v>
      </c>
      <c r="H41" s="177">
        <v>100293.17190275353</v>
      </c>
      <c r="I41" s="177">
        <f t="shared" si="2"/>
        <v>114888972.03010342</v>
      </c>
      <c r="J41" s="177">
        <f t="shared" si="3"/>
        <v>4533.7189546625395</v>
      </c>
      <c r="K41" s="155">
        <v>25698.5</v>
      </c>
      <c r="L41" s="177">
        <v>115531350.93437378</v>
      </c>
      <c r="M41" s="177">
        <v>1207625.9642</v>
      </c>
      <c r="N41" s="177">
        <v>1190000</v>
      </c>
      <c r="O41" s="177">
        <f t="shared" si="4"/>
        <v>117928976.89857379</v>
      </c>
      <c r="P41" s="177">
        <f t="shared" si="5"/>
        <v>4588.9439811107177</v>
      </c>
      <c r="Q41" s="178">
        <f t="shared" si="6"/>
        <v>2.6460371389464887E-2</v>
      </c>
      <c r="R41" s="181">
        <f t="shared" si="7"/>
        <v>1.2180954973264102E-2</v>
      </c>
      <c r="S41" s="177">
        <v>115531350.86078595</v>
      </c>
      <c r="T41" s="177">
        <f t="shared" si="8"/>
        <v>1207625.9642</v>
      </c>
      <c r="U41" s="177">
        <f t="shared" si="9"/>
        <v>1190000</v>
      </c>
      <c r="V41" s="177">
        <f t="shared" si="10"/>
        <v>117928976.82498595</v>
      </c>
      <c r="W41" s="177">
        <f t="shared" si="11"/>
        <v>4588.9439782472109</v>
      </c>
      <c r="X41" s="45">
        <f t="shared" si="12"/>
        <v>2.6460370748952199E-2</v>
      </c>
      <c r="Y41" s="45">
        <f t="shared" si="13"/>
        <v>1.2180954341661776E-2</v>
      </c>
    </row>
    <row r="42" spans="1:25" ht="20.25" customHeight="1" x14ac:dyDescent="0.4">
      <c r="A42" s="27" t="s">
        <v>33</v>
      </c>
      <c r="B42" s="28">
        <v>935</v>
      </c>
      <c r="C42" s="27" t="s">
        <v>43</v>
      </c>
      <c r="D42" s="125">
        <v>90999</v>
      </c>
      <c r="E42" s="177">
        <v>378954663.21794593</v>
      </c>
      <c r="F42" s="177">
        <v>2485055.6233107671</v>
      </c>
      <c r="G42" s="177">
        <v>4874368.0399999991</v>
      </c>
      <c r="H42" s="177">
        <v>0</v>
      </c>
      <c r="I42" s="177">
        <f t="shared" si="2"/>
        <v>386314086.8812567</v>
      </c>
      <c r="J42" s="177">
        <f t="shared" si="3"/>
        <v>4245.2563971170748</v>
      </c>
      <c r="K42" s="155">
        <v>92021</v>
      </c>
      <c r="L42" s="177">
        <v>399718549.23384261</v>
      </c>
      <c r="M42" s="177">
        <v>5471795.1700000037</v>
      </c>
      <c r="N42" s="177">
        <v>2485055.6233100002</v>
      </c>
      <c r="O42" s="177">
        <f t="shared" si="4"/>
        <v>407675400.02715266</v>
      </c>
      <c r="P42" s="177">
        <f t="shared" si="5"/>
        <v>4430.2430969795223</v>
      </c>
      <c r="Q42" s="178">
        <f t="shared" si="6"/>
        <v>5.5295195985079149E-2</v>
      </c>
      <c r="R42" s="181">
        <f t="shared" si="7"/>
        <v>4.3574918110498739E-2</v>
      </c>
      <c r="S42" s="177">
        <v>401099531.13365746</v>
      </c>
      <c r="T42" s="177">
        <f t="shared" si="8"/>
        <v>5471795.1700000037</v>
      </c>
      <c r="U42" s="177">
        <f t="shared" si="9"/>
        <v>2485055.6233100002</v>
      </c>
      <c r="V42" s="177">
        <f t="shared" si="10"/>
        <v>409056381.9269675</v>
      </c>
      <c r="W42" s="177">
        <f t="shared" si="11"/>
        <v>4445.2503442362886</v>
      </c>
      <c r="X42" s="45">
        <f t="shared" si="12"/>
        <v>5.8869960526966796E-2</v>
      </c>
      <c r="Y42" s="45">
        <f t="shared" si="13"/>
        <v>4.7109980743454738E-2</v>
      </c>
    </row>
    <row r="43" spans="1:25" ht="20.25" customHeight="1" x14ac:dyDescent="0.4">
      <c r="A43" s="27" t="s">
        <v>33</v>
      </c>
      <c r="B43" s="28">
        <v>883</v>
      </c>
      <c r="C43" s="27" t="s">
        <v>44</v>
      </c>
      <c r="D43" s="125">
        <v>25409</v>
      </c>
      <c r="E43" s="177">
        <v>107235022.30343294</v>
      </c>
      <c r="F43" s="177">
        <v>2327407.2230646117</v>
      </c>
      <c r="G43" s="177">
        <v>785727.95000000007</v>
      </c>
      <c r="H43" s="177">
        <v>0</v>
      </c>
      <c r="I43" s="177">
        <f t="shared" si="2"/>
        <v>110348157.47649756</v>
      </c>
      <c r="J43" s="177">
        <f t="shared" si="3"/>
        <v>4342.8768340547667</v>
      </c>
      <c r="K43" s="155">
        <v>26162</v>
      </c>
      <c r="L43" s="177">
        <v>113700553.86654823</v>
      </c>
      <c r="M43" s="177">
        <v>841956.5700000003</v>
      </c>
      <c r="N43" s="177">
        <v>2327407.2230599998</v>
      </c>
      <c r="O43" s="177">
        <f t="shared" si="4"/>
        <v>116869917.65960823</v>
      </c>
      <c r="P43" s="177">
        <f t="shared" si="5"/>
        <v>4467.1629714703859</v>
      </c>
      <c r="Q43" s="178">
        <f t="shared" si="6"/>
        <v>5.9101668140672858E-2</v>
      </c>
      <c r="R43" s="181">
        <f t="shared" si="7"/>
        <v>2.8618388723582244E-2</v>
      </c>
      <c r="S43" s="177">
        <v>114196798.81156653</v>
      </c>
      <c r="T43" s="177">
        <f t="shared" si="8"/>
        <v>841956.5700000003</v>
      </c>
      <c r="U43" s="177">
        <f t="shared" si="9"/>
        <v>2327407.2230599998</v>
      </c>
      <c r="V43" s="177">
        <f t="shared" si="10"/>
        <v>117366162.60462652</v>
      </c>
      <c r="W43" s="177">
        <f t="shared" si="11"/>
        <v>4486.1311292954106</v>
      </c>
      <c r="X43" s="45">
        <f t="shared" si="12"/>
        <v>6.3598752245806064E-2</v>
      </c>
      <c r="Y43" s="45">
        <f t="shared" si="13"/>
        <v>3.2986036840214394E-2</v>
      </c>
    </row>
    <row r="44" spans="1:25" ht="20.25" customHeight="1" x14ac:dyDescent="0.4">
      <c r="A44" s="27" t="s">
        <v>45</v>
      </c>
      <c r="B44" s="28">
        <v>202</v>
      </c>
      <c r="C44" s="27" t="s">
        <v>46</v>
      </c>
      <c r="D44" s="125">
        <v>19037</v>
      </c>
      <c r="E44" s="177">
        <v>113842639.54566739</v>
      </c>
      <c r="F44" s="177">
        <v>914324.47517818934</v>
      </c>
      <c r="G44" s="177">
        <v>3018255.6716666669</v>
      </c>
      <c r="H44" s="177">
        <v>0</v>
      </c>
      <c r="I44" s="177">
        <f t="shared" si="2"/>
        <v>117775219.69251224</v>
      </c>
      <c r="J44" s="177">
        <f t="shared" si="3"/>
        <v>6186.6480901671612</v>
      </c>
      <c r="K44" s="155">
        <v>18898.5</v>
      </c>
      <c r="L44" s="177">
        <v>114065696.93653093</v>
      </c>
      <c r="M44" s="177">
        <v>3410075.0377056431</v>
      </c>
      <c r="N44" s="177">
        <v>914324.47518000007</v>
      </c>
      <c r="O44" s="177">
        <f t="shared" si="4"/>
        <v>118390096.44941658</v>
      </c>
      <c r="P44" s="177">
        <f t="shared" si="5"/>
        <v>6264.5234515658158</v>
      </c>
      <c r="Q44" s="178">
        <f t="shared" si="6"/>
        <v>5.220765102452507E-3</v>
      </c>
      <c r="R44" s="181">
        <f t="shared" si="7"/>
        <v>1.2587650091562042E-2</v>
      </c>
      <c r="S44" s="177">
        <v>114065696.93653093</v>
      </c>
      <c r="T44" s="177">
        <f t="shared" si="8"/>
        <v>3410075.0377056431</v>
      </c>
      <c r="U44" s="177">
        <f t="shared" si="9"/>
        <v>914324.47518000007</v>
      </c>
      <c r="V44" s="177">
        <f t="shared" si="10"/>
        <v>118390096.44941658</v>
      </c>
      <c r="W44" s="177">
        <f t="shared" si="11"/>
        <v>6264.5234515658158</v>
      </c>
      <c r="X44" s="45">
        <f t="shared" si="12"/>
        <v>5.2207651024524107E-3</v>
      </c>
      <c r="Y44" s="45">
        <f t="shared" si="13"/>
        <v>1.2587650091562042E-2</v>
      </c>
    </row>
    <row r="45" spans="1:25" ht="20.25" customHeight="1" x14ac:dyDescent="0.4">
      <c r="A45" s="27" t="s">
        <v>45</v>
      </c>
      <c r="B45" s="28">
        <v>204</v>
      </c>
      <c r="C45" s="27" t="s">
        <v>47</v>
      </c>
      <c r="D45" s="125">
        <v>29919</v>
      </c>
      <c r="E45" s="177">
        <v>197034493.0096468</v>
      </c>
      <c r="F45" s="177">
        <v>3716612.8195348801</v>
      </c>
      <c r="G45" s="177">
        <v>2125553</v>
      </c>
      <c r="H45" s="177">
        <v>68630.195812622551</v>
      </c>
      <c r="I45" s="177">
        <f t="shared" si="2"/>
        <v>202945289.02499428</v>
      </c>
      <c r="J45" s="177">
        <f t="shared" si="3"/>
        <v>6783.1574927301808</v>
      </c>
      <c r="K45" s="155">
        <v>30185</v>
      </c>
      <c r="L45" s="177">
        <v>201064667.31166133</v>
      </c>
      <c r="M45" s="177">
        <v>2122757.2647826085</v>
      </c>
      <c r="N45" s="177">
        <v>3716612.81953</v>
      </c>
      <c r="O45" s="177">
        <f t="shared" si="4"/>
        <v>206904037.39597395</v>
      </c>
      <c r="P45" s="177">
        <f t="shared" si="5"/>
        <v>6854.5316347846265</v>
      </c>
      <c r="Q45" s="178">
        <f t="shared" si="6"/>
        <v>1.9506480736747323E-2</v>
      </c>
      <c r="R45" s="181">
        <f t="shared" si="7"/>
        <v>1.0522259306368742E-2</v>
      </c>
      <c r="S45" s="177">
        <v>201064667.31166133</v>
      </c>
      <c r="T45" s="177">
        <f t="shared" si="8"/>
        <v>2122757.2647826085</v>
      </c>
      <c r="U45" s="177">
        <f t="shared" si="9"/>
        <v>3716612.81953</v>
      </c>
      <c r="V45" s="177">
        <f t="shared" si="10"/>
        <v>206904037.39597395</v>
      </c>
      <c r="W45" s="177">
        <f t="shared" si="11"/>
        <v>6854.5316347846265</v>
      </c>
      <c r="X45" s="45">
        <f t="shared" si="12"/>
        <v>1.9506480736747312E-2</v>
      </c>
      <c r="Y45" s="45">
        <f t="shared" si="13"/>
        <v>1.0522259306368742E-2</v>
      </c>
    </row>
    <row r="46" spans="1:25" ht="20.25" customHeight="1" x14ac:dyDescent="0.4">
      <c r="A46" s="27" t="s">
        <v>45</v>
      </c>
      <c r="B46" s="28">
        <v>205</v>
      </c>
      <c r="C46" s="27" t="s">
        <v>48</v>
      </c>
      <c r="D46" s="125">
        <v>16556</v>
      </c>
      <c r="E46" s="177">
        <v>97599014.591326699</v>
      </c>
      <c r="F46" s="177">
        <v>1251953.0452742302</v>
      </c>
      <c r="G46" s="177">
        <v>1079970.7200000002</v>
      </c>
      <c r="H46" s="177">
        <v>114475.00000000001</v>
      </c>
      <c r="I46" s="177">
        <f t="shared" si="2"/>
        <v>100045413.35660093</v>
      </c>
      <c r="J46" s="177">
        <f t="shared" si="3"/>
        <v>6042.849320886743</v>
      </c>
      <c r="K46" s="155">
        <v>16662.5</v>
      </c>
      <c r="L46" s="177">
        <v>99106130.413154289</v>
      </c>
      <c r="M46" s="177">
        <v>1338370.8343434767</v>
      </c>
      <c r="N46" s="177">
        <v>1251953.0452700001</v>
      </c>
      <c r="O46" s="177">
        <f t="shared" si="4"/>
        <v>101696454.29276776</v>
      </c>
      <c r="P46" s="177">
        <f t="shared" si="5"/>
        <v>6103.3130858375253</v>
      </c>
      <c r="Q46" s="178">
        <f t="shared" si="6"/>
        <v>1.6502914834105153E-2</v>
      </c>
      <c r="R46" s="181">
        <f t="shared" si="7"/>
        <v>1.0005836938841606E-2</v>
      </c>
      <c r="S46" s="177">
        <v>99106130.413154289</v>
      </c>
      <c r="T46" s="177">
        <f t="shared" si="8"/>
        <v>1338370.8343434767</v>
      </c>
      <c r="U46" s="177">
        <f t="shared" si="9"/>
        <v>1251953.0452700001</v>
      </c>
      <c r="V46" s="177">
        <f t="shared" si="10"/>
        <v>101696454.29276776</v>
      </c>
      <c r="W46" s="177">
        <f t="shared" si="11"/>
        <v>6103.3130858375253</v>
      </c>
      <c r="X46" s="45">
        <f t="shared" si="12"/>
        <v>1.6502914834105219E-2</v>
      </c>
      <c r="Y46" s="45">
        <f t="shared" si="13"/>
        <v>1.0005836938841606E-2</v>
      </c>
    </row>
    <row r="47" spans="1:25" ht="20.25" customHeight="1" x14ac:dyDescent="0.4">
      <c r="A47" s="27" t="s">
        <v>45</v>
      </c>
      <c r="B47" s="28">
        <v>309</v>
      </c>
      <c r="C47" s="27" t="s">
        <v>49</v>
      </c>
      <c r="D47" s="125">
        <v>33450</v>
      </c>
      <c r="E47" s="177">
        <v>187378618.22912943</v>
      </c>
      <c r="F47" s="177">
        <v>2131081.8571176287</v>
      </c>
      <c r="G47" s="177">
        <v>2700165.2999841301</v>
      </c>
      <c r="H47" s="177">
        <v>321021.94475895329</v>
      </c>
      <c r="I47" s="177">
        <f t="shared" si="2"/>
        <v>192530887.33099014</v>
      </c>
      <c r="J47" s="177">
        <f t="shared" si="3"/>
        <v>5755.7813850819175</v>
      </c>
      <c r="K47" s="155">
        <v>33694</v>
      </c>
      <c r="L47" s="177">
        <v>190846162.90607381</v>
      </c>
      <c r="M47" s="177">
        <v>3059861.7661937997</v>
      </c>
      <c r="N47" s="177">
        <v>2131081.8571199998</v>
      </c>
      <c r="O47" s="177">
        <f t="shared" si="4"/>
        <v>196037106.52938762</v>
      </c>
      <c r="P47" s="177">
        <f t="shared" si="5"/>
        <v>5818.1606971385891</v>
      </c>
      <c r="Q47" s="178">
        <f t="shared" si="6"/>
        <v>1.8211203651545826E-2</v>
      </c>
      <c r="R47" s="181">
        <f t="shared" si="7"/>
        <v>1.0837679175645709E-2</v>
      </c>
      <c r="S47" s="177">
        <v>190834159.86694753</v>
      </c>
      <c r="T47" s="177">
        <f t="shared" si="8"/>
        <v>3059861.7661937997</v>
      </c>
      <c r="U47" s="177">
        <f t="shared" si="9"/>
        <v>2131081.8571199998</v>
      </c>
      <c r="V47" s="177">
        <f t="shared" si="10"/>
        <v>196025103.49026135</v>
      </c>
      <c r="W47" s="177">
        <f t="shared" si="11"/>
        <v>5817.8044604458164</v>
      </c>
      <c r="X47" s="45">
        <f t="shared" si="12"/>
        <v>1.8148860204773881E-2</v>
      </c>
      <c r="Y47" s="45">
        <f t="shared" si="13"/>
        <v>1.0775787198008091E-2</v>
      </c>
    </row>
    <row r="48" spans="1:25" ht="20.25" customHeight="1" x14ac:dyDescent="0.4">
      <c r="A48" s="27" t="s">
        <v>45</v>
      </c>
      <c r="B48" s="28">
        <v>206</v>
      </c>
      <c r="C48" s="27" t="s">
        <v>50</v>
      </c>
      <c r="D48" s="125">
        <v>21045.083333333328</v>
      </c>
      <c r="E48" s="177">
        <v>122961034.95351283</v>
      </c>
      <c r="F48" s="177">
        <v>1170902.8648163418</v>
      </c>
      <c r="G48" s="177">
        <v>4968296.209999999</v>
      </c>
      <c r="H48" s="177">
        <v>13456.265344664756</v>
      </c>
      <c r="I48" s="177">
        <f t="shared" si="2"/>
        <v>129113690.29367383</v>
      </c>
      <c r="J48" s="177">
        <f t="shared" si="3"/>
        <v>6135.0999779207586</v>
      </c>
      <c r="K48" s="155">
        <v>21191</v>
      </c>
      <c r="L48" s="177">
        <v>123942254.50210872</v>
      </c>
      <c r="M48" s="177">
        <v>4650635.635276977</v>
      </c>
      <c r="N48" s="177">
        <v>1170902.86482</v>
      </c>
      <c r="O48" s="177">
        <f t="shared" si="4"/>
        <v>129763793.0022057</v>
      </c>
      <c r="P48" s="177">
        <f t="shared" si="5"/>
        <v>6123.5332453497094</v>
      </c>
      <c r="Q48" s="178">
        <f t="shared" si="6"/>
        <v>5.0351183290724411E-3</v>
      </c>
      <c r="R48" s="181">
        <f t="shared" si="7"/>
        <v>-1.8853372581826289E-3</v>
      </c>
      <c r="S48" s="177">
        <v>123918026.65169942</v>
      </c>
      <c r="T48" s="177">
        <f t="shared" si="8"/>
        <v>4650635.635276977</v>
      </c>
      <c r="U48" s="177">
        <f t="shared" si="9"/>
        <v>1170902.86482</v>
      </c>
      <c r="V48" s="177">
        <f t="shared" si="10"/>
        <v>129739565.1517964</v>
      </c>
      <c r="W48" s="177">
        <f t="shared" si="11"/>
        <v>6122.3899368503799</v>
      </c>
      <c r="X48" s="45">
        <f t="shared" si="12"/>
        <v>4.8474709126429347E-3</v>
      </c>
      <c r="Y48" s="45">
        <f t="shared" si="13"/>
        <v>-2.0716925748757165E-3</v>
      </c>
    </row>
    <row r="49" spans="1:25" ht="20.25" customHeight="1" x14ac:dyDescent="0.4">
      <c r="A49" s="27" t="s">
        <v>45</v>
      </c>
      <c r="B49" s="28">
        <v>207</v>
      </c>
      <c r="C49" s="27" t="s">
        <v>51</v>
      </c>
      <c r="D49" s="125">
        <v>11016</v>
      </c>
      <c r="E49" s="177">
        <v>64109381.491612136</v>
      </c>
      <c r="F49" s="177">
        <v>1145081.1828104057</v>
      </c>
      <c r="G49" s="177">
        <v>954045.57315999991</v>
      </c>
      <c r="H49" s="177">
        <v>0</v>
      </c>
      <c r="I49" s="177">
        <f t="shared" si="2"/>
        <v>66208508.24758254</v>
      </c>
      <c r="J49" s="177">
        <f t="shared" si="3"/>
        <v>6010.213166991879</v>
      </c>
      <c r="K49" s="155">
        <v>11220.833333</v>
      </c>
      <c r="L49" s="177">
        <v>66026400.167457938</v>
      </c>
      <c r="M49" s="177">
        <v>769253.02</v>
      </c>
      <c r="N49" s="177">
        <v>1145081.1828100001</v>
      </c>
      <c r="O49" s="177">
        <f t="shared" si="4"/>
        <v>67940734.370267943</v>
      </c>
      <c r="P49" s="177">
        <f t="shared" si="5"/>
        <v>6054.8742106753416</v>
      </c>
      <c r="Q49" s="178">
        <f t="shared" si="6"/>
        <v>2.6163195162287156E-2</v>
      </c>
      <c r="R49" s="181">
        <f t="shared" si="7"/>
        <v>7.4308585140940853E-3</v>
      </c>
      <c r="S49" s="177">
        <v>66001852.66424679</v>
      </c>
      <c r="T49" s="177">
        <f t="shared" si="8"/>
        <v>769253.02</v>
      </c>
      <c r="U49" s="177">
        <f t="shared" si="9"/>
        <v>1145081.1828100001</v>
      </c>
      <c r="V49" s="177">
        <f t="shared" si="10"/>
        <v>67916186.867056787</v>
      </c>
      <c r="W49" s="177">
        <f t="shared" si="11"/>
        <v>6052.6865386475465</v>
      </c>
      <c r="X49" s="45">
        <f t="shared" si="12"/>
        <v>2.5792434608079232E-2</v>
      </c>
      <c r="Y49" s="45">
        <f t="shared" si="13"/>
        <v>7.0668660953543405E-3</v>
      </c>
    </row>
    <row r="50" spans="1:25" ht="20.25" customHeight="1" x14ac:dyDescent="0.4">
      <c r="A50" s="27" t="s">
        <v>45</v>
      </c>
      <c r="B50" s="28">
        <v>208</v>
      </c>
      <c r="C50" s="27" t="s">
        <v>52</v>
      </c>
      <c r="D50" s="125">
        <v>32775</v>
      </c>
      <c r="E50" s="177">
        <v>198579448.42398679</v>
      </c>
      <c r="F50" s="177">
        <v>5183039.3108882708</v>
      </c>
      <c r="G50" s="177">
        <v>3707808.6224600002</v>
      </c>
      <c r="H50" s="177">
        <v>226808.2100867776</v>
      </c>
      <c r="I50" s="177">
        <f t="shared" si="2"/>
        <v>207697104.56742182</v>
      </c>
      <c r="J50" s="177">
        <f t="shared" si="3"/>
        <v>6337.058873147882</v>
      </c>
      <c r="K50" s="155">
        <v>33186</v>
      </c>
      <c r="L50" s="177">
        <v>203252040.22220492</v>
      </c>
      <c r="M50" s="177">
        <v>4469861.8914852273</v>
      </c>
      <c r="N50" s="177">
        <v>5183039.3108900003</v>
      </c>
      <c r="O50" s="177">
        <f t="shared" si="4"/>
        <v>212904941.42458013</v>
      </c>
      <c r="P50" s="177">
        <f t="shared" si="5"/>
        <v>6415.5047738377671</v>
      </c>
      <c r="Q50" s="178">
        <f t="shared" si="6"/>
        <v>2.5074190937831586E-2</v>
      </c>
      <c r="R50" s="181">
        <f t="shared" si="7"/>
        <v>1.2378913035238748E-2</v>
      </c>
      <c r="S50" s="177">
        <v>203240234.02850929</v>
      </c>
      <c r="T50" s="177">
        <f t="shared" si="8"/>
        <v>4469861.8914852273</v>
      </c>
      <c r="U50" s="177">
        <f t="shared" si="9"/>
        <v>5183039.3108900003</v>
      </c>
      <c r="V50" s="177">
        <f t="shared" si="10"/>
        <v>212893135.23088449</v>
      </c>
      <c r="W50" s="177">
        <f t="shared" si="11"/>
        <v>6415.1490155753781</v>
      </c>
      <c r="X50" s="45">
        <f t="shared" si="12"/>
        <v>2.5017347614376365E-2</v>
      </c>
      <c r="Y50" s="45">
        <f t="shared" si="13"/>
        <v>1.2322773701596512E-2</v>
      </c>
    </row>
    <row r="51" spans="1:25" ht="20.25" customHeight="1" x14ac:dyDescent="0.4">
      <c r="A51" s="27" t="s">
        <v>45</v>
      </c>
      <c r="B51" s="28">
        <v>209</v>
      </c>
      <c r="C51" s="27" t="s">
        <v>53</v>
      </c>
      <c r="D51" s="125">
        <v>36817</v>
      </c>
      <c r="E51" s="177">
        <v>203064192.47523177</v>
      </c>
      <c r="F51" s="177">
        <v>1607395.3964732066</v>
      </c>
      <c r="G51" s="177">
        <v>6260237.669999999</v>
      </c>
      <c r="H51" s="177">
        <v>97551.466891826829</v>
      </c>
      <c r="I51" s="177">
        <f t="shared" si="2"/>
        <v>211029377.00859678</v>
      </c>
      <c r="J51" s="177">
        <f t="shared" si="3"/>
        <v>5731.846076774229</v>
      </c>
      <c r="K51" s="155">
        <v>36668</v>
      </c>
      <c r="L51" s="177">
        <v>203891062.01130974</v>
      </c>
      <c r="M51" s="177">
        <v>7019535.2852582764</v>
      </c>
      <c r="N51" s="177">
        <v>1607395.39647</v>
      </c>
      <c r="O51" s="177">
        <f t="shared" si="4"/>
        <v>212517992.69303802</v>
      </c>
      <c r="P51" s="177">
        <f t="shared" si="5"/>
        <v>5795.7345012828082</v>
      </c>
      <c r="Q51" s="178">
        <f t="shared" si="6"/>
        <v>7.0540685166340378E-3</v>
      </c>
      <c r="R51" s="181">
        <f t="shared" si="7"/>
        <v>1.114622124405229E-2</v>
      </c>
      <c r="S51" s="177">
        <v>203891062.01130974</v>
      </c>
      <c r="T51" s="177">
        <f t="shared" si="8"/>
        <v>7019535.2852582764</v>
      </c>
      <c r="U51" s="177">
        <f t="shared" si="9"/>
        <v>1607395.39647</v>
      </c>
      <c r="V51" s="177">
        <f t="shared" si="10"/>
        <v>212517992.69303802</v>
      </c>
      <c r="W51" s="177">
        <f t="shared" si="11"/>
        <v>5795.7345012828082</v>
      </c>
      <c r="X51" s="45">
        <f t="shared" si="12"/>
        <v>7.0540685166340438E-3</v>
      </c>
      <c r="Y51" s="45">
        <f t="shared" si="13"/>
        <v>1.114622124405229E-2</v>
      </c>
    </row>
    <row r="52" spans="1:25" ht="20.25" customHeight="1" x14ac:dyDescent="0.4">
      <c r="A52" s="27" t="s">
        <v>45</v>
      </c>
      <c r="B52" s="28">
        <v>316</v>
      </c>
      <c r="C52" s="27" t="s">
        <v>54</v>
      </c>
      <c r="D52" s="125">
        <v>53856</v>
      </c>
      <c r="E52" s="177">
        <v>312634686.61330205</v>
      </c>
      <c r="F52" s="177">
        <v>4572399.5288390629</v>
      </c>
      <c r="G52" s="177">
        <v>6575733.2194999987</v>
      </c>
      <c r="H52" s="177">
        <v>2659650.3944745422</v>
      </c>
      <c r="I52" s="177">
        <f t="shared" si="2"/>
        <v>326442469.75611567</v>
      </c>
      <c r="J52" s="177">
        <f t="shared" si="3"/>
        <v>6061.3946404507515</v>
      </c>
      <c r="K52" s="155">
        <v>54742.5</v>
      </c>
      <c r="L52" s="177">
        <v>321341433.02965367</v>
      </c>
      <c r="M52" s="177">
        <v>10855805.492149077</v>
      </c>
      <c r="N52" s="177">
        <v>4572399.5288399998</v>
      </c>
      <c r="O52" s="177">
        <f t="shared" si="4"/>
        <v>336769638.05064273</v>
      </c>
      <c r="P52" s="177">
        <f t="shared" si="5"/>
        <v>6151.8863415197102</v>
      </c>
      <c r="Q52" s="178">
        <f t="shared" si="6"/>
        <v>3.1635492472050109E-2</v>
      </c>
      <c r="R52" s="181">
        <f t="shared" si="7"/>
        <v>1.4929188154993556E-2</v>
      </c>
      <c r="S52" s="177">
        <v>321069881.83371609</v>
      </c>
      <c r="T52" s="177">
        <f t="shared" si="8"/>
        <v>10855805.492149077</v>
      </c>
      <c r="U52" s="177">
        <f t="shared" si="9"/>
        <v>4572399.5288399998</v>
      </c>
      <c r="V52" s="177">
        <f t="shared" si="10"/>
        <v>336498086.85470515</v>
      </c>
      <c r="W52" s="177">
        <f t="shared" si="11"/>
        <v>6146.9258228013914</v>
      </c>
      <c r="X52" s="45">
        <f t="shared" si="12"/>
        <v>3.0803642387897644E-2</v>
      </c>
      <c r="Y52" s="45">
        <f t="shared" si="13"/>
        <v>1.4110809050420059E-2</v>
      </c>
    </row>
    <row r="53" spans="1:25" ht="20.25" customHeight="1" x14ac:dyDescent="0.4">
      <c r="A53" s="27" t="s">
        <v>45</v>
      </c>
      <c r="B53" s="28">
        <v>210</v>
      </c>
      <c r="C53" s="27" t="s">
        <v>55</v>
      </c>
      <c r="D53" s="125">
        <v>36634</v>
      </c>
      <c r="E53" s="177">
        <v>230398610.79941997</v>
      </c>
      <c r="F53" s="177">
        <v>2937061.4948747978</v>
      </c>
      <c r="G53" s="177">
        <v>2673022.4475199985</v>
      </c>
      <c r="H53" s="177">
        <v>0</v>
      </c>
      <c r="I53" s="177">
        <f t="shared" si="2"/>
        <v>236008694.74181476</v>
      </c>
      <c r="J53" s="177">
        <f t="shared" si="3"/>
        <v>6442.3403052305175</v>
      </c>
      <c r="K53" s="155">
        <v>37247.833333000002</v>
      </c>
      <c r="L53" s="177">
        <v>236693620.17120272</v>
      </c>
      <c r="M53" s="177">
        <v>3047199.6599999988</v>
      </c>
      <c r="N53" s="177">
        <v>2937061.4948700001</v>
      </c>
      <c r="O53" s="177">
        <f t="shared" si="4"/>
        <v>242677881.32607272</v>
      </c>
      <c r="P53" s="177">
        <f t="shared" si="5"/>
        <v>6515.2214131894325</v>
      </c>
      <c r="Q53" s="178">
        <f t="shared" si="6"/>
        <v>2.8258224094471762E-2</v>
      </c>
      <c r="R53" s="181">
        <f t="shared" si="7"/>
        <v>1.1312831130597445E-2</v>
      </c>
      <c r="S53" s="177">
        <v>236557185.71646947</v>
      </c>
      <c r="T53" s="177">
        <f t="shared" si="8"/>
        <v>3047199.6599999988</v>
      </c>
      <c r="U53" s="177">
        <f t="shared" si="9"/>
        <v>2937061.4948700001</v>
      </c>
      <c r="V53" s="177">
        <f t="shared" si="10"/>
        <v>242541446.87133947</v>
      </c>
      <c r="W53" s="177">
        <f t="shared" si="11"/>
        <v>6511.558530210079</v>
      </c>
      <c r="X53" s="45">
        <f t="shared" si="12"/>
        <v>2.7680133296238554E-2</v>
      </c>
      <c r="Y53" s="45">
        <f t="shared" si="13"/>
        <v>1.0744267098613758E-2</v>
      </c>
    </row>
    <row r="54" spans="1:25" ht="20.25" customHeight="1" x14ac:dyDescent="0.4">
      <c r="A54" s="27" t="s">
        <v>45</v>
      </c>
      <c r="B54" s="28">
        <v>211</v>
      </c>
      <c r="C54" s="27" t="s">
        <v>56</v>
      </c>
      <c r="D54" s="125">
        <v>37234</v>
      </c>
      <c r="E54" s="177">
        <v>244743501.58553389</v>
      </c>
      <c r="F54" s="177">
        <v>2792348.1756173903</v>
      </c>
      <c r="G54" s="177">
        <v>7111730.4180085948</v>
      </c>
      <c r="H54" s="177">
        <v>0</v>
      </c>
      <c r="I54" s="177">
        <f t="shared" si="2"/>
        <v>254647580.17915988</v>
      </c>
      <c r="J54" s="177">
        <f t="shared" si="3"/>
        <v>6839.1142552280144</v>
      </c>
      <c r="K54" s="155">
        <v>37641.5</v>
      </c>
      <c r="L54" s="177">
        <v>250508324.71439099</v>
      </c>
      <c r="M54" s="177">
        <v>6892145.8709331155</v>
      </c>
      <c r="N54" s="177">
        <v>2792348.1756199999</v>
      </c>
      <c r="O54" s="177">
        <f t="shared" si="4"/>
        <v>260192818.7609441</v>
      </c>
      <c r="P54" s="177">
        <f t="shared" si="5"/>
        <v>6912.3924062788174</v>
      </c>
      <c r="Q54" s="178">
        <f t="shared" si="6"/>
        <v>2.1776129103142416E-2</v>
      </c>
      <c r="R54" s="181">
        <f t="shared" si="7"/>
        <v>1.0714567459490398E-2</v>
      </c>
      <c r="S54" s="177">
        <v>250508324.71439099</v>
      </c>
      <c r="T54" s="177">
        <f t="shared" si="8"/>
        <v>6892145.8709331155</v>
      </c>
      <c r="U54" s="177">
        <f t="shared" si="9"/>
        <v>2792348.1756199999</v>
      </c>
      <c r="V54" s="177">
        <f t="shared" si="10"/>
        <v>260192818.7609441</v>
      </c>
      <c r="W54" s="177">
        <f t="shared" si="11"/>
        <v>6912.3924062788174</v>
      </c>
      <c r="X54" s="45">
        <f t="shared" si="12"/>
        <v>2.1776129103142507E-2</v>
      </c>
      <c r="Y54" s="45">
        <f t="shared" si="13"/>
        <v>1.0714567459490398E-2</v>
      </c>
    </row>
    <row r="55" spans="1:25" ht="20.25" customHeight="1" x14ac:dyDescent="0.4">
      <c r="A55" s="27" t="s">
        <v>45</v>
      </c>
      <c r="B55" s="28">
        <v>212</v>
      </c>
      <c r="C55" s="27" t="s">
        <v>57</v>
      </c>
      <c r="D55" s="125">
        <v>27538</v>
      </c>
      <c r="E55" s="177">
        <v>149293812.33899173</v>
      </c>
      <c r="F55" s="177">
        <v>1862024.395944396</v>
      </c>
      <c r="G55" s="177">
        <v>1689735</v>
      </c>
      <c r="H55" s="177">
        <v>0</v>
      </c>
      <c r="I55" s="177">
        <f t="shared" si="2"/>
        <v>152845571.73493612</v>
      </c>
      <c r="J55" s="177">
        <f t="shared" si="3"/>
        <v>5550.3512141381407</v>
      </c>
      <c r="K55" s="155">
        <v>27888.5</v>
      </c>
      <c r="L55" s="177">
        <v>152860855.6857397</v>
      </c>
      <c r="M55" s="177">
        <v>2628892.4</v>
      </c>
      <c r="N55" s="177">
        <v>1862024.39594</v>
      </c>
      <c r="O55" s="177">
        <f t="shared" si="4"/>
        <v>157351772.48167971</v>
      </c>
      <c r="P55" s="177">
        <f t="shared" si="5"/>
        <v>5642.1741033644585</v>
      </c>
      <c r="Q55" s="178">
        <f t="shared" si="6"/>
        <v>2.9482049728978943E-2</v>
      </c>
      <c r="R55" s="181">
        <f t="shared" si="7"/>
        <v>1.654361781510727E-2</v>
      </c>
      <c r="S55" s="177">
        <v>152860855.6857397</v>
      </c>
      <c r="T55" s="177">
        <f t="shared" si="8"/>
        <v>2628892.4</v>
      </c>
      <c r="U55" s="177">
        <f t="shared" si="9"/>
        <v>1862024.39594</v>
      </c>
      <c r="V55" s="177">
        <f t="shared" si="10"/>
        <v>157351772.48167971</v>
      </c>
      <c r="W55" s="177">
        <f t="shared" si="11"/>
        <v>5642.1741033644585</v>
      </c>
      <c r="X55" s="45">
        <f t="shared" si="12"/>
        <v>2.9482049728978842E-2</v>
      </c>
      <c r="Y55" s="45">
        <f t="shared" si="13"/>
        <v>1.654361781510727E-2</v>
      </c>
    </row>
    <row r="56" spans="1:25" ht="20.25" customHeight="1" x14ac:dyDescent="0.4">
      <c r="A56" s="27" t="s">
        <v>45</v>
      </c>
      <c r="B56" s="28">
        <v>213</v>
      </c>
      <c r="C56" s="27" t="s">
        <v>58</v>
      </c>
      <c r="D56" s="125">
        <v>18703</v>
      </c>
      <c r="E56" s="177">
        <v>109155499.19350564</v>
      </c>
      <c r="F56" s="177">
        <v>745928.91606615402</v>
      </c>
      <c r="G56" s="177">
        <v>1191200.3</v>
      </c>
      <c r="H56" s="177">
        <v>230473.74047477444</v>
      </c>
      <c r="I56" s="177">
        <f t="shared" si="2"/>
        <v>111323102.15004657</v>
      </c>
      <c r="J56" s="177">
        <f t="shared" si="3"/>
        <v>5952.1521761239683</v>
      </c>
      <c r="K56" s="155">
        <v>18574.5</v>
      </c>
      <c r="L56" s="177">
        <v>110710476.73354816</v>
      </c>
      <c r="M56" s="177">
        <v>1330459.1930000002</v>
      </c>
      <c r="N56" s="177">
        <v>745928.91607000004</v>
      </c>
      <c r="O56" s="177">
        <f t="shared" si="4"/>
        <v>112786864.84261817</v>
      </c>
      <c r="P56" s="177">
        <f t="shared" si="5"/>
        <v>6072.1346384892277</v>
      </c>
      <c r="Q56" s="178">
        <f t="shared" si="6"/>
        <v>1.3148777426258418E-2</v>
      </c>
      <c r="R56" s="181">
        <f t="shared" si="7"/>
        <v>2.0157828431629943E-2</v>
      </c>
      <c r="S56" s="177">
        <v>110662798.65040322</v>
      </c>
      <c r="T56" s="177">
        <f t="shared" si="8"/>
        <v>1330459.1930000002</v>
      </c>
      <c r="U56" s="177">
        <f t="shared" si="9"/>
        <v>745928.91607000004</v>
      </c>
      <c r="V56" s="177">
        <f t="shared" si="10"/>
        <v>112739186.75947322</v>
      </c>
      <c r="W56" s="177">
        <f t="shared" si="11"/>
        <v>6069.5677816077532</v>
      </c>
      <c r="X56" s="45">
        <f t="shared" si="12"/>
        <v>1.2720491812364169E-2</v>
      </c>
      <c r="Y56" s="45">
        <f t="shared" si="13"/>
        <v>1.9726579900758878E-2</v>
      </c>
    </row>
    <row r="57" spans="1:25" ht="20.25" customHeight="1" x14ac:dyDescent="0.4">
      <c r="A57" s="27" t="s">
        <v>59</v>
      </c>
      <c r="B57" s="28">
        <v>841</v>
      </c>
      <c r="C57" s="27" t="s">
        <v>60</v>
      </c>
      <c r="D57" s="125">
        <v>14721</v>
      </c>
      <c r="E57" s="177">
        <v>62423432.820879139</v>
      </c>
      <c r="F57" s="177">
        <v>193036</v>
      </c>
      <c r="G57" s="177">
        <v>469200.35000000003</v>
      </c>
      <c r="H57" s="177">
        <v>0</v>
      </c>
      <c r="I57" s="177">
        <f t="shared" si="2"/>
        <v>63085669.17087914</v>
      </c>
      <c r="J57" s="177">
        <f t="shared" si="3"/>
        <v>4285.4200917654471</v>
      </c>
      <c r="K57" s="155">
        <v>14898.5</v>
      </c>
      <c r="L57" s="177">
        <v>65299741.965605959</v>
      </c>
      <c r="M57" s="177">
        <v>515104.50000000006</v>
      </c>
      <c r="N57" s="177">
        <v>193036</v>
      </c>
      <c r="O57" s="177">
        <f t="shared" si="4"/>
        <v>66007882.465605959</v>
      </c>
      <c r="P57" s="177">
        <f t="shared" si="5"/>
        <v>4430.5052498980403</v>
      </c>
      <c r="Q57" s="178">
        <f t="shared" si="6"/>
        <v>4.6321348939193596E-2</v>
      </c>
      <c r="R57" s="181">
        <f t="shared" si="7"/>
        <v>3.3855527585586964E-2</v>
      </c>
      <c r="S57" s="177">
        <v>65493355.868009605</v>
      </c>
      <c r="T57" s="177">
        <f t="shared" si="8"/>
        <v>515104.50000000006</v>
      </c>
      <c r="U57" s="177">
        <f t="shared" si="9"/>
        <v>193036</v>
      </c>
      <c r="V57" s="177">
        <f t="shared" si="10"/>
        <v>66201496.368009605</v>
      </c>
      <c r="W57" s="177">
        <f t="shared" si="11"/>
        <v>4443.5007798106926</v>
      </c>
      <c r="X57" s="45">
        <f t="shared" si="12"/>
        <v>4.9390412086945973E-2</v>
      </c>
      <c r="Y57" s="45">
        <f t="shared" si="13"/>
        <v>3.688802606516961E-2</v>
      </c>
    </row>
    <row r="58" spans="1:25" ht="20.25" customHeight="1" x14ac:dyDescent="0.4">
      <c r="A58" s="27" t="s">
        <v>59</v>
      </c>
      <c r="B58" s="28">
        <v>840</v>
      </c>
      <c r="C58" s="27" t="s">
        <v>61</v>
      </c>
      <c r="D58" s="125">
        <v>62741</v>
      </c>
      <c r="E58" s="177">
        <v>283884141.41087848</v>
      </c>
      <c r="F58" s="177">
        <v>396747.59237163881</v>
      </c>
      <c r="G58" s="177">
        <v>6286182.4551191917</v>
      </c>
      <c r="H58" s="177">
        <v>0</v>
      </c>
      <c r="I58" s="177">
        <f t="shared" si="2"/>
        <v>290567071.45836931</v>
      </c>
      <c r="J58" s="177">
        <f t="shared" si="3"/>
        <v>4631.2151776090486</v>
      </c>
      <c r="K58" s="155">
        <v>63607.5</v>
      </c>
      <c r="L58" s="177">
        <v>293965989.02897686</v>
      </c>
      <c r="M58" s="177">
        <v>6664679.260348428</v>
      </c>
      <c r="N58" s="177">
        <v>396747.59237000003</v>
      </c>
      <c r="O58" s="177">
        <f t="shared" si="4"/>
        <v>301027415.88169527</v>
      </c>
      <c r="P58" s="177">
        <f t="shared" si="5"/>
        <v>4732.5773828824476</v>
      </c>
      <c r="Q58" s="178">
        <f t="shared" si="6"/>
        <v>3.5999758578372232E-2</v>
      </c>
      <c r="R58" s="181">
        <f t="shared" si="7"/>
        <v>2.1886740603948684E-2</v>
      </c>
      <c r="S58" s="177">
        <v>295120014.590509</v>
      </c>
      <c r="T58" s="177">
        <f t="shared" si="8"/>
        <v>6664679.260348428</v>
      </c>
      <c r="U58" s="177">
        <f t="shared" si="9"/>
        <v>396747.59237000003</v>
      </c>
      <c r="V58" s="177">
        <f t="shared" si="10"/>
        <v>302181441.44322741</v>
      </c>
      <c r="W58" s="177">
        <f t="shared" si="11"/>
        <v>4750.7202993865094</v>
      </c>
      <c r="X58" s="45">
        <f t="shared" si="12"/>
        <v>3.9971390861893073E-2</v>
      </c>
      <c r="Y58" s="45">
        <f t="shared" si="13"/>
        <v>2.5804268900145866E-2</v>
      </c>
    </row>
    <row r="59" spans="1:25" ht="20.25" customHeight="1" x14ac:dyDescent="0.4">
      <c r="A59" s="27" t="s">
        <v>59</v>
      </c>
      <c r="B59" s="28">
        <v>390</v>
      </c>
      <c r="C59" s="27" t="s">
        <v>62</v>
      </c>
      <c r="D59" s="125">
        <v>23544</v>
      </c>
      <c r="E59" s="177">
        <v>101206852.49139018</v>
      </c>
      <c r="F59" s="177">
        <v>35000</v>
      </c>
      <c r="G59" s="177">
        <v>4129860.9700000007</v>
      </c>
      <c r="H59" s="177">
        <v>192999.99999999983</v>
      </c>
      <c r="I59" s="177">
        <f t="shared" si="2"/>
        <v>105564713.46139018</v>
      </c>
      <c r="J59" s="177">
        <f t="shared" si="3"/>
        <v>4483.720415451503</v>
      </c>
      <c r="K59" s="155">
        <v>23741.5</v>
      </c>
      <c r="L59" s="177">
        <v>105391609.12286556</v>
      </c>
      <c r="M59" s="177">
        <v>4512569.5204449352</v>
      </c>
      <c r="N59" s="177">
        <v>35000</v>
      </c>
      <c r="O59" s="177">
        <f t="shared" si="4"/>
        <v>109939178.64331049</v>
      </c>
      <c r="P59" s="177">
        <f t="shared" si="5"/>
        <v>4630.6753424724848</v>
      </c>
      <c r="Q59" s="178">
        <f t="shared" si="6"/>
        <v>4.1438706538243553E-2</v>
      </c>
      <c r="R59" s="181">
        <f t="shared" si="7"/>
        <v>3.277522088900886E-2</v>
      </c>
      <c r="S59" s="177">
        <v>105493162.87662978</v>
      </c>
      <c r="T59" s="177">
        <f t="shared" si="8"/>
        <v>4512569.5204449352</v>
      </c>
      <c r="U59" s="177">
        <f t="shared" si="9"/>
        <v>35000</v>
      </c>
      <c r="V59" s="177">
        <f t="shared" si="10"/>
        <v>110040732.39707471</v>
      </c>
      <c r="W59" s="177">
        <f t="shared" si="11"/>
        <v>4634.9528208864103</v>
      </c>
      <c r="X59" s="45">
        <f t="shared" si="12"/>
        <v>4.2400711269127027E-2</v>
      </c>
      <c r="Y59" s="45">
        <f t="shared" si="13"/>
        <v>3.3729222926955904E-2</v>
      </c>
    </row>
    <row r="60" spans="1:25" ht="20.25" customHeight="1" x14ac:dyDescent="0.4">
      <c r="A60" s="27" t="s">
        <v>59</v>
      </c>
      <c r="B60" s="28">
        <v>805</v>
      </c>
      <c r="C60" s="27" t="s">
        <v>63</v>
      </c>
      <c r="D60" s="125">
        <v>13283</v>
      </c>
      <c r="E60" s="177">
        <v>61777404.266205326</v>
      </c>
      <c r="F60" s="177">
        <v>0</v>
      </c>
      <c r="G60" s="177">
        <v>507078.71945471154</v>
      </c>
      <c r="H60" s="177">
        <v>32074.13351353506</v>
      </c>
      <c r="I60" s="177">
        <f t="shared" si="2"/>
        <v>62316557.119173571</v>
      </c>
      <c r="J60" s="177">
        <f t="shared" si="3"/>
        <v>4691.4520152957593</v>
      </c>
      <c r="K60" s="155">
        <v>13313</v>
      </c>
      <c r="L60" s="177">
        <v>62670249.14770554</v>
      </c>
      <c r="M60" s="177">
        <v>588591.75582874985</v>
      </c>
      <c r="N60" s="177">
        <v>0</v>
      </c>
      <c r="O60" s="177">
        <f t="shared" si="4"/>
        <v>63258840.903534293</v>
      </c>
      <c r="P60" s="177">
        <f t="shared" si="5"/>
        <v>4751.659348271186</v>
      </c>
      <c r="Q60" s="178">
        <f t="shared" si="6"/>
        <v>1.5120921756937022E-2</v>
      </c>
      <c r="R60" s="181">
        <f t="shared" si="7"/>
        <v>1.2833411229429492E-2</v>
      </c>
      <c r="S60" s="177">
        <v>62670249.14770554</v>
      </c>
      <c r="T60" s="177">
        <f t="shared" si="8"/>
        <v>588591.75582874985</v>
      </c>
      <c r="U60" s="177">
        <f t="shared" si="9"/>
        <v>0</v>
      </c>
      <c r="V60" s="177">
        <f t="shared" si="10"/>
        <v>63258840.903534293</v>
      </c>
      <c r="W60" s="177">
        <f t="shared" si="11"/>
        <v>4751.659348271186</v>
      </c>
      <c r="X60" s="45">
        <f t="shared" si="12"/>
        <v>1.5120921756937045E-2</v>
      </c>
      <c r="Y60" s="45">
        <f t="shared" si="13"/>
        <v>1.2833411229429492E-2</v>
      </c>
    </row>
    <row r="61" spans="1:25" ht="20.25" customHeight="1" x14ac:dyDescent="0.4">
      <c r="A61" s="27" t="s">
        <v>59</v>
      </c>
      <c r="B61" s="28">
        <v>806</v>
      </c>
      <c r="C61" s="27" t="s">
        <v>64</v>
      </c>
      <c r="D61" s="125">
        <v>20225</v>
      </c>
      <c r="E61" s="177">
        <v>95499529.957673937</v>
      </c>
      <c r="F61" s="177">
        <v>0</v>
      </c>
      <c r="G61" s="177">
        <v>1026505.1099999999</v>
      </c>
      <c r="H61" s="177">
        <v>113798.30669927241</v>
      </c>
      <c r="I61" s="177">
        <f t="shared" si="2"/>
        <v>96639833.374373212</v>
      </c>
      <c r="J61" s="177">
        <f t="shared" si="3"/>
        <v>4778.2365080036197</v>
      </c>
      <c r="K61" s="155">
        <v>20622.5</v>
      </c>
      <c r="L61" s="177">
        <v>99023341.30454658</v>
      </c>
      <c r="M61" s="177">
        <v>1200553.1159999995</v>
      </c>
      <c r="N61" s="177">
        <v>0</v>
      </c>
      <c r="O61" s="177">
        <f t="shared" si="4"/>
        <v>100223894.42054658</v>
      </c>
      <c r="P61" s="177">
        <f t="shared" si="5"/>
        <v>4859.9294178953369</v>
      </c>
      <c r="Q61" s="178">
        <f t="shared" si="6"/>
        <v>3.7086788346261557E-2</v>
      </c>
      <c r="R61" s="181">
        <f t="shared" si="7"/>
        <v>1.7096874496455028E-2</v>
      </c>
      <c r="S61" s="177">
        <v>99029426.44583258</v>
      </c>
      <c r="T61" s="177">
        <f t="shared" si="8"/>
        <v>1200553.1159999995</v>
      </c>
      <c r="U61" s="177">
        <f t="shared" si="9"/>
        <v>0</v>
      </c>
      <c r="V61" s="177">
        <f t="shared" si="10"/>
        <v>100229979.56183258</v>
      </c>
      <c r="W61" s="177">
        <f t="shared" si="11"/>
        <v>4860.2244908150114</v>
      </c>
      <c r="X61" s="45">
        <f t="shared" si="12"/>
        <v>3.7149755562506936E-2</v>
      </c>
      <c r="Y61" s="45">
        <f t="shared" si="13"/>
        <v>1.7158628015599531E-2</v>
      </c>
    </row>
    <row r="62" spans="1:25" ht="20.25" customHeight="1" x14ac:dyDescent="0.4">
      <c r="A62" s="27" t="s">
        <v>59</v>
      </c>
      <c r="B62" s="28">
        <v>391</v>
      </c>
      <c r="C62" s="27" t="s">
        <v>65</v>
      </c>
      <c r="D62" s="125">
        <v>33539</v>
      </c>
      <c r="E62" s="177">
        <v>149342641.57058388</v>
      </c>
      <c r="F62" s="177">
        <v>525749.31449809484</v>
      </c>
      <c r="G62" s="177">
        <v>3784913.4512</v>
      </c>
      <c r="H62" s="177">
        <v>443629.27026447607</v>
      </c>
      <c r="I62" s="177">
        <f t="shared" si="2"/>
        <v>154096933.60654646</v>
      </c>
      <c r="J62" s="177">
        <f t="shared" si="3"/>
        <v>4594.5595756148505</v>
      </c>
      <c r="K62" s="155">
        <v>34100.5</v>
      </c>
      <c r="L62" s="177">
        <v>157223994.18340033</v>
      </c>
      <c r="M62" s="177">
        <v>4253515.2543501854</v>
      </c>
      <c r="N62" s="177">
        <v>525749.31449999998</v>
      </c>
      <c r="O62" s="177">
        <f t="shared" si="4"/>
        <v>162003258.75225052</v>
      </c>
      <c r="P62" s="177">
        <f t="shared" si="5"/>
        <v>4750.7590431885319</v>
      </c>
      <c r="Q62" s="178">
        <f t="shared" si="6"/>
        <v>5.1307478745107105E-2</v>
      </c>
      <c r="R62" s="181">
        <f t="shared" si="7"/>
        <v>3.3996613821854371E-2</v>
      </c>
      <c r="S62" s="177">
        <v>157962802.30439925</v>
      </c>
      <c r="T62" s="177">
        <f t="shared" si="8"/>
        <v>4253515.2543501854</v>
      </c>
      <c r="U62" s="177">
        <f t="shared" si="9"/>
        <v>525749.31449999998</v>
      </c>
      <c r="V62" s="177">
        <f t="shared" si="10"/>
        <v>162742066.87324944</v>
      </c>
      <c r="W62" s="177">
        <f t="shared" si="11"/>
        <v>4772.4246528129925</v>
      </c>
      <c r="X62" s="45">
        <f t="shared" si="12"/>
        <v>5.6101916270290472E-2</v>
      </c>
      <c r="Y62" s="45">
        <f t="shared" si="13"/>
        <v>3.8712105974671118E-2</v>
      </c>
    </row>
    <row r="63" spans="1:25" ht="20.25" customHeight="1" x14ac:dyDescent="0.4">
      <c r="A63" s="27" t="s">
        <v>59</v>
      </c>
      <c r="B63" s="28">
        <v>392</v>
      </c>
      <c r="C63" s="27" t="s">
        <v>66</v>
      </c>
      <c r="D63" s="125">
        <v>26085</v>
      </c>
      <c r="E63" s="177">
        <v>111434512.34994806</v>
      </c>
      <c r="F63" s="177">
        <v>250000</v>
      </c>
      <c r="G63" s="177">
        <v>1672102.9999999998</v>
      </c>
      <c r="H63" s="177">
        <v>14825.000000000007</v>
      </c>
      <c r="I63" s="177">
        <f t="shared" si="2"/>
        <v>113371440.34994806</v>
      </c>
      <c r="J63" s="177">
        <f t="shared" si="3"/>
        <v>4346.2311807532324</v>
      </c>
      <c r="K63" s="155">
        <v>26342.5</v>
      </c>
      <c r="L63" s="177">
        <v>116351899.87374629</v>
      </c>
      <c r="M63" s="177">
        <v>1972020.4036510494</v>
      </c>
      <c r="N63" s="177">
        <v>250000</v>
      </c>
      <c r="O63" s="177">
        <f t="shared" si="4"/>
        <v>118573920.27739733</v>
      </c>
      <c r="P63" s="177">
        <f t="shared" si="5"/>
        <v>4501.2402117261963</v>
      </c>
      <c r="Q63" s="178">
        <f t="shared" si="6"/>
        <v>4.5888805076398143E-2</v>
      </c>
      <c r="R63" s="181">
        <f t="shared" si="7"/>
        <v>3.5665160118357964E-2</v>
      </c>
      <c r="S63" s="177">
        <v>117039110.5833742</v>
      </c>
      <c r="T63" s="177">
        <f t="shared" si="8"/>
        <v>1972020.4036510494</v>
      </c>
      <c r="U63" s="177">
        <f t="shared" si="9"/>
        <v>250000</v>
      </c>
      <c r="V63" s="177">
        <f t="shared" si="10"/>
        <v>119261130.98702525</v>
      </c>
      <c r="W63" s="177">
        <f t="shared" si="11"/>
        <v>4527.3277398510108</v>
      </c>
      <c r="X63" s="45">
        <f t="shared" si="12"/>
        <v>5.195039084708851E-2</v>
      </c>
      <c r="Y63" s="45">
        <f t="shared" si="13"/>
        <v>4.1667493413544809E-2</v>
      </c>
    </row>
    <row r="64" spans="1:25" ht="20.25" customHeight="1" x14ac:dyDescent="0.4">
      <c r="A64" s="27" t="s">
        <v>59</v>
      </c>
      <c r="B64" s="28">
        <v>929</v>
      </c>
      <c r="C64" s="27" t="s">
        <v>67</v>
      </c>
      <c r="D64" s="125">
        <v>38517.25</v>
      </c>
      <c r="E64" s="177">
        <v>169731194.25533652</v>
      </c>
      <c r="F64" s="177">
        <v>650890.44141064503</v>
      </c>
      <c r="G64" s="177">
        <v>4014316.7392280018</v>
      </c>
      <c r="H64" s="177">
        <v>0</v>
      </c>
      <c r="I64" s="177">
        <f t="shared" si="2"/>
        <v>174396401.43597516</v>
      </c>
      <c r="J64" s="177">
        <f t="shared" si="3"/>
        <v>4527.7479943655162</v>
      </c>
      <c r="K64" s="155">
        <v>39094</v>
      </c>
      <c r="L64" s="177">
        <v>174738655.78973785</v>
      </c>
      <c r="M64" s="177">
        <v>3574510.7223720285</v>
      </c>
      <c r="N64" s="177">
        <v>650890.44140999997</v>
      </c>
      <c r="O64" s="177">
        <f t="shared" si="4"/>
        <v>178964056.95351988</v>
      </c>
      <c r="P64" s="177">
        <f t="shared" si="5"/>
        <v>4577.7883295011989</v>
      </c>
      <c r="Q64" s="178">
        <f t="shared" si="6"/>
        <v>2.6191225735937129E-2</v>
      </c>
      <c r="R64" s="181">
        <f t="shared" si="7"/>
        <v>1.1051925857612721E-2</v>
      </c>
      <c r="S64" s="177">
        <v>175150537.28009969</v>
      </c>
      <c r="T64" s="177">
        <f t="shared" si="8"/>
        <v>3574510.7223720285</v>
      </c>
      <c r="U64" s="177">
        <f t="shared" si="9"/>
        <v>650890.44140999997</v>
      </c>
      <c r="V64" s="177">
        <f t="shared" si="10"/>
        <v>179375938.44388172</v>
      </c>
      <c r="W64" s="177">
        <f t="shared" si="11"/>
        <v>4588.323999690022</v>
      </c>
      <c r="X64" s="45">
        <f t="shared" si="12"/>
        <v>2.8552980261663575E-2</v>
      </c>
      <c r="Y64" s="45">
        <f t="shared" si="13"/>
        <v>1.3378837647300301E-2</v>
      </c>
    </row>
    <row r="65" spans="1:25" ht="20.25" customHeight="1" x14ac:dyDescent="0.4">
      <c r="A65" s="27" t="s">
        <v>59</v>
      </c>
      <c r="B65" s="28">
        <v>807</v>
      </c>
      <c r="C65" s="27" t="s">
        <v>68</v>
      </c>
      <c r="D65" s="125">
        <v>19162</v>
      </c>
      <c r="E65" s="177">
        <v>85515178.9700827</v>
      </c>
      <c r="F65" s="177">
        <v>0</v>
      </c>
      <c r="G65" s="177">
        <v>2051874</v>
      </c>
      <c r="H65" s="177">
        <v>0</v>
      </c>
      <c r="I65" s="177">
        <f t="shared" si="2"/>
        <v>87567052.9700827</v>
      </c>
      <c r="J65" s="177">
        <f t="shared" si="3"/>
        <v>4569.8284610209112</v>
      </c>
      <c r="K65" s="155">
        <v>19303.5</v>
      </c>
      <c r="L65" s="177">
        <v>87923114.84578082</v>
      </c>
      <c r="M65" s="177">
        <v>2134901.3169605285</v>
      </c>
      <c r="N65" s="177">
        <v>0</v>
      </c>
      <c r="O65" s="177">
        <f t="shared" si="4"/>
        <v>90058016.162741348</v>
      </c>
      <c r="P65" s="177">
        <f t="shared" si="5"/>
        <v>4665.3724020380423</v>
      </c>
      <c r="Q65" s="178">
        <f t="shared" si="6"/>
        <v>2.8446351774675804E-2</v>
      </c>
      <c r="R65" s="181">
        <f t="shared" si="7"/>
        <v>2.0907555246786336E-2</v>
      </c>
      <c r="S65" s="177">
        <v>87977199.504161209</v>
      </c>
      <c r="T65" s="177">
        <f t="shared" si="8"/>
        <v>2134901.3169605285</v>
      </c>
      <c r="U65" s="177">
        <f t="shared" si="9"/>
        <v>0</v>
      </c>
      <c r="V65" s="177">
        <f t="shared" si="10"/>
        <v>90112100.821121737</v>
      </c>
      <c r="W65" s="177">
        <f t="shared" si="11"/>
        <v>4668.174207844263</v>
      </c>
      <c r="X65" s="45">
        <f t="shared" si="12"/>
        <v>2.9063988848734616E-2</v>
      </c>
      <c r="Y65" s="45">
        <f t="shared" si="13"/>
        <v>2.1520664870072759E-2</v>
      </c>
    </row>
    <row r="66" spans="1:25" ht="20.25" customHeight="1" x14ac:dyDescent="0.4">
      <c r="A66" s="27" t="s">
        <v>59</v>
      </c>
      <c r="B66" s="28">
        <v>393</v>
      </c>
      <c r="C66" s="27" t="s">
        <v>69</v>
      </c>
      <c r="D66" s="125">
        <v>18918</v>
      </c>
      <c r="E66" s="177">
        <v>83339035.867827311</v>
      </c>
      <c r="F66" s="177">
        <v>500000</v>
      </c>
      <c r="G66" s="177">
        <v>2558919.5</v>
      </c>
      <c r="H66" s="177">
        <v>0</v>
      </c>
      <c r="I66" s="177">
        <f t="shared" si="2"/>
        <v>86397955.367827311</v>
      </c>
      <c r="J66" s="177">
        <f t="shared" si="3"/>
        <v>4566.9708937428541</v>
      </c>
      <c r="K66" s="155">
        <v>19097</v>
      </c>
      <c r="L66" s="177">
        <v>87330633.767697319</v>
      </c>
      <c r="M66" s="177">
        <v>2255093.5471781623</v>
      </c>
      <c r="N66" s="177">
        <v>500000</v>
      </c>
      <c r="O66" s="177">
        <f t="shared" si="4"/>
        <v>90085727.314875484</v>
      </c>
      <c r="P66" s="177">
        <f t="shared" si="5"/>
        <v>4717.2711585524157</v>
      </c>
      <c r="Q66" s="178">
        <f t="shared" si="6"/>
        <v>4.268355577800409E-2</v>
      </c>
      <c r="R66" s="181">
        <f t="shared" si="7"/>
        <v>3.2910274294825514E-2</v>
      </c>
      <c r="S66" s="177">
        <v>87641840.102838635</v>
      </c>
      <c r="T66" s="177">
        <f t="shared" si="8"/>
        <v>2255093.5471781623</v>
      </c>
      <c r="U66" s="177">
        <f t="shared" si="9"/>
        <v>500000</v>
      </c>
      <c r="V66" s="177">
        <f t="shared" si="10"/>
        <v>90396933.6500168</v>
      </c>
      <c r="W66" s="177">
        <f t="shared" si="11"/>
        <v>4733.567243546986</v>
      </c>
      <c r="X66" s="45">
        <f t="shared" si="12"/>
        <v>4.6285566193834018E-2</v>
      </c>
      <c r="Y66" s="45">
        <f t="shared" si="13"/>
        <v>3.6478522346701014E-2</v>
      </c>
    </row>
    <row r="67" spans="1:25" ht="20.25" customHeight="1" x14ac:dyDescent="0.4">
      <c r="A67" s="27" t="s">
        <v>59</v>
      </c>
      <c r="B67" s="28">
        <v>808</v>
      </c>
      <c r="C67" s="27" t="s">
        <v>70</v>
      </c>
      <c r="D67" s="125">
        <v>27120</v>
      </c>
      <c r="E67" s="177">
        <v>115935930.49770634</v>
      </c>
      <c r="F67" s="177">
        <v>904496.27200095251</v>
      </c>
      <c r="G67" s="177">
        <v>1724629.809895677</v>
      </c>
      <c r="H67" s="177">
        <v>0</v>
      </c>
      <c r="I67" s="177">
        <f t="shared" si="2"/>
        <v>118565056.57960297</v>
      </c>
      <c r="J67" s="177">
        <f t="shared" si="3"/>
        <v>4371.8678679794602</v>
      </c>
      <c r="K67" s="155">
        <v>27576.5</v>
      </c>
      <c r="L67" s="177">
        <v>122164868.72038703</v>
      </c>
      <c r="M67" s="177">
        <v>1938298.9074433618</v>
      </c>
      <c r="N67" s="177">
        <v>904496.272</v>
      </c>
      <c r="O67" s="177">
        <f t="shared" si="4"/>
        <v>125007663.89983039</v>
      </c>
      <c r="P67" s="177">
        <f t="shared" si="5"/>
        <v>4533.1229089924536</v>
      </c>
      <c r="Q67" s="178">
        <f t="shared" si="6"/>
        <v>5.4338162575766402E-2</v>
      </c>
      <c r="R67" s="181">
        <f t="shared" si="7"/>
        <v>3.6884701432552847E-2</v>
      </c>
      <c r="S67" s="177">
        <v>122363593.2442385</v>
      </c>
      <c r="T67" s="177">
        <f t="shared" si="8"/>
        <v>1938298.9074433618</v>
      </c>
      <c r="U67" s="177">
        <f t="shared" si="9"/>
        <v>904496.272</v>
      </c>
      <c r="V67" s="177">
        <f t="shared" si="10"/>
        <v>125206388.42368186</v>
      </c>
      <c r="W67" s="177">
        <f t="shared" si="11"/>
        <v>4540.3292086987785</v>
      </c>
      <c r="X67" s="45">
        <f t="shared" si="12"/>
        <v>5.6014242607981074E-2</v>
      </c>
      <c r="Y67" s="45">
        <f t="shared" si="13"/>
        <v>3.8533035719850339E-2</v>
      </c>
    </row>
    <row r="68" spans="1:25" ht="20.25" customHeight="1" x14ac:dyDescent="0.4">
      <c r="A68" s="27" t="s">
        <v>59</v>
      </c>
      <c r="B68" s="28">
        <v>394</v>
      </c>
      <c r="C68" s="27" t="s">
        <v>71</v>
      </c>
      <c r="D68" s="125">
        <v>35865</v>
      </c>
      <c r="E68" s="177">
        <v>160074116.79244617</v>
      </c>
      <c r="F68" s="177">
        <v>154867</v>
      </c>
      <c r="G68" s="177">
        <v>3019135.1900000004</v>
      </c>
      <c r="H68" s="177">
        <v>0</v>
      </c>
      <c r="I68" s="177">
        <f t="shared" si="2"/>
        <v>163248118.98244616</v>
      </c>
      <c r="J68" s="177">
        <f t="shared" si="3"/>
        <v>4551.7389929582087</v>
      </c>
      <c r="K68" s="155">
        <v>35896.5</v>
      </c>
      <c r="L68" s="177">
        <v>163054136.14923251</v>
      </c>
      <c r="M68" s="177">
        <v>3024878.3801792678</v>
      </c>
      <c r="N68" s="177">
        <v>154867</v>
      </c>
      <c r="O68" s="177">
        <f t="shared" si="4"/>
        <v>166233881.52941176</v>
      </c>
      <c r="P68" s="177">
        <f t="shared" si="5"/>
        <v>4630.9217202070331</v>
      </c>
      <c r="Q68" s="178">
        <f t="shared" si="6"/>
        <v>1.8289720981634394E-2</v>
      </c>
      <c r="R68" s="181">
        <f t="shared" si="7"/>
        <v>1.7396148454760896E-2</v>
      </c>
      <c r="S68" s="177">
        <v>163056041.26525608</v>
      </c>
      <c r="T68" s="177">
        <f t="shared" si="8"/>
        <v>3024878.3801792678</v>
      </c>
      <c r="U68" s="177">
        <f t="shared" si="9"/>
        <v>154867</v>
      </c>
      <c r="V68" s="177">
        <f t="shared" si="10"/>
        <v>166235786.64543533</v>
      </c>
      <c r="W68" s="177">
        <f t="shared" si="11"/>
        <v>4630.9747926799364</v>
      </c>
      <c r="X68" s="45">
        <f t="shared" si="12"/>
        <v>1.8301391045800836E-2</v>
      </c>
      <c r="Y68" s="45">
        <f t="shared" si="13"/>
        <v>1.7407808278179004E-2</v>
      </c>
    </row>
    <row r="69" spans="1:25" ht="20.25" customHeight="1" x14ac:dyDescent="0.4">
      <c r="A69" s="27" t="s">
        <v>72</v>
      </c>
      <c r="B69" s="28">
        <v>889</v>
      </c>
      <c r="C69" s="27" t="s">
        <v>73</v>
      </c>
      <c r="D69" s="125">
        <v>24700</v>
      </c>
      <c r="E69" s="177">
        <v>115901916.78428479</v>
      </c>
      <c r="F69" s="177">
        <v>194308.49630107</v>
      </c>
      <c r="G69" s="177">
        <v>1837799.9040000001</v>
      </c>
      <c r="H69" s="177">
        <v>0</v>
      </c>
      <c r="I69" s="177">
        <f t="shared" si="2"/>
        <v>117934025.18458585</v>
      </c>
      <c r="J69" s="177">
        <f t="shared" si="3"/>
        <v>4774.6568900642051</v>
      </c>
      <c r="K69" s="155">
        <v>25041</v>
      </c>
      <c r="L69" s="177">
        <v>119225010.65675607</v>
      </c>
      <c r="M69" s="177">
        <v>1941412.1370011054</v>
      </c>
      <c r="N69" s="177">
        <v>194308.4963</v>
      </c>
      <c r="O69" s="177">
        <f t="shared" si="4"/>
        <v>121360731.29005718</v>
      </c>
      <c r="P69" s="177">
        <f t="shared" si="5"/>
        <v>4846.4810227250182</v>
      </c>
      <c r="Q69" s="178">
        <f t="shared" si="6"/>
        <v>2.9056127780833219E-2</v>
      </c>
      <c r="R69" s="181">
        <f t="shared" si="7"/>
        <v>1.5042784081569227E-2</v>
      </c>
      <c r="S69" s="177">
        <v>119243825.07164732</v>
      </c>
      <c r="T69" s="177">
        <f t="shared" si="8"/>
        <v>1941412.1370011054</v>
      </c>
      <c r="U69" s="177">
        <f t="shared" si="9"/>
        <v>194308.4963</v>
      </c>
      <c r="V69" s="177">
        <f t="shared" si="10"/>
        <v>121379545.70494843</v>
      </c>
      <c r="W69" s="177">
        <f t="shared" si="11"/>
        <v>4847.2323671158674</v>
      </c>
      <c r="X69" s="45">
        <f t="shared" si="12"/>
        <v>2.9215661171318227E-2</v>
      </c>
      <c r="Y69" s="45">
        <f t="shared" si="13"/>
        <v>1.5200144999463205E-2</v>
      </c>
    </row>
    <row r="70" spans="1:25" ht="20.25" customHeight="1" x14ac:dyDescent="0.4">
      <c r="A70" s="27" t="s">
        <v>72</v>
      </c>
      <c r="B70" s="28">
        <v>890</v>
      </c>
      <c r="C70" s="27" t="s">
        <v>74</v>
      </c>
      <c r="D70" s="125">
        <v>17792</v>
      </c>
      <c r="E70" s="177">
        <v>77201398.760860994</v>
      </c>
      <c r="F70" s="177">
        <v>207649.71516196721</v>
      </c>
      <c r="G70" s="177">
        <v>744025.65</v>
      </c>
      <c r="H70" s="177">
        <v>161353.32619999963</v>
      </c>
      <c r="I70" s="177">
        <f t="shared" si="2"/>
        <v>78314427.452222958</v>
      </c>
      <c r="J70" s="177">
        <f t="shared" si="3"/>
        <v>4401.6652120179269</v>
      </c>
      <c r="K70" s="155">
        <v>17774.5</v>
      </c>
      <c r="L70" s="177">
        <v>80826350.533809721</v>
      </c>
      <c r="M70" s="177">
        <v>757436.38150737272</v>
      </c>
      <c r="N70" s="177">
        <v>207649.71515999999</v>
      </c>
      <c r="O70" s="177">
        <f t="shared" si="4"/>
        <v>81791436.630477086</v>
      </c>
      <c r="P70" s="177">
        <f t="shared" si="5"/>
        <v>4601.6167335495838</v>
      </c>
      <c r="Q70" s="178">
        <f t="shared" si="6"/>
        <v>4.4398066759478549E-2</v>
      </c>
      <c r="R70" s="181">
        <f t="shared" si="7"/>
        <v>4.5426335693529385E-2</v>
      </c>
      <c r="S70" s="177">
        <v>81559510.596984446</v>
      </c>
      <c r="T70" s="177">
        <f t="shared" si="8"/>
        <v>757436.38150737272</v>
      </c>
      <c r="U70" s="177">
        <f t="shared" si="9"/>
        <v>207649.71515999999</v>
      </c>
      <c r="V70" s="177">
        <f t="shared" si="10"/>
        <v>82524596.69365181</v>
      </c>
      <c r="W70" s="177">
        <f t="shared" si="11"/>
        <v>4642.8645921770967</v>
      </c>
      <c r="X70" s="45">
        <f t="shared" si="12"/>
        <v>5.3759816401611787E-2</v>
      </c>
      <c r="Y70" s="45">
        <f t="shared" si="13"/>
        <v>5.4797302507382906E-2</v>
      </c>
    </row>
    <row r="71" spans="1:25" ht="20.25" customHeight="1" x14ac:dyDescent="0.4">
      <c r="A71" s="27" t="s">
        <v>72</v>
      </c>
      <c r="B71" s="28">
        <v>350</v>
      </c>
      <c r="C71" s="27" t="s">
        <v>75</v>
      </c>
      <c r="D71" s="125">
        <v>44205</v>
      </c>
      <c r="E71" s="177">
        <v>192504057.39628324</v>
      </c>
      <c r="F71" s="177">
        <v>1118662.6129634017</v>
      </c>
      <c r="G71" s="177">
        <v>2296155</v>
      </c>
      <c r="H71" s="177">
        <v>0</v>
      </c>
      <c r="I71" s="177">
        <f t="shared" si="2"/>
        <v>195918875.00924665</v>
      </c>
      <c r="J71" s="177">
        <f t="shared" si="3"/>
        <v>4432.0523698506195</v>
      </c>
      <c r="K71" s="155">
        <v>45104.5</v>
      </c>
      <c r="L71" s="177">
        <v>202664479.37454331</v>
      </c>
      <c r="M71" s="177">
        <v>2297068.7458502394</v>
      </c>
      <c r="N71" s="177">
        <v>1118662.6129600001</v>
      </c>
      <c r="O71" s="177">
        <f t="shared" si="4"/>
        <v>206080210.73335356</v>
      </c>
      <c r="P71" s="177">
        <f t="shared" si="5"/>
        <v>4568.9501210157205</v>
      </c>
      <c r="Q71" s="178">
        <f t="shared" si="6"/>
        <v>5.1865016699525812E-2</v>
      </c>
      <c r="R71" s="181">
        <f t="shared" si="7"/>
        <v>3.0888116777761709E-2</v>
      </c>
      <c r="S71" s="177">
        <v>206404079.76154697</v>
      </c>
      <c r="T71" s="177">
        <f t="shared" si="8"/>
        <v>2297068.7458502394</v>
      </c>
      <c r="U71" s="177">
        <f t="shared" si="9"/>
        <v>1118662.6129600001</v>
      </c>
      <c r="V71" s="177">
        <f t="shared" si="10"/>
        <v>209819811.12035722</v>
      </c>
      <c r="W71" s="177">
        <f t="shared" si="11"/>
        <v>4651.8598170993409</v>
      </c>
      <c r="X71" s="45">
        <f t="shared" si="12"/>
        <v>7.0952510882141884E-2</v>
      </c>
      <c r="Y71" s="45">
        <f t="shared" si="13"/>
        <v>4.9594957122794492E-2</v>
      </c>
    </row>
    <row r="72" spans="1:25" ht="20.25" customHeight="1" x14ac:dyDescent="0.4">
      <c r="A72" s="27" t="s">
        <v>72</v>
      </c>
      <c r="B72" s="28">
        <v>351</v>
      </c>
      <c r="C72" s="27" t="s">
        <v>76</v>
      </c>
      <c r="D72" s="125">
        <v>27543</v>
      </c>
      <c r="E72" s="177">
        <v>114590446.03353283</v>
      </c>
      <c r="F72" s="177">
        <v>102130.19705315105</v>
      </c>
      <c r="G72" s="177">
        <v>1282169.988604808</v>
      </c>
      <c r="H72" s="177">
        <v>44837.472013611608</v>
      </c>
      <c r="I72" s="177">
        <f t="shared" si="2"/>
        <v>116019583.6912044</v>
      </c>
      <c r="J72" s="177">
        <f t="shared" si="3"/>
        <v>4212.3074353267402</v>
      </c>
      <c r="K72" s="155">
        <v>27859</v>
      </c>
      <c r="L72" s="177">
        <v>121086213.79199785</v>
      </c>
      <c r="M72" s="177">
        <v>1288767.3998315865</v>
      </c>
      <c r="N72" s="177">
        <v>102130.19705</v>
      </c>
      <c r="O72" s="177">
        <f t="shared" si="4"/>
        <v>122477111.38887945</v>
      </c>
      <c r="P72" s="177">
        <f t="shared" si="5"/>
        <v>4396.3211669076227</v>
      </c>
      <c r="Q72" s="178">
        <f t="shared" si="6"/>
        <v>5.5658945604065257E-2</v>
      </c>
      <c r="R72" s="181">
        <f t="shared" si="7"/>
        <v>4.3684781893563063E-2</v>
      </c>
      <c r="S72" s="177">
        <v>123189578.43783274</v>
      </c>
      <c r="T72" s="177">
        <f t="shared" si="8"/>
        <v>1288767.3998315865</v>
      </c>
      <c r="U72" s="177">
        <f t="shared" si="9"/>
        <v>102130.19705</v>
      </c>
      <c r="V72" s="177">
        <f t="shared" si="10"/>
        <v>124580476.03471434</v>
      </c>
      <c r="W72" s="177">
        <f t="shared" si="11"/>
        <v>4471.8215310928008</v>
      </c>
      <c r="X72" s="45">
        <f t="shared" si="12"/>
        <v>7.3788338754045668E-2</v>
      </c>
      <c r="Y72" s="45">
        <f t="shared" si="13"/>
        <v>6.1608536354595511E-2</v>
      </c>
    </row>
    <row r="73" spans="1:25" ht="20.25" customHeight="1" x14ac:dyDescent="0.4">
      <c r="A73" s="27" t="s">
        <v>72</v>
      </c>
      <c r="B73" s="28">
        <v>895</v>
      </c>
      <c r="C73" s="27" t="s">
        <v>77</v>
      </c>
      <c r="D73" s="125">
        <v>47417</v>
      </c>
      <c r="E73" s="177">
        <v>199156378.22780785</v>
      </c>
      <c r="F73" s="177">
        <v>617572.42439144605</v>
      </c>
      <c r="G73" s="177">
        <v>2427139.75</v>
      </c>
      <c r="H73" s="177">
        <v>0</v>
      </c>
      <c r="I73" s="177">
        <f t="shared" si="2"/>
        <v>202201090.4021993</v>
      </c>
      <c r="J73" s="177">
        <f t="shared" si="3"/>
        <v>4264.3163929012653</v>
      </c>
      <c r="K73" s="155">
        <v>48004</v>
      </c>
      <c r="L73" s="177">
        <v>205620431.57306337</v>
      </c>
      <c r="M73" s="177">
        <v>2442175</v>
      </c>
      <c r="N73" s="177">
        <v>617572.42439000006</v>
      </c>
      <c r="O73" s="177">
        <f t="shared" si="4"/>
        <v>208680178.99745336</v>
      </c>
      <c r="P73" s="177">
        <f t="shared" si="5"/>
        <v>4347.1414673246682</v>
      </c>
      <c r="Q73" s="178">
        <f t="shared" si="6"/>
        <v>3.2042797506019793E-2</v>
      </c>
      <c r="R73" s="181">
        <f t="shared" si="7"/>
        <v>1.9422825792495102E-2</v>
      </c>
      <c r="S73" s="177">
        <v>205713365.35732862</v>
      </c>
      <c r="T73" s="177">
        <f t="shared" si="8"/>
        <v>2442175</v>
      </c>
      <c r="U73" s="177">
        <f t="shared" si="9"/>
        <v>617572.42439000006</v>
      </c>
      <c r="V73" s="177">
        <f t="shared" si="10"/>
        <v>208773112.78171861</v>
      </c>
      <c r="W73" s="177">
        <f t="shared" si="11"/>
        <v>4349.0774265002628</v>
      </c>
      <c r="X73" s="45">
        <f t="shared" si="12"/>
        <v>3.2502408203867093E-2</v>
      </c>
      <c r="Y73" s="45">
        <f t="shared" si="13"/>
        <v>1.9876816302865752E-2</v>
      </c>
    </row>
    <row r="74" spans="1:25" ht="20.25" customHeight="1" x14ac:dyDescent="0.4">
      <c r="A74" s="27" t="s">
        <v>72</v>
      </c>
      <c r="B74" s="28">
        <v>896</v>
      </c>
      <c r="C74" s="27" t="s">
        <v>78</v>
      </c>
      <c r="D74" s="125">
        <v>43626</v>
      </c>
      <c r="E74" s="177">
        <v>189525310.36857066</v>
      </c>
      <c r="F74" s="177">
        <v>988956.71667649481</v>
      </c>
      <c r="G74" s="177">
        <v>2896199.0511740004</v>
      </c>
      <c r="H74" s="177">
        <v>0</v>
      </c>
      <c r="I74" s="177">
        <f t="shared" si="2"/>
        <v>193410466.13642117</v>
      </c>
      <c r="J74" s="177">
        <f t="shared" si="3"/>
        <v>4433.3761091189008</v>
      </c>
      <c r="K74" s="155">
        <v>44426.5</v>
      </c>
      <c r="L74" s="177">
        <v>195863751.28566045</v>
      </c>
      <c r="M74" s="177">
        <v>2904650.3028700207</v>
      </c>
      <c r="N74" s="177">
        <v>988956.71668000007</v>
      </c>
      <c r="O74" s="177">
        <f t="shared" si="4"/>
        <v>199757358.30521047</v>
      </c>
      <c r="P74" s="177">
        <f t="shared" si="5"/>
        <v>4496.3559655883419</v>
      </c>
      <c r="Q74" s="178">
        <f t="shared" si="6"/>
        <v>3.2815660370274724E-2</v>
      </c>
      <c r="R74" s="181">
        <f t="shared" si="7"/>
        <v>1.4205845594714939E-2</v>
      </c>
      <c r="S74" s="177">
        <v>195839794.50366038</v>
      </c>
      <c r="T74" s="177">
        <f t="shared" si="8"/>
        <v>2904650.3028700207</v>
      </c>
      <c r="U74" s="177">
        <f t="shared" si="9"/>
        <v>988956.71668000007</v>
      </c>
      <c r="V74" s="177">
        <f t="shared" si="10"/>
        <v>199733401.52321041</v>
      </c>
      <c r="W74" s="177">
        <f t="shared" si="11"/>
        <v>4495.8167202730447</v>
      </c>
      <c r="X74" s="45">
        <f t="shared" si="12"/>
        <v>3.2691795398132072E-2</v>
      </c>
      <c r="Y74" s="45">
        <f t="shared" si="13"/>
        <v>1.4084212486667136E-2</v>
      </c>
    </row>
    <row r="75" spans="1:25" ht="20.25" customHeight="1" x14ac:dyDescent="0.4">
      <c r="A75" s="27" t="s">
        <v>72</v>
      </c>
      <c r="B75" s="28">
        <v>909</v>
      </c>
      <c r="C75" s="27" t="s">
        <v>79</v>
      </c>
      <c r="D75" s="125">
        <v>61105</v>
      </c>
      <c r="E75" s="177">
        <v>269804098.19062483</v>
      </c>
      <c r="F75" s="177">
        <v>522769.76730880595</v>
      </c>
      <c r="G75" s="177">
        <v>4091580.7571428563</v>
      </c>
      <c r="H75" s="177">
        <v>0</v>
      </c>
      <c r="I75" s="177">
        <f t="shared" si="2"/>
        <v>274418448.71507651</v>
      </c>
      <c r="J75" s="177">
        <f t="shared" si="3"/>
        <v>4490.9327995266594</v>
      </c>
      <c r="K75" s="155">
        <v>61286.5</v>
      </c>
      <c r="L75" s="177">
        <v>278270681.965644</v>
      </c>
      <c r="M75" s="177">
        <v>4068255.5559606464</v>
      </c>
      <c r="N75" s="177">
        <v>522769.76731000002</v>
      </c>
      <c r="O75" s="177">
        <f t="shared" si="4"/>
        <v>282861707.28891468</v>
      </c>
      <c r="P75" s="177">
        <f t="shared" si="5"/>
        <v>4615.3999214984487</v>
      </c>
      <c r="Q75" s="178">
        <f t="shared" si="6"/>
        <v>3.0767824150936152E-2</v>
      </c>
      <c r="R75" s="181">
        <f t="shared" si="7"/>
        <v>2.7715204730943244E-2</v>
      </c>
      <c r="S75" s="177">
        <v>281887016.90852243</v>
      </c>
      <c r="T75" s="177">
        <f t="shared" si="8"/>
        <v>4068255.5559606464</v>
      </c>
      <c r="U75" s="177">
        <f t="shared" si="9"/>
        <v>522769.76731000002</v>
      </c>
      <c r="V75" s="177">
        <f t="shared" si="10"/>
        <v>286478042.23179311</v>
      </c>
      <c r="W75" s="177">
        <f t="shared" si="11"/>
        <v>4674.4069612686826</v>
      </c>
      <c r="X75" s="45">
        <f t="shared" si="12"/>
        <v>4.3946001346424957E-2</v>
      </c>
      <c r="Y75" s="45">
        <f t="shared" si="13"/>
        <v>4.0854354748163013E-2</v>
      </c>
    </row>
    <row r="76" spans="1:25" ht="20.25" customHeight="1" x14ac:dyDescent="0.4">
      <c r="A76" s="27" t="s">
        <v>72</v>
      </c>
      <c r="B76" s="28">
        <v>876</v>
      </c>
      <c r="C76" s="27" t="s">
        <v>80</v>
      </c>
      <c r="D76" s="125">
        <v>17791</v>
      </c>
      <c r="E76" s="177">
        <v>80694779.935667336</v>
      </c>
      <c r="F76" s="177">
        <v>0</v>
      </c>
      <c r="G76" s="177">
        <v>1346932.99</v>
      </c>
      <c r="H76" s="177">
        <v>0</v>
      </c>
      <c r="I76" s="177">
        <f t="shared" si="2"/>
        <v>82041712.925667331</v>
      </c>
      <c r="J76" s="177">
        <f t="shared" si="3"/>
        <v>4611.4166109643829</v>
      </c>
      <c r="K76" s="155">
        <v>17955.5</v>
      </c>
      <c r="L76" s="177">
        <v>84223688.551538259</v>
      </c>
      <c r="M76" s="177">
        <v>1211769.3871523421</v>
      </c>
      <c r="N76" s="177">
        <v>0</v>
      </c>
      <c r="O76" s="177">
        <f t="shared" si="4"/>
        <v>85435457.938690603</v>
      </c>
      <c r="P76" s="177">
        <f t="shared" si="5"/>
        <v>4758.1776023330231</v>
      </c>
      <c r="Q76" s="178">
        <f t="shared" si="6"/>
        <v>4.136609161364202E-2</v>
      </c>
      <c r="R76" s="181">
        <f t="shared" si="7"/>
        <v>3.1825576335847039E-2</v>
      </c>
      <c r="S76" s="177">
        <v>85782147.446877941</v>
      </c>
      <c r="T76" s="177">
        <f t="shared" si="8"/>
        <v>1211769.3871523421</v>
      </c>
      <c r="U76" s="177">
        <f t="shared" si="9"/>
        <v>0</v>
      </c>
      <c r="V76" s="177">
        <f t="shared" si="10"/>
        <v>86993916.834030285</v>
      </c>
      <c r="W76" s="177">
        <f t="shared" si="11"/>
        <v>4844.973230154008</v>
      </c>
      <c r="X76" s="45">
        <f t="shared" si="12"/>
        <v>6.0362024776954931E-2</v>
      </c>
      <c r="Y76" s="45">
        <f t="shared" si="13"/>
        <v>5.0647477530940677E-2</v>
      </c>
    </row>
    <row r="77" spans="1:25" ht="20.25" customHeight="1" x14ac:dyDescent="0.4">
      <c r="A77" s="27" t="s">
        <v>72</v>
      </c>
      <c r="B77" s="28">
        <v>340</v>
      </c>
      <c r="C77" s="27" t="s">
        <v>81</v>
      </c>
      <c r="D77" s="125">
        <v>17849</v>
      </c>
      <c r="E77" s="177">
        <v>78350735.780614421</v>
      </c>
      <c r="F77" s="177">
        <v>0</v>
      </c>
      <c r="G77" s="177">
        <v>8492092.9138953201</v>
      </c>
      <c r="H77" s="177">
        <v>0</v>
      </c>
      <c r="I77" s="177">
        <f t="shared" si="2"/>
        <v>86842828.694509745</v>
      </c>
      <c r="J77" s="177">
        <f t="shared" si="3"/>
        <v>4865.4170370614456</v>
      </c>
      <c r="K77" s="155">
        <v>18015.5</v>
      </c>
      <c r="L77" s="177">
        <v>82357351.619569704</v>
      </c>
      <c r="M77" s="177">
        <v>9072318.9691110142</v>
      </c>
      <c r="N77" s="177">
        <v>0</v>
      </c>
      <c r="O77" s="177">
        <f t="shared" si="4"/>
        <v>91429670.588680714</v>
      </c>
      <c r="P77" s="177">
        <f t="shared" si="5"/>
        <v>5075.055956741734</v>
      </c>
      <c r="Q77" s="178">
        <f t="shared" si="6"/>
        <v>5.2817739393384633E-2</v>
      </c>
      <c r="R77" s="181">
        <f t="shared" si="7"/>
        <v>4.3087554074686896E-2</v>
      </c>
      <c r="S77" s="177">
        <v>84102635.916615412</v>
      </c>
      <c r="T77" s="177">
        <f t="shared" si="8"/>
        <v>9072318.9691110142</v>
      </c>
      <c r="U77" s="177">
        <f t="shared" si="9"/>
        <v>0</v>
      </c>
      <c r="V77" s="177">
        <f t="shared" si="10"/>
        <v>93174954.885726422</v>
      </c>
      <c r="W77" s="177">
        <f t="shared" si="11"/>
        <v>5171.9327737629501</v>
      </c>
      <c r="X77" s="45">
        <f t="shared" si="12"/>
        <v>7.291478509401661E-2</v>
      </c>
      <c r="Y77" s="45">
        <f t="shared" si="13"/>
        <v>6.2998862043412762E-2</v>
      </c>
    </row>
    <row r="78" spans="1:25" ht="20.25" customHeight="1" x14ac:dyDescent="0.4">
      <c r="A78" s="27" t="s">
        <v>72</v>
      </c>
      <c r="B78" s="28">
        <v>888</v>
      </c>
      <c r="C78" s="27" t="s">
        <v>82</v>
      </c>
      <c r="D78" s="125">
        <v>158581.58333333331</v>
      </c>
      <c r="E78" s="177">
        <v>691400679.87975192</v>
      </c>
      <c r="F78" s="177">
        <v>2092933.6984847838</v>
      </c>
      <c r="G78" s="177">
        <v>14634869.826040007</v>
      </c>
      <c r="H78" s="177">
        <v>0</v>
      </c>
      <c r="I78" s="177">
        <f t="shared" si="2"/>
        <v>708128483.40427673</v>
      </c>
      <c r="J78" s="177">
        <f t="shared" si="3"/>
        <v>4465.3891613366841</v>
      </c>
      <c r="K78" s="155">
        <v>160528.5</v>
      </c>
      <c r="L78" s="177">
        <v>717315329.80637538</v>
      </c>
      <c r="M78" s="177">
        <v>12082202.516245428</v>
      </c>
      <c r="N78" s="177">
        <v>2092933.69848</v>
      </c>
      <c r="O78" s="177">
        <f t="shared" si="4"/>
        <v>731490466.02110088</v>
      </c>
      <c r="P78" s="177">
        <f t="shared" si="5"/>
        <v>4556.7638520331338</v>
      </c>
      <c r="Q78" s="178">
        <f t="shared" si="6"/>
        <v>3.2991163559066505E-2</v>
      </c>
      <c r="R78" s="181">
        <f t="shared" si="7"/>
        <v>2.046287286394044E-2</v>
      </c>
      <c r="S78" s="177">
        <v>718794821.8569026</v>
      </c>
      <c r="T78" s="177">
        <f t="shared" si="8"/>
        <v>12082202.516245428</v>
      </c>
      <c r="U78" s="177">
        <f t="shared" si="9"/>
        <v>2092933.69848</v>
      </c>
      <c r="V78" s="177">
        <f t="shared" si="10"/>
        <v>732969958.07162809</v>
      </c>
      <c r="W78" s="177">
        <f t="shared" si="11"/>
        <v>4565.9802344856398</v>
      </c>
      <c r="X78" s="45">
        <f t="shared" si="12"/>
        <v>3.5080462443662433E-2</v>
      </c>
      <c r="Y78" s="45">
        <f t="shared" si="13"/>
        <v>2.2526832380012518E-2</v>
      </c>
    </row>
    <row r="79" spans="1:25" ht="20.25" customHeight="1" x14ac:dyDescent="0.4">
      <c r="A79" s="27" t="s">
        <v>72</v>
      </c>
      <c r="B79" s="28">
        <v>341</v>
      </c>
      <c r="C79" s="27" t="s">
        <v>83</v>
      </c>
      <c r="D79" s="125">
        <v>59525</v>
      </c>
      <c r="E79" s="177">
        <v>286756368.65061051</v>
      </c>
      <c r="F79" s="177">
        <v>1331362.5044317013</v>
      </c>
      <c r="G79" s="177">
        <v>6327093.1068851501</v>
      </c>
      <c r="H79" s="177">
        <v>514273.76916159573</v>
      </c>
      <c r="I79" s="177">
        <f t="shared" si="2"/>
        <v>294929098.03108895</v>
      </c>
      <c r="J79" s="177">
        <f t="shared" si="3"/>
        <v>4954.7097527272399</v>
      </c>
      <c r="K79" s="155">
        <v>60478</v>
      </c>
      <c r="L79" s="177">
        <v>296028803.55760282</v>
      </c>
      <c r="M79" s="177">
        <v>6481663.9487159727</v>
      </c>
      <c r="N79" s="177">
        <v>1331362.50443</v>
      </c>
      <c r="O79" s="177">
        <f t="shared" si="4"/>
        <v>303841830.0107488</v>
      </c>
      <c r="P79" s="177">
        <f t="shared" si="5"/>
        <v>5024.005919685651</v>
      </c>
      <c r="Q79" s="178">
        <f t="shared" si="6"/>
        <v>3.0219914003603465E-2</v>
      </c>
      <c r="R79" s="181">
        <f t="shared" si="7"/>
        <v>1.3985918533425235E-2</v>
      </c>
      <c r="S79" s="177">
        <v>296292641.90312988</v>
      </c>
      <c r="T79" s="177">
        <f t="shared" si="8"/>
        <v>6481663.9487159727</v>
      </c>
      <c r="U79" s="177">
        <f t="shared" si="9"/>
        <v>1331362.50443</v>
      </c>
      <c r="V79" s="177">
        <f t="shared" si="10"/>
        <v>304105668.35627586</v>
      </c>
      <c r="W79" s="177">
        <f t="shared" si="11"/>
        <v>5028.3684704566267</v>
      </c>
      <c r="X79" s="45">
        <f t="shared" si="12"/>
        <v>3.111449628554315E-2</v>
      </c>
      <c r="Y79" s="45">
        <f t="shared" si="13"/>
        <v>1.4866404170061243E-2</v>
      </c>
    </row>
    <row r="80" spans="1:25" ht="20.25" customHeight="1" x14ac:dyDescent="0.4">
      <c r="A80" s="27" t="s">
        <v>72</v>
      </c>
      <c r="B80" s="28">
        <v>352</v>
      </c>
      <c r="C80" s="27" t="s">
        <v>84</v>
      </c>
      <c r="D80" s="125">
        <v>73269</v>
      </c>
      <c r="E80" s="177">
        <v>369635650.31072789</v>
      </c>
      <c r="F80" s="177">
        <v>9382807.4893564377</v>
      </c>
      <c r="G80" s="177">
        <v>3513359.5</v>
      </c>
      <c r="H80" s="177">
        <v>988618.9401576895</v>
      </c>
      <c r="I80" s="177">
        <f t="shared" si="2"/>
        <v>383520436.24024206</v>
      </c>
      <c r="J80" s="177">
        <f t="shared" si="3"/>
        <v>5234.4161410725146</v>
      </c>
      <c r="K80" s="155">
        <v>75637.5</v>
      </c>
      <c r="L80" s="177">
        <v>386293707.21376383</v>
      </c>
      <c r="M80" s="177">
        <v>5281580.154108162</v>
      </c>
      <c r="N80" s="177">
        <v>9382807.4893600009</v>
      </c>
      <c r="O80" s="177">
        <f t="shared" si="4"/>
        <v>400958094.85723197</v>
      </c>
      <c r="P80" s="177">
        <f t="shared" si="5"/>
        <v>5301.0490148039262</v>
      </c>
      <c r="Q80" s="178">
        <f t="shared" si="6"/>
        <v>4.546735185205808E-2</v>
      </c>
      <c r="R80" s="181">
        <f t="shared" si="7"/>
        <v>1.2729762390989219E-2</v>
      </c>
      <c r="S80" s="177">
        <v>386210711.63495415</v>
      </c>
      <c r="T80" s="177">
        <f t="shared" si="8"/>
        <v>5281580.154108162</v>
      </c>
      <c r="U80" s="177">
        <f t="shared" si="9"/>
        <v>9382807.4893600009</v>
      </c>
      <c r="V80" s="177">
        <f t="shared" si="10"/>
        <v>400875099.2784223</v>
      </c>
      <c r="W80" s="177">
        <f t="shared" si="11"/>
        <v>5299.9517339735221</v>
      </c>
      <c r="X80" s="45">
        <f t="shared" si="12"/>
        <v>4.525094727236139E-2</v>
      </c>
      <c r="Y80" s="45">
        <f t="shared" si="13"/>
        <v>1.2520134268036998E-2</v>
      </c>
    </row>
    <row r="81" spans="1:25" ht="20.25" customHeight="1" x14ac:dyDescent="0.4">
      <c r="A81" s="27" t="s">
        <v>72</v>
      </c>
      <c r="B81" s="28">
        <v>353</v>
      </c>
      <c r="C81" s="27" t="s">
        <v>85</v>
      </c>
      <c r="D81" s="125">
        <v>39244</v>
      </c>
      <c r="E81" s="177">
        <v>176914262.85353678</v>
      </c>
      <c r="F81" s="177">
        <v>1914084.0177052133</v>
      </c>
      <c r="G81" s="177">
        <v>3976093</v>
      </c>
      <c r="H81" s="177">
        <v>18790.739498574418</v>
      </c>
      <c r="I81" s="177">
        <f t="shared" si="2"/>
        <v>182823230.61074057</v>
      </c>
      <c r="J81" s="177">
        <f t="shared" si="3"/>
        <v>4658.6288505437924</v>
      </c>
      <c r="K81" s="155">
        <v>39512.5</v>
      </c>
      <c r="L81" s="177">
        <v>182961504.33451515</v>
      </c>
      <c r="M81" s="177">
        <v>4061446.8761680317</v>
      </c>
      <c r="N81" s="177">
        <v>1914084.01771</v>
      </c>
      <c r="O81" s="177">
        <f t="shared" si="4"/>
        <v>188937035.2283932</v>
      </c>
      <c r="P81" s="177">
        <f t="shared" si="5"/>
        <v>4781.7028846160883</v>
      </c>
      <c r="Q81" s="178">
        <f t="shared" si="6"/>
        <v>3.3441070903455827E-2</v>
      </c>
      <c r="R81" s="181">
        <f t="shared" si="7"/>
        <v>2.641851025713926E-2</v>
      </c>
      <c r="S81" s="177">
        <v>183252053.49357408</v>
      </c>
      <c r="T81" s="177">
        <f t="shared" si="8"/>
        <v>4061446.8761680317</v>
      </c>
      <c r="U81" s="177">
        <f t="shared" si="9"/>
        <v>1914084.01771</v>
      </c>
      <c r="V81" s="177">
        <f t="shared" si="10"/>
        <v>189227584.38745213</v>
      </c>
      <c r="W81" s="177">
        <f t="shared" si="11"/>
        <v>4789.0562325201427</v>
      </c>
      <c r="X81" s="45">
        <f t="shared" si="12"/>
        <v>3.503030635284763E-2</v>
      </c>
      <c r="Y81" s="45">
        <f t="shared" si="13"/>
        <v>2.7996946346375173E-2</v>
      </c>
    </row>
    <row r="82" spans="1:25" ht="20.25" customHeight="1" x14ac:dyDescent="0.4">
      <c r="A82" s="27" t="s">
        <v>72</v>
      </c>
      <c r="B82" s="28">
        <v>354</v>
      </c>
      <c r="C82" s="27" t="s">
        <v>86</v>
      </c>
      <c r="D82" s="125">
        <v>32438</v>
      </c>
      <c r="E82" s="177">
        <v>150231329.95590767</v>
      </c>
      <c r="F82" s="177">
        <v>1000000</v>
      </c>
      <c r="G82" s="177">
        <v>3535043.8499999996</v>
      </c>
      <c r="H82" s="177">
        <v>0</v>
      </c>
      <c r="I82" s="177">
        <f t="shared" si="2"/>
        <v>154766373.80590767</v>
      </c>
      <c r="J82" s="177">
        <f t="shared" si="3"/>
        <v>4771.1441459371008</v>
      </c>
      <c r="K82" s="155">
        <v>33257.5</v>
      </c>
      <c r="L82" s="177">
        <v>156187893.23186815</v>
      </c>
      <c r="M82" s="177">
        <v>3837497.1895426004</v>
      </c>
      <c r="N82" s="177">
        <v>1000000</v>
      </c>
      <c r="O82" s="177">
        <f t="shared" si="4"/>
        <v>161025390.42141074</v>
      </c>
      <c r="P82" s="177">
        <f t="shared" si="5"/>
        <v>4841.7767547593994</v>
      </c>
      <c r="Q82" s="178">
        <f t="shared" si="6"/>
        <v>4.0441708761313366E-2</v>
      </c>
      <c r="R82" s="181">
        <f t="shared" si="7"/>
        <v>1.4804123845733264E-2</v>
      </c>
      <c r="S82" s="177">
        <v>156187893.23186815</v>
      </c>
      <c r="T82" s="177">
        <f t="shared" si="8"/>
        <v>3837497.1895426004</v>
      </c>
      <c r="U82" s="177">
        <f t="shared" si="9"/>
        <v>1000000</v>
      </c>
      <c r="V82" s="177">
        <f t="shared" si="10"/>
        <v>161025390.42141074</v>
      </c>
      <c r="W82" s="177">
        <f t="shared" si="11"/>
        <v>4841.7767547593994</v>
      </c>
      <c r="X82" s="45">
        <f t="shared" si="12"/>
        <v>4.0441708761313346E-2</v>
      </c>
      <c r="Y82" s="45">
        <f t="shared" si="13"/>
        <v>1.4804123845733264E-2</v>
      </c>
    </row>
    <row r="83" spans="1:25" ht="20.25" customHeight="1" x14ac:dyDescent="0.4">
      <c r="A83" s="27" t="s">
        <v>72</v>
      </c>
      <c r="B83" s="28">
        <v>355</v>
      </c>
      <c r="C83" s="27" t="s">
        <v>87</v>
      </c>
      <c r="D83" s="125">
        <v>31738</v>
      </c>
      <c r="E83" s="177">
        <v>140473503.55848995</v>
      </c>
      <c r="F83" s="177">
        <v>1940913</v>
      </c>
      <c r="G83" s="177">
        <v>9254635.4888099991</v>
      </c>
      <c r="H83" s="177">
        <v>34620.501075548615</v>
      </c>
      <c r="I83" s="177">
        <f t="shared" si="2"/>
        <v>151703672.54837549</v>
      </c>
      <c r="J83" s="177">
        <f t="shared" si="3"/>
        <v>4779.8749936472204</v>
      </c>
      <c r="K83" s="155">
        <v>32364</v>
      </c>
      <c r="L83" s="177">
        <v>148233575.58014646</v>
      </c>
      <c r="M83" s="177">
        <v>9462074.7628319655</v>
      </c>
      <c r="N83" s="177">
        <v>1940913</v>
      </c>
      <c r="O83" s="177">
        <f t="shared" si="4"/>
        <v>159636563.34297842</v>
      </c>
      <c r="P83" s="177">
        <f t="shared" si="5"/>
        <v>4932.5350186311462</v>
      </c>
      <c r="Q83" s="178">
        <f t="shared" si="6"/>
        <v>5.2292015488769827E-2</v>
      </c>
      <c r="R83" s="181">
        <f t="shared" si="7"/>
        <v>3.1938078963743122E-2</v>
      </c>
      <c r="S83" s="177">
        <v>148719159.73943979</v>
      </c>
      <c r="T83" s="177">
        <f t="shared" si="8"/>
        <v>9462074.7628319655</v>
      </c>
      <c r="U83" s="177">
        <f t="shared" si="9"/>
        <v>1940913</v>
      </c>
      <c r="V83" s="177">
        <f t="shared" si="10"/>
        <v>160122147.50227174</v>
      </c>
      <c r="W83" s="177">
        <f t="shared" si="11"/>
        <v>4947.5388549707004</v>
      </c>
      <c r="X83" s="45">
        <f t="shared" si="12"/>
        <v>5.5492888289911099E-2</v>
      </c>
      <c r="Y83" s="45">
        <f t="shared" si="13"/>
        <v>3.5077038948992723E-2</v>
      </c>
    </row>
    <row r="84" spans="1:25" ht="20.25" customHeight="1" x14ac:dyDescent="0.4">
      <c r="A84" s="27" t="s">
        <v>72</v>
      </c>
      <c r="B84" s="28">
        <v>343</v>
      </c>
      <c r="C84" s="27" t="s">
        <v>88</v>
      </c>
      <c r="D84" s="125">
        <v>35014</v>
      </c>
      <c r="E84" s="177">
        <v>154320827.71155909</v>
      </c>
      <c r="F84" s="177">
        <v>150000</v>
      </c>
      <c r="G84" s="177">
        <v>1292181.4253088478</v>
      </c>
      <c r="H84" s="177">
        <v>0</v>
      </c>
      <c r="I84" s="177">
        <f t="shared" si="2"/>
        <v>155763009.13686794</v>
      </c>
      <c r="J84" s="177">
        <f t="shared" si="3"/>
        <v>4448.592252723709</v>
      </c>
      <c r="K84" s="155">
        <v>35038</v>
      </c>
      <c r="L84" s="177">
        <v>156039695.84023005</v>
      </c>
      <c r="M84" s="177">
        <v>1286791.9312942952</v>
      </c>
      <c r="N84" s="177">
        <v>150000</v>
      </c>
      <c r="O84" s="177">
        <f t="shared" si="4"/>
        <v>157476487.77152434</v>
      </c>
      <c r="P84" s="177">
        <f t="shared" si="5"/>
        <v>4494.4485350626273</v>
      </c>
      <c r="Q84" s="178">
        <f t="shared" si="6"/>
        <v>1.1000549130061987E-2</v>
      </c>
      <c r="R84" s="181">
        <f t="shared" si="7"/>
        <v>1.0308043473942208E-2</v>
      </c>
      <c r="S84" s="177">
        <v>156039695.80579233</v>
      </c>
      <c r="T84" s="177">
        <f t="shared" si="8"/>
        <v>1286791.9312942952</v>
      </c>
      <c r="U84" s="177">
        <f t="shared" si="9"/>
        <v>150000</v>
      </c>
      <c r="V84" s="177">
        <f t="shared" si="10"/>
        <v>157476487.73708662</v>
      </c>
      <c r="W84" s="177">
        <f t="shared" si="11"/>
        <v>4494.4485340797601</v>
      </c>
      <c r="X84" s="45">
        <f t="shared" si="12"/>
        <v>1.1000548908971456E-2</v>
      </c>
      <c r="Y84" s="45">
        <f t="shared" si="13"/>
        <v>1.0308043253003163E-2</v>
      </c>
    </row>
    <row r="85" spans="1:25" ht="20.25" customHeight="1" x14ac:dyDescent="0.4">
      <c r="A85" s="27" t="s">
        <v>72</v>
      </c>
      <c r="B85" s="28">
        <v>342</v>
      </c>
      <c r="C85" s="27" t="s">
        <v>89</v>
      </c>
      <c r="D85" s="125">
        <v>23587</v>
      </c>
      <c r="E85" s="177">
        <v>99539817.666721374</v>
      </c>
      <c r="F85" s="177">
        <v>450000</v>
      </c>
      <c r="G85" s="177">
        <v>1424124</v>
      </c>
      <c r="H85" s="177">
        <v>0</v>
      </c>
      <c r="I85" s="177">
        <f t="shared" si="2"/>
        <v>101413941.66672137</v>
      </c>
      <c r="J85" s="177">
        <f t="shared" si="3"/>
        <v>4299.5693249129336</v>
      </c>
      <c r="K85" s="155">
        <v>24031.5</v>
      </c>
      <c r="L85" s="177">
        <v>106171334.1487253</v>
      </c>
      <c r="M85" s="177">
        <v>1296053.6576540018</v>
      </c>
      <c r="N85" s="177">
        <v>450000</v>
      </c>
      <c r="O85" s="177">
        <f t="shared" si="4"/>
        <v>107917387.8063793</v>
      </c>
      <c r="P85" s="177">
        <f t="shared" si="5"/>
        <v>4490.6638289902548</v>
      </c>
      <c r="Q85" s="178">
        <f t="shared" si="6"/>
        <v>6.4127732664511994E-2</v>
      </c>
      <c r="R85" s="181">
        <f t="shared" si="7"/>
        <v>4.4445033824682234E-2</v>
      </c>
      <c r="S85" s="177">
        <v>106593720.74668685</v>
      </c>
      <c r="T85" s="177">
        <f t="shared" si="8"/>
        <v>1296053.6576540018</v>
      </c>
      <c r="U85" s="177">
        <f t="shared" si="9"/>
        <v>450000</v>
      </c>
      <c r="V85" s="177">
        <f t="shared" si="10"/>
        <v>108339774.40434085</v>
      </c>
      <c r="W85" s="177">
        <f t="shared" si="11"/>
        <v>4508.2402015829575</v>
      </c>
      <c r="X85" s="45">
        <f t="shared" si="12"/>
        <v>6.8292708317954684E-2</v>
      </c>
      <c r="Y85" s="45">
        <f t="shared" si="13"/>
        <v>4.8532971770201661E-2</v>
      </c>
    </row>
    <row r="86" spans="1:25" ht="20.25" customHeight="1" x14ac:dyDescent="0.4">
      <c r="A86" s="27" t="s">
        <v>72</v>
      </c>
      <c r="B86" s="28">
        <v>356</v>
      </c>
      <c r="C86" s="27" t="s">
        <v>90</v>
      </c>
      <c r="D86" s="125">
        <v>37576</v>
      </c>
      <c r="E86" s="177">
        <v>154287122.46442777</v>
      </c>
      <c r="F86" s="177">
        <v>666237.82996784744</v>
      </c>
      <c r="G86" s="177">
        <v>2167121</v>
      </c>
      <c r="H86" s="177">
        <v>0</v>
      </c>
      <c r="I86" s="177">
        <f t="shared" si="2"/>
        <v>157120481.29439563</v>
      </c>
      <c r="J86" s="177">
        <f t="shared" si="3"/>
        <v>4181.4051866722275</v>
      </c>
      <c r="K86" s="155">
        <v>38196.5</v>
      </c>
      <c r="L86" s="177">
        <v>162051593.52338099</v>
      </c>
      <c r="M86" s="177">
        <v>2926557.9166666665</v>
      </c>
      <c r="N86" s="177">
        <v>666237.82996999996</v>
      </c>
      <c r="O86" s="177">
        <f t="shared" si="4"/>
        <v>165644389.27001765</v>
      </c>
      <c r="P86" s="177">
        <f t="shared" si="5"/>
        <v>4336.6378927393253</v>
      </c>
      <c r="Q86" s="178">
        <f t="shared" si="6"/>
        <v>5.4250775617539215E-2</v>
      </c>
      <c r="R86" s="181">
        <f t="shared" si="7"/>
        <v>3.7124530902167718E-2</v>
      </c>
      <c r="S86" s="177">
        <v>162087774.06979525</v>
      </c>
      <c r="T86" s="177">
        <f t="shared" si="8"/>
        <v>2926557.9166666665</v>
      </c>
      <c r="U86" s="177">
        <f t="shared" si="9"/>
        <v>666237.82996999996</v>
      </c>
      <c r="V86" s="177">
        <f t="shared" si="10"/>
        <v>165680569.81643191</v>
      </c>
      <c r="W86" s="177">
        <f t="shared" si="11"/>
        <v>4337.585114249523</v>
      </c>
      <c r="X86" s="45">
        <f t="shared" si="12"/>
        <v>5.4481048247282934E-2</v>
      </c>
      <c r="Y86" s="45">
        <f t="shared" si="13"/>
        <v>3.7351062765957677E-2</v>
      </c>
    </row>
    <row r="87" spans="1:25" ht="20.25" customHeight="1" x14ac:dyDescent="0.4">
      <c r="A87" s="27" t="s">
        <v>72</v>
      </c>
      <c r="B87" s="28">
        <v>357</v>
      </c>
      <c r="C87" s="27" t="s">
        <v>91</v>
      </c>
      <c r="D87" s="125">
        <v>33389</v>
      </c>
      <c r="E87" s="177">
        <v>148857435.55273321</v>
      </c>
      <c r="F87" s="177">
        <v>532891.57669774652</v>
      </c>
      <c r="G87" s="177">
        <v>4404514.2899999991</v>
      </c>
      <c r="H87" s="177">
        <v>0</v>
      </c>
      <c r="I87" s="177">
        <f t="shared" si="2"/>
        <v>153794841.41943094</v>
      </c>
      <c r="J87" s="177">
        <f t="shared" si="3"/>
        <v>4606.1529671278249</v>
      </c>
      <c r="K87" s="155">
        <v>33936</v>
      </c>
      <c r="L87" s="177">
        <v>155414353.41000581</v>
      </c>
      <c r="M87" s="177">
        <v>4277544.9832063261</v>
      </c>
      <c r="N87" s="177">
        <v>532891.57669999998</v>
      </c>
      <c r="O87" s="177">
        <f t="shared" si="4"/>
        <v>160224789.96991214</v>
      </c>
      <c r="P87" s="177">
        <f t="shared" si="5"/>
        <v>4721.3811282977413</v>
      </c>
      <c r="Q87" s="178">
        <f t="shared" si="6"/>
        <v>4.1808610036180527E-2</v>
      </c>
      <c r="R87" s="181">
        <f t="shared" si="7"/>
        <v>2.5016138628537021E-2</v>
      </c>
      <c r="S87" s="177">
        <v>155498323.0636248</v>
      </c>
      <c r="T87" s="177">
        <f t="shared" si="8"/>
        <v>4277544.9832063261</v>
      </c>
      <c r="U87" s="177">
        <f t="shared" si="9"/>
        <v>532891.57669999998</v>
      </c>
      <c r="V87" s="177">
        <f t="shared" si="10"/>
        <v>160308759.62353113</v>
      </c>
      <c r="W87" s="177">
        <f t="shared" si="11"/>
        <v>4723.8554815986308</v>
      </c>
      <c r="X87" s="45">
        <f t="shared" si="12"/>
        <v>4.2354594887453759E-2</v>
      </c>
      <c r="Y87" s="45">
        <f t="shared" si="13"/>
        <v>2.5553322981411775E-2</v>
      </c>
    </row>
    <row r="88" spans="1:25" ht="20.25" customHeight="1" x14ac:dyDescent="0.4">
      <c r="A88" s="27" t="s">
        <v>72</v>
      </c>
      <c r="B88" s="28">
        <v>358</v>
      </c>
      <c r="C88" s="27" t="s">
        <v>92</v>
      </c>
      <c r="D88" s="125">
        <v>35328</v>
      </c>
      <c r="E88" s="177">
        <v>147206754.71909627</v>
      </c>
      <c r="F88" s="177">
        <v>400000</v>
      </c>
      <c r="G88" s="177">
        <v>1231615.3899999997</v>
      </c>
      <c r="H88" s="177">
        <v>0</v>
      </c>
      <c r="I88" s="177">
        <f t="shared" si="2"/>
        <v>148838370.10909626</v>
      </c>
      <c r="J88" s="177">
        <f t="shared" si="3"/>
        <v>4213.0426321641835</v>
      </c>
      <c r="K88" s="155">
        <v>35989</v>
      </c>
      <c r="L88" s="177">
        <v>157129369.56929725</v>
      </c>
      <c r="M88" s="177">
        <v>1673828.0000000009</v>
      </c>
      <c r="N88" s="177">
        <v>400000</v>
      </c>
      <c r="O88" s="177">
        <f t="shared" si="4"/>
        <v>159203197.56929725</v>
      </c>
      <c r="P88" s="177">
        <f t="shared" si="5"/>
        <v>4423.6627183110741</v>
      </c>
      <c r="Q88" s="178">
        <f t="shared" si="6"/>
        <v>6.9638141378488116E-2</v>
      </c>
      <c r="R88" s="181">
        <f t="shared" si="7"/>
        <v>4.9992393748623964E-2</v>
      </c>
      <c r="S88" s="177">
        <v>157291534.30626768</v>
      </c>
      <c r="T88" s="177">
        <f t="shared" si="8"/>
        <v>1673828.0000000009</v>
      </c>
      <c r="U88" s="177">
        <f t="shared" si="9"/>
        <v>400000</v>
      </c>
      <c r="V88" s="177">
        <f t="shared" si="10"/>
        <v>159365362.30626768</v>
      </c>
      <c r="W88" s="177">
        <f t="shared" si="11"/>
        <v>4428.1686711569555</v>
      </c>
      <c r="X88" s="45">
        <f t="shared" si="12"/>
        <v>7.0727677207532536E-2</v>
      </c>
      <c r="Y88" s="45">
        <f t="shared" si="13"/>
        <v>5.1061918374717408E-2</v>
      </c>
    </row>
    <row r="89" spans="1:25" ht="20.25" customHeight="1" x14ac:dyDescent="0.4">
      <c r="A89" s="27" t="s">
        <v>72</v>
      </c>
      <c r="B89" s="28">
        <v>877</v>
      </c>
      <c r="C89" s="27" t="s">
        <v>93</v>
      </c>
      <c r="D89" s="125">
        <v>29461</v>
      </c>
      <c r="E89" s="177">
        <v>124161760.86519025</v>
      </c>
      <c r="F89" s="177">
        <v>287852.45469663799</v>
      </c>
      <c r="G89" s="177">
        <v>1677785</v>
      </c>
      <c r="H89" s="177">
        <v>0</v>
      </c>
      <c r="I89" s="177">
        <f t="shared" ref="I89:I152" si="14">E89+F89+G89+H89</f>
        <v>126127398.31988689</v>
      </c>
      <c r="J89" s="177">
        <f t="shared" ref="J89:J152" si="15">I89/D89</f>
        <v>4281.1648728789551</v>
      </c>
      <c r="K89" s="155">
        <v>29732.5</v>
      </c>
      <c r="L89" s="177">
        <v>129388414.06132984</v>
      </c>
      <c r="M89" s="177">
        <v>1717549</v>
      </c>
      <c r="N89" s="177">
        <v>287852.4547</v>
      </c>
      <c r="O89" s="177">
        <f t="shared" ref="O89:O152" si="16">L89+M89+N89</f>
        <v>131393815.51602983</v>
      </c>
      <c r="P89" s="177">
        <f t="shared" ref="P89:P152" si="17">O89/K89</f>
        <v>4419.1983693274979</v>
      </c>
      <c r="Q89" s="178">
        <f t="shared" ref="Q89:Q152" si="18">O89/I89-1</f>
        <v>4.1754743745574974E-2</v>
      </c>
      <c r="R89" s="181">
        <f t="shared" ref="R89:R152" si="19">P89/J89-1</f>
        <v>3.2242041721630699E-2</v>
      </c>
      <c r="S89" s="177">
        <v>129427786.33045512</v>
      </c>
      <c r="T89" s="177">
        <f t="shared" ref="T89:T152" si="20">M89</f>
        <v>1717549</v>
      </c>
      <c r="U89" s="177">
        <f t="shared" ref="U89:U152" si="21">N89</f>
        <v>287852.4547</v>
      </c>
      <c r="V89" s="177">
        <f t="shared" ref="V89:V152" si="22">S89+T89+U89</f>
        <v>131433187.78515512</v>
      </c>
      <c r="W89" s="177">
        <f t="shared" ref="W89:W152" si="23">V89/K89</f>
        <v>4420.5225858960775</v>
      </c>
      <c r="X89" s="45">
        <f t="shared" ref="X89:X152" si="24">(V89-I89)/I89</f>
        <v>4.2066906444954748E-2</v>
      </c>
      <c r="Y89" s="45">
        <f t="shared" ref="Y89:Y152" si="25">W89/J89-1</f>
        <v>3.2551353931718152E-2</v>
      </c>
    </row>
    <row r="90" spans="1:25" ht="20.25" customHeight="1" x14ac:dyDescent="0.4">
      <c r="A90" s="27" t="s">
        <v>72</v>
      </c>
      <c r="B90" s="28">
        <v>359</v>
      </c>
      <c r="C90" s="27" t="s">
        <v>94</v>
      </c>
      <c r="D90" s="125">
        <v>43433</v>
      </c>
      <c r="E90" s="177">
        <v>195089446.04089096</v>
      </c>
      <c r="F90" s="177">
        <v>600000</v>
      </c>
      <c r="G90" s="177">
        <v>1452494</v>
      </c>
      <c r="H90" s="177">
        <v>0</v>
      </c>
      <c r="I90" s="177">
        <f t="shared" si="14"/>
        <v>197141940.04089096</v>
      </c>
      <c r="J90" s="177">
        <f t="shared" si="15"/>
        <v>4538.9897092277979</v>
      </c>
      <c r="K90" s="155">
        <v>43790</v>
      </c>
      <c r="L90" s="177">
        <v>198980165.77347112</v>
      </c>
      <c r="M90" s="177">
        <v>1503969.8299999998</v>
      </c>
      <c r="N90" s="177">
        <v>600000</v>
      </c>
      <c r="O90" s="177">
        <f t="shared" si="16"/>
        <v>201084135.60347113</v>
      </c>
      <c r="P90" s="177">
        <f t="shared" si="17"/>
        <v>4592.0104042811399</v>
      </c>
      <c r="Q90" s="178">
        <f t="shared" si="18"/>
        <v>1.9996737182166768E-2</v>
      </c>
      <c r="R90" s="181">
        <f t="shared" si="19"/>
        <v>1.1681166614136762E-2</v>
      </c>
      <c r="S90" s="177">
        <v>198987918.79759175</v>
      </c>
      <c r="T90" s="177">
        <f t="shared" si="20"/>
        <v>1503969.8299999998</v>
      </c>
      <c r="U90" s="177">
        <f t="shared" si="21"/>
        <v>600000</v>
      </c>
      <c r="V90" s="177">
        <f t="shared" si="22"/>
        <v>201091888.62759176</v>
      </c>
      <c r="W90" s="177">
        <f t="shared" si="23"/>
        <v>4592.1874543866579</v>
      </c>
      <c r="X90" s="45">
        <f t="shared" si="24"/>
        <v>2.003606429906038E-2</v>
      </c>
      <c r="Y90" s="45">
        <f t="shared" si="25"/>
        <v>1.1720173114891264E-2</v>
      </c>
    </row>
    <row r="91" spans="1:25" ht="20.25" customHeight="1" x14ac:dyDescent="0.4">
      <c r="A91" s="27" t="s">
        <v>72</v>
      </c>
      <c r="B91" s="28">
        <v>344</v>
      </c>
      <c r="C91" s="27" t="s">
        <v>95</v>
      </c>
      <c r="D91" s="125">
        <v>43249</v>
      </c>
      <c r="E91" s="177">
        <v>189990988.4860498</v>
      </c>
      <c r="F91" s="177">
        <v>0</v>
      </c>
      <c r="G91" s="177">
        <v>4732509.0777000012</v>
      </c>
      <c r="H91" s="177">
        <v>0</v>
      </c>
      <c r="I91" s="177">
        <f t="shared" si="14"/>
        <v>194723497.56374979</v>
      </c>
      <c r="J91" s="177">
        <f t="shared" si="15"/>
        <v>4502.3815016243097</v>
      </c>
      <c r="K91" s="155">
        <v>43413.5</v>
      </c>
      <c r="L91" s="177">
        <v>195094451.29657114</v>
      </c>
      <c r="M91" s="177">
        <v>4968214.3101082258</v>
      </c>
      <c r="N91" s="177">
        <v>0</v>
      </c>
      <c r="O91" s="177">
        <f t="shared" si="16"/>
        <v>200062665.60667935</v>
      </c>
      <c r="P91" s="177">
        <f t="shared" si="17"/>
        <v>4608.3053798168621</v>
      </c>
      <c r="Q91" s="178">
        <f t="shared" si="18"/>
        <v>2.7419228340337165E-2</v>
      </c>
      <c r="R91" s="181">
        <f t="shared" si="19"/>
        <v>2.3526189007825771E-2</v>
      </c>
      <c r="S91" s="177">
        <v>195137865.35936064</v>
      </c>
      <c r="T91" s="177">
        <f t="shared" si="20"/>
        <v>4968214.3101082258</v>
      </c>
      <c r="U91" s="177">
        <f t="shared" si="21"/>
        <v>0</v>
      </c>
      <c r="V91" s="177">
        <f t="shared" si="22"/>
        <v>200106079.66946885</v>
      </c>
      <c r="W91" s="177">
        <f t="shared" si="23"/>
        <v>4609.3053927803303</v>
      </c>
      <c r="X91" s="45">
        <f t="shared" si="24"/>
        <v>2.7642180697565154E-2</v>
      </c>
      <c r="Y91" s="45">
        <f t="shared" si="25"/>
        <v>2.3748296566482807E-2</v>
      </c>
    </row>
    <row r="92" spans="1:25" ht="20.25" customHeight="1" x14ac:dyDescent="0.4">
      <c r="A92" s="27" t="s">
        <v>96</v>
      </c>
      <c r="B92" s="28">
        <v>301</v>
      </c>
      <c r="C92" s="27" t="s">
        <v>97</v>
      </c>
      <c r="D92" s="125">
        <v>37460</v>
      </c>
      <c r="E92" s="177">
        <v>192853394.27123344</v>
      </c>
      <c r="F92" s="177">
        <v>4044031.9703353373</v>
      </c>
      <c r="G92" s="177">
        <v>7708444.5700000003</v>
      </c>
      <c r="H92" s="177">
        <v>549899.34829268372</v>
      </c>
      <c r="I92" s="177">
        <f t="shared" si="14"/>
        <v>205155770.15986145</v>
      </c>
      <c r="J92" s="177">
        <f t="shared" si="15"/>
        <v>5476.6623107277483</v>
      </c>
      <c r="K92" s="155">
        <v>38217</v>
      </c>
      <c r="L92" s="177">
        <v>201330338.13126934</v>
      </c>
      <c r="M92" s="177">
        <v>9131949.4283820912</v>
      </c>
      <c r="N92" s="177">
        <v>4044031.97034</v>
      </c>
      <c r="O92" s="177">
        <f t="shared" si="16"/>
        <v>214506319.52999145</v>
      </c>
      <c r="P92" s="177">
        <f t="shared" si="17"/>
        <v>5612.8508132504239</v>
      </c>
      <c r="Q92" s="178">
        <f t="shared" si="18"/>
        <v>4.5577803455607802E-2</v>
      </c>
      <c r="R92" s="181">
        <f t="shared" si="19"/>
        <v>2.4867062235315762E-2</v>
      </c>
      <c r="S92" s="177">
        <v>201330338.13126934</v>
      </c>
      <c r="T92" s="177">
        <f t="shared" si="20"/>
        <v>9131949.4283820912</v>
      </c>
      <c r="U92" s="177">
        <f t="shared" si="21"/>
        <v>4044031.97034</v>
      </c>
      <c r="V92" s="177">
        <f t="shared" si="22"/>
        <v>214506319.52999145</v>
      </c>
      <c r="W92" s="177">
        <f t="shared" si="23"/>
        <v>5612.8508132504239</v>
      </c>
      <c r="X92" s="45">
        <f t="shared" si="24"/>
        <v>4.5577803455607753E-2</v>
      </c>
      <c r="Y92" s="45">
        <f t="shared" si="25"/>
        <v>2.4867062235315762E-2</v>
      </c>
    </row>
    <row r="93" spans="1:25" ht="20.25" customHeight="1" x14ac:dyDescent="0.4">
      <c r="A93" s="27" t="s">
        <v>96</v>
      </c>
      <c r="B93" s="28">
        <v>302</v>
      </c>
      <c r="C93" s="27" t="s">
        <v>98</v>
      </c>
      <c r="D93" s="125">
        <v>49034</v>
      </c>
      <c r="E93" s="177">
        <v>238631121.7905643</v>
      </c>
      <c r="F93" s="177">
        <v>813256.84548939415</v>
      </c>
      <c r="G93" s="177">
        <v>2220460.5966666662</v>
      </c>
      <c r="H93" s="177">
        <v>223103.49874054553</v>
      </c>
      <c r="I93" s="177">
        <f t="shared" si="14"/>
        <v>241887942.7314609</v>
      </c>
      <c r="J93" s="177">
        <f t="shared" si="15"/>
        <v>4933.0656836370863</v>
      </c>
      <c r="K93" s="155">
        <v>49936</v>
      </c>
      <c r="L93" s="177">
        <v>245970465.65974659</v>
      </c>
      <c r="M93" s="177">
        <v>2849710.1821440379</v>
      </c>
      <c r="N93" s="177">
        <v>813256.84548999998</v>
      </c>
      <c r="O93" s="177">
        <f t="shared" si="16"/>
        <v>249633432.68738064</v>
      </c>
      <c r="P93" s="177">
        <f t="shared" si="17"/>
        <v>4999.0674600965367</v>
      </c>
      <c r="Q93" s="178">
        <f t="shared" si="18"/>
        <v>3.2020984049290213E-2</v>
      </c>
      <c r="R93" s="181">
        <f t="shared" si="19"/>
        <v>1.3379464351828352E-2</v>
      </c>
      <c r="S93" s="177">
        <v>245970465.65974659</v>
      </c>
      <c r="T93" s="177">
        <f t="shared" si="20"/>
        <v>2849710.1821440379</v>
      </c>
      <c r="U93" s="177">
        <f t="shared" si="21"/>
        <v>813256.84548999998</v>
      </c>
      <c r="V93" s="177">
        <f t="shared" si="22"/>
        <v>249633432.68738064</v>
      </c>
      <c r="W93" s="177">
        <f t="shared" si="23"/>
        <v>4999.0674600965367</v>
      </c>
      <c r="X93" s="45">
        <f t="shared" si="24"/>
        <v>3.2020984049290248E-2</v>
      </c>
      <c r="Y93" s="45">
        <f t="shared" si="25"/>
        <v>1.3379464351828352E-2</v>
      </c>
    </row>
    <row r="94" spans="1:25" ht="20.25" customHeight="1" x14ac:dyDescent="0.4">
      <c r="A94" s="27" t="s">
        <v>96</v>
      </c>
      <c r="B94" s="28">
        <v>303</v>
      </c>
      <c r="C94" s="27" t="s">
        <v>99</v>
      </c>
      <c r="D94" s="125">
        <v>38504</v>
      </c>
      <c r="E94" s="177">
        <v>169785955.56880414</v>
      </c>
      <c r="F94" s="177">
        <v>653747.16959984356</v>
      </c>
      <c r="G94" s="177">
        <v>3577041.8067951999</v>
      </c>
      <c r="H94" s="177">
        <v>0</v>
      </c>
      <c r="I94" s="177">
        <f t="shared" si="14"/>
        <v>174016744.54519919</v>
      </c>
      <c r="J94" s="177">
        <f t="shared" si="15"/>
        <v>4519.4458899127148</v>
      </c>
      <c r="K94" s="155">
        <v>38516.5</v>
      </c>
      <c r="L94" s="177">
        <v>174190903.78679782</v>
      </c>
      <c r="M94" s="177">
        <v>3633880.5134827765</v>
      </c>
      <c r="N94" s="177">
        <v>653747.16960000002</v>
      </c>
      <c r="O94" s="177">
        <f t="shared" si="16"/>
        <v>178478531.46988061</v>
      </c>
      <c r="P94" s="177">
        <f t="shared" si="17"/>
        <v>4633.8200893092726</v>
      </c>
      <c r="Q94" s="178">
        <f t="shared" si="18"/>
        <v>2.5639986176861917E-2</v>
      </c>
      <c r="R94" s="181">
        <f t="shared" si="19"/>
        <v>2.5307128834496817E-2</v>
      </c>
      <c r="S94" s="177">
        <v>174359104.98300493</v>
      </c>
      <c r="T94" s="177">
        <f t="shared" si="20"/>
        <v>3633880.5134827765</v>
      </c>
      <c r="U94" s="177">
        <f t="shared" si="21"/>
        <v>653747.16960000002</v>
      </c>
      <c r="V94" s="177">
        <f t="shared" si="22"/>
        <v>178646732.66608772</v>
      </c>
      <c r="W94" s="177">
        <f t="shared" si="23"/>
        <v>4638.1870799809876</v>
      </c>
      <c r="X94" s="45">
        <f t="shared" si="24"/>
        <v>2.6606566701320722E-2</v>
      </c>
      <c r="Y94" s="45">
        <f t="shared" si="25"/>
        <v>2.6273395668548583E-2</v>
      </c>
    </row>
    <row r="95" spans="1:25" ht="20.25" customHeight="1" x14ac:dyDescent="0.4">
      <c r="A95" s="27" t="s">
        <v>96</v>
      </c>
      <c r="B95" s="28">
        <v>304</v>
      </c>
      <c r="C95" s="27" t="s">
        <v>100</v>
      </c>
      <c r="D95" s="125">
        <v>41916</v>
      </c>
      <c r="E95" s="177">
        <v>220174995.93756023</v>
      </c>
      <c r="F95" s="177">
        <v>5580206.625515664</v>
      </c>
      <c r="G95" s="177">
        <v>3124316.3366000014</v>
      </c>
      <c r="H95" s="177">
        <v>0</v>
      </c>
      <c r="I95" s="177">
        <f t="shared" si="14"/>
        <v>228879518.89967591</v>
      </c>
      <c r="J95" s="177">
        <f t="shared" si="15"/>
        <v>5460.4332211965811</v>
      </c>
      <c r="K95" s="155">
        <v>41893.5</v>
      </c>
      <c r="L95" s="177">
        <v>223475975.74149263</v>
      </c>
      <c r="M95" s="177">
        <v>3119358.625132001</v>
      </c>
      <c r="N95" s="177">
        <v>5580206.6255200002</v>
      </c>
      <c r="O95" s="177">
        <f t="shared" si="16"/>
        <v>232175540.99214461</v>
      </c>
      <c r="P95" s="177">
        <f t="shared" si="17"/>
        <v>5542.0421065832315</v>
      </c>
      <c r="Q95" s="178">
        <f t="shared" si="18"/>
        <v>1.4400686039162114E-2</v>
      </c>
      <c r="R95" s="181">
        <f t="shared" si="19"/>
        <v>1.4945496461683083E-2</v>
      </c>
      <c r="S95" s="177">
        <v>223463213.31833321</v>
      </c>
      <c r="T95" s="177">
        <f t="shared" si="20"/>
        <v>3119358.625132001</v>
      </c>
      <c r="U95" s="177">
        <f t="shared" si="21"/>
        <v>5580206.6255200002</v>
      </c>
      <c r="V95" s="177">
        <f t="shared" si="22"/>
        <v>232162778.56898519</v>
      </c>
      <c r="W95" s="177">
        <f t="shared" si="23"/>
        <v>5541.7374668859175</v>
      </c>
      <c r="X95" s="45">
        <f t="shared" si="24"/>
        <v>1.4344925597071139E-2</v>
      </c>
      <c r="Y95" s="45">
        <f t="shared" si="25"/>
        <v>1.488970607198814E-2</v>
      </c>
    </row>
    <row r="96" spans="1:25" ht="20.25" customHeight="1" x14ac:dyDescent="0.4">
      <c r="A96" s="27" t="s">
        <v>96</v>
      </c>
      <c r="B96" s="28">
        <v>305</v>
      </c>
      <c r="C96" s="27" t="s">
        <v>101</v>
      </c>
      <c r="D96" s="125">
        <v>43332</v>
      </c>
      <c r="E96" s="177">
        <v>194171122.88086843</v>
      </c>
      <c r="F96" s="177">
        <v>2853253.0664359783</v>
      </c>
      <c r="G96" s="177">
        <v>1490601</v>
      </c>
      <c r="H96" s="177">
        <v>0</v>
      </c>
      <c r="I96" s="177">
        <f t="shared" si="14"/>
        <v>198514976.94730443</v>
      </c>
      <c r="J96" s="177">
        <f t="shared" si="15"/>
        <v>4581.2558143474671</v>
      </c>
      <c r="K96" s="155">
        <v>44181</v>
      </c>
      <c r="L96" s="177">
        <v>202205116.43651119</v>
      </c>
      <c r="M96" s="177">
        <v>1646727</v>
      </c>
      <c r="N96" s="177">
        <v>2853253.0664400002</v>
      </c>
      <c r="O96" s="177">
        <f t="shared" si="16"/>
        <v>206705096.50295117</v>
      </c>
      <c r="P96" s="177">
        <f t="shared" si="17"/>
        <v>4678.59705536206</v>
      </c>
      <c r="Q96" s="178">
        <f t="shared" si="18"/>
        <v>4.1256935278091378E-2</v>
      </c>
      <c r="R96" s="181">
        <f t="shared" si="19"/>
        <v>2.124772004866915E-2</v>
      </c>
      <c r="S96" s="177">
        <v>202468452.74791026</v>
      </c>
      <c r="T96" s="177">
        <f t="shared" si="20"/>
        <v>1646727</v>
      </c>
      <c r="U96" s="177">
        <f t="shared" si="21"/>
        <v>2853253.0664400002</v>
      </c>
      <c r="V96" s="177">
        <f t="shared" si="22"/>
        <v>206968432.81435025</v>
      </c>
      <c r="W96" s="177">
        <f t="shared" si="23"/>
        <v>4684.5574526233049</v>
      </c>
      <c r="X96" s="45">
        <f t="shared" si="24"/>
        <v>4.2583466482177715E-2</v>
      </c>
      <c r="Y96" s="45">
        <f t="shared" si="25"/>
        <v>2.2548760091571474E-2</v>
      </c>
    </row>
    <row r="97" spans="1:25" ht="20.25" customHeight="1" x14ac:dyDescent="0.4">
      <c r="A97" s="27" t="s">
        <v>96</v>
      </c>
      <c r="B97" s="28">
        <v>306</v>
      </c>
      <c r="C97" s="27" t="s">
        <v>102</v>
      </c>
      <c r="D97" s="125">
        <v>50537</v>
      </c>
      <c r="E97" s="177">
        <v>227374332.54872903</v>
      </c>
      <c r="F97" s="177">
        <v>5194636.3381161345</v>
      </c>
      <c r="G97" s="177">
        <v>3474431.5379999992</v>
      </c>
      <c r="H97" s="177">
        <v>731471.5522207669</v>
      </c>
      <c r="I97" s="177">
        <f t="shared" si="14"/>
        <v>236774871.97706592</v>
      </c>
      <c r="J97" s="177">
        <f t="shared" si="15"/>
        <v>4685.1786211501658</v>
      </c>
      <c r="K97" s="155">
        <v>50763</v>
      </c>
      <c r="L97" s="177">
        <v>238730248.47865015</v>
      </c>
      <c r="M97" s="177">
        <v>3091161.5948901172</v>
      </c>
      <c r="N97" s="177">
        <v>5194636.3381200004</v>
      </c>
      <c r="O97" s="177">
        <f t="shared" si="16"/>
        <v>247016046.41166028</v>
      </c>
      <c r="P97" s="177">
        <f t="shared" si="17"/>
        <v>4866.0647796950589</v>
      </c>
      <c r="Q97" s="178">
        <f t="shared" si="18"/>
        <v>4.3252792617226365E-2</v>
      </c>
      <c r="R97" s="181">
        <f t="shared" si="19"/>
        <v>3.8608166981793257E-2</v>
      </c>
      <c r="S97" s="177">
        <v>244318148.48166379</v>
      </c>
      <c r="T97" s="177">
        <f t="shared" si="20"/>
        <v>3091161.5948901172</v>
      </c>
      <c r="U97" s="177">
        <f t="shared" si="21"/>
        <v>5194636.3381200004</v>
      </c>
      <c r="V97" s="177">
        <f t="shared" si="22"/>
        <v>252603946.41467392</v>
      </c>
      <c r="W97" s="177">
        <f t="shared" si="23"/>
        <v>4976.142986322202</v>
      </c>
      <c r="X97" s="45">
        <f t="shared" si="24"/>
        <v>6.6852847624562173E-2</v>
      </c>
      <c r="Y97" s="45">
        <f t="shared" si="25"/>
        <v>6.2103153091868091E-2</v>
      </c>
    </row>
    <row r="98" spans="1:25" ht="20.25" customHeight="1" x14ac:dyDescent="0.4">
      <c r="A98" s="27" t="s">
        <v>96</v>
      </c>
      <c r="B98" s="28">
        <v>307</v>
      </c>
      <c r="C98" s="27" t="s">
        <v>103</v>
      </c>
      <c r="D98" s="125">
        <v>45651</v>
      </c>
      <c r="E98" s="177">
        <v>219116502.29683024</v>
      </c>
      <c r="F98" s="177">
        <v>3701540.0527529689</v>
      </c>
      <c r="G98" s="177">
        <v>6623206.5499999998</v>
      </c>
      <c r="H98" s="177">
        <v>1463942.8604102577</v>
      </c>
      <c r="I98" s="177">
        <f t="shared" si="14"/>
        <v>230905191.75999346</v>
      </c>
      <c r="J98" s="177">
        <f t="shared" si="15"/>
        <v>5058.0533123040777</v>
      </c>
      <c r="K98" s="155">
        <v>46237</v>
      </c>
      <c r="L98" s="177">
        <v>229210569.664682</v>
      </c>
      <c r="M98" s="177">
        <v>8432022.5661206134</v>
      </c>
      <c r="N98" s="177">
        <v>3701540.0527499998</v>
      </c>
      <c r="O98" s="177">
        <f t="shared" si="16"/>
        <v>241344132.28355262</v>
      </c>
      <c r="P98" s="177">
        <f t="shared" si="17"/>
        <v>5219.7186730011163</v>
      </c>
      <c r="Q98" s="178">
        <f t="shared" si="18"/>
        <v>4.5208773540308833E-2</v>
      </c>
      <c r="R98" s="181">
        <f t="shared" si="19"/>
        <v>3.1961972465528676E-2</v>
      </c>
      <c r="S98" s="177">
        <v>229869457.50869045</v>
      </c>
      <c r="T98" s="177">
        <f t="shared" si="20"/>
        <v>8432022.5661206134</v>
      </c>
      <c r="U98" s="177">
        <f t="shared" si="21"/>
        <v>3701540.0527499998</v>
      </c>
      <c r="V98" s="177">
        <f t="shared" si="22"/>
        <v>242003020.12756106</v>
      </c>
      <c r="W98" s="177">
        <f t="shared" si="23"/>
        <v>5233.9689021251606</v>
      </c>
      <c r="X98" s="45">
        <f t="shared" si="24"/>
        <v>4.8062273017675836E-2</v>
      </c>
      <c r="Y98" s="45">
        <f t="shared" si="25"/>
        <v>3.4779307168067097E-2</v>
      </c>
    </row>
    <row r="99" spans="1:25" ht="20.25" customHeight="1" x14ac:dyDescent="0.4">
      <c r="A99" s="27" t="s">
        <v>96</v>
      </c>
      <c r="B99" s="28">
        <v>308</v>
      </c>
      <c r="C99" s="27" t="s">
        <v>104</v>
      </c>
      <c r="D99" s="125">
        <v>50493</v>
      </c>
      <c r="E99" s="177">
        <v>239860490.49878073</v>
      </c>
      <c r="F99" s="177">
        <v>2684812.1940905005</v>
      </c>
      <c r="G99" s="177">
        <v>5904600.2140000015</v>
      </c>
      <c r="H99" s="177">
        <v>369817.67336990777</v>
      </c>
      <c r="I99" s="177">
        <f t="shared" si="14"/>
        <v>248819720.58024111</v>
      </c>
      <c r="J99" s="177">
        <f t="shared" si="15"/>
        <v>4927.8062420581291</v>
      </c>
      <c r="K99" s="155">
        <v>50724</v>
      </c>
      <c r="L99" s="177">
        <v>249770928.50001508</v>
      </c>
      <c r="M99" s="177">
        <v>6200982.5769341197</v>
      </c>
      <c r="N99" s="177">
        <v>2684812.1940899999</v>
      </c>
      <c r="O99" s="177">
        <f t="shared" si="16"/>
        <v>258656723.27103922</v>
      </c>
      <c r="P99" s="177">
        <f t="shared" si="17"/>
        <v>5099.2966499298009</v>
      </c>
      <c r="Q99" s="178">
        <f t="shared" si="18"/>
        <v>3.9534658538553424E-2</v>
      </c>
      <c r="R99" s="181">
        <f t="shared" si="19"/>
        <v>3.4800558189164388E-2</v>
      </c>
      <c r="S99" s="177">
        <v>251906874.73923576</v>
      </c>
      <c r="T99" s="177">
        <f t="shared" si="20"/>
        <v>6200982.5769341197</v>
      </c>
      <c r="U99" s="177">
        <f t="shared" si="21"/>
        <v>2684812.1940899999</v>
      </c>
      <c r="V99" s="177">
        <f t="shared" si="22"/>
        <v>260792669.5102599</v>
      </c>
      <c r="W99" s="177">
        <f t="shared" si="23"/>
        <v>5141.4058337327479</v>
      </c>
      <c r="X99" s="45">
        <f t="shared" si="24"/>
        <v>4.811897104497255E-2</v>
      </c>
      <c r="Y99" s="45">
        <f t="shared" si="25"/>
        <v>4.3345777244968797E-2</v>
      </c>
    </row>
    <row r="100" spans="1:25" ht="20.25" customHeight="1" x14ac:dyDescent="0.4">
      <c r="A100" s="27" t="s">
        <v>96</v>
      </c>
      <c r="B100" s="28">
        <v>203</v>
      </c>
      <c r="C100" s="27" t="s">
        <v>105</v>
      </c>
      <c r="D100" s="125">
        <v>36230</v>
      </c>
      <c r="E100" s="177">
        <v>195018825.59809202</v>
      </c>
      <c r="F100" s="177">
        <v>3600000</v>
      </c>
      <c r="G100" s="177">
        <v>4565934.666666667</v>
      </c>
      <c r="H100" s="177">
        <v>730032.86015220324</v>
      </c>
      <c r="I100" s="177">
        <f t="shared" si="14"/>
        <v>203914793.12491089</v>
      </c>
      <c r="J100" s="177">
        <f t="shared" si="15"/>
        <v>5628.3409639776673</v>
      </c>
      <c r="K100" s="155">
        <v>37255</v>
      </c>
      <c r="L100" s="177">
        <v>204213719.03692836</v>
      </c>
      <c r="M100" s="177">
        <v>8718796.7092415299</v>
      </c>
      <c r="N100" s="177">
        <v>3600000</v>
      </c>
      <c r="O100" s="177">
        <f t="shared" si="16"/>
        <v>216532515.74616989</v>
      </c>
      <c r="P100" s="177">
        <f t="shared" si="17"/>
        <v>5812.1732853622307</v>
      </c>
      <c r="Q100" s="178">
        <f t="shared" si="18"/>
        <v>6.1877426487296772E-2</v>
      </c>
      <c r="R100" s="181">
        <f t="shared" si="19"/>
        <v>3.2661902070453941E-2</v>
      </c>
      <c r="S100" s="177">
        <v>203186426.88343376</v>
      </c>
      <c r="T100" s="177">
        <f t="shared" si="20"/>
        <v>8718796.7092415299</v>
      </c>
      <c r="U100" s="177">
        <f t="shared" si="21"/>
        <v>3600000</v>
      </c>
      <c r="V100" s="177">
        <f t="shared" si="22"/>
        <v>215505223.5926753</v>
      </c>
      <c r="W100" s="177">
        <f t="shared" si="23"/>
        <v>5784.5986738068796</v>
      </c>
      <c r="X100" s="45">
        <f t="shared" si="24"/>
        <v>5.6839576423788563E-2</v>
      </c>
      <c r="Y100" s="45">
        <f t="shared" si="25"/>
        <v>2.7762658806438356E-2</v>
      </c>
    </row>
    <row r="101" spans="1:25" ht="20.25" customHeight="1" x14ac:dyDescent="0.4">
      <c r="A101" s="27" t="s">
        <v>96</v>
      </c>
      <c r="B101" s="28">
        <v>310</v>
      </c>
      <c r="C101" s="27" t="s">
        <v>106</v>
      </c>
      <c r="D101" s="125">
        <v>31563.25</v>
      </c>
      <c r="E101" s="177">
        <v>146655693.20146739</v>
      </c>
      <c r="F101" s="177">
        <v>4045018.8115995182</v>
      </c>
      <c r="G101" s="177">
        <v>2314012.7000000002</v>
      </c>
      <c r="H101" s="177">
        <v>979008.88491580402</v>
      </c>
      <c r="I101" s="177">
        <f t="shared" si="14"/>
        <v>153993733.5979827</v>
      </c>
      <c r="J101" s="177">
        <f t="shared" si="15"/>
        <v>4878.8934472205083</v>
      </c>
      <c r="K101" s="155">
        <v>32605.5</v>
      </c>
      <c r="L101" s="177">
        <v>151807285.66479173</v>
      </c>
      <c r="M101" s="177">
        <v>3508502.6241634679</v>
      </c>
      <c r="N101" s="177">
        <v>4045018.8115999992</v>
      </c>
      <c r="O101" s="177">
        <f t="shared" si="16"/>
        <v>159360807.10055521</v>
      </c>
      <c r="P101" s="177">
        <f t="shared" si="17"/>
        <v>4887.5437303692697</v>
      </c>
      <c r="Q101" s="178">
        <f t="shared" si="18"/>
        <v>3.4852544822270737E-2</v>
      </c>
      <c r="R101" s="181">
        <f t="shared" si="19"/>
        <v>1.7730010385221817E-3</v>
      </c>
      <c r="S101" s="177">
        <v>152010502.62534022</v>
      </c>
      <c r="T101" s="177">
        <f t="shared" si="20"/>
        <v>3508502.6241634679</v>
      </c>
      <c r="U101" s="177">
        <f t="shared" si="21"/>
        <v>4045018.8115999992</v>
      </c>
      <c r="V101" s="177">
        <f t="shared" si="22"/>
        <v>159564024.0611037</v>
      </c>
      <c r="W101" s="177">
        <f t="shared" si="23"/>
        <v>4893.7763279539868</v>
      </c>
      <c r="X101" s="45">
        <f t="shared" si="24"/>
        <v>3.6172189172728561E-2</v>
      </c>
      <c r="Y101" s="45">
        <f t="shared" si="25"/>
        <v>3.050462342430782E-3</v>
      </c>
    </row>
    <row r="102" spans="1:25" ht="20.25" customHeight="1" x14ac:dyDescent="0.4">
      <c r="A102" s="27" t="s">
        <v>96</v>
      </c>
      <c r="B102" s="28">
        <v>311</v>
      </c>
      <c r="C102" s="27" t="s">
        <v>107</v>
      </c>
      <c r="D102" s="125">
        <v>36112</v>
      </c>
      <c r="E102" s="177">
        <v>163183617.07917142</v>
      </c>
      <c r="F102" s="177">
        <v>3359987.7513757329</v>
      </c>
      <c r="G102" s="177">
        <v>2036420.4600000004</v>
      </c>
      <c r="H102" s="177">
        <v>71745.802839376542</v>
      </c>
      <c r="I102" s="177">
        <f t="shared" si="14"/>
        <v>168651771.09338653</v>
      </c>
      <c r="J102" s="177">
        <f t="shared" si="15"/>
        <v>4670.2417781730874</v>
      </c>
      <c r="K102" s="155">
        <v>36355.5</v>
      </c>
      <c r="L102" s="177">
        <v>168121770.08796448</v>
      </c>
      <c r="M102" s="177">
        <v>2161496.145058482</v>
      </c>
      <c r="N102" s="177">
        <v>3359987.7513799998</v>
      </c>
      <c r="O102" s="177">
        <f t="shared" si="16"/>
        <v>173643253.98440295</v>
      </c>
      <c r="P102" s="177">
        <f t="shared" si="17"/>
        <v>4776.2581723371413</v>
      </c>
      <c r="Q102" s="178">
        <f t="shared" si="18"/>
        <v>2.9596385846742956E-2</v>
      </c>
      <c r="R102" s="181">
        <f t="shared" si="19"/>
        <v>2.2700408072989564E-2</v>
      </c>
      <c r="S102" s="177">
        <v>168381881.53743649</v>
      </c>
      <c r="T102" s="177">
        <f t="shared" si="20"/>
        <v>2161496.145058482</v>
      </c>
      <c r="U102" s="177">
        <f t="shared" si="21"/>
        <v>3359987.7513799998</v>
      </c>
      <c r="V102" s="177">
        <f t="shared" si="22"/>
        <v>173903365.43387496</v>
      </c>
      <c r="W102" s="177">
        <f t="shared" si="23"/>
        <v>4783.412838054076</v>
      </c>
      <c r="X102" s="45">
        <f t="shared" si="24"/>
        <v>3.113868479673718E-2</v>
      </c>
      <c r="Y102" s="45">
        <f t="shared" si="25"/>
        <v>2.4232377092318069E-2</v>
      </c>
    </row>
    <row r="103" spans="1:25" ht="20.25" customHeight="1" x14ac:dyDescent="0.4">
      <c r="A103" s="27" t="s">
        <v>96</v>
      </c>
      <c r="B103" s="28">
        <v>312</v>
      </c>
      <c r="C103" s="27" t="s">
        <v>108</v>
      </c>
      <c r="D103" s="125">
        <v>43771</v>
      </c>
      <c r="E103" s="177">
        <v>202530414.39812899</v>
      </c>
      <c r="F103" s="177">
        <v>2743331.1848226385</v>
      </c>
      <c r="G103" s="177">
        <v>2898083.83</v>
      </c>
      <c r="H103" s="177">
        <v>554189.99999999942</v>
      </c>
      <c r="I103" s="177">
        <f t="shared" si="14"/>
        <v>208726019.41295165</v>
      </c>
      <c r="J103" s="177">
        <f t="shared" si="15"/>
        <v>4768.5915197951072</v>
      </c>
      <c r="K103" s="155">
        <v>44178.5</v>
      </c>
      <c r="L103" s="177">
        <v>211930302.22345167</v>
      </c>
      <c r="M103" s="177">
        <v>3928865.6203161036</v>
      </c>
      <c r="N103" s="177">
        <v>2743331.1848200001</v>
      </c>
      <c r="O103" s="177">
        <f t="shared" si="16"/>
        <v>218602499.02858779</v>
      </c>
      <c r="P103" s="177">
        <f t="shared" si="17"/>
        <v>4948.1648093209997</v>
      </c>
      <c r="Q103" s="178">
        <f t="shared" si="18"/>
        <v>4.7317912943551699E-2</v>
      </c>
      <c r="R103" s="181">
        <f t="shared" si="19"/>
        <v>3.7657511401523402E-2</v>
      </c>
      <c r="S103" s="177">
        <v>212491311.20570785</v>
      </c>
      <c r="T103" s="177">
        <f t="shared" si="20"/>
        <v>3928865.6203161036</v>
      </c>
      <c r="U103" s="177">
        <f t="shared" si="21"/>
        <v>2743331.1848200001</v>
      </c>
      <c r="V103" s="177">
        <f t="shared" si="22"/>
        <v>219163508.01084396</v>
      </c>
      <c r="W103" s="177">
        <f t="shared" si="23"/>
        <v>4960.8634971953315</v>
      </c>
      <c r="X103" s="45">
        <f t="shared" si="24"/>
        <v>5.0005689885947481E-2</v>
      </c>
      <c r="Y103" s="45">
        <f t="shared" si="25"/>
        <v>4.0320496440526599E-2</v>
      </c>
    </row>
    <row r="104" spans="1:25" ht="20.25" customHeight="1" x14ac:dyDescent="0.4">
      <c r="A104" s="27" t="s">
        <v>96</v>
      </c>
      <c r="B104" s="28">
        <v>313</v>
      </c>
      <c r="C104" s="27" t="s">
        <v>109</v>
      </c>
      <c r="D104" s="125">
        <v>36532</v>
      </c>
      <c r="E104" s="177">
        <v>173335245.45335296</v>
      </c>
      <c r="F104" s="177">
        <v>1687802.3785405769</v>
      </c>
      <c r="G104" s="177">
        <v>1954987.1936666665</v>
      </c>
      <c r="H104" s="177">
        <v>0</v>
      </c>
      <c r="I104" s="177">
        <f t="shared" si="14"/>
        <v>176978035.0255602</v>
      </c>
      <c r="J104" s="177">
        <f t="shared" si="15"/>
        <v>4844.4660852282987</v>
      </c>
      <c r="K104" s="155">
        <v>37278.5</v>
      </c>
      <c r="L104" s="177">
        <v>182117034.83554578</v>
      </c>
      <c r="M104" s="177">
        <v>2318769.1771226036</v>
      </c>
      <c r="N104" s="177">
        <v>1687802.3785399999</v>
      </c>
      <c r="O104" s="177">
        <f t="shared" si="16"/>
        <v>186123606.39120838</v>
      </c>
      <c r="P104" s="177">
        <f t="shared" si="17"/>
        <v>4992.7868983786466</v>
      </c>
      <c r="Q104" s="178">
        <f t="shared" si="18"/>
        <v>5.1676307539109789E-2</v>
      </c>
      <c r="R104" s="181">
        <f t="shared" si="19"/>
        <v>3.0616544845386784E-2</v>
      </c>
      <c r="S104" s="177">
        <v>182197922.24093154</v>
      </c>
      <c r="T104" s="177">
        <f t="shared" si="20"/>
        <v>2318769.1771226036</v>
      </c>
      <c r="U104" s="177">
        <f t="shared" si="21"/>
        <v>1687802.3785399999</v>
      </c>
      <c r="V104" s="177">
        <f t="shared" si="22"/>
        <v>186204493.79659414</v>
      </c>
      <c r="W104" s="177">
        <f t="shared" si="23"/>
        <v>4994.9567122227063</v>
      </c>
      <c r="X104" s="45">
        <f t="shared" si="24"/>
        <v>5.2133355247736837E-2</v>
      </c>
      <c r="Y104" s="45">
        <f t="shared" si="25"/>
        <v>3.1064440197709819E-2</v>
      </c>
    </row>
    <row r="105" spans="1:25" ht="20.25" customHeight="1" x14ac:dyDescent="0.4">
      <c r="A105" s="27" t="s">
        <v>96</v>
      </c>
      <c r="B105" s="28">
        <v>314</v>
      </c>
      <c r="C105" s="27" t="s">
        <v>110</v>
      </c>
      <c r="D105" s="125">
        <v>21305</v>
      </c>
      <c r="E105" s="177">
        <v>92282817.806015372</v>
      </c>
      <c r="F105" s="177">
        <v>1674640.6682066666</v>
      </c>
      <c r="G105" s="177">
        <v>1776105.70747136</v>
      </c>
      <c r="H105" s="177">
        <v>79070.14925373219</v>
      </c>
      <c r="I105" s="177">
        <f t="shared" si="14"/>
        <v>95812634.330947116</v>
      </c>
      <c r="J105" s="177">
        <f t="shared" si="15"/>
        <v>4497.1900648179826</v>
      </c>
      <c r="K105" s="155">
        <v>21771.5</v>
      </c>
      <c r="L105" s="177">
        <v>97579318.563343555</v>
      </c>
      <c r="M105" s="177">
        <v>1938852.8041227569</v>
      </c>
      <c r="N105" s="177">
        <v>1674640.66821</v>
      </c>
      <c r="O105" s="177">
        <f t="shared" si="16"/>
        <v>101192812.03567632</v>
      </c>
      <c r="P105" s="177">
        <f t="shared" si="17"/>
        <v>4647.9485582378938</v>
      </c>
      <c r="Q105" s="178">
        <f t="shared" si="18"/>
        <v>5.6153113232911389E-2</v>
      </c>
      <c r="R105" s="181">
        <f t="shared" si="19"/>
        <v>3.3522820082547033E-2</v>
      </c>
      <c r="S105" s="177">
        <v>98144257.491979405</v>
      </c>
      <c r="T105" s="177">
        <f t="shared" si="20"/>
        <v>1938852.8041227569</v>
      </c>
      <c r="U105" s="177">
        <f t="shared" si="21"/>
        <v>1674640.66821</v>
      </c>
      <c r="V105" s="177">
        <f t="shared" si="22"/>
        <v>101757750.96431217</v>
      </c>
      <c r="W105" s="177">
        <f t="shared" si="23"/>
        <v>4673.8971115592476</v>
      </c>
      <c r="X105" s="45">
        <f t="shared" si="24"/>
        <v>6.2049401677340167E-2</v>
      </c>
      <c r="Y105" s="45">
        <f t="shared" si="25"/>
        <v>3.9292768194002736E-2</v>
      </c>
    </row>
    <row r="106" spans="1:25" ht="20.25" customHeight="1" x14ac:dyDescent="0.4">
      <c r="A106" s="27" t="s">
        <v>96</v>
      </c>
      <c r="B106" s="28">
        <v>315</v>
      </c>
      <c r="C106" s="27" t="s">
        <v>111</v>
      </c>
      <c r="D106" s="125">
        <v>24563</v>
      </c>
      <c r="E106" s="177">
        <v>112845858.55693959</v>
      </c>
      <c r="F106" s="177">
        <v>1246201.036876387</v>
      </c>
      <c r="G106" s="177">
        <v>1872150.14</v>
      </c>
      <c r="H106" s="177">
        <v>0</v>
      </c>
      <c r="I106" s="177">
        <f t="shared" si="14"/>
        <v>115964209.73381597</v>
      </c>
      <c r="J106" s="177">
        <f t="shared" si="15"/>
        <v>4721.0930966826518</v>
      </c>
      <c r="K106" s="155">
        <v>24626.5</v>
      </c>
      <c r="L106" s="177">
        <v>118197105.99141777</v>
      </c>
      <c r="M106" s="177">
        <v>2729266.44</v>
      </c>
      <c r="N106" s="177">
        <v>1246201.03688</v>
      </c>
      <c r="O106" s="177">
        <f t="shared" si="16"/>
        <v>122172573.46829776</v>
      </c>
      <c r="P106" s="177">
        <f t="shared" si="17"/>
        <v>4961.0205862910998</v>
      </c>
      <c r="Q106" s="178">
        <f t="shared" si="18"/>
        <v>5.3536895122490602E-2</v>
      </c>
      <c r="R106" s="181">
        <f t="shared" si="19"/>
        <v>5.0820325864159965E-2</v>
      </c>
      <c r="S106" s="177">
        <v>119240661.59193763</v>
      </c>
      <c r="T106" s="177">
        <f t="shared" si="20"/>
        <v>2729266.44</v>
      </c>
      <c r="U106" s="177">
        <f t="shared" si="21"/>
        <v>1246201.03688</v>
      </c>
      <c r="V106" s="177">
        <f t="shared" si="22"/>
        <v>123216129.06881763</v>
      </c>
      <c r="W106" s="177">
        <f t="shared" si="23"/>
        <v>5003.3958974607694</v>
      </c>
      <c r="X106" s="45">
        <f t="shared" si="24"/>
        <v>6.2535840598126821E-2</v>
      </c>
      <c r="Y106" s="45">
        <f t="shared" si="25"/>
        <v>5.9796067350690985E-2</v>
      </c>
    </row>
    <row r="107" spans="1:25" ht="20.25" customHeight="1" x14ac:dyDescent="0.4">
      <c r="A107" s="27" t="s">
        <v>96</v>
      </c>
      <c r="B107" s="28">
        <v>317</v>
      </c>
      <c r="C107" s="27" t="s">
        <v>112</v>
      </c>
      <c r="D107" s="125">
        <v>47236</v>
      </c>
      <c r="E107" s="177">
        <v>206567726.72337818</v>
      </c>
      <c r="F107" s="177">
        <v>3342273.6805260302</v>
      </c>
      <c r="G107" s="177">
        <v>4249799.3212542729</v>
      </c>
      <c r="H107" s="177">
        <v>313127.09545454604</v>
      </c>
      <c r="I107" s="177">
        <f t="shared" si="14"/>
        <v>214472926.82061303</v>
      </c>
      <c r="J107" s="177">
        <f t="shared" si="15"/>
        <v>4540.4548823061441</v>
      </c>
      <c r="K107" s="155">
        <v>47782</v>
      </c>
      <c r="L107" s="177">
        <v>217846127.66684595</v>
      </c>
      <c r="M107" s="177">
        <v>4516454.5262957653</v>
      </c>
      <c r="N107" s="177">
        <v>3342273.68053</v>
      </c>
      <c r="O107" s="177">
        <f t="shared" si="16"/>
        <v>225704855.87367171</v>
      </c>
      <c r="P107" s="177">
        <f t="shared" si="17"/>
        <v>4723.6376851883915</v>
      </c>
      <c r="Q107" s="178">
        <f t="shared" si="18"/>
        <v>5.2369915492658681E-2</v>
      </c>
      <c r="R107" s="181">
        <f t="shared" si="19"/>
        <v>4.0344592696229364E-2</v>
      </c>
      <c r="S107" s="177">
        <v>219163508.54315361</v>
      </c>
      <c r="T107" s="177">
        <f t="shared" si="20"/>
        <v>4516454.5262957653</v>
      </c>
      <c r="U107" s="177">
        <f t="shared" si="21"/>
        <v>3342273.68053</v>
      </c>
      <c r="V107" s="177">
        <f t="shared" si="22"/>
        <v>227022236.74997938</v>
      </c>
      <c r="W107" s="177">
        <f t="shared" si="23"/>
        <v>4751.208336820966</v>
      </c>
      <c r="X107" s="45">
        <f t="shared" si="24"/>
        <v>5.8512326545824125E-2</v>
      </c>
      <c r="Y107" s="45">
        <f t="shared" si="25"/>
        <v>4.6416815049988625E-2</v>
      </c>
    </row>
    <row r="108" spans="1:25" ht="20.25" customHeight="1" x14ac:dyDescent="0.4">
      <c r="A108" s="27" t="s">
        <v>96</v>
      </c>
      <c r="B108" s="28">
        <v>318</v>
      </c>
      <c r="C108" s="27" t="s">
        <v>113</v>
      </c>
      <c r="D108" s="125">
        <v>24544</v>
      </c>
      <c r="E108" s="177">
        <v>102362831.49975888</v>
      </c>
      <c r="F108" s="177">
        <v>2397584.317975204</v>
      </c>
      <c r="G108" s="177">
        <v>1916669.9400000004</v>
      </c>
      <c r="H108" s="177">
        <v>39734.272188120653</v>
      </c>
      <c r="I108" s="177">
        <f t="shared" si="14"/>
        <v>106716820.02992222</v>
      </c>
      <c r="J108" s="177">
        <f t="shared" si="15"/>
        <v>4347.9799555867921</v>
      </c>
      <c r="K108" s="155">
        <v>25050</v>
      </c>
      <c r="L108" s="177">
        <v>108363598.61697334</v>
      </c>
      <c r="M108" s="177">
        <v>2313161.29</v>
      </c>
      <c r="N108" s="177">
        <v>2397584.3179799998</v>
      </c>
      <c r="O108" s="177">
        <f t="shared" si="16"/>
        <v>113074344.22495335</v>
      </c>
      <c r="P108" s="177">
        <f t="shared" si="17"/>
        <v>4513.9458772436465</v>
      </c>
      <c r="Q108" s="178">
        <f t="shared" si="18"/>
        <v>5.9573778465742855E-2</v>
      </c>
      <c r="R108" s="181">
        <f t="shared" si="19"/>
        <v>3.8170811124278892E-2</v>
      </c>
      <c r="S108" s="177">
        <v>109395936.12931934</v>
      </c>
      <c r="T108" s="177">
        <f t="shared" si="20"/>
        <v>2313161.29</v>
      </c>
      <c r="U108" s="177">
        <f t="shared" si="21"/>
        <v>2397584.3179799998</v>
      </c>
      <c r="V108" s="177">
        <f t="shared" si="22"/>
        <v>114106681.73729935</v>
      </c>
      <c r="W108" s="177">
        <f t="shared" si="23"/>
        <v>4555.1569555808128</v>
      </c>
      <c r="X108" s="45">
        <f t="shared" si="24"/>
        <v>6.9247394228061712E-2</v>
      </c>
      <c r="Y108" s="45">
        <f t="shared" si="25"/>
        <v>4.7649023709922078E-2</v>
      </c>
    </row>
    <row r="109" spans="1:25" ht="20.25" customHeight="1" x14ac:dyDescent="0.4">
      <c r="A109" s="27" t="s">
        <v>96</v>
      </c>
      <c r="B109" s="28">
        <v>319</v>
      </c>
      <c r="C109" s="27" t="s">
        <v>114</v>
      </c>
      <c r="D109" s="125">
        <v>31320</v>
      </c>
      <c r="E109" s="177">
        <v>138460443.32485765</v>
      </c>
      <c r="F109" s="177">
        <v>491417</v>
      </c>
      <c r="G109" s="177">
        <v>1696433</v>
      </c>
      <c r="H109" s="177">
        <v>4365.541184644735</v>
      </c>
      <c r="I109" s="177">
        <f t="shared" si="14"/>
        <v>140652658.86604229</v>
      </c>
      <c r="J109" s="177">
        <f t="shared" si="15"/>
        <v>4490.8256342925379</v>
      </c>
      <c r="K109" s="155">
        <v>32182</v>
      </c>
      <c r="L109" s="177">
        <v>147313995.4193179</v>
      </c>
      <c r="M109" s="177">
        <v>1857724</v>
      </c>
      <c r="N109" s="177">
        <v>491417</v>
      </c>
      <c r="O109" s="177">
        <f t="shared" si="16"/>
        <v>149663136.4193179</v>
      </c>
      <c r="P109" s="177">
        <f t="shared" si="17"/>
        <v>4650.523162616304</v>
      </c>
      <c r="Q109" s="178">
        <f t="shared" si="18"/>
        <v>6.4061907012061603E-2</v>
      </c>
      <c r="R109" s="181">
        <f t="shared" si="19"/>
        <v>3.5560839215019735E-2</v>
      </c>
      <c r="S109" s="177">
        <v>148115467.97335026</v>
      </c>
      <c r="T109" s="177">
        <f t="shared" si="20"/>
        <v>1857724</v>
      </c>
      <c r="U109" s="177">
        <f t="shared" si="21"/>
        <v>491417</v>
      </c>
      <c r="V109" s="177">
        <f t="shared" si="22"/>
        <v>150464608.97335026</v>
      </c>
      <c r="W109" s="177">
        <f t="shared" si="23"/>
        <v>4675.4275363044635</v>
      </c>
      <c r="X109" s="45">
        <f t="shared" si="24"/>
        <v>6.9760146636494658E-2</v>
      </c>
      <c r="Y109" s="45">
        <f t="shared" si="25"/>
        <v>4.1106450582779397E-2</v>
      </c>
    </row>
    <row r="110" spans="1:25" ht="20.25" customHeight="1" x14ac:dyDescent="0.4">
      <c r="A110" s="27" t="s">
        <v>96</v>
      </c>
      <c r="B110" s="28">
        <v>320</v>
      </c>
      <c r="C110" s="27" t="s">
        <v>115</v>
      </c>
      <c r="D110" s="125">
        <v>37980</v>
      </c>
      <c r="E110" s="177">
        <v>188110187.11267373</v>
      </c>
      <c r="F110" s="177">
        <v>3291213.5536790648</v>
      </c>
      <c r="G110" s="177">
        <v>6906369.9190000007</v>
      </c>
      <c r="H110" s="177">
        <v>400799.28907411691</v>
      </c>
      <c r="I110" s="177">
        <f t="shared" si="14"/>
        <v>198708569.87442693</v>
      </c>
      <c r="J110" s="177">
        <f t="shared" si="15"/>
        <v>5231.926536978066</v>
      </c>
      <c r="K110" s="155">
        <v>38200.5</v>
      </c>
      <c r="L110" s="177">
        <v>191201625.46546799</v>
      </c>
      <c r="M110" s="177">
        <v>7556851.8235486345</v>
      </c>
      <c r="N110" s="177">
        <v>3291213.5536800004</v>
      </c>
      <c r="O110" s="177">
        <f t="shared" si="16"/>
        <v>202049690.84269664</v>
      </c>
      <c r="P110" s="177">
        <f t="shared" si="17"/>
        <v>5289.1896923521062</v>
      </c>
      <c r="Q110" s="178">
        <f t="shared" si="18"/>
        <v>1.6814176511768641E-2</v>
      </c>
      <c r="R110" s="181">
        <f t="shared" si="19"/>
        <v>1.0944946372873687E-2</v>
      </c>
      <c r="S110" s="177">
        <v>191201625.46546799</v>
      </c>
      <c r="T110" s="177">
        <f t="shared" si="20"/>
        <v>7556851.8235486345</v>
      </c>
      <c r="U110" s="177">
        <f t="shared" si="21"/>
        <v>3291213.5536800004</v>
      </c>
      <c r="V110" s="177">
        <f t="shared" si="22"/>
        <v>202049690.84269664</v>
      </c>
      <c r="W110" s="177">
        <f t="shared" si="23"/>
        <v>5289.1896923521062</v>
      </c>
      <c r="X110" s="45">
        <f t="shared" si="24"/>
        <v>1.6814176511768534E-2</v>
      </c>
      <c r="Y110" s="45">
        <f t="shared" si="25"/>
        <v>1.0944946372873687E-2</v>
      </c>
    </row>
    <row r="111" spans="1:25" ht="20.25" customHeight="1" x14ac:dyDescent="0.4">
      <c r="A111" s="27" t="s">
        <v>116</v>
      </c>
      <c r="B111" s="28">
        <v>867</v>
      </c>
      <c r="C111" s="27" t="s">
        <v>117</v>
      </c>
      <c r="D111" s="125">
        <v>15946</v>
      </c>
      <c r="E111" s="177">
        <v>63201783.364153489</v>
      </c>
      <c r="F111" s="177">
        <v>772541.26770972146</v>
      </c>
      <c r="G111" s="177">
        <v>1527764.5362499999</v>
      </c>
      <c r="H111" s="177">
        <v>13345.347458567452</v>
      </c>
      <c r="I111" s="177">
        <f t="shared" si="14"/>
        <v>65515434.515571781</v>
      </c>
      <c r="J111" s="177">
        <f t="shared" si="15"/>
        <v>4108.5811184981676</v>
      </c>
      <c r="K111" s="155">
        <v>16007</v>
      </c>
      <c r="L111" s="177">
        <v>66709955.476813912</v>
      </c>
      <c r="M111" s="177">
        <v>1475371.6507810832</v>
      </c>
      <c r="N111" s="177">
        <v>772541.26771000004</v>
      </c>
      <c r="O111" s="177">
        <f t="shared" si="16"/>
        <v>68957868.395304993</v>
      </c>
      <c r="P111" s="177">
        <f t="shared" si="17"/>
        <v>4307.9820325673136</v>
      </c>
      <c r="Q111" s="178">
        <f t="shared" si="18"/>
        <v>5.2543860926618891E-2</v>
      </c>
      <c r="R111" s="181">
        <f t="shared" si="19"/>
        <v>4.8532792299360583E-2</v>
      </c>
      <c r="S111" s="177">
        <v>67501937.586610481</v>
      </c>
      <c r="T111" s="177">
        <f t="shared" si="20"/>
        <v>1475371.6507810832</v>
      </c>
      <c r="U111" s="177">
        <f t="shared" si="21"/>
        <v>772541.26771000004</v>
      </c>
      <c r="V111" s="177">
        <f t="shared" si="22"/>
        <v>69749850.505101562</v>
      </c>
      <c r="W111" s="177">
        <f t="shared" si="23"/>
        <v>4357.4592681390368</v>
      </c>
      <c r="X111" s="45">
        <f t="shared" si="24"/>
        <v>6.4632342299788009E-2</v>
      </c>
      <c r="Y111" s="45">
        <f t="shared" si="25"/>
        <v>6.0575206491686018E-2</v>
      </c>
    </row>
    <row r="112" spans="1:25" ht="20.25" customHeight="1" x14ac:dyDescent="0.4">
      <c r="A112" s="27" t="s">
        <v>116</v>
      </c>
      <c r="B112" s="28">
        <v>846</v>
      </c>
      <c r="C112" s="27" t="s">
        <v>118</v>
      </c>
      <c r="D112" s="125">
        <v>30145</v>
      </c>
      <c r="E112" s="177">
        <v>127842645.82522267</v>
      </c>
      <c r="F112" s="177">
        <v>863784.95815117098</v>
      </c>
      <c r="G112" s="177">
        <v>2542004</v>
      </c>
      <c r="H112" s="177">
        <v>99999.790780778683</v>
      </c>
      <c r="I112" s="177">
        <f t="shared" si="14"/>
        <v>131348434.57415463</v>
      </c>
      <c r="J112" s="177">
        <f t="shared" si="15"/>
        <v>4357.2212497646251</v>
      </c>
      <c r="K112" s="155">
        <v>30118</v>
      </c>
      <c r="L112" s="177">
        <v>130071527.15740766</v>
      </c>
      <c r="M112" s="177">
        <v>3309165.0348633574</v>
      </c>
      <c r="N112" s="177">
        <v>863784.95815000008</v>
      </c>
      <c r="O112" s="177">
        <f t="shared" si="16"/>
        <v>134244477.15042102</v>
      </c>
      <c r="P112" s="177">
        <f t="shared" si="17"/>
        <v>4457.2839215891172</v>
      </c>
      <c r="Q112" s="178">
        <f t="shared" si="18"/>
        <v>2.2048550374092146E-2</v>
      </c>
      <c r="R112" s="181">
        <f t="shared" si="19"/>
        <v>2.2964790192808726E-2</v>
      </c>
      <c r="S112" s="177">
        <v>130071527.09552932</v>
      </c>
      <c r="T112" s="177">
        <f t="shared" si="20"/>
        <v>3309165.0348633574</v>
      </c>
      <c r="U112" s="177">
        <f t="shared" si="21"/>
        <v>863784.95815000008</v>
      </c>
      <c r="V112" s="177">
        <f t="shared" si="22"/>
        <v>134244477.08854267</v>
      </c>
      <c r="W112" s="177">
        <f t="shared" si="23"/>
        <v>4457.2839195345859</v>
      </c>
      <c r="X112" s="45">
        <f t="shared" si="24"/>
        <v>2.2048549902991328E-2</v>
      </c>
      <c r="Y112" s="45">
        <f t="shared" si="25"/>
        <v>2.2964789721285461E-2</v>
      </c>
    </row>
    <row r="113" spans="1:25" ht="20.25" customHeight="1" x14ac:dyDescent="0.4">
      <c r="A113" s="27" t="s">
        <v>116</v>
      </c>
      <c r="B113" s="28">
        <v>825</v>
      </c>
      <c r="C113" s="27" t="s">
        <v>119</v>
      </c>
      <c r="D113" s="125">
        <v>72325</v>
      </c>
      <c r="E113" s="177">
        <v>290010576.77259016</v>
      </c>
      <c r="F113" s="177">
        <v>2032840.7385283175</v>
      </c>
      <c r="G113" s="177">
        <v>3247194</v>
      </c>
      <c r="H113" s="177">
        <v>214712.45436890188</v>
      </c>
      <c r="I113" s="177">
        <f t="shared" si="14"/>
        <v>295505323.96548736</v>
      </c>
      <c r="J113" s="177">
        <f t="shared" si="15"/>
        <v>4085.7977734599012</v>
      </c>
      <c r="K113" s="155">
        <v>73141.5</v>
      </c>
      <c r="L113" s="177">
        <v>312632814.02690721</v>
      </c>
      <c r="M113" s="177">
        <v>3632260.1710758563</v>
      </c>
      <c r="N113" s="177">
        <v>2032840.73853</v>
      </c>
      <c r="O113" s="177">
        <f t="shared" si="16"/>
        <v>318297914.93651307</v>
      </c>
      <c r="P113" s="177">
        <f t="shared" si="17"/>
        <v>4351.8100522482182</v>
      </c>
      <c r="Q113" s="178">
        <f t="shared" si="18"/>
        <v>7.71308978977574E-2</v>
      </c>
      <c r="R113" s="181">
        <f t="shared" si="19"/>
        <v>6.5106570010941667E-2</v>
      </c>
      <c r="S113" s="177">
        <v>314378053.03753501</v>
      </c>
      <c r="T113" s="177">
        <f t="shared" si="20"/>
        <v>3632260.1710758563</v>
      </c>
      <c r="U113" s="177">
        <f t="shared" si="21"/>
        <v>2032840.73853</v>
      </c>
      <c r="V113" s="177">
        <f t="shared" si="22"/>
        <v>320043153.94714087</v>
      </c>
      <c r="W113" s="177">
        <f t="shared" si="23"/>
        <v>4375.6711845824993</v>
      </c>
      <c r="X113" s="45">
        <f t="shared" si="24"/>
        <v>8.3036845672937287E-2</v>
      </c>
      <c r="Y113" s="45">
        <f t="shared" si="25"/>
        <v>7.0946587960257768E-2</v>
      </c>
    </row>
    <row r="114" spans="1:25" ht="20.25" customHeight="1" x14ac:dyDescent="0.4">
      <c r="A114" s="27" t="s">
        <v>116</v>
      </c>
      <c r="B114" s="28">
        <v>845</v>
      </c>
      <c r="C114" s="27" t="s">
        <v>120</v>
      </c>
      <c r="D114" s="125">
        <v>62163</v>
      </c>
      <c r="E114" s="177">
        <v>253919277.3130064</v>
      </c>
      <c r="F114" s="177">
        <v>2449068.2496217983</v>
      </c>
      <c r="G114" s="177">
        <v>7954164.4900000002</v>
      </c>
      <c r="H114" s="177">
        <v>0</v>
      </c>
      <c r="I114" s="177">
        <f t="shared" si="14"/>
        <v>264322510.05262822</v>
      </c>
      <c r="J114" s="177">
        <f t="shared" si="15"/>
        <v>4252.0874161901484</v>
      </c>
      <c r="K114" s="155">
        <v>62671</v>
      </c>
      <c r="L114" s="177">
        <v>267601392.98656297</v>
      </c>
      <c r="M114" s="177">
        <v>8037534.6697495617</v>
      </c>
      <c r="N114" s="177">
        <v>2449068.2496199999</v>
      </c>
      <c r="O114" s="177">
        <f t="shared" si="16"/>
        <v>278087995.90593255</v>
      </c>
      <c r="P114" s="177">
        <f t="shared" si="17"/>
        <v>4437.2675704222456</v>
      </c>
      <c r="Q114" s="178">
        <f t="shared" si="18"/>
        <v>5.2078371420442249E-2</v>
      </c>
      <c r="R114" s="181">
        <f t="shared" si="19"/>
        <v>4.3550410917473137E-2</v>
      </c>
      <c r="S114" s="177">
        <v>269309915.03174192</v>
      </c>
      <c r="T114" s="177">
        <f t="shared" si="20"/>
        <v>8037534.6697495617</v>
      </c>
      <c r="U114" s="177">
        <f t="shared" si="21"/>
        <v>2449068.2496199999</v>
      </c>
      <c r="V114" s="177">
        <f t="shared" si="22"/>
        <v>279796517.9511115</v>
      </c>
      <c r="W114" s="177">
        <f t="shared" si="23"/>
        <v>4464.5293349573403</v>
      </c>
      <c r="X114" s="45">
        <f t="shared" si="24"/>
        <v>5.8542149495335483E-2</v>
      </c>
      <c r="Y114" s="45">
        <f t="shared" si="25"/>
        <v>4.9961794754807443E-2</v>
      </c>
    </row>
    <row r="115" spans="1:25" ht="20.25" customHeight="1" x14ac:dyDescent="0.4">
      <c r="A115" s="27" t="s">
        <v>116</v>
      </c>
      <c r="B115" s="28">
        <v>850</v>
      </c>
      <c r="C115" s="27" t="s">
        <v>121</v>
      </c>
      <c r="D115" s="125">
        <v>169262</v>
      </c>
      <c r="E115" s="177">
        <v>691887562.37444866</v>
      </c>
      <c r="F115" s="177">
        <v>5040817.0583574893</v>
      </c>
      <c r="G115" s="177">
        <v>12385885.370000005</v>
      </c>
      <c r="H115" s="177">
        <v>445294.4942269788</v>
      </c>
      <c r="I115" s="177">
        <f t="shared" si="14"/>
        <v>709759559.29703307</v>
      </c>
      <c r="J115" s="177">
        <f t="shared" si="15"/>
        <v>4193.2599124259023</v>
      </c>
      <c r="K115" s="155">
        <v>170942</v>
      </c>
      <c r="L115" s="177">
        <v>724650630.62962985</v>
      </c>
      <c r="M115" s="177">
        <v>23837495.86629257</v>
      </c>
      <c r="N115" s="177">
        <v>5040817.0583600001</v>
      </c>
      <c r="O115" s="177">
        <f t="shared" si="16"/>
        <v>753528943.55428243</v>
      </c>
      <c r="P115" s="177">
        <f t="shared" si="17"/>
        <v>4408.0971531530131</v>
      </c>
      <c r="Q115" s="178">
        <f t="shared" si="18"/>
        <v>6.1667903847043348E-2</v>
      </c>
      <c r="R115" s="181">
        <f t="shared" si="19"/>
        <v>5.1233943331412179E-2</v>
      </c>
      <c r="S115" s="177">
        <v>724839756.29992342</v>
      </c>
      <c r="T115" s="177">
        <f t="shared" si="20"/>
        <v>23837495.86629257</v>
      </c>
      <c r="U115" s="177">
        <f t="shared" si="21"/>
        <v>5040817.0583600001</v>
      </c>
      <c r="V115" s="177">
        <f t="shared" si="22"/>
        <v>753718069.224576</v>
      </c>
      <c r="W115" s="177">
        <f t="shared" si="23"/>
        <v>4409.203526486036</v>
      </c>
      <c r="X115" s="45">
        <f t="shared" si="24"/>
        <v>6.1934368268432675E-2</v>
      </c>
      <c r="Y115" s="45">
        <f t="shared" si="25"/>
        <v>5.1497788968488889E-2</v>
      </c>
    </row>
    <row r="116" spans="1:25" ht="20.25" customHeight="1" x14ac:dyDescent="0.4">
      <c r="A116" s="27" t="s">
        <v>116</v>
      </c>
      <c r="B116" s="28">
        <v>921</v>
      </c>
      <c r="C116" s="27" t="s">
        <v>122</v>
      </c>
      <c r="D116" s="125">
        <v>15346</v>
      </c>
      <c r="E116" s="177">
        <v>66695732.642784938</v>
      </c>
      <c r="F116" s="177">
        <v>431528.82355853595</v>
      </c>
      <c r="G116" s="177">
        <v>1066357.2</v>
      </c>
      <c r="H116" s="177">
        <v>110062.50000000001</v>
      </c>
      <c r="I116" s="177">
        <f t="shared" si="14"/>
        <v>68303681.16634348</v>
      </c>
      <c r="J116" s="177">
        <f t="shared" si="15"/>
        <v>4450.9110625794001</v>
      </c>
      <c r="K116" s="155">
        <v>15279</v>
      </c>
      <c r="L116" s="177">
        <v>68373941.528568894</v>
      </c>
      <c r="M116" s="177">
        <v>1220489.6999999997</v>
      </c>
      <c r="N116" s="177">
        <v>431528.82355999999</v>
      </c>
      <c r="O116" s="177">
        <f t="shared" si="16"/>
        <v>70025960.052128896</v>
      </c>
      <c r="P116" s="177">
        <f t="shared" si="17"/>
        <v>4583.1507331716011</v>
      </c>
      <c r="Q116" s="178">
        <f t="shared" si="18"/>
        <v>2.5215022914959251E-2</v>
      </c>
      <c r="R116" s="181">
        <f t="shared" si="19"/>
        <v>2.9710697143331632E-2</v>
      </c>
      <c r="S116" s="177">
        <v>68374173.56116578</v>
      </c>
      <c r="T116" s="177">
        <f t="shared" si="20"/>
        <v>1220489.6999999997</v>
      </c>
      <c r="U116" s="177">
        <f t="shared" si="21"/>
        <v>431528.82355999999</v>
      </c>
      <c r="V116" s="177">
        <f t="shared" si="22"/>
        <v>70026192.084725782</v>
      </c>
      <c r="W116" s="177">
        <f t="shared" si="23"/>
        <v>4583.165919544851</v>
      </c>
      <c r="X116" s="45">
        <f t="shared" si="24"/>
        <v>2.5218419988044014E-2</v>
      </c>
      <c r="Y116" s="45">
        <f t="shared" si="25"/>
        <v>2.9714109112934262E-2</v>
      </c>
    </row>
    <row r="117" spans="1:25" ht="20.25" customHeight="1" x14ac:dyDescent="0.4">
      <c r="A117" s="27" t="s">
        <v>116</v>
      </c>
      <c r="B117" s="28">
        <v>886</v>
      </c>
      <c r="C117" s="27" t="s">
        <v>123</v>
      </c>
      <c r="D117" s="125">
        <v>202501.08333333331</v>
      </c>
      <c r="E117" s="177">
        <v>810827765.11999738</v>
      </c>
      <c r="F117" s="177">
        <v>8880487.4201197401</v>
      </c>
      <c r="G117" s="177">
        <v>19705253.537287887</v>
      </c>
      <c r="H117" s="177">
        <v>0</v>
      </c>
      <c r="I117" s="177">
        <f t="shared" si="14"/>
        <v>839413506.07740498</v>
      </c>
      <c r="J117" s="177">
        <f t="shared" si="15"/>
        <v>4145.2297057377309</v>
      </c>
      <c r="K117" s="155">
        <v>205932.5</v>
      </c>
      <c r="L117" s="177">
        <v>874197405.81899714</v>
      </c>
      <c r="M117" s="177">
        <v>21536541.131793208</v>
      </c>
      <c r="N117" s="177">
        <v>8880487.4201200008</v>
      </c>
      <c r="O117" s="177">
        <f t="shared" si="16"/>
        <v>904614434.37091041</v>
      </c>
      <c r="P117" s="177">
        <f t="shared" si="17"/>
        <v>4392.7715847227146</v>
      </c>
      <c r="Q117" s="178">
        <f t="shared" si="18"/>
        <v>7.7674385534002965E-2</v>
      </c>
      <c r="R117" s="181">
        <f t="shared" si="19"/>
        <v>5.9717288680610769E-2</v>
      </c>
      <c r="S117" s="177">
        <v>884871961.56584895</v>
      </c>
      <c r="T117" s="177">
        <f t="shared" si="20"/>
        <v>21536541.131793208</v>
      </c>
      <c r="U117" s="177">
        <f t="shared" si="21"/>
        <v>8880487.4201200008</v>
      </c>
      <c r="V117" s="177">
        <f t="shared" si="22"/>
        <v>915288990.11776221</v>
      </c>
      <c r="W117" s="177">
        <f t="shared" si="23"/>
        <v>4444.6068013439462</v>
      </c>
      <c r="X117" s="45">
        <f t="shared" si="24"/>
        <v>9.039106887250932E-2</v>
      </c>
      <c r="Y117" s="45">
        <f t="shared" si="25"/>
        <v>7.2222076183576567E-2</v>
      </c>
    </row>
    <row r="118" spans="1:25" ht="20.25" customHeight="1" x14ac:dyDescent="0.4">
      <c r="A118" s="27" t="s">
        <v>116</v>
      </c>
      <c r="B118" s="28">
        <v>887</v>
      </c>
      <c r="C118" s="27" t="s">
        <v>124</v>
      </c>
      <c r="D118" s="125">
        <v>39146</v>
      </c>
      <c r="E118" s="177">
        <v>163294815.59155059</v>
      </c>
      <c r="F118" s="177">
        <v>2068487.7876861016</v>
      </c>
      <c r="G118" s="177">
        <v>2071214.4099999997</v>
      </c>
      <c r="H118" s="177">
        <v>167083.11996485924</v>
      </c>
      <c r="I118" s="177">
        <f t="shared" si="14"/>
        <v>167601600.90920156</v>
      </c>
      <c r="J118" s="177">
        <f t="shared" si="15"/>
        <v>4281.448957982976</v>
      </c>
      <c r="K118" s="155">
        <v>39776</v>
      </c>
      <c r="L118" s="177">
        <v>172916537.78691706</v>
      </c>
      <c r="M118" s="177">
        <v>1390957.8595490153</v>
      </c>
      <c r="N118" s="177">
        <v>2068487.7876900001</v>
      </c>
      <c r="O118" s="177">
        <f t="shared" si="16"/>
        <v>176375983.43415609</v>
      </c>
      <c r="P118" s="177">
        <f t="shared" si="17"/>
        <v>4434.2312810276571</v>
      </c>
      <c r="Q118" s="178">
        <f t="shared" si="18"/>
        <v>5.2352617620329722E-2</v>
      </c>
      <c r="R118" s="181">
        <f t="shared" si="19"/>
        <v>3.5684723686781439E-2</v>
      </c>
      <c r="S118" s="177">
        <v>173140104.40072304</v>
      </c>
      <c r="T118" s="177">
        <f t="shared" si="20"/>
        <v>1390957.8595490153</v>
      </c>
      <c r="U118" s="177">
        <f t="shared" si="21"/>
        <v>2068487.7876900001</v>
      </c>
      <c r="V118" s="177">
        <f t="shared" si="22"/>
        <v>176599550.04796207</v>
      </c>
      <c r="W118" s="177">
        <f t="shared" si="23"/>
        <v>4439.8519219620393</v>
      </c>
      <c r="X118" s="45">
        <f t="shared" si="24"/>
        <v>5.3686534555449507E-2</v>
      </c>
      <c r="Y118" s="45">
        <f t="shared" si="25"/>
        <v>3.6997513116141079E-2</v>
      </c>
    </row>
    <row r="119" spans="1:25" ht="20.25" customHeight="1" x14ac:dyDescent="0.4">
      <c r="A119" s="27" t="s">
        <v>116</v>
      </c>
      <c r="B119" s="28">
        <v>826</v>
      </c>
      <c r="C119" s="27" t="s">
        <v>125</v>
      </c>
      <c r="D119" s="125">
        <v>40858</v>
      </c>
      <c r="E119" s="177">
        <v>168239980.42080614</v>
      </c>
      <c r="F119" s="177">
        <v>5051999.7417815886</v>
      </c>
      <c r="G119" s="177">
        <v>3248401.0000000005</v>
      </c>
      <c r="H119" s="177">
        <v>95472.077169581986</v>
      </c>
      <c r="I119" s="177">
        <f t="shared" si="14"/>
        <v>176635853.2397573</v>
      </c>
      <c r="J119" s="177">
        <f t="shared" si="15"/>
        <v>4323.164453467064</v>
      </c>
      <c r="K119" s="155">
        <v>41516.5</v>
      </c>
      <c r="L119" s="177">
        <v>179529937.37615496</v>
      </c>
      <c r="M119" s="177">
        <v>2916987.8092042515</v>
      </c>
      <c r="N119" s="177">
        <v>5051999.7417799998</v>
      </c>
      <c r="O119" s="177">
        <f t="shared" si="16"/>
        <v>187498924.92713922</v>
      </c>
      <c r="P119" s="177">
        <f t="shared" si="17"/>
        <v>4516.2507660120491</v>
      </c>
      <c r="Q119" s="178">
        <f t="shared" si="18"/>
        <v>6.1499811550925099E-2</v>
      </c>
      <c r="R119" s="181">
        <f t="shared" si="19"/>
        <v>4.4663189342736054E-2</v>
      </c>
      <c r="S119" s="177">
        <v>182183508.37615192</v>
      </c>
      <c r="T119" s="177">
        <f t="shared" si="20"/>
        <v>2916987.8092042515</v>
      </c>
      <c r="U119" s="177">
        <f t="shared" si="21"/>
        <v>5051999.7417799998</v>
      </c>
      <c r="V119" s="177">
        <f t="shared" si="22"/>
        <v>190152495.92713618</v>
      </c>
      <c r="W119" s="177">
        <f t="shared" si="23"/>
        <v>4580.1668234831013</v>
      </c>
      <c r="X119" s="45">
        <f t="shared" si="24"/>
        <v>7.6522644975321186E-2</v>
      </c>
      <c r="Y119" s="45">
        <f t="shared" si="25"/>
        <v>5.9447743147945209E-2</v>
      </c>
    </row>
    <row r="120" spans="1:25" ht="20.25" customHeight="1" x14ac:dyDescent="0.4">
      <c r="A120" s="27" t="s">
        <v>116</v>
      </c>
      <c r="B120" s="28">
        <v>931</v>
      </c>
      <c r="C120" s="27" t="s">
        <v>126</v>
      </c>
      <c r="D120" s="125">
        <v>82860</v>
      </c>
      <c r="E120" s="177">
        <v>347258290.28418076</v>
      </c>
      <c r="F120" s="177">
        <v>1799599.6534733083</v>
      </c>
      <c r="G120" s="177">
        <v>4079955.39</v>
      </c>
      <c r="H120" s="177">
        <v>233409.48115871559</v>
      </c>
      <c r="I120" s="177">
        <f t="shared" si="14"/>
        <v>353371254.8088128</v>
      </c>
      <c r="J120" s="177">
        <f t="shared" si="15"/>
        <v>4264.6784311949405</v>
      </c>
      <c r="K120" s="155">
        <v>83979</v>
      </c>
      <c r="L120" s="177">
        <v>361942723.77311432</v>
      </c>
      <c r="M120" s="177">
        <v>5970190.0833660522</v>
      </c>
      <c r="N120" s="177">
        <v>1799599.65347</v>
      </c>
      <c r="O120" s="177">
        <f t="shared" si="16"/>
        <v>369712513.50995034</v>
      </c>
      <c r="P120" s="177">
        <f t="shared" si="17"/>
        <v>4402.4400565611677</v>
      </c>
      <c r="Q120" s="178">
        <f t="shared" si="18"/>
        <v>4.6243882259123792E-2</v>
      </c>
      <c r="R120" s="181">
        <f t="shared" si="19"/>
        <v>3.2302933876218853E-2</v>
      </c>
      <c r="S120" s="177">
        <v>362574925.48660231</v>
      </c>
      <c r="T120" s="177">
        <f t="shared" si="20"/>
        <v>5970190.0833660522</v>
      </c>
      <c r="U120" s="177">
        <f t="shared" si="21"/>
        <v>1799599.65347</v>
      </c>
      <c r="V120" s="177">
        <f t="shared" si="22"/>
        <v>370344715.22343832</v>
      </c>
      <c r="W120" s="177">
        <f t="shared" si="23"/>
        <v>4409.9681494592496</v>
      </c>
      <c r="X120" s="45">
        <f t="shared" si="24"/>
        <v>4.8032940381098087E-2</v>
      </c>
      <c r="Y120" s="45">
        <f t="shared" si="25"/>
        <v>3.4068153228518971E-2</v>
      </c>
    </row>
    <row r="121" spans="1:25" ht="20.25" customHeight="1" x14ac:dyDescent="0.4">
      <c r="A121" s="27" t="s">
        <v>116</v>
      </c>
      <c r="B121" s="28">
        <v>851</v>
      </c>
      <c r="C121" s="27" t="s">
        <v>127</v>
      </c>
      <c r="D121" s="125">
        <v>24308</v>
      </c>
      <c r="E121" s="177">
        <v>106059920.7212836</v>
      </c>
      <c r="F121" s="177">
        <v>602288.51124713186</v>
      </c>
      <c r="G121" s="177">
        <v>1399450.6</v>
      </c>
      <c r="H121" s="177">
        <v>0</v>
      </c>
      <c r="I121" s="177">
        <f t="shared" si="14"/>
        <v>108061659.83253072</v>
      </c>
      <c r="J121" s="177">
        <f t="shared" si="15"/>
        <v>4445.5183409795427</v>
      </c>
      <c r="K121" s="155">
        <v>24849.5</v>
      </c>
      <c r="L121" s="177">
        <v>112436294.17228583</v>
      </c>
      <c r="M121" s="177">
        <v>1116915.4199018811</v>
      </c>
      <c r="N121" s="177">
        <v>602288.51124999998</v>
      </c>
      <c r="O121" s="177">
        <f t="shared" si="16"/>
        <v>114155498.10343771</v>
      </c>
      <c r="P121" s="177">
        <f t="shared" si="17"/>
        <v>4593.8750519502491</v>
      </c>
      <c r="Q121" s="178">
        <f t="shared" si="18"/>
        <v>5.6392232734079339E-2</v>
      </c>
      <c r="R121" s="181">
        <f t="shared" si="19"/>
        <v>3.337219635405142E-2</v>
      </c>
      <c r="S121" s="177">
        <v>112799424.3428275</v>
      </c>
      <c r="T121" s="177">
        <f t="shared" si="20"/>
        <v>1116915.4199018811</v>
      </c>
      <c r="U121" s="177">
        <f t="shared" si="21"/>
        <v>602288.51124999998</v>
      </c>
      <c r="V121" s="177">
        <f t="shared" si="22"/>
        <v>114518628.27397938</v>
      </c>
      <c r="W121" s="177">
        <f t="shared" si="23"/>
        <v>4608.4882301044036</v>
      </c>
      <c r="X121" s="45">
        <f t="shared" si="24"/>
        <v>5.9752630594934304E-2</v>
      </c>
      <c r="Y121" s="45">
        <f t="shared" si="25"/>
        <v>3.66593671704325E-2</v>
      </c>
    </row>
    <row r="122" spans="1:25" ht="20.25" customHeight="1" x14ac:dyDescent="0.4">
      <c r="A122" s="27" t="s">
        <v>116</v>
      </c>
      <c r="B122" s="28">
        <v>870</v>
      </c>
      <c r="C122" s="27" t="s">
        <v>128</v>
      </c>
      <c r="D122" s="125">
        <v>18805</v>
      </c>
      <c r="E122" s="177">
        <v>78427885.376390561</v>
      </c>
      <c r="F122" s="177">
        <v>2091899.4012296596</v>
      </c>
      <c r="G122" s="177">
        <v>1239201.3900000001</v>
      </c>
      <c r="H122" s="177">
        <v>112595.50308880251</v>
      </c>
      <c r="I122" s="177">
        <f t="shared" si="14"/>
        <v>81871581.670709029</v>
      </c>
      <c r="J122" s="177">
        <f t="shared" si="15"/>
        <v>4353.7134629465054</v>
      </c>
      <c r="K122" s="155">
        <v>19373.5</v>
      </c>
      <c r="L122" s="177">
        <v>84516337.906691775</v>
      </c>
      <c r="M122" s="177">
        <v>1492368.6209988776</v>
      </c>
      <c r="N122" s="177">
        <v>2091899.40123</v>
      </c>
      <c r="O122" s="177">
        <f t="shared" si="16"/>
        <v>88100605.928920656</v>
      </c>
      <c r="P122" s="177">
        <f t="shared" si="17"/>
        <v>4547.480110920621</v>
      </c>
      <c r="Q122" s="178">
        <f t="shared" si="18"/>
        <v>7.608286210061288E-2</v>
      </c>
      <c r="R122" s="181">
        <f t="shared" si="19"/>
        <v>4.4506063530184159E-2</v>
      </c>
      <c r="S122" s="177">
        <v>85288111.539561659</v>
      </c>
      <c r="T122" s="177">
        <f t="shared" si="20"/>
        <v>1492368.6209988776</v>
      </c>
      <c r="U122" s="177">
        <f t="shared" si="21"/>
        <v>2091899.40123</v>
      </c>
      <c r="V122" s="177">
        <f t="shared" si="22"/>
        <v>88872379.561790526</v>
      </c>
      <c r="W122" s="177">
        <f t="shared" si="23"/>
        <v>4587.3166728670876</v>
      </c>
      <c r="X122" s="45">
        <f t="shared" si="24"/>
        <v>8.5509498512426479E-2</v>
      </c>
      <c r="Y122" s="45">
        <f t="shared" si="25"/>
        <v>5.3656082769049318E-2</v>
      </c>
    </row>
    <row r="123" spans="1:25" ht="20.25" customHeight="1" x14ac:dyDescent="0.4">
      <c r="A123" s="27" t="s">
        <v>116</v>
      </c>
      <c r="B123" s="28">
        <v>871</v>
      </c>
      <c r="C123" s="27" t="s">
        <v>129</v>
      </c>
      <c r="D123" s="125">
        <v>25709</v>
      </c>
      <c r="E123" s="177">
        <v>119107071.07813476</v>
      </c>
      <c r="F123" s="177">
        <v>2463370.5656010956</v>
      </c>
      <c r="G123" s="177">
        <v>1463644.42</v>
      </c>
      <c r="H123" s="177">
        <v>0</v>
      </c>
      <c r="I123" s="177">
        <f t="shared" si="14"/>
        <v>123034086.06373586</v>
      </c>
      <c r="J123" s="177">
        <f t="shared" si="15"/>
        <v>4785.6426179056307</v>
      </c>
      <c r="K123" s="155">
        <v>26421</v>
      </c>
      <c r="L123" s="177">
        <v>123674392.52265318</v>
      </c>
      <c r="M123" s="177">
        <v>2185125.5053043142</v>
      </c>
      <c r="N123" s="177">
        <v>2463370.5656000003</v>
      </c>
      <c r="O123" s="177">
        <f t="shared" si="16"/>
        <v>128322888.59355751</v>
      </c>
      <c r="P123" s="177">
        <f t="shared" si="17"/>
        <v>4856.8520719714434</v>
      </c>
      <c r="Q123" s="178">
        <f t="shared" si="18"/>
        <v>4.2986482031344364E-2</v>
      </c>
      <c r="R123" s="181">
        <f t="shared" si="19"/>
        <v>1.4879810247296898E-2</v>
      </c>
      <c r="S123" s="177">
        <v>123705475.53626695</v>
      </c>
      <c r="T123" s="177">
        <f t="shared" si="20"/>
        <v>2185125.5053043142</v>
      </c>
      <c r="U123" s="177">
        <f t="shared" si="21"/>
        <v>2463370.5656000003</v>
      </c>
      <c r="V123" s="177">
        <f t="shared" si="22"/>
        <v>128353971.60717127</v>
      </c>
      <c r="W123" s="177">
        <f t="shared" si="23"/>
        <v>4858.0285230374047</v>
      </c>
      <c r="X123" s="45">
        <f t="shared" si="24"/>
        <v>4.3239119447593795E-2</v>
      </c>
      <c r="Y123" s="45">
        <f t="shared" si="25"/>
        <v>1.5125639524552037E-2</v>
      </c>
    </row>
    <row r="124" spans="1:25" ht="20.25" customHeight="1" x14ac:dyDescent="0.4">
      <c r="A124" s="27" t="s">
        <v>116</v>
      </c>
      <c r="B124" s="28">
        <v>852</v>
      </c>
      <c r="C124" s="27" t="s">
        <v>130</v>
      </c>
      <c r="D124" s="125">
        <v>29810</v>
      </c>
      <c r="E124" s="177">
        <v>130921147.03795651</v>
      </c>
      <c r="F124" s="177">
        <v>75553.826816999994</v>
      </c>
      <c r="G124" s="177">
        <v>2937553.17</v>
      </c>
      <c r="H124" s="177">
        <v>181070.87350655024</v>
      </c>
      <c r="I124" s="177">
        <f t="shared" si="14"/>
        <v>134115324.90828006</v>
      </c>
      <c r="J124" s="177">
        <f t="shared" si="15"/>
        <v>4499.0045256048325</v>
      </c>
      <c r="K124" s="155">
        <v>30353</v>
      </c>
      <c r="L124" s="177">
        <v>136739880.89306399</v>
      </c>
      <c r="M124" s="177">
        <v>2865862.7015737761</v>
      </c>
      <c r="N124" s="177">
        <v>75553.826820000002</v>
      </c>
      <c r="O124" s="177">
        <f t="shared" si="16"/>
        <v>139681297.42145777</v>
      </c>
      <c r="P124" s="177">
        <f t="shared" si="17"/>
        <v>4601.8942912218818</v>
      </c>
      <c r="Q124" s="178">
        <f t="shared" si="18"/>
        <v>4.1501390814093764E-2</v>
      </c>
      <c r="R124" s="181">
        <f t="shared" si="19"/>
        <v>2.2869451460090895E-2</v>
      </c>
      <c r="S124" s="177">
        <v>137056941.54461893</v>
      </c>
      <c r="T124" s="177">
        <f t="shared" si="20"/>
        <v>2865862.7015737761</v>
      </c>
      <c r="U124" s="177">
        <f t="shared" si="21"/>
        <v>75553.826820000002</v>
      </c>
      <c r="V124" s="177">
        <f t="shared" si="22"/>
        <v>139998358.07301271</v>
      </c>
      <c r="W124" s="177">
        <f t="shared" si="23"/>
        <v>4612.3400676378842</v>
      </c>
      <c r="X124" s="45">
        <f t="shared" si="24"/>
        <v>4.38654804643391E-2</v>
      </c>
      <c r="Y124" s="45">
        <f t="shared" si="25"/>
        <v>2.519124872803169E-2</v>
      </c>
    </row>
    <row r="125" spans="1:25" ht="20.25" customHeight="1" x14ac:dyDescent="0.4">
      <c r="A125" s="27" t="s">
        <v>116</v>
      </c>
      <c r="B125" s="28">
        <v>936</v>
      </c>
      <c r="C125" s="27" t="s">
        <v>131</v>
      </c>
      <c r="D125" s="125">
        <v>140353</v>
      </c>
      <c r="E125" s="177">
        <v>572948690.65204084</v>
      </c>
      <c r="F125" s="177">
        <v>9739234.8308394384</v>
      </c>
      <c r="G125" s="177">
        <v>7729838.55660911</v>
      </c>
      <c r="H125" s="177">
        <v>177746.60552464111</v>
      </c>
      <c r="I125" s="177">
        <f t="shared" si="14"/>
        <v>590595510.64501405</v>
      </c>
      <c r="J125" s="177">
        <f t="shared" si="15"/>
        <v>4207.9293684140275</v>
      </c>
      <c r="K125" s="155">
        <v>142198.5</v>
      </c>
      <c r="L125" s="177">
        <v>606314921.17889535</v>
      </c>
      <c r="M125" s="177">
        <v>8113509.173220491</v>
      </c>
      <c r="N125" s="177">
        <v>9739234.830839999</v>
      </c>
      <c r="O125" s="177">
        <f t="shared" si="16"/>
        <v>624167665.18295586</v>
      </c>
      <c r="P125" s="177">
        <f t="shared" si="17"/>
        <v>4389.4110358615308</v>
      </c>
      <c r="Q125" s="178">
        <f t="shared" si="18"/>
        <v>5.6844581329912769E-2</v>
      </c>
      <c r="R125" s="181">
        <f t="shared" si="19"/>
        <v>4.3128496597342858E-2</v>
      </c>
      <c r="S125" s="177">
        <v>609303805.90806246</v>
      </c>
      <c r="T125" s="177">
        <f t="shared" si="20"/>
        <v>8113509.173220491</v>
      </c>
      <c r="U125" s="177">
        <f t="shared" si="21"/>
        <v>9739234.830839999</v>
      </c>
      <c r="V125" s="177">
        <f t="shared" si="22"/>
        <v>627156549.91212296</v>
      </c>
      <c r="W125" s="177">
        <f t="shared" si="23"/>
        <v>4410.430137533961</v>
      </c>
      <c r="X125" s="45">
        <f t="shared" si="24"/>
        <v>6.190537958403896E-2</v>
      </c>
      <c r="Y125" s="45">
        <f t="shared" si="25"/>
        <v>4.8123614108156021E-2</v>
      </c>
    </row>
    <row r="126" spans="1:25" ht="20.25" customHeight="1" x14ac:dyDescent="0.4">
      <c r="A126" s="27" t="s">
        <v>116</v>
      </c>
      <c r="B126" s="28">
        <v>869</v>
      </c>
      <c r="C126" s="27" t="s">
        <v>132</v>
      </c>
      <c r="D126" s="125">
        <v>22335</v>
      </c>
      <c r="E126" s="177">
        <v>94771653.689408883</v>
      </c>
      <c r="F126" s="177">
        <v>202000</v>
      </c>
      <c r="G126" s="177">
        <v>1248662.7999999996</v>
      </c>
      <c r="H126" s="177">
        <v>0</v>
      </c>
      <c r="I126" s="177">
        <f t="shared" si="14"/>
        <v>96222316.48940888</v>
      </c>
      <c r="J126" s="177">
        <f t="shared" si="15"/>
        <v>4308.1404293444766</v>
      </c>
      <c r="K126" s="155">
        <v>22440.5</v>
      </c>
      <c r="L126" s="177">
        <v>96959785.318946168</v>
      </c>
      <c r="M126" s="177">
        <v>1464179.4400000004</v>
      </c>
      <c r="N126" s="177">
        <v>202000</v>
      </c>
      <c r="O126" s="177">
        <f t="shared" si="16"/>
        <v>98625964.758946165</v>
      </c>
      <c r="P126" s="177">
        <f t="shared" si="17"/>
        <v>4394.9985409837645</v>
      </c>
      <c r="Q126" s="178">
        <f t="shared" si="18"/>
        <v>2.4980153848217279E-2</v>
      </c>
      <c r="R126" s="181">
        <f t="shared" si="19"/>
        <v>2.0161392847749982E-2</v>
      </c>
      <c r="S126" s="177">
        <v>96983217.532394439</v>
      </c>
      <c r="T126" s="177">
        <f t="shared" si="20"/>
        <v>1464179.4400000004</v>
      </c>
      <c r="U126" s="177">
        <f t="shared" si="21"/>
        <v>202000</v>
      </c>
      <c r="V126" s="177">
        <f t="shared" si="22"/>
        <v>98649396.972394437</v>
      </c>
      <c r="W126" s="177">
        <f t="shared" si="23"/>
        <v>4396.0427340030055</v>
      </c>
      <c r="X126" s="45">
        <f t="shared" si="24"/>
        <v>2.5223675458413052E-2</v>
      </c>
      <c r="Y126" s="45">
        <f t="shared" si="25"/>
        <v>2.0403769584619535E-2</v>
      </c>
    </row>
    <row r="127" spans="1:25" ht="20.25" customHeight="1" x14ac:dyDescent="0.4">
      <c r="A127" s="27" t="s">
        <v>116</v>
      </c>
      <c r="B127" s="28">
        <v>938</v>
      </c>
      <c r="C127" s="27" t="s">
        <v>133</v>
      </c>
      <c r="D127" s="125">
        <v>103565.5</v>
      </c>
      <c r="E127" s="177">
        <v>410781803.02864254</v>
      </c>
      <c r="F127" s="177">
        <v>5538461.0584163908</v>
      </c>
      <c r="G127" s="177">
        <v>9441837.5123369563</v>
      </c>
      <c r="H127" s="177">
        <v>0</v>
      </c>
      <c r="I127" s="177">
        <f t="shared" si="14"/>
        <v>425762101.59939587</v>
      </c>
      <c r="J127" s="177">
        <f t="shared" si="15"/>
        <v>4111.0418199052374</v>
      </c>
      <c r="K127" s="155">
        <v>105245.5</v>
      </c>
      <c r="L127" s="177">
        <v>440092713.4704473</v>
      </c>
      <c r="M127" s="177">
        <v>9921332.0245311409</v>
      </c>
      <c r="N127" s="177">
        <v>5538461.0584199997</v>
      </c>
      <c r="O127" s="177">
        <f t="shared" si="16"/>
        <v>455552506.55339843</v>
      </c>
      <c r="P127" s="177">
        <f t="shared" si="17"/>
        <v>4328.4749139240957</v>
      </c>
      <c r="Q127" s="178">
        <f t="shared" si="18"/>
        <v>6.9969602372060624E-2</v>
      </c>
      <c r="R127" s="181">
        <f t="shared" si="19"/>
        <v>5.289002241866525E-2</v>
      </c>
      <c r="S127" s="177">
        <v>443393377.99112976</v>
      </c>
      <c r="T127" s="177">
        <f t="shared" si="20"/>
        <v>9921332.0245311409</v>
      </c>
      <c r="U127" s="177">
        <f t="shared" si="21"/>
        <v>5538461.0584199997</v>
      </c>
      <c r="V127" s="177">
        <f t="shared" si="22"/>
        <v>458853171.07408088</v>
      </c>
      <c r="W127" s="177">
        <f t="shared" si="23"/>
        <v>4359.8364877745926</v>
      </c>
      <c r="X127" s="45">
        <f t="shared" si="24"/>
        <v>7.7721970439305926E-2</v>
      </c>
      <c r="Y127" s="45">
        <f t="shared" si="25"/>
        <v>6.0518641932737705E-2</v>
      </c>
    </row>
    <row r="128" spans="1:25" ht="20.25" customHeight="1" x14ac:dyDescent="0.4">
      <c r="A128" s="27" t="s">
        <v>116</v>
      </c>
      <c r="B128" s="28">
        <v>868</v>
      </c>
      <c r="C128" s="27" t="s">
        <v>134</v>
      </c>
      <c r="D128" s="125">
        <v>18859</v>
      </c>
      <c r="E128" s="177">
        <v>80365334.089432091</v>
      </c>
      <c r="F128" s="177">
        <v>553180.66334484448</v>
      </c>
      <c r="G128" s="177">
        <v>693250</v>
      </c>
      <c r="H128" s="177">
        <v>0</v>
      </c>
      <c r="I128" s="177">
        <f t="shared" si="14"/>
        <v>81611764.752776936</v>
      </c>
      <c r="J128" s="177">
        <f t="shared" si="15"/>
        <v>4327.4704254083954</v>
      </c>
      <c r="K128" s="155">
        <v>19064.5</v>
      </c>
      <c r="L128" s="177">
        <v>83157580.989174291</v>
      </c>
      <c r="M128" s="177">
        <v>807920</v>
      </c>
      <c r="N128" s="177">
        <v>553180.66333999997</v>
      </c>
      <c r="O128" s="177">
        <f t="shared" si="16"/>
        <v>84518681.652514294</v>
      </c>
      <c r="P128" s="177">
        <f t="shared" si="17"/>
        <v>4433.3017730606252</v>
      </c>
      <c r="Q128" s="178">
        <f t="shared" si="18"/>
        <v>3.5618846235504931E-2</v>
      </c>
      <c r="R128" s="181">
        <f t="shared" si="19"/>
        <v>2.445570674055908E-2</v>
      </c>
      <c r="S128" s="177">
        <v>83157657.309096038</v>
      </c>
      <c r="T128" s="177">
        <f t="shared" si="20"/>
        <v>807920</v>
      </c>
      <c r="U128" s="177">
        <f t="shared" si="21"/>
        <v>553180.66333999997</v>
      </c>
      <c r="V128" s="177">
        <f t="shared" si="22"/>
        <v>84518757.972436041</v>
      </c>
      <c r="W128" s="177">
        <f t="shared" si="23"/>
        <v>4433.305776308639</v>
      </c>
      <c r="X128" s="45">
        <f t="shared" si="24"/>
        <v>3.5619781393836251E-2</v>
      </c>
      <c r="Y128" s="45">
        <f t="shared" si="25"/>
        <v>2.4456631818634778E-2</v>
      </c>
    </row>
    <row r="129" spans="1:25" ht="20.25" customHeight="1" x14ac:dyDescent="0.4">
      <c r="A129" s="27" t="s">
        <v>116</v>
      </c>
      <c r="B129" s="28">
        <v>872</v>
      </c>
      <c r="C129" s="27" t="s">
        <v>135</v>
      </c>
      <c r="D129" s="125">
        <v>22896</v>
      </c>
      <c r="E129" s="177">
        <v>91627608.315151408</v>
      </c>
      <c r="F129" s="177">
        <v>1416592.9807845126</v>
      </c>
      <c r="G129" s="177">
        <v>1879481.1599999997</v>
      </c>
      <c r="H129" s="177">
        <v>153759.87774424357</v>
      </c>
      <c r="I129" s="177">
        <f t="shared" si="14"/>
        <v>95077442.333680153</v>
      </c>
      <c r="J129" s="177">
        <f t="shared" si="15"/>
        <v>4152.5787182774347</v>
      </c>
      <c r="K129" s="155">
        <v>23437</v>
      </c>
      <c r="L129" s="177">
        <v>98015326.866365045</v>
      </c>
      <c r="M129" s="177">
        <v>1818854.6100425194</v>
      </c>
      <c r="N129" s="177">
        <v>1416592.9807799999</v>
      </c>
      <c r="O129" s="177">
        <f t="shared" si="16"/>
        <v>101250774.45718756</v>
      </c>
      <c r="P129" s="177">
        <f t="shared" si="17"/>
        <v>4320.1252061777341</v>
      </c>
      <c r="Q129" s="178">
        <f t="shared" si="18"/>
        <v>6.4929514004401945E-2</v>
      </c>
      <c r="R129" s="181">
        <f t="shared" si="19"/>
        <v>4.0347576594478296E-2</v>
      </c>
      <c r="S129" s="177">
        <v>97973000.76688832</v>
      </c>
      <c r="T129" s="177">
        <f t="shared" si="20"/>
        <v>1818854.6100425194</v>
      </c>
      <c r="U129" s="177">
        <f t="shared" si="21"/>
        <v>1416592.9807799999</v>
      </c>
      <c r="V129" s="177">
        <f t="shared" si="22"/>
        <v>101208448.35771084</v>
      </c>
      <c r="W129" s="177">
        <f t="shared" si="23"/>
        <v>4318.3192540730824</v>
      </c>
      <c r="X129" s="45">
        <f t="shared" si="24"/>
        <v>6.4484339014017025E-2</v>
      </c>
      <c r="Y129" s="45">
        <f t="shared" si="25"/>
        <v>3.9912677649227124E-2</v>
      </c>
    </row>
    <row r="130" spans="1:25" ht="20.25" customHeight="1" x14ac:dyDescent="0.4">
      <c r="A130" s="27" t="s">
        <v>136</v>
      </c>
      <c r="B130" s="28">
        <v>800</v>
      </c>
      <c r="C130" s="27" t="s">
        <v>137</v>
      </c>
      <c r="D130" s="125">
        <v>23477</v>
      </c>
      <c r="E130" s="177">
        <v>94494161.648422286</v>
      </c>
      <c r="F130" s="177">
        <v>594809.54077868699</v>
      </c>
      <c r="G130" s="177">
        <v>979376.32999999984</v>
      </c>
      <c r="H130" s="177">
        <v>33185.069999999927</v>
      </c>
      <c r="I130" s="177">
        <f t="shared" si="14"/>
        <v>96101532.589200959</v>
      </c>
      <c r="J130" s="177">
        <f t="shared" si="15"/>
        <v>4093.4332576223946</v>
      </c>
      <c r="K130" s="155">
        <v>23820</v>
      </c>
      <c r="L130" s="177">
        <v>102676246.62309018</v>
      </c>
      <c r="M130" s="177">
        <v>1821146.9109506663</v>
      </c>
      <c r="N130" s="177">
        <v>594809.54078000004</v>
      </c>
      <c r="O130" s="177">
        <f t="shared" si="16"/>
        <v>105092203.07482083</v>
      </c>
      <c r="P130" s="177">
        <f t="shared" si="17"/>
        <v>4411.931279379548</v>
      </c>
      <c r="Q130" s="178">
        <f t="shared" si="18"/>
        <v>9.3553872070404109E-2</v>
      </c>
      <c r="R130" s="181">
        <f t="shared" si="19"/>
        <v>7.7807063585091374E-2</v>
      </c>
      <c r="S130" s="177">
        <v>104364938.55971771</v>
      </c>
      <c r="T130" s="177">
        <f t="shared" si="20"/>
        <v>1821146.9109506663</v>
      </c>
      <c r="U130" s="177">
        <f t="shared" si="21"/>
        <v>594809.54078000004</v>
      </c>
      <c r="V130" s="177">
        <f t="shared" si="22"/>
        <v>106780895.01144837</v>
      </c>
      <c r="W130" s="177">
        <f t="shared" si="23"/>
        <v>4482.8251474159688</v>
      </c>
      <c r="X130" s="45">
        <f t="shared" si="24"/>
        <v>0.11112582842874935</v>
      </c>
      <c r="Y130" s="45">
        <f t="shared" si="25"/>
        <v>9.512598967345709E-2</v>
      </c>
    </row>
    <row r="131" spans="1:25" ht="20.25" customHeight="1" x14ac:dyDescent="0.4">
      <c r="A131" s="27" t="s">
        <v>136</v>
      </c>
      <c r="B131" s="28">
        <v>837</v>
      </c>
      <c r="C131" s="27" t="s">
        <v>138</v>
      </c>
      <c r="D131" s="125">
        <v>21073</v>
      </c>
      <c r="E131" s="177">
        <v>83369344.100413159</v>
      </c>
      <c r="F131" s="177">
        <v>1549950.7870964992</v>
      </c>
      <c r="G131" s="177">
        <v>787072.6</v>
      </c>
      <c r="H131" s="177">
        <v>61176.475399543313</v>
      </c>
      <c r="I131" s="177">
        <f t="shared" si="14"/>
        <v>85767543.962909192</v>
      </c>
      <c r="J131" s="177">
        <f t="shared" si="15"/>
        <v>4070.0205933141551</v>
      </c>
      <c r="K131" s="155">
        <v>21166</v>
      </c>
      <c r="L131" s="177">
        <v>89600234.756005019</v>
      </c>
      <c r="M131" s="177">
        <v>823536.70568181819</v>
      </c>
      <c r="N131" s="177">
        <v>1549950.7871000001</v>
      </c>
      <c r="O131" s="177">
        <f t="shared" si="16"/>
        <v>91973722.248786837</v>
      </c>
      <c r="P131" s="177">
        <f t="shared" si="17"/>
        <v>4345.3520858351521</v>
      </c>
      <c r="Q131" s="178">
        <f t="shared" si="18"/>
        <v>7.2360452440628942E-2</v>
      </c>
      <c r="R131" s="181">
        <f t="shared" si="19"/>
        <v>6.7648673073862575E-2</v>
      </c>
      <c r="S131" s="177">
        <v>90201393.621135503</v>
      </c>
      <c r="T131" s="177">
        <f t="shared" si="20"/>
        <v>823536.70568181819</v>
      </c>
      <c r="U131" s="177">
        <f t="shared" si="21"/>
        <v>1549950.7871000001</v>
      </c>
      <c r="V131" s="177">
        <f t="shared" si="22"/>
        <v>92574881.113917321</v>
      </c>
      <c r="W131" s="177">
        <f t="shared" si="23"/>
        <v>4373.7541866161446</v>
      </c>
      <c r="X131" s="45">
        <f t="shared" si="24"/>
        <v>7.9369617415557717E-2</v>
      </c>
      <c r="Y131" s="45">
        <f t="shared" si="25"/>
        <v>7.4627040905133057E-2</v>
      </c>
    </row>
    <row r="132" spans="1:25" ht="20.25" customHeight="1" x14ac:dyDescent="0.4">
      <c r="A132" s="27" t="s">
        <v>136</v>
      </c>
      <c r="B132" s="28">
        <v>801</v>
      </c>
      <c r="C132" s="27" t="s">
        <v>139</v>
      </c>
      <c r="D132" s="125">
        <v>52293</v>
      </c>
      <c r="E132" s="177">
        <v>231779494.44297776</v>
      </c>
      <c r="F132" s="177">
        <v>5194743.5494128335</v>
      </c>
      <c r="G132" s="177">
        <v>5393087.1300000008</v>
      </c>
      <c r="H132" s="177">
        <v>0</v>
      </c>
      <c r="I132" s="177">
        <f t="shared" si="14"/>
        <v>242367325.1223906</v>
      </c>
      <c r="J132" s="177">
        <f t="shared" si="15"/>
        <v>4634.7948123532897</v>
      </c>
      <c r="K132" s="155">
        <v>53612</v>
      </c>
      <c r="L132" s="177">
        <v>243184274.75884792</v>
      </c>
      <c r="M132" s="177">
        <v>9210279.5396103486</v>
      </c>
      <c r="N132" s="177">
        <v>5194743.5494100004</v>
      </c>
      <c r="O132" s="177">
        <f t="shared" si="16"/>
        <v>257589297.84786826</v>
      </c>
      <c r="P132" s="177">
        <f t="shared" si="17"/>
        <v>4804.694804295088</v>
      </c>
      <c r="Q132" s="178">
        <f t="shared" si="18"/>
        <v>6.2805383183524688E-2</v>
      </c>
      <c r="R132" s="181">
        <f t="shared" si="19"/>
        <v>3.6657500239052121E-2</v>
      </c>
      <c r="S132" s="177">
        <v>243268502.04628682</v>
      </c>
      <c r="T132" s="177">
        <f t="shared" si="20"/>
        <v>9210279.5396103486</v>
      </c>
      <c r="U132" s="177">
        <f t="shared" si="21"/>
        <v>5194743.5494100004</v>
      </c>
      <c r="V132" s="177">
        <f t="shared" si="22"/>
        <v>257673525.13530719</v>
      </c>
      <c r="W132" s="177">
        <f t="shared" si="23"/>
        <v>4806.2658571832271</v>
      </c>
      <c r="X132" s="45">
        <f t="shared" si="24"/>
        <v>6.3152902336101921E-2</v>
      </c>
      <c r="Y132" s="45">
        <f t="shared" si="25"/>
        <v>3.6996469481865635E-2</v>
      </c>
    </row>
    <row r="133" spans="1:25" ht="20.25" customHeight="1" x14ac:dyDescent="0.4">
      <c r="A133" s="27" t="s">
        <v>136</v>
      </c>
      <c r="B133" s="28">
        <v>908</v>
      </c>
      <c r="C133" s="27" t="s">
        <v>140</v>
      </c>
      <c r="D133" s="125">
        <v>67213</v>
      </c>
      <c r="E133" s="177">
        <v>288314426.16080916</v>
      </c>
      <c r="F133" s="177">
        <v>492000</v>
      </c>
      <c r="G133" s="177">
        <v>3922029.9820000003</v>
      </c>
      <c r="H133" s="177">
        <v>0</v>
      </c>
      <c r="I133" s="177">
        <f t="shared" si="14"/>
        <v>292728456.14280915</v>
      </c>
      <c r="J133" s="177">
        <f t="shared" si="15"/>
        <v>4355.2356856978431</v>
      </c>
      <c r="K133" s="155">
        <v>68022</v>
      </c>
      <c r="L133" s="177">
        <v>299206867.56522566</v>
      </c>
      <c r="M133" s="177">
        <v>3986803.1541350028</v>
      </c>
      <c r="N133" s="177">
        <v>492000</v>
      </c>
      <c r="O133" s="177">
        <f t="shared" si="16"/>
        <v>303685670.71936065</v>
      </c>
      <c r="P133" s="177">
        <f t="shared" si="17"/>
        <v>4464.5213419093916</v>
      </c>
      <c r="Q133" s="178">
        <f t="shared" si="18"/>
        <v>3.7431327042581675E-2</v>
      </c>
      <c r="R133" s="181">
        <f t="shared" si="19"/>
        <v>2.5092937351342881E-2</v>
      </c>
      <c r="S133" s="177">
        <v>301128907.31952655</v>
      </c>
      <c r="T133" s="177">
        <f t="shared" si="20"/>
        <v>3986803.1541350028</v>
      </c>
      <c r="U133" s="177">
        <f t="shared" si="21"/>
        <v>492000</v>
      </c>
      <c r="V133" s="177">
        <f t="shared" si="22"/>
        <v>305607710.47366154</v>
      </c>
      <c r="W133" s="177">
        <f t="shared" si="23"/>
        <v>4492.777490718614</v>
      </c>
      <c r="X133" s="45">
        <f t="shared" si="24"/>
        <v>4.3997274814202472E-2</v>
      </c>
      <c r="Y133" s="45">
        <f t="shared" si="25"/>
        <v>3.1580794920569755E-2</v>
      </c>
    </row>
    <row r="134" spans="1:25" ht="20.25" customHeight="1" x14ac:dyDescent="0.4">
      <c r="A134" s="27" t="s">
        <v>136</v>
      </c>
      <c r="B134" s="28">
        <v>878</v>
      </c>
      <c r="C134" s="27" t="s">
        <v>141</v>
      </c>
      <c r="D134" s="125">
        <v>89311</v>
      </c>
      <c r="E134" s="177">
        <v>373864761.26903766</v>
      </c>
      <c r="F134" s="177">
        <v>1482153.0629593502</v>
      </c>
      <c r="G134" s="177">
        <v>6968322</v>
      </c>
      <c r="H134" s="177">
        <v>0</v>
      </c>
      <c r="I134" s="177">
        <f t="shared" si="14"/>
        <v>382315236.33199704</v>
      </c>
      <c r="J134" s="177">
        <f t="shared" si="15"/>
        <v>4280.7183474823596</v>
      </c>
      <c r="K134" s="155">
        <v>90381.5</v>
      </c>
      <c r="L134" s="177">
        <v>388275964.96667302</v>
      </c>
      <c r="M134" s="177">
        <v>6193656.5658428622</v>
      </c>
      <c r="N134" s="177">
        <v>1482153.06296</v>
      </c>
      <c r="O134" s="177">
        <f t="shared" si="16"/>
        <v>395951774.59547591</v>
      </c>
      <c r="P134" s="177">
        <f t="shared" si="17"/>
        <v>4380.8940391061878</v>
      </c>
      <c r="Q134" s="178">
        <f t="shared" si="18"/>
        <v>3.5668309728668746E-2</v>
      </c>
      <c r="R134" s="181">
        <f t="shared" si="19"/>
        <v>2.3401607742482122E-2</v>
      </c>
      <c r="S134" s="177">
        <v>391276349.92705661</v>
      </c>
      <c r="T134" s="177">
        <f t="shared" si="20"/>
        <v>6193656.5658428622</v>
      </c>
      <c r="U134" s="177">
        <f t="shared" si="21"/>
        <v>1482153.06296</v>
      </c>
      <c r="V134" s="177">
        <f t="shared" si="22"/>
        <v>398952159.55585951</v>
      </c>
      <c r="W134" s="177">
        <f t="shared" si="23"/>
        <v>4414.0909318373724</v>
      </c>
      <c r="X134" s="45">
        <f t="shared" si="24"/>
        <v>4.3516244300070756E-2</v>
      </c>
      <c r="Y134" s="45">
        <f t="shared" si="25"/>
        <v>3.115658950873379E-2</v>
      </c>
    </row>
    <row r="135" spans="1:25" ht="20.25" customHeight="1" x14ac:dyDescent="0.4">
      <c r="A135" s="27" t="s">
        <v>136</v>
      </c>
      <c r="B135" s="28">
        <v>835</v>
      </c>
      <c r="C135" s="27" t="s">
        <v>142</v>
      </c>
      <c r="D135" s="125">
        <v>49595</v>
      </c>
      <c r="E135" s="177">
        <v>200374502.76007065</v>
      </c>
      <c r="F135" s="177">
        <v>852644.84979379794</v>
      </c>
      <c r="G135" s="177">
        <v>6243431.3454848696</v>
      </c>
      <c r="H135" s="177">
        <v>78230.82167999995</v>
      </c>
      <c r="I135" s="177">
        <f t="shared" si="14"/>
        <v>207548809.77702934</v>
      </c>
      <c r="J135" s="177">
        <f t="shared" si="15"/>
        <v>4184.873672286104</v>
      </c>
      <c r="K135" s="155">
        <v>50413</v>
      </c>
      <c r="L135" s="177">
        <v>214343537.17290509</v>
      </c>
      <c r="M135" s="177">
        <v>6397738.3217848297</v>
      </c>
      <c r="N135" s="177">
        <v>852644.84979000001</v>
      </c>
      <c r="O135" s="177">
        <f t="shared" si="16"/>
        <v>221593920.34447992</v>
      </c>
      <c r="P135" s="177">
        <f t="shared" si="17"/>
        <v>4395.5709905080021</v>
      </c>
      <c r="Q135" s="178">
        <f t="shared" si="18"/>
        <v>6.7671361654828566E-2</v>
      </c>
      <c r="R135" s="181">
        <f t="shared" si="19"/>
        <v>5.0347354477440875E-2</v>
      </c>
      <c r="S135" s="177">
        <v>215430614.14916629</v>
      </c>
      <c r="T135" s="177">
        <f t="shared" si="20"/>
        <v>6397738.3217848297</v>
      </c>
      <c r="U135" s="177">
        <f t="shared" si="21"/>
        <v>852644.84979000001</v>
      </c>
      <c r="V135" s="177">
        <f t="shared" si="22"/>
        <v>222680997.32074112</v>
      </c>
      <c r="W135" s="177">
        <f t="shared" si="23"/>
        <v>4417.1344161375264</v>
      </c>
      <c r="X135" s="45">
        <f t="shared" si="24"/>
        <v>7.2909054790380928E-2</v>
      </c>
      <c r="Y135" s="45">
        <f t="shared" si="25"/>
        <v>5.5500060943188156E-2</v>
      </c>
    </row>
    <row r="136" spans="1:25" ht="20.25" customHeight="1" x14ac:dyDescent="0.4">
      <c r="A136" s="27" t="s">
        <v>136</v>
      </c>
      <c r="B136" s="28">
        <v>916</v>
      </c>
      <c r="C136" s="27" t="s">
        <v>143</v>
      </c>
      <c r="D136" s="125">
        <v>78176</v>
      </c>
      <c r="E136" s="177">
        <v>331755610.8751899</v>
      </c>
      <c r="F136" s="177">
        <v>1835539.0091961767</v>
      </c>
      <c r="G136" s="177">
        <v>3745043.7396666636</v>
      </c>
      <c r="H136" s="177">
        <v>0</v>
      </c>
      <c r="I136" s="177">
        <f t="shared" si="14"/>
        <v>337336193.6240527</v>
      </c>
      <c r="J136" s="177">
        <f t="shared" si="15"/>
        <v>4315.0863899924871</v>
      </c>
      <c r="K136" s="155">
        <v>79234</v>
      </c>
      <c r="L136" s="177">
        <v>346083154.00456679</v>
      </c>
      <c r="M136" s="177">
        <v>3443298.8459228943</v>
      </c>
      <c r="N136" s="177">
        <v>1835539.0092</v>
      </c>
      <c r="O136" s="177">
        <f t="shared" si="16"/>
        <v>351361991.85968965</v>
      </c>
      <c r="P136" s="177">
        <f t="shared" si="17"/>
        <v>4434.4850930117082</v>
      </c>
      <c r="Q136" s="178">
        <f t="shared" si="18"/>
        <v>4.1578100721881395E-2</v>
      </c>
      <c r="R136" s="181">
        <f t="shared" si="19"/>
        <v>2.7670060858139278E-2</v>
      </c>
      <c r="S136" s="177">
        <v>347890253.26168323</v>
      </c>
      <c r="T136" s="177">
        <f t="shared" si="20"/>
        <v>3443298.8459228943</v>
      </c>
      <c r="U136" s="177">
        <f t="shared" si="21"/>
        <v>1835539.0092</v>
      </c>
      <c r="V136" s="177">
        <f t="shared" si="22"/>
        <v>353169091.11680609</v>
      </c>
      <c r="W136" s="177">
        <f t="shared" si="23"/>
        <v>4457.2922118889128</v>
      </c>
      <c r="X136" s="45">
        <f t="shared" si="24"/>
        <v>4.6935068907543606E-2</v>
      </c>
      <c r="Y136" s="45">
        <f t="shared" si="25"/>
        <v>3.2955498232023483E-2</v>
      </c>
    </row>
    <row r="137" spans="1:25" ht="20.25" customHeight="1" x14ac:dyDescent="0.4">
      <c r="A137" s="27" t="s">
        <v>136</v>
      </c>
      <c r="B137" s="28">
        <v>802</v>
      </c>
      <c r="C137" s="27" t="s">
        <v>144</v>
      </c>
      <c r="D137" s="125">
        <v>27456</v>
      </c>
      <c r="E137" s="177">
        <v>112764749.39112997</v>
      </c>
      <c r="F137" s="177">
        <v>697789.1219323806</v>
      </c>
      <c r="G137" s="177">
        <v>1231537.0240747633</v>
      </c>
      <c r="H137" s="177">
        <v>0</v>
      </c>
      <c r="I137" s="177">
        <f t="shared" si="14"/>
        <v>114694075.53713712</v>
      </c>
      <c r="J137" s="177">
        <f t="shared" si="15"/>
        <v>4177.3774598316259</v>
      </c>
      <c r="K137" s="155">
        <v>27871.5</v>
      </c>
      <c r="L137" s="177">
        <v>118795406.74720009</v>
      </c>
      <c r="M137" s="177">
        <v>1138812.9114541921</v>
      </c>
      <c r="N137" s="177">
        <v>697789.12193000002</v>
      </c>
      <c r="O137" s="177">
        <f t="shared" si="16"/>
        <v>120632008.78058428</v>
      </c>
      <c r="P137" s="177">
        <f t="shared" si="17"/>
        <v>4328.149140899639</v>
      </c>
      <c r="Q137" s="178">
        <f t="shared" si="18"/>
        <v>5.1771926454252659E-2</v>
      </c>
      <c r="R137" s="181">
        <f t="shared" si="19"/>
        <v>3.6092424617547136E-2</v>
      </c>
      <c r="S137" s="177">
        <v>118843540.68443337</v>
      </c>
      <c r="T137" s="177">
        <f t="shared" si="20"/>
        <v>1138812.9114541921</v>
      </c>
      <c r="U137" s="177">
        <f t="shared" si="21"/>
        <v>697789.12193000002</v>
      </c>
      <c r="V137" s="177">
        <f t="shared" si="22"/>
        <v>120680142.71781756</v>
      </c>
      <c r="W137" s="177">
        <f t="shared" si="23"/>
        <v>4329.8761357593803</v>
      </c>
      <c r="X137" s="45">
        <f t="shared" si="24"/>
        <v>5.21915988480346E-2</v>
      </c>
      <c r="Y137" s="45">
        <f t="shared" si="25"/>
        <v>3.6505840660590261E-2</v>
      </c>
    </row>
    <row r="138" spans="1:25" ht="20.25" customHeight="1" x14ac:dyDescent="0.4">
      <c r="A138" s="27" t="s">
        <v>136</v>
      </c>
      <c r="B138" s="28">
        <v>879</v>
      </c>
      <c r="C138" s="27" t="s">
        <v>145</v>
      </c>
      <c r="D138" s="125">
        <v>33810</v>
      </c>
      <c r="E138" s="177">
        <v>139303207.54894707</v>
      </c>
      <c r="F138" s="177">
        <v>1385189.5389067344</v>
      </c>
      <c r="G138" s="177">
        <v>2368368.9700000002</v>
      </c>
      <c r="H138" s="177">
        <v>0</v>
      </c>
      <c r="I138" s="177">
        <f t="shared" si="14"/>
        <v>143056766.05785379</v>
      </c>
      <c r="J138" s="177">
        <f t="shared" si="15"/>
        <v>4231.1968665440336</v>
      </c>
      <c r="K138" s="155">
        <v>34205</v>
      </c>
      <c r="L138" s="177">
        <v>149548708.66101009</v>
      </c>
      <c r="M138" s="177">
        <v>2368502.6571592549</v>
      </c>
      <c r="N138" s="177">
        <v>1385189.5389100001</v>
      </c>
      <c r="O138" s="177">
        <f t="shared" si="16"/>
        <v>153302400.85707936</v>
      </c>
      <c r="P138" s="177">
        <f t="shared" si="17"/>
        <v>4481.8710965379141</v>
      </c>
      <c r="Q138" s="178">
        <f t="shared" si="18"/>
        <v>7.1619365385920508E-2</v>
      </c>
      <c r="R138" s="181">
        <f t="shared" si="19"/>
        <v>5.9244284277093273E-2</v>
      </c>
      <c r="S138" s="177">
        <v>151264249.37194651</v>
      </c>
      <c r="T138" s="177">
        <f t="shared" si="20"/>
        <v>2368502.6571592549</v>
      </c>
      <c r="U138" s="177">
        <f t="shared" si="21"/>
        <v>1385189.5389100001</v>
      </c>
      <c r="V138" s="177">
        <f t="shared" si="22"/>
        <v>155017941.56801578</v>
      </c>
      <c r="W138" s="177">
        <f t="shared" si="23"/>
        <v>4532.0257730745734</v>
      </c>
      <c r="X138" s="45">
        <f t="shared" si="24"/>
        <v>8.3611393153713257E-2</v>
      </c>
      <c r="Y138" s="45">
        <f t="shared" si="25"/>
        <v>7.1097827876832387E-2</v>
      </c>
    </row>
    <row r="139" spans="1:25" ht="20.25" customHeight="1" x14ac:dyDescent="0.4">
      <c r="A139" s="27" t="s">
        <v>136</v>
      </c>
      <c r="B139" s="28">
        <v>836</v>
      </c>
      <c r="C139" s="27" t="s">
        <v>146</v>
      </c>
      <c r="D139" s="125">
        <v>17473</v>
      </c>
      <c r="E139" s="177">
        <v>70353237.156294167</v>
      </c>
      <c r="F139" s="177">
        <v>607477.05506424664</v>
      </c>
      <c r="G139" s="177">
        <v>696289</v>
      </c>
      <c r="H139" s="177">
        <v>0</v>
      </c>
      <c r="I139" s="177">
        <f t="shared" si="14"/>
        <v>71657003.211358413</v>
      </c>
      <c r="J139" s="177">
        <f t="shared" si="15"/>
        <v>4101.0131752623138</v>
      </c>
      <c r="K139" s="155">
        <v>17526</v>
      </c>
      <c r="L139" s="177">
        <v>73620103.830988735</v>
      </c>
      <c r="M139" s="177">
        <v>632515.5993643835</v>
      </c>
      <c r="N139" s="177">
        <v>607477.05506000004</v>
      </c>
      <c r="O139" s="177">
        <f t="shared" si="16"/>
        <v>74860096.485413119</v>
      </c>
      <c r="P139" s="177">
        <f t="shared" si="17"/>
        <v>4271.3737581543492</v>
      </c>
      <c r="Q139" s="178">
        <f t="shared" si="18"/>
        <v>4.4700352101062713E-2</v>
      </c>
      <c r="R139" s="181">
        <f t="shared" si="19"/>
        <v>4.1541096214873452E-2</v>
      </c>
      <c r="S139" s="177">
        <v>73620103.728837579</v>
      </c>
      <c r="T139" s="177">
        <f t="shared" si="20"/>
        <v>632515.5993643835</v>
      </c>
      <c r="U139" s="177">
        <f t="shared" si="21"/>
        <v>607477.05506000004</v>
      </c>
      <c r="V139" s="177">
        <f t="shared" si="22"/>
        <v>74860096.383261964</v>
      </c>
      <c r="W139" s="177">
        <f t="shared" si="23"/>
        <v>4271.3737523257996</v>
      </c>
      <c r="X139" s="45">
        <f t="shared" si="24"/>
        <v>4.4700350675505582E-2</v>
      </c>
      <c r="Y139" s="45">
        <f t="shared" si="25"/>
        <v>4.154109479362722E-2</v>
      </c>
    </row>
    <row r="140" spans="1:25" ht="20.25" customHeight="1" x14ac:dyDescent="0.4">
      <c r="A140" s="27" t="s">
        <v>136</v>
      </c>
      <c r="B140" s="28">
        <v>933</v>
      </c>
      <c r="C140" s="27" t="s">
        <v>147</v>
      </c>
      <c r="D140" s="125">
        <v>65699</v>
      </c>
      <c r="E140" s="177">
        <v>267228841.73468661</v>
      </c>
      <c r="F140" s="177">
        <v>1332841.661581323</v>
      </c>
      <c r="G140" s="177">
        <v>4081501</v>
      </c>
      <c r="H140" s="177">
        <v>0</v>
      </c>
      <c r="I140" s="177">
        <f t="shared" si="14"/>
        <v>272643184.39626795</v>
      </c>
      <c r="J140" s="177">
        <f t="shared" si="15"/>
        <v>4149.8833223681931</v>
      </c>
      <c r="K140" s="155">
        <v>66140</v>
      </c>
      <c r="L140" s="177">
        <v>283886746.53587008</v>
      </c>
      <c r="M140" s="177">
        <v>4370595.1232924722</v>
      </c>
      <c r="N140" s="177">
        <v>1332841.6615800001</v>
      </c>
      <c r="O140" s="177">
        <f t="shared" si="16"/>
        <v>289590183.32074255</v>
      </c>
      <c r="P140" s="177">
        <f t="shared" si="17"/>
        <v>4378.4424451276464</v>
      </c>
      <c r="Q140" s="178">
        <f t="shared" si="18"/>
        <v>6.215816090177162E-2</v>
      </c>
      <c r="R140" s="181">
        <f t="shared" si="19"/>
        <v>5.5076035879732199E-2</v>
      </c>
      <c r="S140" s="177">
        <v>286734170.71669716</v>
      </c>
      <c r="T140" s="177">
        <f t="shared" si="20"/>
        <v>4370595.1232924722</v>
      </c>
      <c r="U140" s="177">
        <f t="shared" si="21"/>
        <v>1332841.6615800001</v>
      </c>
      <c r="V140" s="177">
        <f t="shared" si="22"/>
        <v>292437607.50156963</v>
      </c>
      <c r="W140" s="177">
        <f t="shared" si="23"/>
        <v>4421.4939144476812</v>
      </c>
      <c r="X140" s="45">
        <f t="shared" si="24"/>
        <v>7.2601936296826181E-2</v>
      </c>
      <c r="Y140" s="45">
        <f t="shared" si="25"/>
        <v>6.5450175578548375E-2</v>
      </c>
    </row>
    <row r="141" spans="1:25" ht="20.25" customHeight="1" x14ac:dyDescent="0.4">
      <c r="A141" s="27" t="s">
        <v>136</v>
      </c>
      <c r="B141" s="28">
        <v>803</v>
      </c>
      <c r="C141" s="27" t="s">
        <v>148</v>
      </c>
      <c r="D141" s="125">
        <v>36177</v>
      </c>
      <c r="E141" s="177">
        <v>141888352.87215993</v>
      </c>
      <c r="F141" s="177">
        <v>1529054.0600715815</v>
      </c>
      <c r="G141" s="177">
        <v>2551286.4710000008</v>
      </c>
      <c r="H141" s="177">
        <v>0</v>
      </c>
      <c r="I141" s="177">
        <f t="shared" si="14"/>
        <v>145968693.4032315</v>
      </c>
      <c r="J141" s="177">
        <f t="shared" si="15"/>
        <v>4034.8479255668381</v>
      </c>
      <c r="K141" s="155">
        <v>36415</v>
      </c>
      <c r="L141" s="177">
        <v>150723813.57195556</v>
      </c>
      <c r="M141" s="177">
        <v>2505795.13</v>
      </c>
      <c r="N141" s="177">
        <v>1529054.0600700001</v>
      </c>
      <c r="O141" s="177">
        <f t="shared" si="16"/>
        <v>154758662.76202556</v>
      </c>
      <c r="P141" s="177">
        <f t="shared" si="17"/>
        <v>4249.8602982843768</v>
      </c>
      <c r="Q141" s="178">
        <f t="shared" si="18"/>
        <v>6.02181820899923E-2</v>
      </c>
      <c r="R141" s="181">
        <f t="shared" si="19"/>
        <v>5.3288841781399476E-2</v>
      </c>
      <c r="S141" s="177">
        <v>151453008.21067399</v>
      </c>
      <c r="T141" s="177">
        <f t="shared" si="20"/>
        <v>2505795.13</v>
      </c>
      <c r="U141" s="177">
        <f t="shared" si="21"/>
        <v>1529054.0600700001</v>
      </c>
      <c r="V141" s="177">
        <f t="shared" si="22"/>
        <v>155487857.40074399</v>
      </c>
      <c r="W141" s="177">
        <f t="shared" si="23"/>
        <v>4269.8848661470274</v>
      </c>
      <c r="X141" s="45">
        <f t="shared" si="24"/>
        <v>6.5213737107423828E-2</v>
      </c>
      <c r="Y141" s="45">
        <f t="shared" si="25"/>
        <v>5.8251747009069765E-2</v>
      </c>
    </row>
    <row r="142" spans="1:25" ht="20.25" customHeight="1" x14ac:dyDescent="0.4">
      <c r="A142" s="27" t="s">
        <v>136</v>
      </c>
      <c r="B142" s="28">
        <v>866</v>
      </c>
      <c r="C142" s="27" t="s">
        <v>149</v>
      </c>
      <c r="D142" s="125">
        <v>30654</v>
      </c>
      <c r="E142" s="177">
        <v>123669851.7192639</v>
      </c>
      <c r="F142" s="177">
        <v>791312.64507730934</v>
      </c>
      <c r="G142" s="177">
        <v>2578947.9951999998</v>
      </c>
      <c r="H142" s="177">
        <v>0</v>
      </c>
      <c r="I142" s="177">
        <f t="shared" si="14"/>
        <v>127040112.35954119</v>
      </c>
      <c r="J142" s="177">
        <f t="shared" si="15"/>
        <v>4144.3241456103997</v>
      </c>
      <c r="K142" s="155">
        <v>31044.5</v>
      </c>
      <c r="L142" s="177">
        <v>130991661.71482307</v>
      </c>
      <c r="M142" s="177">
        <v>2749473.3659977848</v>
      </c>
      <c r="N142" s="177">
        <v>791312.64507999993</v>
      </c>
      <c r="O142" s="177">
        <f t="shared" si="16"/>
        <v>134532447.72590086</v>
      </c>
      <c r="P142" s="177">
        <f t="shared" si="17"/>
        <v>4333.5356577139546</v>
      </c>
      <c r="Q142" s="178">
        <f t="shared" si="18"/>
        <v>5.8976139324840249E-2</v>
      </c>
      <c r="R142" s="181">
        <f t="shared" si="19"/>
        <v>4.5655577473100006E-2</v>
      </c>
      <c r="S142" s="177">
        <v>131293033.00822827</v>
      </c>
      <c r="T142" s="177">
        <f t="shared" si="20"/>
        <v>2749473.3659977848</v>
      </c>
      <c r="U142" s="177">
        <f t="shared" si="21"/>
        <v>791312.64507999993</v>
      </c>
      <c r="V142" s="177">
        <f t="shared" si="22"/>
        <v>134833819.01930606</v>
      </c>
      <c r="W142" s="177">
        <f t="shared" si="23"/>
        <v>4343.2433770653761</v>
      </c>
      <c r="X142" s="45">
        <f t="shared" si="24"/>
        <v>6.1348392370022445E-2</v>
      </c>
      <c r="Y142" s="45">
        <f t="shared" si="25"/>
        <v>4.7997990617039132E-2</v>
      </c>
    </row>
    <row r="143" spans="1:25" ht="20.25" customHeight="1" x14ac:dyDescent="0.4">
      <c r="A143" s="27" t="s">
        <v>136</v>
      </c>
      <c r="B143" s="28">
        <v>880</v>
      </c>
      <c r="C143" s="27" t="s">
        <v>150</v>
      </c>
      <c r="D143" s="125">
        <v>16725</v>
      </c>
      <c r="E143" s="177">
        <v>68952472.587544456</v>
      </c>
      <c r="F143" s="177">
        <v>155509</v>
      </c>
      <c r="G143" s="177">
        <v>1217887</v>
      </c>
      <c r="H143" s="177">
        <v>0</v>
      </c>
      <c r="I143" s="177">
        <f t="shared" si="14"/>
        <v>70325868.587544456</v>
      </c>
      <c r="J143" s="177">
        <f t="shared" si="15"/>
        <v>4204.8351920803862</v>
      </c>
      <c r="K143" s="155">
        <v>16962</v>
      </c>
      <c r="L143" s="177">
        <v>74245573.859266728</v>
      </c>
      <c r="M143" s="177">
        <v>1263510.7838435997</v>
      </c>
      <c r="N143" s="177">
        <v>155509</v>
      </c>
      <c r="O143" s="177">
        <f t="shared" si="16"/>
        <v>75664593.643110335</v>
      </c>
      <c r="P143" s="177">
        <f t="shared" si="17"/>
        <v>4460.8297160187676</v>
      </c>
      <c r="Q143" s="178">
        <f t="shared" si="18"/>
        <v>7.5914100498026826E-2</v>
      </c>
      <c r="R143" s="181">
        <f t="shared" si="19"/>
        <v>6.0880988729483443E-2</v>
      </c>
      <c r="S143" s="177">
        <v>74757118.866523534</v>
      </c>
      <c r="T143" s="177">
        <f t="shared" si="20"/>
        <v>1263510.7838435997</v>
      </c>
      <c r="U143" s="177">
        <f t="shared" si="21"/>
        <v>155509</v>
      </c>
      <c r="V143" s="177">
        <f t="shared" si="22"/>
        <v>76176138.650367141</v>
      </c>
      <c r="W143" s="177">
        <f t="shared" si="23"/>
        <v>4490.9880114589751</v>
      </c>
      <c r="X143" s="45">
        <f t="shared" si="24"/>
        <v>8.3188024269334609E-2</v>
      </c>
      <c r="Y143" s="45">
        <f t="shared" si="25"/>
        <v>6.8053278263448869E-2</v>
      </c>
    </row>
    <row r="144" spans="1:25" ht="20.25" customHeight="1" x14ac:dyDescent="0.4">
      <c r="A144" s="27" t="s">
        <v>136</v>
      </c>
      <c r="B144" s="28">
        <v>865</v>
      </c>
      <c r="C144" s="27" t="s">
        <v>151</v>
      </c>
      <c r="D144" s="125">
        <v>62119</v>
      </c>
      <c r="E144" s="177">
        <v>253250625.4717043</v>
      </c>
      <c r="F144" s="177">
        <v>1545838.8626069259</v>
      </c>
      <c r="G144" s="177">
        <v>4054573.7582499986</v>
      </c>
      <c r="H144" s="177">
        <v>0</v>
      </c>
      <c r="I144" s="177">
        <f t="shared" si="14"/>
        <v>258851038.09256122</v>
      </c>
      <c r="J144" s="177">
        <f t="shared" si="15"/>
        <v>4167.0187558164362</v>
      </c>
      <c r="K144" s="155">
        <v>62680.5</v>
      </c>
      <c r="L144" s="177">
        <v>266631758.13481307</v>
      </c>
      <c r="M144" s="177">
        <v>4258777.6397256004</v>
      </c>
      <c r="N144" s="177">
        <v>1545838.86261</v>
      </c>
      <c r="O144" s="177">
        <f t="shared" si="16"/>
        <v>272436374.63714868</v>
      </c>
      <c r="P144" s="177">
        <f t="shared" si="17"/>
        <v>4346.4295057816817</v>
      </c>
      <c r="Q144" s="178">
        <f t="shared" si="18"/>
        <v>5.2483222183291156E-2</v>
      </c>
      <c r="R144" s="181">
        <f t="shared" si="19"/>
        <v>4.3054941788975398E-2</v>
      </c>
      <c r="S144" s="177">
        <v>268187499.13499016</v>
      </c>
      <c r="T144" s="177">
        <f t="shared" si="20"/>
        <v>4258777.6397256004</v>
      </c>
      <c r="U144" s="177">
        <f t="shared" si="21"/>
        <v>1545838.86261</v>
      </c>
      <c r="V144" s="177">
        <f t="shared" si="22"/>
        <v>273992115.63732576</v>
      </c>
      <c r="W144" s="177">
        <f t="shared" si="23"/>
        <v>4371.2496811181427</v>
      </c>
      <c r="X144" s="45">
        <f t="shared" si="24"/>
        <v>5.8493400900908606E-2</v>
      </c>
      <c r="Y144" s="45">
        <f t="shared" si="25"/>
        <v>4.9011280550786074E-2</v>
      </c>
    </row>
    <row r="145" spans="1:25" ht="20.25" customHeight="1" x14ac:dyDescent="0.4">
      <c r="A145" s="27" t="s">
        <v>152</v>
      </c>
      <c r="B145" s="28">
        <v>330</v>
      </c>
      <c r="C145" s="27" t="s">
        <v>153</v>
      </c>
      <c r="D145" s="125">
        <v>175607</v>
      </c>
      <c r="E145" s="177">
        <v>862469632.627509</v>
      </c>
      <c r="F145" s="177">
        <v>10569521.560046984</v>
      </c>
      <c r="G145" s="177">
        <v>11547920</v>
      </c>
      <c r="H145" s="177">
        <v>1223968.3167891521</v>
      </c>
      <c r="I145" s="177">
        <f t="shared" si="14"/>
        <v>885811042.50434518</v>
      </c>
      <c r="J145" s="177">
        <f t="shared" si="15"/>
        <v>5044.2809370033383</v>
      </c>
      <c r="K145" s="155">
        <v>178520</v>
      </c>
      <c r="L145" s="177">
        <v>886065743.46145058</v>
      </c>
      <c r="M145" s="177">
        <v>13305768.923317179</v>
      </c>
      <c r="N145" s="177">
        <v>10569521.56005</v>
      </c>
      <c r="O145" s="177">
        <f t="shared" si="16"/>
        <v>909941033.94481778</v>
      </c>
      <c r="P145" s="177">
        <f t="shared" si="17"/>
        <v>5097.1377657675202</v>
      </c>
      <c r="Q145" s="178">
        <f t="shared" si="18"/>
        <v>2.7240562922147493E-2</v>
      </c>
      <c r="R145" s="181">
        <f t="shared" si="19"/>
        <v>1.04785656120856E-2</v>
      </c>
      <c r="S145" s="177">
        <v>886002676.27930546</v>
      </c>
      <c r="T145" s="177">
        <f t="shared" si="20"/>
        <v>13305768.923317179</v>
      </c>
      <c r="U145" s="177">
        <f t="shared" si="21"/>
        <v>10569521.56005</v>
      </c>
      <c r="V145" s="177">
        <f t="shared" si="22"/>
        <v>909877966.76267266</v>
      </c>
      <c r="W145" s="177">
        <f t="shared" si="23"/>
        <v>5096.7844878034539</v>
      </c>
      <c r="X145" s="45">
        <f t="shared" si="24"/>
        <v>2.7169365816761569E-2</v>
      </c>
      <c r="Y145" s="45">
        <f t="shared" si="25"/>
        <v>1.0408530265426874E-2</v>
      </c>
    </row>
    <row r="146" spans="1:25" ht="20.25" customHeight="1" x14ac:dyDescent="0.4">
      <c r="A146" s="27" t="s">
        <v>152</v>
      </c>
      <c r="B146" s="28">
        <v>331</v>
      </c>
      <c r="C146" s="27" t="s">
        <v>154</v>
      </c>
      <c r="D146" s="125">
        <v>48150</v>
      </c>
      <c r="E146" s="177">
        <v>223995172.65204567</v>
      </c>
      <c r="F146" s="177">
        <v>1937298.4629443199</v>
      </c>
      <c r="G146" s="177">
        <v>3749430.3720021178</v>
      </c>
      <c r="H146" s="177">
        <v>211089.61211948076</v>
      </c>
      <c r="I146" s="177">
        <f t="shared" si="14"/>
        <v>229892991.09911159</v>
      </c>
      <c r="J146" s="177">
        <f t="shared" si="15"/>
        <v>4774.516949098891</v>
      </c>
      <c r="K146" s="155">
        <v>48956</v>
      </c>
      <c r="L146" s="177">
        <v>229585170.08963606</v>
      </c>
      <c r="M146" s="177">
        <v>3804708.7172228121</v>
      </c>
      <c r="N146" s="177">
        <v>1937298.46294</v>
      </c>
      <c r="O146" s="177">
        <f t="shared" si="16"/>
        <v>235327177.26979887</v>
      </c>
      <c r="P146" s="177">
        <f t="shared" si="17"/>
        <v>4806.9118651401031</v>
      </c>
      <c r="Q146" s="178">
        <f t="shared" si="18"/>
        <v>2.3637894068482046E-2</v>
      </c>
      <c r="R146" s="181">
        <f t="shared" si="19"/>
        <v>6.7849619943911588E-3</v>
      </c>
      <c r="S146" s="177">
        <v>229575096.26910156</v>
      </c>
      <c r="T146" s="177">
        <f t="shared" si="20"/>
        <v>3804708.7172228121</v>
      </c>
      <c r="U146" s="177">
        <f t="shared" si="21"/>
        <v>1937298.46294</v>
      </c>
      <c r="V146" s="177">
        <f t="shared" si="22"/>
        <v>235317103.44926438</v>
      </c>
      <c r="W146" s="177">
        <f t="shared" si="23"/>
        <v>4806.7060921902194</v>
      </c>
      <c r="X146" s="45">
        <f t="shared" si="24"/>
        <v>2.3594074461427771E-2</v>
      </c>
      <c r="Y146" s="45">
        <f t="shared" si="25"/>
        <v>6.7418638229785888E-3</v>
      </c>
    </row>
    <row r="147" spans="1:25" ht="20.25" customHeight="1" x14ac:dyDescent="0.4">
      <c r="A147" s="27" t="s">
        <v>152</v>
      </c>
      <c r="B147" s="28">
        <v>332</v>
      </c>
      <c r="C147" s="27" t="s">
        <v>155</v>
      </c>
      <c r="D147" s="125">
        <v>43353.583333333299</v>
      </c>
      <c r="E147" s="177">
        <v>190297333.58681616</v>
      </c>
      <c r="F147" s="177">
        <v>-231861.9030105272</v>
      </c>
      <c r="G147" s="177">
        <v>4245283.6583384518</v>
      </c>
      <c r="H147" s="177">
        <v>0</v>
      </c>
      <c r="I147" s="177">
        <f t="shared" si="14"/>
        <v>194310755.3421441</v>
      </c>
      <c r="J147" s="177">
        <f t="shared" si="15"/>
        <v>4481.9998810281559</v>
      </c>
      <c r="K147" s="155">
        <v>43661.5</v>
      </c>
      <c r="L147" s="177">
        <v>195604490.34824982</v>
      </c>
      <c r="M147" s="177">
        <v>4027074.4303276544</v>
      </c>
      <c r="N147" s="177">
        <v>-231861.90301000001</v>
      </c>
      <c r="O147" s="177">
        <f t="shared" si="16"/>
        <v>199399702.87556747</v>
      </c>
      <c r="P147" s="177">
        <f t="shared" si="17"/>
        <v>4566.9457731769971</v>
      </c>
      <c r="Q147" s="178">
        <f t="shared" si="18"/>
        <v>2.6189736767080696E-2</v>
      </c>
      <c r="R147" s="181">
        <f t="shared" si="19"/>
        <v>1.8952676127549362E-2</v>
      </c>
      <c r="S147" s="177">
        <v>196375616.81208313</v>
      </c>
      <c r="T147" s="177">
        <f t="shared" si="20"/>
        <v>4027074.4303276544</v>
      </c>
      <c r="U147" s="177">
        <f t="shared" si="21"/>
        <v>-231861.90301000001</v>
      </c>
      <c r="V147" s="177">
        <f t="shared" si="22"/>
        <v>200170829.33940077</v>
      </c>
      <c r="W147" s="177">
        <f t="shared" si="23"/>
        <v>4584.6072475613701</v>
      </c>
      <c r="X147" s="45">
        <f t="shared" si="24"/>
        <v>3.0158258542807865E-2</v>
      </c>
      <c r="Y147" s="45">
        <f t="shared" si="25"/>
        <v>2.2893210454453694E-2</v>
      </c>
    </row>
    <row r="148" spans="1:25" ht="20.25" customHeight="1" x14ac:dyDescent="0.4">
      <c r="A148" s="27" t="s">
        <v>152</v>
      </c>
      <c r="B148" s="28">
        <v>884</v>
      </c>
      <c r="C148" s="27" t="s">
        <v>156</v>
      </c>
      <c r="D148" s="125">
        <v>21771</v>
      </c>
      <c r="E148" s="177">
        <v>95116410.121884614</v>
      </c>
      <c r="F148" s="177">
        <v>0</v>
      </c>
      <c r="G148" s="177">
        <v>1473745.6500000001</v>
      </c>
      <c r="H148" s="177">
        <v>0</v>
      </c>
      <c r="I148" s="177">
        <f t="shared" si="14"/>
        <v>96590155.77188462</v>
      </c>
      <c r="J148" s="177">
        <f t="shared" si="15"/>
        <v>4436.6430468000835</v>
      </c>
      <c r="K148" s="155">
        <v>22105.5</v>
      </c>
      <c r="L148" s="177">
        <v>97892456.39886564</v>
      </c>
      <c r="M148" s="177">
        <v>1619421.5771412016</v>
      </c>
      <c r="N148" s="177">
        <v>0</v>
      </c>
      <c r="O148" s="177">
        <f t="shared" si="16"/>
        <v>99511877.976006836</v>
      </c>
      <c r="P148" s="177">
        <f t="shared" si="17"/>
        <v>4501.6795809190853</v>
      </c>
      <c r="Q148" s="178">
        <f t="shared" si="18"/>
        <v>3.0248654024561228E-2</v>
      </c>
      <c r="R148" s="181">
        <f t="shared" si="19"/>
        <v>1.4658951246012242E-2</v>
      </c>
      <c r="S148" s="177">
        <v>98155017.103131488</v>
      </c>
      <c r="T148" s="177">
        <f t="shared" si="20"/>
        <v>1619421.5771412016</v>
      </c>
      <c r="U148" s="177">
        <f t="shared" si="21"/>
        <v>0</v>
      </c>
      <c r="V148" s="177">
        <f t="shared" si="22"/>
        <v>99774438.680272684</v>
      </c>
      <c r="W148" s="177">
        <f t="shared" si="23"/>
        <v>4513.5571998042424</v>
      </c>
      <c r="X148" s="45">
        <f t="shared" si="24"/>
        <v>3.2966950751258044E-2</v>
      </c>
      <c r="Y148" s="45">
        <f t="shared" si="25"/>
        <v>1.7336114759025412E-2</v>
      </c>
    </row>
    <row r="149" spans="1:25" ht="20.25" customHeight="1" x14ac:dyDescent="0.4">
      <c r="A149" s="27" t="s">
        <v>152</v>
      </c>
      <c r="B149" s="28">
        <v>333</v>
      </c>
      <c r="C149" s="27" t="s">
        <v>157</v>
      </c>
      <c r="D149" s="125">
        <v>51192</v>
      </c>
      <c r="E149" s="177">
        <v>238426190.08795255</v>
      </c>
      <c r="F149" s="177">
        <v>3122507.4361389573</v>
      </c>
      <c r="G149" s="177">
        <v>3955898.640828847</v>
      </c>
      <c r="H149" s="177">
        <v>0</v>
      </c>
      <c r="I149" s="177">
        <f t="shared" si="14"/>
        <v>245504596.16492036</v>
      </c>
      <c r="J149" s="177">
        <f t="shared" si="15"/>
        <v>4795.7609814994603</v>
      </c>
      <c r="K149" s="155">
        <v>52689.5</v>
      </c>
      <c r="L149" s="177">
        <v>249608918.4587737</v>
      </c>
      <c r="M149" s="177">
        <v>4446926.6558199301</v>
      </c>
      <c r="N149" s="177">
        <v>3122507.4361399999</v>
      </c>
      <c r="O149" s="177">
        <f t="shared" si="16"/>
        <v>257178352.55073363</v>
      </c>
      <c r="P149" s="177">
        <f t="shared" si="17"/>
        <v>4881.0171391023569</v>
      </c>
      <c r="Q149" s="178">
        <f t="shared" si="18"/>
        <v>4.7550052292997691E-2</v>
      </c>
      <c r="R149" s="181">
        <f t="shared" si="19"/>
        <v>1.77773992348218E-2</v>
      </c>
      <c r="S149" s="177">
        <v>249711457.50941244</v>
      </c>
      <c r="T149" s="177">
        <f t="shared" si="20"/>
        <v>4446926.6558199301</v>
      </c>
      <c r="U149" s="177">
        <f t="shared" si="21"/>
        <v>3122507.4361399999</v>
      </c>
      <c r="V149" s="177">
        <f t="shared" si="22"/>
        <v>257280891.60137236</v>
      </c>
      <c r="W149" s="177">
        <f t="shared" si="23"/>
        <v>4882.9632393811362</v>
      </c>
      <c r="X149" s="45">
        <f t="shared" si="24"/>
        <v>4.7967718814278928E-2</v>
      </c>
      <c r="Y149" s="45">
        <f t="shared" si="25"/>
        <v>1.8183195162993826E-2</v>
      </c>
    </row>
    <row r="150" spans="1:25" ht="20.25" customHeight="1" x14ac:dyDescent="0.4">
      <c r="A150" s="27" t="s">
        <v>152</v>
      </c>
      <c r="B150" s="28">
        <v>893</v>
      </c>
      <c r="C150" s="27" t="s">
        <v>158</v>
      </c>
      <c r="D150" s="125">
        <v>34959</v>
      </c>
      <c r="E150" s="177">
        <v>151028455.52490759</v>
      </c>
      <c r="F150" s="177">
        <v>0</v>
      </c>
      <c r="G150" s="177">
        <v>2160590</v>
      </c>
      <c r="H150" s="177">
        <v>0</v>
      </c>
      <c r="I150" s="177">
        <f t="shared" si="14"/>
        <v>153189045.52490759</v>
      </c>
      <c r="J150" s="177">
        <f t="shared" si="15"/>
        <v>4381.9630288311337</v>
      </c>
      <c r="K150" s="155">
        <v>35444</v>
      </c>
      <c r="L150" s="177">
        <v>156292117.5558992</v>
      </c>
      <c r="M150" s="177">
        <v>2685993.9582448108</v>
      </c>
      <c r="N150" s="177">
        <v>0</v>
      </c>
      <c r="O150" s="177">
        <f t="shared" si="16"/>
        <v>158978111.514144</v>
      </c>
      <c r="P150" s="177">
        <f t="shared" si="17"/>
        <v>4485.3321158487752</v>
      </c>
      <c r="Q150" s="178">
        <f t="shared" si="18"/>
        <v>3.7790339181238419E-2</v>
      </c>
      <c r="R150" s="181">
        <f t="shared" si="19"/>
        <v>2.3589675754342121E-2</v>
      </c>
      <c r="S150" s="177">
        <v>157457511.0071606</v>
      </c>
      <c r="T150" s="177">
        <f t="shared" si="20"/>
        <v>2685993.9582448108</v>
      </c>
      <c r="U150" s="177">
        <f t="shared" si="21"/>
        <v>0</v>
      </c>
      <c r="V150" s="177">
        <f t="shared" si="22"/>
        <v>160143504.9654054</v>
      </c>
      <c r="W150" s="177">
        <f t="shared" si="23"/>
        <v>4518.211967199114</v>
      </c>
      <c r="X150" s="45">
        <f t="shared" si="24"/>
        <v>4.539789001666613E-2</v>
      </c>
      <c r="Y150" s="45">
        <f t="shared" si="25"/>
        <v>3.1093128233061318E-2</v>
      </c>
    </row>
    <row r="151" spans="1:25" ht="20.25" customHeight="1" x14ac:dyDescent="0.4">
      <c r="A151" s="27" t="s">
        <v>152</v>
      </c>
      <c r="B151" s="28">
        <v>334</v>
      </c>
      <c r="C151" s="27" t="s">
        <v>159</v>
      </c>
      <c r="D151" s="125">
        <v>34103</v>
      </c>
      <c r="E151" s="177">
        <v>140036272.98211399</v>
      </c>
      <c r="F151" s="177">
        <v>768588.12551370345</v>
      </c>
      <c r="G151" s="177">
        <v>2380428.6</v>
      </c>
      <c r="H151" s="177">
        <v>0</v>
      </c>
      <c r="I151" s="177">
        <f t="shared" si="14"/>
        <v>143185289.70762768</v>
      </c>
      <c r="J151" s="177">
        <f t="shared" si="15"/>
        <v>4198.6127234444975</v>
      </c>
      <c r="K151" s="155">
        <v>34502</v>
      </c>
      <c r="L151" s="177">
        <v>150418693.74648201</v>
      </c>
      <c r="M151" s="177">
        <v>2537128.8898561401</v>
      </c>
      <c r="N151" s="177">
        <v>768588.12550999993</v>
      </c>
      <c r="O151" s="177">
        <f t="shared" si="16"/>
        <v>153724410.76184815</v>
      </c>
      <c r="P151" s="177">
        <f t="shared" si="17"/>
        <v>4455.5217309677164</v>
      </c>
      <c r="Q151" s="178">
        <f t="shared" si="18"/>
        <v>7.3604775153512492E-2</v>
      </c>
      <c r="R151" s="181">
        <f t="shared" si="19"/>
        <v>6.1189022290308648E-2</v>
      </c>
      <c r="S151" s="177">
        <v>151796832.47836164</v>
      </c>
      <c r="T151" s="177">
        <f t="shared" si="20"/>
        <v>2537128.8898561401</v>
      </c>
      <c r="U151" s="177">
        <f t="shared" si="21"/>
        <v>768588.12550999993</v>
      </c>
      <c r="V151" s="177">
        <f t="shared" si="22"/>
        <v>155102549.49372777</v>
      </c>
      <c r="W151" s="177">
        <f t="shared" si="23"/>
        <v>4495.4654655883069</v>
      </c>
      <c r="X151" s="45">
        <f t="shared" si="24"/>
        <v>8.3229637698356659E-2</v>
      </c>
      <c r="Y151" s="45">
        <f t="shared" si="25"/>
        <v>7.0702577660050281E-2</v>
      </c>
    </row>
    <row r="152" spans="1:25" ht="20.25" customHeight="1" x14ac:dyDescent="0.4">
      <c r="A152" s="27" t="s">
        <v>152</v>
      </c>
      <c r="B152" s="28">
        <v>860</v>
      </c>
      <c r="C152" s="27" t="s">
        <v>160</v>
      </c>
      <c r="D152" s="125">
        <v>108261</v>
      </c>
      <c r="E152" s="177">
        <v>450880323.26704311</v>
      </c>
      <c r="F152" s="177">
        <v>1372745.0723383785</v>
      </c>
      <c r="G152" s="177">
        <v>5767962.8599999985</v>
      </c>
      <c r="H152" s="177">
        <v>0</v>
      </c>
      <c r="I152" s="177">
        <f t="shared" si="14"/>
        <v>458021031.19938153</v>
      </c>
      <c r="J152" s="177">
        <f t="shared" si="15"/>
        <v>4230.7112552016106</v>
      </c>
      <c r="K152" s="155">
        <v>109283.5</v>
      </c>
      <c r="L152" s="177">
        <v>469697336.1418767</v>
      </c>
      <c r="M152" s="177">
        <v>6116003.4029529979</v>
      </c>
      <c r="N152" s="177">
        <v>1372745.07234</v>
      </c>
      <c r="O152" s="177">
        <f t="shared" si="16"/>
        <v>477186084.61716968</v>
      </c>
      <c r="P152" s="177">
        <f t="shared" si="17"/>
        <v>4366.4970889216547</v>
      </c>
      <c r="Q152" s="178">
        <f t="shared" si="18"/>
        <v>4.1843173374817022E-2</v>
      </c>
      <c r="R152" s="181">
        <f t="shared" si="19"/>
        <v>3.2095273236408373E-2</v>
      </c>
      <c r="S152" s="177">
        <v>470592999.48193049</v>
      </c>
      <c r="T152" s="177">
        <f t="shared" si="20"/>
        <v>6116003.4029529979</v>
      </c>
      <c r="U152" s="177">
        <f t="shared" si="21"/>
        <v>1372745.07234</v>
      </c>
      <c r="V152" s="177">
        <f t="shared" si="22"/>
        <v>478081747.95722347</v>
      </c>
      <c r="W152" s="177">
        <f t="shared" si="23"/>
        <v>4374.6928672418389</v>
      </c>
      <c r="X152" s="45">
        <f t="shared" si="24"/>
        <v>4.3798680390965052E-2</v>
      </c>
      <c r="Y152" s="45">
        <f t="shared" si="25"/>
        <v>3.40324837492052E-2</v>
      </c>
    </row>
    <row r="153" spans="1:25" ht="20.25" customHeight="1" x14ac:dyDescent="0.4">
      <c r="A153" s="27" t="s">
        <v>152</v>
      </c>
      <c r="B153" s="28">
        <v>861</v>
      </c>
      <c r="C153" s="27" t="s">
        <v>161</v>
      </c>
      <c r="D153" s="125">
        <v>34325</v>
      </c>
      <c r="E153" s="177">
        <v>150763225.83686006</v>
      </c>
      <c r="F153" s="177">
        <v>532160</v>
      </c>
      <c r="G153" s="177">
        <v>3583111.4299999997</v>
      </c>
      <c r="H153" s="177">
        <v>0</v>
      </c>
      <c r="I153" s="177">
        <f t="shared" ref="I153:I172" si="26">E153+F153+G153+H153</f>
        <v>154878497.26686007</v>
      </c>
      <c r="J153" s="177">
        <f t="shared" ref="J153:J173" si="27">I153/D153</f>
        <v>4512.1193668422457</v>
      </c>
      <c r="K153" s="155">
        <v>35098</v>
      </c>
      <c r="L153" s="177">
        <v>159638129.03019997</v>
      </c>
      <c r="M153" s="177">
        <v>3491816.7269125739</v>
      </c>
      <c r="N153" s="177">
        <v>532160</v>
      </c>
      <c r="O153" s="177">
        <f t="shared" ref="O153:O173" si="28">L153+M153+N153</f>
        <v>163662105.75711256</v>
      </c>
      <c r="P153" s="177">
        <f t="shared" ref="P153:P173" si="29">O153/K153</f>
        <v>4663.0037539777923</v>
      </c>
      <c r="Q153" s="178">
        <f t="shared" ref="Q153:Q173" si="30">O153/I153-1</f>
        <v>5.6712898467229378E-2</v>
      </c>
      <c r="R153" s="181">
        <f t="shared" ref="R153:R173" si="31">P153/J153-1</f>
        <v>3.3439803974233406E-2</v>
      </c>
      <c r="S153" s="177">
        <v>159793441.17756134</v>
      </c>
      <c r="T153" s="177">
        <f t="shared" ref="T153:T173" si="32">M153</f>
        <v>3491816.7269125739</v>
      </c>
      <c r="U153" s="177">
        <f t="shared" ref="U153:U173" si="33">N153</f>
        <v>532160</v>
      </c>
      <c r="V153" s="177">
        <f t="shared" ref="V153:V173" si="34">S153+T153+U153</f>
        <v>163817417.90447393</v>
      </c>
      <c r="W153" s="177">
        <f t="shared" ref="W153:W173" si="35">V153/K153</f>
        <v>4667.4288536233953</v>
      </c>
      <c r="X153" s="45">
        <f t="shared" ref="X153:X173" si="36">(V153-I153)/I153</f>
        <v>5.7715698404613568E-2</v>
      </c>
      <c r="Y153" s="45">
        <f t="shared" ref="Y153:Y172" si="37">W153/J153-1</f>
        <v>3.4420518198710948E-2</v>
      </c>
    </row>
    <row r="154" spans="1:25" ht="20.25" customHeight="1" x14ac:dyDescent="0.4">
      <c r="A154" s="27" t="s">
        <v>152</v>
      </c>
      <c r="B154" s="28">
        <v>894</v>
      </c>
      <c r="C154" s="27" t="s">
        <v>162</v>
      </c>
      <c r="D154" s="125">
        <v>24544</v>
      </c>
      <c r="E154" s="177">
        <v>101501793.55275807</v>
      </c>
      <c r="F154" s="177">
        <v>623021.55420462741</v>
      </c>
      <c r="G154" s="177">
        <v>3834930.9999999995</v>
      </c>
      <c r="H154" s="177">
        <v>65824.422289306196</v>
      </c>
      <c r="I154" s="177">
        <f t="shared" si="26"/>
        <v>106025570.52925201</v>
      </c>
      <c r="J154" s="177">
        <f t="shared" si="27"/>
        <v>4319.8162699336708</v>
      </c>
      <c r="K154" s="155">
        <v>25102.5</v>
      </c>
      <c r="L154" s="177">
        <v>109510888.36018091</v>
      </c>
      <c r="M154" s="177">
        <v>4418174.6112151453</v>
      </c>
      <c r="N154" s="177">
        <v>623021.55420000001</v>
      </c>
      <c r="O154" s="177">
        <f t="shared" si="28"/>
        <v>114552084.52559605</v>
      </c>
      <c r="P154" s="177">
        <f t="shared" si="29"/>
        <v>4563.3735494710108</v>
      </c>
      <c r="Q154" s="178">
        <f t="shared" si="30"/>
        <v>8.0419411598371182E-2</v>
      </c>
      <c r="R154" s="181">
        <f t="shared" si="31"/>
        <v>5.6381397799837307E-2</v>
      </c>
      <c r="S154" s="177">
        <v>110777098.97229719</v>
      </c>
      <c r="T154" s="177">
        <f t="shared" si="32"/>
        <v>4418174.6112151453</v>
      </c>
      <c r="U154" s="177">
        <f t="shared" si="33"/>
        <v>623021.55420000001</v>
      </c>
      <c r="V154" s="177">
        <f t="shared" si="34"/>
        <v>115818295.13771233</v>
      </c>
      <c r="W154" s="177">
        <f t="shared" si="35"/>
        <v>4613.8151633388043</v>
      </c>
      <c r="X154" s="45">
        <f t="shared" si="36"/>
        <v>9.2361913824915945E-2</v>
      </c>
      <c r="Y154" s="45">
        <f t="shared" si="37"/>
        <v>6.8058193921670673E-2</v>
      </c>
    </row>
    <row r="155" spans="1:25" ht="20.25" customHeight="1" x14ac:dyDescent="0.4">
      <c r="A155" s="27" t="s">
        <v>152</v>
      </c>
      <c r="B155" s="28">
        <v>335</v>
      </c>
      <c r="C155" s="27" t="s">
        <v>163</v>
      </c>
      <c r="D155" s="125">
        <v>42636</v>
      </c>
      <c r="E155" s="177">
        <v>196422892.60970885</v>
      </c>
      <c r="F155" s="177">
        <v>385653.35488641483</v>
      </c>
      <c r="G155" s="177">
        <v>1789596.1960000002</v>
      </c>
      <c r="H155" s="177">
        <v>0</v>
      </c>
      <c r="I155" s="177">
        <f t="shared" si="26"/>
        <v>198598142.16059527</v>
      </c>
      <c r="J155" s="177">
        <f t="shared" si="27"/>
        <v>4657.9918885588531</v>
      </c>
      <c r="K155" s="155">
        <v>43324</v>
      </c>
      <c r="L155" s="177">
        <v>203759268.5795269</v>
      </c>
      <c r="M155" s="177">
        <v>1937203.04</v>
      </c>
      <c r="N155" s="177">
        <v>385653.35489000002</v>
      </c>
      <c r="O155" s="177">
        <f t="shared" si="28"/>
        <v>206082124.97441688</v>
      </c>
      <c r="P155" s="177">
        <f t="shared" si="29"/>
        <v>4756.7658797529521</v>
      </c>
      <c r="Q155" s="178">
        <f t="shared" si="30"/>
        <v>3.7684052491134157E-2</v>
      </c>
      <c r="R155" s="181">
        <f t="shared" si="31"/>
        <v>2.1205273336072583E-2</v>
      </c>
      <c r="S155" s="177">
        <v>203896763.91662383</v>
      </c>
      <c r="T155" s="177">
        <f t="shared" si="32"/>
        <v>1937203.04</v>
      </c>
      <c r="U155" s="177">
        <f t="shared" si="33"/>
        <v>385653.35489000002</v>
      </c>
      <c r="V155" s="177">
        <f t="shared" si="34"/>
        <v>206219620.31151381</v>
      </c>
      <c r="W155" s="177">
        <f t="shared" si="35"/>
        <v>4759.9395326265767</v>
      </c>
      <c r="X155" s="45">
        <f t="shared" si="36"/>
        <v>3.8376381913761699E-2</v>
      </c>
      <c r="Y155" s="45">
        <f t="shared" si="37"/>
        <v>2.1886608329682034E-2</v>
      </c>
    </row>
    <row r="156" spans="1:25" ht="20.25" customHeight="1" x14ac:dyDescent="0.4">
      <c r="A156" s="27" t="s">
        <v>152</v>
      </c>
      <c r="B156" s="28">
        <v>937</v>
      </c>
      <c r="C156" s="27" t="s">
        <v>164</v>
      </c>
      <c r="D156" s="125">
        <v>72238</v>
      </c>
      <c r="E156" s="177">
        <v>298893000.00968093</v>
      </c>
      <c r="F156" s="177">
        <v>2057043.7112232901</v>
      </c>
      <c r="G156" s="177">
        <v>3602655</v>
      </c>
      <c r="H156" s="177">
        <v>0</v>
      </c>
      <c r="I156" s="177">
        <f t="shared" si="26"/>
        <v>304552698.72090423</v>
      </c>
      <c r="J156" s="177">
        <f t="shared" si="27"/>
        <v>4215.9624950982061</v>
      </c>
      <c r="K156" s="155">
        <v>73506.5</v>
      </c>
      <c r="L156" s="177">
        <v>314530597.78177345</v>
      </c>
      <c r="M156" s="177">
        <v>3383921.5980000002</v>
      </c>
      <c r="N156" s="177">
        <v>2057043.7112199999</v>
      </c>
      <c r="O156" s="177">
        <f t="shared" si="28"/>
        <v>319971563.09099346</v>
      </c>
      <c r="P156" s="177">
        <f t="shared" si="29"/>
        <v>4352.9696433783874</v>
      </c>
      <c r="Q156" s="178">
        <f t="shared" si="30"/>
        <v>5.0627902608800346E-2</v>
      </c>
      <c r="R156" s="181">
        <f t="shared" si="31"/>
        <v>3.2497240769925329E-2</v>
      </c>
      <c r="S156" s="177">
        <v>315815402.52734321</v>
      </c>
      <c r="T156" s="177">
        <f t="shared" si="32"/>
        <v>3383921.5980000002</v>
      </c>
      <c r="U156" s="177">
        <f t="shared" si="33"/>
        <v>2057043.7112199999</v>
      </c>
      <c r="V156" s="177">
        <f t="shared" si="34"/>
        <v>321256367.83656323</v>
      </c>
      <c r="W156" s="177">
        <f t="shared" si="35"/>
        <v>4370.4484343093909</v>
      </c>
      <c r="X156" s="45">
        <f t="shared" si="36"/>
        <v>5.4846564111278626E-2</v>
      </c>
      <c r="Y156" s="45">
        <f t="shared" si="37"/>
        <v>3.6643100926728289E-2</v>
      </c>
    </row>
    <row r="157" spans="1:25" ht="20.25" customHeight="1" x14ac:dyDescent="0.4">
      <c r="A157" s="27" t="s">
        <v>152</v>
      </c>
      <c r="B157" s="28">
        <v>336</v>
      </c>
      <c r="C157" s="27" t="s">
        <v>165</v>
      </c>
      <c r="D157" s="125">
        <v>36855</v>
      </c>
      <c r="E157" s="177">
        <v>166908093.45160943</v>
      </c>
      <c r="F157" s="177">
        <v>1309226.6301554991</v>
      </c>
      <c r="G157" s="177">
        <v>4871321</v>
      </c>
      <c r="H157" s="177">
        <v>0</v>
      </c>
      <c r="I157" s="177">
        <f t="shared" si="26"/>
        <v>173088641.08176494</v>
      </c>
      <c r="J157" s="177">
        <f t="shared" si="27"/>
        <v>4696.4764911617131</v>
      </c>
      <c r="K157" s="155">
        <v>38114</v>
      </c>
      <c r="L157" s="177">
        <v>178268173.3650586</v>
      </c>
      <c r="M157" s="177">
        <v>5148590.9726793002</v>
      </c>
      <c r="N157" s="177">
        <v>1309226.6301599999</v>
      </c>
      <c r="O157" s="177">
        <f t="shared" si="28"/>
        <v>184725990.96789789</v>
      </c>
      <c r="P157" s="177">
        <f t="shared" si="29"/>
        <v>4846.6702777955052</v>
      </c>
      <c r="Q157" s="178">
        <f t="shared" si="30"/>
        <v>6.7233469587618E-2</v>
      </c>
      <c r="R157" s="181">
        <f t="shared" si="31"/>
        <v>3.1980099744231882E-2</v>
      </c>
      <c r="S157" s="177">
        <v>180166060.94719833</v>
      </c>
      <c r="T157" s="177">
        <f t="shared" si="32"/>
        <v>5148590.9726793002</v>
      </c>
      <c r="U157" s="177">
        <f t="shared" si="33"/>
        <v>1309226.6301599999</v>
      </c>
      <c r="V157" s="177">
        <f t="shared" si="34"/>
        <v>186623878.55003762</v>
      </c>
      <c r="W157" s="177">
        <f t="shared" si="35"/>
        <v>4896.46530277687</v>
      </c>
      <c r="X157" s="45">
        <f t="shared" si="36"/>
        <v>7.8198299921245593E-2</v>
      </c>
      <c r="Y157" s="45">
        <f t="shared" si="37"/>
        <v>4.2582734522682131E-2</v>
      </c>
    </row>
    <row r="158" spans="1:25" ht="20.25" customHeight="1" x14ac:dyDescent="0.4">
      <c r="A158" s="27" t="s">
        <v>152</v>
      </c>
      <c r="B158" s="28">
        <v>885</v>
      </c>
      <c r="C158" s="27" t="s">
        <v>166</v>
      </c>
      <c r="D158" s="125">
        <v>71425</v>
      </c>
      <c r="E158" s="177">
        <v>296710513.46169531</v>
      </c>
      <c r="F158" s="177">
        <v>700000</v>
      </c>
      <c r="G158" s="177">
        <v>7158100.8400000008</v>
      </c>
      <c r="H158" s="177">
        <v>0</v>
      </c>
      <c r="I158" s="177">
        <f t="shared" si="26"/>
        <v>304568614.30169529</v>
      </c>
      <c r="J158" s="177">
        <f t="shared" si="27"/>
        <v>4264.17380891418</v>
      </c>
      <c r="K158" s="155">
        <v>72215.5</v>
      </c>
      <c r="L158" s="177">
        <v>310764674.62767231</v>
      </c>
      <c r="M158" s="177">
        <v>7487542.6027960144</v>
      </c>
      <c r="N158" s="177">
        <v>700000</v>
      </c>
      <c r="O158" s="177">
        <f t="shared" si="28"/>
        <v>318952217.23046833</v>
      </c>
      <c r="P158" s="177">
        <f t="shared" si="29"/>
        <v>4416.6725596370352</v>
      </c>
      <c r="Q158" s="178">
        <f t="shared" si="30"/>
        <v>4.7226149555006813E-2</v>
      </c>
      <c r="R158" s="181">
        <f t="shared" si="31"/>
        <v>3.576278959456558E-2</v>
      </c>
      <c r="S158" s="177">
        <v>311437398.98041296</v>
      </c>
      <c r="T158" s="177">
        <f t="shared" si="32"/>
        <v>7487542.6027960144</v>
      </c>
      <c r="U158" s="177">
        <f t="shared" si="33"/>
        <v>700000</v>
      </c>
      <c r="V158" s="177">
        <f t="shared" si="34"/>
        <v>319624941.58320898</v>
      </c>
      <c r="W158" s="177">
        <f t="shared" si="35"/>
        <v>4425.9880715803256</v>
      </c>
      <c r="X158" s="45">
        <f t="shared" si="36"/>
        <v>4.9434927220043119E-2</v>
      </c>
      <c r="Y158" s="45">
        <f t="shared" si="37"/>
        <v>3.7947389088098582E-2</v>
      </c>
    </row>
    <row r="159" spans="1:25" ht="20.25" customHeight="1" x14ac:dyDescent="0.4">
      <c r="A159" s="27" t="s">
        <v>167</v>
      </c>
      <c r="B159" s="28">
        <v>370</v>
      </c>
      <c r="C159" s="27" t="s">
        <v>168</v>
      </c>
      <c r="D159" s="125">
        <v>30635</v>
      </c>
      <c r="E159" s="177">
        <v>125658522.79742463</v>
      </c>
      <c r="F159" s="177">
        <v>400000</v>
      </c>
      <c r="G159" s="177">
        <v>9899895.6900000013</v>
      </c>
      <c r="H159" s="177">
        <v>0</v>
      </c>
      <c r="I159" s="177">
        <f t="shared" si="26"/>
        <v>135958418.48742464</v>
      </c>
      <c r="J159" s="177">
        <f t="shared" si="27"/>
        <v>4438.0094169226259</v>
      </c>
      <c r="K159" s="155">
        <v>31074.5</v>
      </c>
      <c r="L159" s="177">
        <v>135147513.13168326</v>
      </c>
      <c r="M159" s="177">
        <v>10269488.957358893</v>
      </c>
      <c r="N159" s="177">
        <v>400000</v>
      </c>
      <c r="O159" s="177">
        <f t="shared" si="28"/>
        <v>145817002.08904216</v>
      </c>
      <c r="P159" s="177">
        <f t="shared" si="29"/>
        <v>4692.4971307355599</v>
      </c>
      <c r="Q159" s="178">
        <f t="shared" si="30"/>
        <v>7.2511755515377585E-2</v>
      </c>
      <c r="R159" s="181">
        <f t="shared" si="31"/>
        <v>5.7342761113246876E-2</v>
      </c>
      <c r="S159" s="177">
        <v>138733774.3099466</v>
      </c>
      <c r="T159" s="177">
        <f t="shared" si="32"/>
        <v>10269488.957358893</v>
      </c>
      <c r="U159" s="177">
        <f t="shared" si="33"/>
        <v>400000</v>
      </c>
      <c r="V159" s="177">
        <f t="shared" si="34"/>
        <v>149403263.26730549</v>
      </c>
      <c r="W159" s="177">
        <f t="shared" si="35"/>
        <v>4807.9056225299037</v>
      </c>
      <c r="X159" s="45">
        <f t="shared" si="36"/>
        <v>9.8889387869162515E-2</v>
      </c>
      <c r="Y159" s="45">
        <f t="shared" si="37"/>
        <v>8.3347323283457175E-2</v>
      </c>
    </row>
    <row r="160" spans="1:25" ht="20.25" customHeight="1" x14ac:dyDescent="0.4">
      <c r="A160" s="27" t="s">
        <v>167</v>
      </c>
      <c r="B160" s="28">
        <v>380</v>
      </c>
      <c r="C160" s="27" t="s">
        <v>169</v>
      </c>
      <c r="D160" s="125">
        <v>85983</v>
      </c>
      <c r="E160" s="177">
        <v>391959122.57099265</v>
      </c>
      <c r="F160" s="177">
        <v>3284456.7305081566</v>
      </c>
      <c r="G160" s="177">
        <v>10996964.366250038</v>
      </c>
      <c r="H160" s="177">
        <v>553066.79781182914</v>
      </c>
      <c r="I160" s="177">
        <f t="shared" si="26"/>
        <v>406793610.46556264</v>
      </c>
      <c r="J160" s="177">
        <f t="shared" si="27"/>
        <v>4731.0934773799781</v>
      </c>
      <c r="K160" s="155">
        <v>86723</v>
      </c>
      <c r="L160" s="177">
        <v>401332205.99396944</v>
      </c>
      <c r="M160" s="177">
        <v>12039536.074689053</v>
      </c>
      <c r="N160" s="177">
        <v>3284456.7305000001</v>
      </c>
      <c r="O160" s="177">
        <f t="shared" si="28"/>
        <v>416656198.79915845</v>
      </c>
      <c r="P160" s="177">
        <f t="shared" si="29"/>
        <v>4804.4486329942283</v>
      </c>
      <c r="Q160" s="178">
        <f t="shared" si="30"/>
        <v>2.4244698244666019E-2</v>
      </c>
      <c r="R160" s="181">
        <f t="shared" si="31"/>
        <v>1.5504905148243431E-2</v>
      </c>
      <c r="S160" s="177">
        <v>401337270.16256225</v>
      </c>
      <c r="T160" s="177">
        <f t="shared" si="32"/>
        <v>12039536.074689053</v>
      </c>
      <c r="U160" s="177">
        <f t="shared" si="33"/>
        <v>3284456.7305000001</v>
      </c>
      <c r="V160" s="177">
        <f t="shared" si="34"/>
        <v>416661262.96775126</v>
      </c>
      <c r="W160" s="177">
        <f t="shared" si="35"/>
        <v>4804.5070277521681</v>
      </c>
      <c r="X160" s="45">
        <f t="shared" si="36"/>
        <v>2.4257147232217835E-2</v>
      </c>
      <c r="Y160" s="45">
        <f t="shared" si="37"/>
        <v>1.5517247909640819E-2</v>
      </c>
    </row>
    <row r="161" spans="1:25" ht="20.25" customHeight="1" x14ac:dyDescent="0.4">
      <c r="A161" s="27" t="s">
        <v>167</v>
      </c>
      <c r="B161" s="28">
        <v>381</v>
      </c>
      <c r="C161" s="27" t="s">
        <v>170</v>
      </c>
      <c r="D161" s="125">
        <v>32094</v>
      </c>
      <c r="E161" s="177">
        <v>139570781.84906358</v>
      </c>
      <c r="F161" s="177">
        <v>338117.20507650409</v>
      </c>
      <c r="G161" s="177">
        <v>2663992.36</v>
      </c>
      <c r="H161" s="177">
        <v>0</v>
      </c>
      <c r="I161" s="177">
        <f t="shared" si="26"/>
        <v>142572891.41414011</v>
      </c>
      <c r="J161" s="177">
        <f t="shared" si="27"/>
        <v>4442.3534434517387</v>
      </c>
      <c r="K161" s="155">
        <v>32385</v>
      </c>
      <c r="L161" s="177">
        <v>145977319.76652217</v>
      </c>
      <c r="M161" s="177">
        <v>2766648.2532497216</v>
      </c>
      <c r="N161" s="177">
        <v>338117.20507999999</v>
      </c>
      <c r="O161" s="177">
        <f t="shared" si="28"/>
        <v>149082085.22485191</v>
      </c>
      <c r="P161" s="177">
        <f t="shared" si="29"/>
        <v>4603.4301443523827</v>
      </c>
      <c r="Q161" s="178">
        <f t="shared" si="30"/>
        <v>4.5655199569490046E-2</v>
      </c>
      <c r="R161" s="181">
        <f t="shared" si="31"/>
        <v>3.6259316812821352E-2</v>
      </c>
      <c r="S161" s="177">
        <v>146131444.9013119</v>
      </c>
      <c r="T161" s="177">
        <f t="shared" si="32"/>
        <v>2766648.2532497216</v>
      </c>
      <c r="U161" s="177">
        <f t="shared" si="33"/>
        <v>338117.20507999999</v>
      </c>
      <c r="V161" s="177">
        <f t="shared" si="34"/>
        <v>149236210.35964164</v>
      </c>
      <c r="W161" s="177">
        <f t="shared" si="35"/>
        <v>4608.1892962680759</v>
      </c>
      <c r="X161" s="45">
        <f t="shared" si="36"/>
        <v>4.6736226497267212E-2</v>
      </c>
      <c r="Y161" s="45">
        <f t="shared" si="37"/>
        <v>3.7330630020172784E-2</v>
      </c>
    </row>
    <row r="162" spans="1:25" ht="20.25" customHeight="1" x14ac:dyDescent="0.4">
      <c r="A162" s="27" t="s">
        <v>167</v>
      </c>
      <c r="B162" s="28">
        <v>371</v>
      </c>
      <c r="C162" s="27" t="s">
        <v>171</v>
      </c>
      <c r="D162" s="125">
        <v>41320</v>
      </c>
      <c r="E162" s="177">
        <v>181091966.78417987</v>
      </c>
      <c r="F162" s="177">
        <v>742972.38352004252</v>
      </c>
      <c r="G162" s="177">
        <v>4740444</v>
      </c>
      <c r="H162" s="177">
        <v>0</v>
      </c>
      <c r="I162" s="177">
        <f t="shared" si="26"/>
        <v>186575383.1676999</v>
      </c>
      <c r="J162" s="177">
        <f t="shared" si="27"/>
        <v>4515.3771337778289</v>
      </c>
      <c r="K162" s="155">
        <v>41728.5</v>
      </c>
      <c r="L162" s="177">
        <v>187974476.17516482</v>
      </c>
      <c r="M162" s="177">
        <v>4840716.2379195821</v>
      </c>
      <c r="N162" s="177">
        <v>742972.38351999992</v>
      </c>
      <c r="O162" s="177">
        <f t="shared" si="28"/>
        <v>193558164.79660439</v>
      </c>
      <c r="P162" s="177">
        <f t="shared" si="29"/>
        <v>4638.5124027128795</v>
      </c>
      <c r="Q162" s="178">
        <f t="shared" si="30"/>
        <v>3.7426060771522884E-2</v>
      </c>
      <c r="R162" s="181">
        <f t="shared" si="31"/>
        <v>2.727020695877691E-2</v>
      </c>
      <c r="S162" s="177">
        <v>189093979.33249316</v>
      </c>
      <c r="T162" s="177">
        <f t="shared" si="32"/>
        <v>4840716.2379195821</v>
      </c>
      <c r="U162" s="177">
        <f t="shared" si="33"/>
        <v>742972.38351999992</v>
      </c>
      <c r="V162" s="177">
        <f t="shared" si="34"/>
        <v>194677667.95393273</v>
      </c>
      <c r="W162" s="177">
        <f t="shared" si="35"/>
        <v>4665.3406653470111</v>
      </c>
      <c r="X162" s="45">
        <f t="shared" si="36"/>
        <v>4.3426333360120917E-2</v>
      </c>
      <c r="Y162" s="45">
        <f t="shared" si="37"/>
        <v>3.3211740044339022E-2</v>
      </c>
    </row>
    <row r="163" spans="1:25" ht="20.25" customHeight="1" x14ac:dyDescent="0.4">
      <c r="A163" s="27" t="s">
        <v>167</v>
      </c>
      <c r="B163" s="28">
        <v>811</v>
      </c>
      <c r="C163" s="27" t="s">
        <v>172</v>
      </c>
      <c r="D163" s="125">
        <v>41340</v>
      </c>
      <c r="E163" s="177">
        <v>169852274.08486059</v>
      </c>
      <c r="F163" s="177">
        <v>721128.67472138139</v>
      </c>
      <c r="G163" s="177">
        <v>4708601</v>
      </c>
      <c r="H163" s="177">
        <v>0</v>
      </c>
      <c r="I163" s="177">
        <f t="shared" si="26"/>
        <v>175282003.75958198</v>
      </c>
      <c r="J163" s="177">
        <f t="shared" si="27"/>
        <v>4240.0097668016924</v>
      </c>
      <c r="K163" s="155">
        <v>41377.5</v>
      </c>
      <c r="L163" s="177">
        <v>178426857.28101927</v>
      </c>
      <c r="M163" s="177">
        <v>4647996.7462191051</v>
      </c>
      <c r="N163" s="177">
        <v>721128.67472000001</v>
      </c>
      <c r="O163" s="177">
        <f t="shared" si="28"/>
        <v>183795982.70195836</v>
      </c>
      <c r="P163" s="177">
        <f t="shared" si="29"/>
        <v>4441.930583093671</v>
      </c>
      <c r="Q163" s="178">
        <f t="shared" si="30"/>
        <v>4.8573035221882943E-2</v>
      </c>
      <c r="R163" s="181">
        <f t="shared" si="31"/>
        <v>4.7622724332611721E-2</v>
      </c>
      <c r="S163" s="177">
        <v>178994148.50011861</v>
      </c>
      <c r="T163" s="177">
        <f t="shared" si="32"/>
        <v>4647996.7462191051</v>
      </c>
      <c r="U163" s="177">
        <f t="shared" si="33"/>
        <v>721128.67472000001</v>
      </c>
      <c r="V163" s="177">
        <f t="shared" si="34"/>
        <v>184363273.9210577</v>
      </c>
      <c r="W163" s="177">
        <f t="shared" si="35"/>
        <v>4455.6407207070924</v>
      </c>
      <c r="X163" s="45">
        <f t="shared" si="36"/>
        <v>5.1809483955532885E-2</v>
      </c>
      <c r="Y163" s="45">
        <f t="shared" si="37"/>
        <v>5.0856239906271306E-2</v>
      </c>
    </row>
    <row r="164" spans="1:25" ht="20.25" customHeight="1" x14ac:dyDescent="0.4">
      <c r="A164" s="27" t="s">
        <v>167</v>
      </c>
      <c r="B164" s="28">
        <v>810</v>
      </c>
      <c r="C164" s="27" t="s">
        <v>173</v>
      </c>
      <c r="D164" s="125">
        <v>35452</v>
      </c>
      <c r="E164" s="177">
        <v>158719256.20217231</v>
      </c>
      <c r="F164" s="177">
        <v>2207631.7730894773</v>
      </c>
      <c r="G164" s="177">
        <v>3983933.9160000002</v>
      </c>
      <c r="H164" s="177">
        <v>31232.287668036868</v>
      </c>
      <c r="I164" s="177">
        <f t="shared" si="26"/>
        <v>164942054.17892984</v>
      </c>
      <c r="J164" s="177">
        <f t="shared" si="27"/>
        <v>4652.5458134641158</v>
      </c>
      <c r="K164" s="155">
        <v>36219</v>
      </c>
      <c r="L164" s="177">
        <v>168317520.99535036</v>
      </c>
      <c r="M164" s="177">
        <v>4348532.2055537468</v>
      </c>
      <c r="N164" s="177">
        <v>2207631.7730900003</v>
      </c>
      <c r="O164" s="177">
        <f t="shared" si="28"/>
        <v>174873684.97399411</v>
      </c>
      <c r="P164" s="177">
        <f t="shared" si="29"/>
        <v>4828.2306240921644</v>
      </c>
      <c r="Q164" s="178">
        <f t="shared" si="30"/>
        <v>6.0212847745247489E-2</v>
      </c>
      <c r="R164" s="181">
        <f t="shared" si="31"/>
        <v>3.7761006053853352E-2</v>
      </c>
      <c r="S164" s="177">
        <v>169299011.19902116</v>
      </c>
      <c r="T164" s="177">
        <f t="shared" si="32"/>
        <v>4348532.2055537468</v>
      </c>
      <c r="U164" s="177">
        <f t="shared" si="33"/>
        <v>2207631.7730900003</v>
      </c>
      <c r="V164" s="177">
        <f t="shared" si="34"/>
        <v>175855175.17766491</v>
      </c>
      <c r="W164" s="177">
        <f t="shared" si="35"/>
        <v>4855.329390034648</v>
      </c>
      <c r="X164" s="45">
        <f t="shared" si="36"/>
        <v>6.6163362964404879E-2</v>
      </c>
      <c r="Y164" s="45">
        <f t="shared" si="37"/>
        <v>4.3585508816203822E-2</v>
      </c>
    </row>
    <row r="165" spans="1:25" ht="20.25" customHeight="1" x14ac:dyDescent="0.4">
      <c r="A165" s="27" t="s">
        <v>167</v>
      </c>
      <c r="B165" s="28">
        <v>382</v>
      </c>
      <c r="C165" s="27" t="s">
        <v>174</v>
      </c>
      <c r="D165" s="125">
        <v>61412</v>
      </c>
      <c r="E165" s="177">
        <v>278047605.67800272</v>
      </c>
      <c r="F165" s="177">
        <v>1066106.3822694418</v>
      </c>
      <c r="G165" s="177">
        <v>3331151.33</v>
      </c>
      <c r="H165" s="177">
        <v>0</v>
      </c>
      <c r="I165" s="177">
        <f t="shared" si="26"/>
        <v>282444863.39027214</v>
      </c>
      <c r="J165" s="177">
        <f t="shared" si="27"/>
        <v>4599.1803457023407</v>
      </c>
      <c r="K165" s="155">
        <v>62257</v>
      </c>
      <c r="L165" s="177">
        <v>285395342.09972107</v>
      </c>
      <c r="M165" s="177">
        <v>5637538.410903722</v>
      </c>
      <c r="N165" s="177">
        <v>1066106.3822699999</v>
      </c>
      <c r="O165" s="177">
        <f t="shared" si="28"/>
        <v>292098986.89289474</v>
      </c>
      <c r="P165" s="177">
        <f t="shared" si="29"/>
        <v>4691.8256082511962</v>
      </c>
      <c r="Q165" s="178">
        <f t="shared" si="30"/>
        <v>3.4180559655931475E-2</v>
      </c>
      <c r="R165" s="181">
        <f t="shared" si="31"/>
        <v>2.014386381595723E-2</v>
      </c>
      <c r="S165" s="177">
        <v>285423192.17982948</v>
      </c>
      <c r="T165" s="177">
        <f t="shared" si="32"/>
        <v>5637538.410903722</v>
      </c>
      <c r="U165" s="177">
        <f t="shared" si="33"/>
        <v>1066106.3822699999</v>
      </c>
      <c r="V165" s="177">
        <f t="shared" si="34"/>
        <v>292126836.97300315</v>
      </c>
      <c r="W165" s="177">
        <f t="shared" si="35"/>
        <v>4692.2729487929573</v>
      </c>
      <c r="X165" s="45">
        <f t="shared" si="36"/>
        <v>3.4279163255140549E-2</v>
      </c>
      <c r="Y165" s="45">
        <f t="shared" si="37"/>
        <v>2.0241129091101318E-2</v>
      </c>
    </row>
    <row r="166" spans="1:25" ht="20.25" customHeight="1" x14ac:dyDescent="0.4">
      <c r="A166" s="27" t="s">
        <v>167</v>
      </c>
      <c r="B166" s="28">
        <v>383</v>
      </c>
      <c r="C166" s="27" t="s">
        <v>175</v>
      </c>
      <c r="D166" s="125">
        <v>105685</v>
      </c>
      <c r="E166" s="177">
        <v>456490192.23508239</v>
      </c>
      <c r="F166" s="177">
        <v>5442394.4080712767</v>
      </c>
      <c r="G166" s="177">
        <v>13709455.982020527</v>
      </c>
      <c r="H166" s="177">
        <v>254074.42304063929</v>
      </c>
      <c r="I166" s="177">
        <f t="shared" si="26"/>
        <v>475896117.04821479</v>
      </c>
      <c r="J166" s="177">
        <f t="shared" si="27"/>
        <v>4502.9674698227263</v>
      </c>
      <c r="K166" s="155">
        <v>108370</v>
      </c>
      <c r="L166" s="177">
        <v>485070998.40154612</v>
      </c>
      <c r="M166" s="177">
        <v>16588826.066073814</v>
      </c>
      <c r="N166" s="177">
        <v>5442394.4080699999</v>
      </c>
      <c r="O166" s="177">
        <f t="shared" si="28"/>
        <v>507102218.87568998</v>
      </c>
      <c r="P166" s="177">
        <f t="shared" si="29"/>
        <v>4679.3597755438777</v>
      </c>
      <c r="Q166" s="178">
        <f t="shared" si="30"/>
        <v>6.5573348278262111E-2</v>
      </c>
      <c r="R166" s="181">
        <f t="shared" si="31"/>
        <v>3.917245836290606E-2</v>
      </c>
      <c r="S166" s="177">
        <v>486614733.99198031</v>
      </c>
      <c r="T166" s="177">
        <f t="shared" si="32"/>
        <v>16588826.066073814</v>
      </c>
      <c r="U166" s="177">
        <f t="shared" si="33"/>
        <v>5442394.4080699999</v>
      </c>
      <c r="V166" s="177">
        <f t="shared" si="34"/>
        <v>508645954.46612418</v>
      </c>
      <c r="W166" s="177">
        <f t="shared" si="35"/>
        <v>4693.6048211324551</v>
      </c>
      <c r="X166" s="45">
        <f t="shared" si="36"/>
        <v>6.8817198217634074E-2</v>
      </c>
      <c r="Y166" s="45">
        <f t="shared" si="37"/>
        <v>4.2335937931444523E-2</v>
      </c>
    </row>
    <row r="167" spans="1:25" ht="20.25" customHeight="1" x14ac:dyDescent="0.4">
      <c r="A167" s="27" t="s">
        <v>167</v>
      </c>
      <c r="B167" s="28">
        <v>812</v>
      </c>
      <c r="C167" s="27" t="s">
        <v>176</v>
      </c>
      <c r="D167" s="125">
        <v>21490</v>
      </c>
      <c r="E167" s="177">
        <v>98275757.001832753</v>
      </c>
      <c r="F167" s="177">
        <v>100000</v>
      </c>
      <c r="G167" s="177">
        <v>612295</v>
      </c>
      <c r="H167" s="177">
        <v>0</v>
      </c>
      <c r="I167" s="177">
        <f t="shared" si="26"/>
        <v>98988052.001832753</v>
      </c>
      <c r="J167" s="177">
        <f t="shared" si="27"/>
        <v>4606.2378781681136</v>
      </c>
      <c r="K167" s="155">
        <v>21708.5</v>
      </c>
      <c r="L167" s="177">
        <v>100415638.75003168</v>
      </c>
      <c r="M167" s="177">
        <v>627602.37499999988</v>
      </c>
      <c r="N167" s="177">
        <v>100000</v>
      </c>
      <c r="O167" s="177">
        <f t="shared" si="28"/>
        <v>101143241.12503168</v>
      </c>
      <c r="P167" s="177">
        <f t="shared" si="29"/>
        <v>4659.1538395113284</v>
      </c>
      <c r="Q167" s="178">
        <f t="shared" si="30"/>
        <v>2.1772214723035699E-2</v>
      </c>
      <c r="R167" s="181">
        <f t="shared" si="31"/>
        <v>1.1487891581547949E-2</v>
      </c>
      <c r="S167" s="177">
        <v>100415638.75003168</v>
      </c>
      <c r="T167" s="177">
        <f t="shared" si="32"/>
        <v>627602.37499999988</v>
      </c>
      <c r="U167" s="177">
        <f t="shared" si="33"/>
        <v>100000</v>
      </c>
      <c r="V167" s="177">
        <f t="shared" si="34"/>
        <v>101143241.12503168</v>
      </c>
      <c r="W167" s="177">
        <f t="shared" si="35"/>
        <v>4659.1538395113284</v>
      </c>
      <c r="X167" s="45">
        <f t="shared" si="36"/>
        <v>2.1772214723035699E-2</v>
      </c>
      <c r="Y167" s="45">
        <f t="shared" si="37"/>
        <v>1.1487891581547949E-2</v>
      </c>
    </row>
    <row r="168" spans="1:25" ht="20.25" customHeight="1" x14ac:dyDescent="0.4">
      <c r="A168" s="27" t="s">
        <v>167</v>
      </c>
      <c r="B168" s="28">
        <v>813</v>
      </c>
      <c r="C168" s="27" t="s">
        <v>177</v>
      </c>
      <c r="D168" s="125">
        <v>22585</v>
      </c>
      <c r="E168" s="177">
        <v>98571850.163803086</v>
      </c>
      <c r="F168" s="177">
        <v>0</v>
      </c>
      <c r="G168" s="177">
        <v>1669987.4999999995</v>
      </c>
      <c r="H168" s="177">
        <v>209699.99999999965</v>
      </c>
      <c r="I168" s="177">
        <f t="shared" si="26"/>
        <v>100451537.66380309</v>
      </c>
      <c r="J168" s="177">
        <f t="shared" si="27"/>
        <v>4447.7103238345398</v>
      </c>
      <c r="K168" s="155">
        <v>22881.5</v>
      </c>
      <c r="L168" s="177">
        <v>102117014.80946638</v>
      </c>
      <c r="M168" s="177">
        <v>1904578.8200000019</v>
      </c>
      <c r="N168" s="177">
        <v>0</v>
      </c>
      <c r="O168" s="177">
        <f t="shared" si="28"/>
        <v>104021593.62946638</v>
      </c>
      <c r="P168" s="177">
        <f t="shared" si="29"/>
        <v>4546.1002831748965</v>
      </c>
      <c r="Q168" s="178">
        <f t="shared" si="30"/>
        <v>3.5540082797057559E-2</v>
      </c>
      <c r="R168" s="181">
        <f t="shared" si="31"/>
        <v>2.2121485478292291E-2</v>
      </c>
      <c r="S168" s="177">
        <v>102346134.03511548</v>
      </c>
      <c r="T168" s="177">
        <f t="shared" si="32"/>
        <v>1904578.8200000019</v>
      </c>
      <c r="U168" s="177">
        <f t="shared" si="33"/>
        <v>0</v>
      </c>
      <c r="V168" s="177">
        <f t="shared" si="34"/>
        <v>104250712.85511549</v>
      </c>
      <c r="W168" s="177">
        <f t="shared" si="35"/>
        <v>4556.1135788788097</v>
      </c>
      <c r="X168" s="45">
        <f t="shared" si="36"/>
        <v>3.7820975961838414E-2</v>
      </c>
      <c r="Y168" s="45">
        <f t="shared" si="37"/>
        <v>2.4372822677626971E-2</v>
      </c>
    </row>
    <row r="169" spans="1:25" ht="20.25" customHeight="1" x14ac:dyDescent="0.4">
      <c r="A169" s="27" t="s">
        <v>167</v>
      </c>
      <c r="B169" s="28">
        <v>815</v>
      </c>
      <c r="C169" s="27" t="s">
        <v>178</v>
      </c>
      <c r="D169" s="125">
        <v>73569</v>
      </c>
      <c r="E169" s="177">
        <v>316329443.17195517</v>
      </c>
      <c r="F169" s="177">
        <v>688539.38503442588</v>
      </c>
      <c r="G169" s="177">
        <v>6613984.8999999994</v>
      </c>
      <c r="H169" s="177">
        <v>796629.33799999778</v>
      </c>
      <c r="I169" s="177">
        <f t="shared" si="26"/>
        <v>324428596.79498959</v>
      </c>
      <c r="J169" s="177">
        <f t="shared" si="27"/>
        <v>4409.8546506679386</v>
      </c>
      <c r="K169" s="155">
        <v>73768</v>
      </c>
      <c r="L169" s="177">
        <v>328218963.62639612</v>
      </c>
      <c r="M169" s="177">
        <v>7452005.2708140695</v>
      </c>
      <c r="N169" s="177">
        <v>688539.38503</v>
      </c>
      <c r="O169" s="177">
        <f t="shared" si="28"/>
        <v>336359508.28224015</v>
      </c>
      <c r="P169" s="177">
        <f t="shared" si="29"/>
        <v>4559.694017490513</v>
      </c>
      <c r="Q169" s="178">
        <f t="shared" si="30"/>
        <v>3.6775153624296175E-2</v>
      </c>
      <c r="R169" s="181">
        <f t="shared" si="31"/>
        <v>3.3978300577294229E-2</v>
      </c>
      <c r="S169" s="177">
        <v>331131967.56391484</v>
      </c>
      <c r="T169" s="177">
        <f t="shared" si="32"/>
        <v>7452005.2708140695</v>
      </c>
      <c r="U169" s="177">
        <f t="shared" si="33"/>
        <v>688539.38503</v>
      </c>
      <c r="V169" s="177">
        <f t="shared" si="34"/>
        <v>339272512.21975887</v>
      </c>
      <c r="W169" s="177">
        <f t="shared" si="35"/>
        <v>4599.1827380403274</v>
      </c>
      <c r="X169" s="45">
        <f t="shared" si="36"/>
        <v>4.5754028995629303E-2</v>
      </c>
      <c r="Y169" s="45">
        <f t="shared" si="37"/>
        <v>4.293295411532716E-2</v>
      </c>
    </row>
    <row r="170" spans="1:25" ht="20.25" customHeight="1" x14ac:dyDescent="0.4">
      <c r="A170" s="27" t="s">
        <v>167</v>
      </c>
      <c r="B170" s="28">
        <v>372</v>
      </c>
      <c r="C170" s="27" t="s">
        <v>179</v>
      </c>
      <c r="D170" s="125">
        <v>39027</v>
      </c>
      <c r="E170" s="177">
        <v>176292114.14894727</v>
      </c>
      <c r="F170" s="177">
        <v>677984.76050517266</v>
      </c>
      <c r="G170" s="177">
        <v>5453221</v>
      </c>
      <c r="H170" s="177">
        <v>59184.754098360652</v>
      </c>
      <c r="I170" s="177">
        <f t="shared" si="26"/>
        <v>182482504.66355079</v>
      </c>
      <c r="J170" s="177">
        <f t="shared" si="27"/>
        <v>4675.8014877789938</v>
      </c>
      <c r="K170" s="155">
        <v>39495</v>
      </c>
      <c r="L170" s="177">
        <v>182263956.41407633</v>
      </c>
      <c r="M170" s="177">
        <v>5668118.1535700643</v>
      </c>
      <c r="N170" s="177">
        <v>677984.76050999993</v>
      </c>
      <c r="O170" s="177">
        <f t="shared" si="28"/>
        <v>188610059.32815638</v>
      </c>
      <c r="P170" s="177">
        <f t="shared" si="29"/>
        <v>4775.5427099166063</v>
      </c>
      <c r="Q170" s="178">
        <f t="shared" si="30"/>
        <v>3.3578861030558294E-2</v>
      </c>
      <c r="R170" s="181">
        <f t="shared" si="31"/>
        <v>2.1331363702737027E-2</v>
      </c>
      <c r="S170" s="177">
        <v>183152313.73548836</v>
      </c>
      <c r="T170" s="177">
        <f t="shared" si="32"/>
        <v>5668118.1535700643</v>
      </c>
      <c r="U170" s="177">
        <f t="shared" si="33"/>
        <v>677984.76050999993</v>
      </c>
      <c r="V170" s="177">
        <f t="shared" si="34"/>
        <v>189498416.64956841</v>
      </c>
      <c r="W170" s="177">
        <f t="shared" si="35"/>
        <v>4798.0356158898194</v>
      </c>
      <c r="X170" s="45">
        <f t="shared" si="36"/>
        <v>3.8447039067953888E-2</v>
      </c>
      <c r="Y170" s="45">
        <f t="shared" si="37"/>
        <v>2.6141855771744327E-2</v>
      </c>
    </row>
    <row r="171" spans="1:25" ht="20.25" customHeight="1" x14ac:dyDescent="0.4">
      <c r="A171" s="27" t="s">
        <v>167</v>
      </c>
      <c r="B171" s="28">
        <v>373</v>
      </c>
      <c r="C171" s="27" t="s">
        <v>180</v>
      </c>
      <c r="D171" s="125">
        <v>70272</v>
      </c>
      <c r="E171" s="177">
        <v>296142091.01841676</v>
      </c>
      <c r="F171" s="177">
        <v>3430206.4149697847</v>
      </c>
      <c r="G171" s="177">
        <v>9862024.6717308015</v>
      </c>
      <c r="H171" s="177">
        <v>186947.64855423223</v>
      </c>
      <c r="I171" s="177">
        <f t="shared" si="26"/>
        <v>309621269.75367159</v>
      </c>
      <c r="J171" s="177">
        <f t="shared" si="27"/>
        <v>4406.0403824236055</v>
      </c>
      <c r="K171" s="155">
        <v>70989</v>
      </c>
      <c r="L171" s="177">
        <v>313982914.08353591</v>
      </c>
      <c r="M171" s="177">
        <v>10842150.187746307</v>
      </c>
      <c r="N171" s="177">
        <v>3430206.4149699998</v>
      </c>
      <c r="O171" s="177">
        <f t="shared" si="28"/>
        <v>328255270.68625218</v>
      </c>
      <c r="P171" s="177">
        <f t="shared" si="29"/>
        <v>4624.0300706623866</v>
      </c>
      <c r="Q171" s="178">
        <f t="shared" si="30"/>
        <v>6.0183206881766926E-2</v>
      </c>
      <c r="R171" s="181">
        <f t="shared" si="31"/>
        <v>4.9475190719625806E-2</v>
      </c>
      <c r="S171" s="177">
        <v>319129920.88069427</v>
      </c>
      <c r="T171" s="177">
        <f t="shared" si="32"/>
        <v>10842150.187746307</v>
      </c>
      <c r="U171" s="177">
        <f t="shared" si="33"/>
        <v>3430206.4149699998</v>
      </c>
      <c r="V171" s="177">
        <f t="shared" si="34"/>
        <v>333402277.48341054</v>
      </c>
      <c r="W171" s="177">
        <f t="shared" si="35"/>
        <v>4696.5343572019683</v>
      </c>
      <c r="X171" s="45">
        <f t="shared" si="36"/>
        <v>7.6806763788090648E-2</v>
      </c>
      <c r="Y171" s="45">
        <f t="shared" si="37"/>
        <v>6.5930847101898893E-2</v>
      </c>
    </row>
    <row r="172" spans="1:25" ht="20.25" customHeight="1" x14ac:dyDescent="0.4">
      <c r="A172" s="27" t="s">
        <v>167</v>
      </c>
      <c r="B172" s="28">
        <v>384</v>
      </c>
      <c r="C172" s="27" t="s">
        <v>181</v>
      </c>
      <c r="D172" s="125">
        <v>45968</v>
      </c>
      <c r="E172" s="177">
        <v>205801748.64431688</v>
      </c>
      <c r="F172" s="177">
        <v>450000</v>
      </c>
      <c r="G172" s="177">
        <v>1608098.1422000001</v>
      </c>
      <c r="H172" s="177">
        <v>0</v>
      </c>
      <c r="I172" s="177">
        <f t="shared" si="26"/>
        <v>207859846.78651688</v>
      </c>
      <c r="J172" s="177">
        <f t="shared" si="27"/>
        <v>4521.8379478445195</v>
      </c>
      <c r="K172" s="155">
        <v>46798</v>
      </c>
      <c r="L172" s="177">
        <v>211716682.18408728</v>
      </c>
      <c r="M172" s="177">
        <v>1624036.2387999999</v>
      </c>
      <c r="N172" s="177">
        <v>450000</v>
      </c>
      <c r="O172" s="177">
        <f t="shared" si="28"/>
        <v>213790718.42288727</v>
      </c>
      <c r="P172" s="177">
        <f t="shared" si="29"/>
        <v>4568.3729736930482</v>
      </c>
      <c r="Q172" s="178">
        <f t="shared" si="30"/>
        <v>2.8533031886921911E-2</v>
      </c>
      <c r="R172" s="181">
        <f t="shared" si="31"/>
        <v>1.0291175045472611E-2</v>
      </c>
      <c r="S172" s="177">
        <v>211716682.0979799</v>
      </c>
      <c r="T172" s="177">
        <f t="shared" si="32"/>
        <v>1624036.2387999999</v>
      </c>
      <c r="U172" s="177">
        <f t="shared" si="33"/>
        <v>450000</v>
      </c>
      <c r="V172" s="177">
        <f t="shared" si="34"/>
        <v>213790718.33677989</v>
      </c>
      <c r="W172" s="177">
        <f t="shared" si="35"/>
        <v>4568.3729718530685</v>
      </c>
      <c r="X172" s="45">
        <f t="shared" si="36"/>
        <v>2.8533031472665032E-2</v>
      </c>
      <c r="Y172" s="45">
        <f t="shared" si="37"/>
        <v>1.0291174638562994E-2</v>
      </c>
    </row>
    <row r="173" spans="1:25" ht="20.25" customHeight="1" x14ac:dyDescent="0.4">
      <c r="A173" s="27" t="s">
        <v>167</v>
      </c>
      <c r="B173" s="28">
        <v>816</v>
      </c>
      <c r="C173" s="27" t="s">
        <v>182</v>
      </c>
      <c r="D173" s="125">
        <v>22362</v>
      </c>
      <c r="E173" s="177">
        <v>85607184.012015358</v>
      </c>
      <c r="F173" s="177">
        <v>800000</v>
      </c>
      <c r="G173" s="177">
        <v>2630614.8050258174</v>
      </c>
      <c r="H173" s="177">
        <v>51777.086283346449</v>
      </c>
      <c r="I173" s="177">
        <f>E173+F173+G173+H173</f>
        <v>89089575.903324515</v>
      </c>
      <c r="J173" s="177">
        <f t="shared" si="27"/>
        <v>3983.9717334462266</v>
      </c>
      <c r="K173" s="155">
        <v>22642</v>
      </c>
      <c r="L173" s="177">
        <v>93841011.7175273</v>
      </c>
      <c r="M173" s="177">
        <v>2339090.2907171166</v>
      </c>
      <c r="N173" s="177">
        <v>800000</v>
      </c>
      <c r="O173" s="177">
        <f t="shared" si="28"/>
        <v>96980102.00824441</v>
      </c>
      <c r="P173" s="177">
        <f t="shared" si="29"/>
        <v>4283.1950361383451</v>
      </c>
      <c r="Q173" s="178">
        <f t="shared" si="30"/>
        <v>8.8568455118501088E-2</v>
      </c>
      <c r="R173" s="181">
        <f t="shared" si="31"/>
        <v>7.5106783559752754E-2</v>
      </c>
      <c r="S173" s="177">
        <v>94577815.159739286</v>
      </c>
      <c r="T173" s="177">
        <f t="shared" si="32"/>
        <v>2339090.2907171166</v>
      </c>
      <c r="U173" s="177">
        <f t="shared" si="33"/>
        <v>800000</v>
      </c>
      <c r="V173" s="177">
        <f t="shared" si="34"/>
        <v>97716905.450456396</v>
      </c>
      <c r="W173" s="177">
        <f t="shared" si="35"/>
        <v>4315.7364831046898</v>
      </c>
      <c r="X173" s="45">
        <f t="shared" si="36"/>
        <v>9.6838821597869329E-2</v>
      </c>
      <c r="Y173" s="45">
        <f>W173/J173-1</f>
        <v>8.3274875389609981E-2</v>
      </c>
    </row>
    <row r="177" spans="1:18" ht="20.25" customHeight="1" x14ac:dyDescent="0.45">
      <c r="A177" s="20"/>
      <c r="B177" s="20"/>
      <c r="C177" s="20"/>
      <c r="D177" s="20"/>
      <c r="E177" s="20"/>
      <c r="F177" s="20"/>
      <c r="G177" s="20"/>
      <c r="H177" s="20"/>
      <c r="I177" s="20"/>
      <c r="J177" s="20"/>
      <c r="K177" s="20"/>
      <c r="L177" s="20"/>
      <c r="M177" s="20"/>
      <c r="N177" s="20"/>
      <c r="O177" s="20"/>
      <c r="P177" s="20"/>
      <c r="Q177" s="20"/>
      <c r="R177" s="20"/>
    </row>
  </sheetData>
  <mergeCells count="47">
    <mergeCell ref="K18:R18"/>
    <mergeCell ref="Q19:Q20"/>
    <mergeCell ref="J19:J20"/>
    <mergeCell ref="O19:O20"/>
    <mergeCell ref="R19:R20"/>
    <mergeCell ref="A19:A22"/>
    <mergeCell ref="B19:B22"/>
    <mergeCell ref="C19:C22"/>
    <mergeCell ref="L19:L20"/>
    <mergeCell ref="M19:M20"/>
    <mergeCell ref="E19:E20"/>
    <mergeCell ref="F19:F20"/>
    <mergeCell ref="I19:I20"/>
    <mergeCell ref="D19:D20"/>
    <mergeCell ref="K19:K20"/>
    <mergeCell ref="B5:M5"/>
    <mergeCell ref="B14:M14"/>
    <mergeCell ref="B12:M12"/>
    <mergeCell ref="A4:M4"/>
    <mergeCell ref="A6:M6"/>
    <mergeCell ref="B8:M8"/>
    <mergeCell ref="B10:L10"/>
    <mergeCell ref="B9:M9"/>
    <mergeCell ref="B13:M13"/>
    <mergeCell ref="B11:M11"/>
    <mergeCell ref="D17:J17"/>
    <mergeCell ref="K17:R17"/>
    <mergeCell ref="S18:Y18"/>
    <mergeCell ref="D18:J18"/>
    <mergeCell ref="P19:P20"/>
    <mergeCell ref="S19:S20"/>
    <mergeCell ref="T19:T20"/>
    <mergeCell ref="G19:G20"/>
    <mergeCell ref="H19:H20"/>
    <mergeCell ref="Y19:Y20"/>
    <mergeCell ref="U19:U20"/>
    <mergeCell ref="V19:V20"/>
    <mergeCell ref="X19:X20"/>
    <mergeCell ref="N19:N20"/>
    <mergeCell ref="S17:Y17"/>
    <mergeCell ref="W19:W20"/>
    <mergeCell ref="H1:H2"/>
    <mergeCell ref="I1:I2"/>
    <mergeCell ref="J1:J2"/>
    <mergeCell ref="K1:K2"/>
    <mergeCell ref="M1:M2"/>
    <mergeCell ref="L1:L2"/>
  </mergeCells>
  <hyperlinks>
    <hyperlink ref="B9" r:id="rId1" xr:uid="{00000000-0004-0000-0200-000000000000}"/>
    <hyperlink ref="B13" r:id="rId2" xr:uid="{00000000-0004-0000-0200-000001000000}"/>
  </hyperlinks>
  <pageMargins left="0.7" right="0.7" top="0.75" bottom="0.75" header="0.3" footer="0.3"/>
  <pageSetup paperSize="8" scale="35"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172"/>
  <sheetViews>
    <sheetView zoomScale="80" zoomScaleNormal="80" workbookViewId="0"/>
  </sheetViews>
  <sheetFormatPr defaultColWidth="18.6640625" defaultRowHeight="15" x14ac:dyDescent="0.4"/>
  <cols>
    <col min="1" max="1" width="25" style="174" customWidth="1"/>
    <col min="2" max="2" width="18.6640625" style="174"/>
    <col min="3" max="3" width="30.88671875" style="174" bestFit="1" customWidth="1"/>
    <col min="4" max="4" width="30.6640625" style="174" bestFit="1" customWidth="1"/>
    <col min="5" max="5" width="33.21875" style="174" bestFit="1" customWidth="1"/>
    <col min="6" max="6" width="29.6640625" style="174" bestFit="1" customWidth="1"/>
    <col min="7" max="7" width="33" style="174" bestFit="1" customWidth="1"/>
    <col min="8" max="9" width="18.6640625" style="174"/>
    <col min="10" max="10" width="21.44140625" style="174" customWidth="1"/>
    <col min="11" max="16384" width="18.6640625" style="174"/>
  </cols>
  <sheetData>
    <row r="1" spans="1:10" ht="26.25" customHeight="1" x14ac:dyDescent="0.7">
      <c r="A1" s="192" t="s">
        <v>205</v>
      </c>
      <c r="B1" s="193"/>
      <c r="C1" s="193"/>
      <c r="D1" s="193"/>
      <c r="E1" s="193"/>
      <c r="G1" s="287" t="s">
        <v>1</v>
      </c>
      <c r="H1" s="244" t="s">
        <v>2</v>
      </c>
      <c r="I1" s="120" t="s">
        <v>183</v>
      </c>
      <c r="J1" s="118" t="s">
        <v>233</v>
      </c>
    </row>
    <row r="2" spans="1:10" ht="25.15" x14ac:dyDescent="0.7">
      <c r="A2" s="192"/>
      <c r="B2" s="193"/>
      <c r="C2" s="193"/>
      <c r="D2" s="193"/>
      <c r="E2" s="193"/>
      <c r="G2" s="288"/>
      <c r="H2" s="245"/>
      <c r="I2" s="121"/>
      <c r="J2" s="119"/>
    </row>
    <row r="3" spans="1:10" ht="15.4" thickBot="1" x14ac:dyDescent="0.45"/>
    <row r="4" spans="1:10" ht="32" customHeight="1" x14ac:dyDescent="0.4">
      <c r="A4" s="289" t="s">
        <v>298</v>
      </c>
      <c r="B4" s="290"/>
      <c r="C4" s="290"/>
      <c r="D4" s="290"/>
      <c r="E4" s="290"/>
      <c r="F4" s="291"/>
    </row>
    <row r="5" spans="1:10" ht="25.15" x14ac:dyDescent="0.7">
      <c r="A5" s="194" t="s">
        <v>206</v>
      </c>
      <c r="B5" s="195"/>
      <c r="C5" s="195"/>
      <c r="D5" s="195"/>
      <c r="E5" s="195"/>
      <c r="F5" s="196"/>
    </row>
    <row r="6" spans="1:10" ht="48.75" customHeight="1" x14ac:dyDescent="0.7">
      <c r="A6" s="197"/>
      <c r="B6" s="292" t="s">
        <v>333</v>
      </c>
      <c r="C6" s="293"/>
      <c r="D6" s="293"/>
      <c r="E6" s="293"/>
      <c r="F6" s="294"/>
    </row>
    <row r="7" spans="1:10" ht="33" customHeight="1" x14ac:dyDescent="0.7">
      <c r="A7" s="197"/>
      <c r="B7" s="295" t="s">
        <v>332</v>
      </c>
      <c r="C7" s="296"/>
      <c r="D7" s="296"/>
      <c r="E7" s="296"/>
      <c r="F7" s="297"/>
    </row>
    <row r="8" spans="1:10" ht="26.25" customHeight="1" x14ac:dyDescent="0.4">
      <c r="A8" s="298" t="s">
        <v>207</v>
      </c>
      <c r="B8" s="299"/>
      <c r="C8" s="198"/>
      <c r="D8" s="198"/>
      <c r="E8" s="198"/>
      <c r="F8" s="199"/>
    </row>
    <row r="9" spans="1:10" x14ac:dyDescent="0.4">
      <c r="A9" s="194"/>
      <c r="B9" s="300" t="s">
        <v>208</v>
      </c>
      <c r="C9" s="300"/>
      <c r="D9" s="300"/>
      <c r="E9" s="300"/>
      <c r="F9" s="301"/>
    </row>
    <row r="10" spans="1:10" x14ac:dyDescent="0.4">
      <c r="A10" s="194"/>
      <c r="B10" s="295" t="s">
        <v>331</v>
      </c>
      <c r="C10" s="296"/>
      <c r="D10" s="296"/>
      <c r="E10" s="296"/>
      <c r="F10" s="297"/>
    </row>
    <row r="11" spans="1:10" x14ac:dyDescent="0.4">
      <c r="A11" s="194"/>
      <c r="B11" s="200"/>
      <c r="C11" s="200"/>
      <c r="D11" s="200"/>
      <c r="E11" s="200"/>
      <c r="F11" s="201"/>
    </row>
    <row r="12" spans="1:10" x14ac:dyDescent="0.4">
      <c r="A12" s="194" t="s">
        <v>191</v>
      </c>
      <c r="B12" s="200"/>
      <c r="C12" s="200"/>
      <c r="D12" s="200"/>
      <c r="E12" s="200"/>
      <c r="F12" s="201"/>
    </row>
    <row r="13" spans="1:10" ht="37.049999999999997" customHeight="1" x14ac:dyDescent="0.4">
      <c r="A13" s="202"/>
      <c r="B13" s="295" t="s">
        <v>299</v>
      </c>
      <c r="C13" s="296"/>
      <c r="D13" s="296"/>
      <c r="E13" s="296"/>
      <c r="F13" s="297"/>
    </row>
    <row r="14" spans="1:10" ht="6.75" customHeight="1" x14ac:dyDescent="0.4">
      <c r="A14" s="202"/>
      <c r="B14" s="200"/>
      <c r="C14" s="200"/>
      <c r="D14" s="200"/>
      <c r="E14" s="200"/>
      <c r="F14" s="201"/>
    </row>
    <row r="15" spans="1:10" ht="46.5" customHeight="1" thickBot="1" x14ac:dyDescent="0.5">
      <c r="A15" s="203"/>
      <c r="B15" s="306" t="s">
        <v>300</v>
      </c>
      <c r="C15" s="306"/>
      <c r="D15" s="306"/>
      <c r="E15" s="306"/>
      <c r="F15" s="307"/>
      <c r="G15" s="193"/>
      <c r="H15" s="193"/>
      <c r="I15" s="193"/>
    </row>
    <row r="16" spans="1:10" ht="15.4" thickBot="1" x14ac:dyDescent="0.45">
      <c r="A16" s="204"/>
      <c r="B16" s="204"/>
      <c r="C16" s="204"/>
      <c r="D16" s="204"/>
      <c r="E16" s="204"/>
      <c r="F16" s="204"/>
      <c r="G16" s="204"/>
      <c r="H16" s="204"/>
      <c r="I16" s="204"/>
    </row>
    <row r="17" spans="1:10" ht="120.7" customHeight="1" thickBot="1" x14ac:dyDescent="0.45">
      <c r="A17" s="205"/>
      <c r="B17" s="205"/>
      <c r="C17" s="205"/>
      <c r="D17" s="308" t="s">
        <v>301</v>
      </c>
      <c r="E17" s="309"/>
      <c r="F17" s="310"/>
      <c r="G17" s="281" t="s">
        <v>328</v>
      </c>
      <c r="H17" s="282"/>
      <c r="I17" s="282"/>
      <c r="J17" s="282"/>
    </row>
    <row r="18" spans="1:10" ht="15.7" customHeight="1" thickBot="1" x14ac:dyDescent="0.45">
      <c r="A18" s="205"/>
      <c r="B18" s="205"/>
      <c r="C18" s="205"/>
      <c r="D18" s="283" t="s">
        <v>209</v>
      </c>
      <c r="E18" s="284"/>
      <c r="F18" s="285"/>
      <c r="G18" s="286" t="s">
        <v>234</v>
      </c>
      <c r="H18" s="286"/>
      <c r="I18" s="286"/>
      <c r="J18" s="286"/>
    </row>
    <row r="19" spans="1:10" ht="120" x14ac:dyDescent="0.4">
      <c r="A19" s="302" t="s">
        <v>197</v>
      </c>
      <c r="B19" s="302" t="s">
        <v>198</v>
      </c>
      <c r="C19" s="304" t="s">
        <v>199</v>
      </c>
      <c r="D19" s="104" t="s">
        <v>334</v>
      </c>
      <c r="E19" s="105" t="s">
        <v>335</v>
      </c>
      <c r="F19" s="106" t="s">
        <v>210</v>
      </c>
      <c r="G19" s="127" t="s">
        <v>329</v>
      </c>
      <c r="H19" s="128" t="s">
        <v>330</v>
      </c>
      <c r="I19" s="128" t="s">
        <v>235</v>
      </c>
      <c r="J19" s="128" t="s">
        <v>236</v>
      </c>
    </row>
    <row r="20" spans="1:10" s="207" customFormat="1" ht="18" customHeight="1" x14ac:dyDescent="0.4">
      <c r="A20" s="303"/>
      <c r="B20" s="303"/>
      <c r="C20" s="305"/>
      <c r="D20" s="102" t="s">
        <v>13</v>
      </c>
      <c r="E20" s="56" t="s">
        <v>14</v>
      </c>
      <c r="F20" s="103" t="s">
        <v>211</v>
      </c>
      <c r="G20" s="129" t="s">
        <v>204</v>
      </c>
      <c r="H20" s="130" t="s">
        <v>212</v>
      </c>
      <c r="I20" s="130" t="s">
        <v>16</v>
      </c>
      <c r="J20" s="130" t="s">
        <v>213</v>
      </c>
    </row>
    <row r="21" spans="1:10" x14ac:dyDescent="0.4">
      <c r="A21" s="131" t="s">
        <v>22</v>
      </c>
      <c r="B21" s="132"/>
      <c r="C21" s="133"/>
      <c r="D21" s="134">
        <f>SUM(D22:D171)</f>
        <v>5332811268.4426546</v>
      </c>
      <c r="E21" s="135">
        <f t="shared" ref="E21:I21" si="0">SUM(E22:E171)</f>
        <v>511047594.05841494</v>
      </c>
      <c r="F21" s="136">
        <f>D21 + E21</f>
        <v>5843858862.50107</v>
      </c>
      <c r="G21" s="135">
        <f t="shared" si="0"/>
        <v>5571657034.5269156</v>
      </c>
      <c r="H21" s="137">
        <f>(G21-$D21)/$D21</f>
        <v>4.4787965307838705E-2</v>
      </c>
      <c r="I21" s="135">
        <f t="shared" si="0"/>
        <v>534873627.0054704</v>
      </c>
      <c r="J21" s="138">
        <f>G21 + I21</f>
        <v>6106530661.5323858</v>
      </c>
    </row>
    <row r="22" spans="1:10" x14ac:dyDescent="0.4">
      <c r="A22" s="139" t="s">
        <v>23</v>
      </c>
      <c r="B22" s="140">
        <v>831</v>
      </c>
      <c r="C22" s="141" t="s">
        <v>24</v>
      </c>
      <c r="D22" s="142">
        <v>31294056.85148038</v>
      </c>
      <c r="E22" s="143">
        <v>2883717</v>
      </c>
      <c r="F22" s="144">
        <f t="shared" ref="F22:F85" si="1">D22 + E22</f>
        <v>34177773.85148038</v>
      </c>
      <c r="G22" s="142">
        <v>32002036.078770161</v>
      </c>
      <c r="H22" s="145">
        <f t="shared" ref="H22:H85" si="2">(G22-$D22)/$D22</f>
        <v>2.2623440311679809E-2</v>
      </c>
      <c r="I22" s="146">
        <v>3174214.17</v>
      </c>
      <c r="J22" s="147">
        <f t="shared" ref="J22:J85" si="3">G22 + I22</f>
        <v>35176250.248770162</v>
      </c>
    </row>
    <row r="23" spans="1:10" x14ac:dyDescent="0.4">
      <c r="A23" s="139" t="s">
        <v>23</v>
      </c>
      <c r="B23" s="140">
        <v>830</v>
      </c>
      <c r="C23" s="141" t="s">
        <v>25</v>
      </c>
      <c r="D23" s="142">
        <v>66063108.981477112</v>
      </c>
      <c r="E23" s="143">
        <v>2292000</v>
      </c>
      <c r="F23" s="144">
        <f t="shared" si="1"/>
        <v>68355108.981477112</v>
      </c>
      <c r="G23" s="142">
        <v>66507879.287988998</v>
      </c>
      <c r="H23" s="145">
        <f t="shared" si="2"/>
        <v>6.7325064376941735E-3</v>
      </c>
      <c r="I23" s="146">
        <v>1948500</v>
      </c>
      <c r="J23" s="147">
        <f t="shared" si="3"/>
        <v>68456379.287988991</v>
      </c>
    </row>
    <row r="24" spans="1:10" x14ac:dyDescent="0.4">
      <c r="A24" s="139" t="s">
        <v>23</v>
      </c>
      <c r="B24" s="140">
        <v>856</v>
      </c>
      <c r="C24" s="141" t="s">
        <v>26</v>
      </c>
      <c r="D24" s="142">
        <v>42071124.104980029</v>
      </c>
      <c r="E24" s="143">
        <v>5675000</v>
      </c>
      <c r="F24" s="144">
        <f t="shared" si="1"/>
        <v>47746124.104980029</v>
      </c>
      <c r="G24" s="142">
        <v>43550968.818845727</v>
      </c>
      <c r="H24" s="145">
        <f t="shared" si="2"/>
        <v>3.51748317961042E-2</v>
      </c>
      <c r="I24" s="146">
        <v>5937330</v>
      </c>
      <c r="J24" s="147">
        <f t="shared" si="3"/>
        <v>49488298.818845727</v>
      </c>
    </row>
    <row r="25" spans="1:10" x14ac:dyDescent="0.4">
      <c r="A25" s="139" t="s">
        <v>23</v>
      </c>
      <c r="B25" s="140">
        <v>855</v>
      </c>
      <c r="C25" s="141" t="s">
        <v>27</v>
      </c>
      <c r="D25" s="142">
        <v>59438666.023392357</v>
      </c>
      <c r="E25" s="143">
        <v>5636756</v>
      </c>
      <c r="F25" s="144">
        <f t="shared" si="1"/>
        <v>65075422.023392357</v>
      </c>
      <c r="G25" s="142">
        <v>60877885.744307473</v>
      </c>
      <c r="H25" s="145">
        <f t="shared" si="2"/>
        <v>2.4213526601500526E-2</v>
      </c>
      <c r="I25" s="146">
        <v>6009003.5600000005</v>
      </c>
      <c r="J25" s="147">
        <f t="shared" si="3"/>
        <v>66886889.304307476</v>
      </c>
    </row>
    <row r="26" spans="1:10" x14ac:dyDescent="0.4">
      <c r="A26" s="139" t="s">
        <v>23</v>
      </c>
      <c r="B26" s="140">
        <v>925</v>
      </c>
      <c r="C26" s="141" t="s">
        <v>28</v>
      </c>
      <c r="D26" s="142">
        <v>72907530</v>
      </c>
      <c r="E26" s="143">
        <v>8724176</v>
      </c>
      <c r="F26" s="144">
        <f t="shared" si="1"/>
        <v>81631706</v>
      </c>
      <c r="G26" s="142">
        <v>74639056.01728186</v>
      </c>
      <c r="H26" s="145">
        <f t="shared" si="2"/>
        <v>2.374961841776645E-2</v>
      </c>
      <c r="I26" s="146">
        <v>8902147.7599999998</v>
      </c>
      <c r="J26" s="147">
        <f t="shared" si="3"/>
        <v>83541203.777281865</v>
      </c>
    </row>
    <row r="27" spans="1:10" x14ac:dyDescent="0.4">
      <c r="A27" s="139" t="s">
        <v>23</v>
      </c>
      <c r="B27" s="140">
        <v>928</v>
      </c>
      <c r="C27" s="141" t="s">
        <v>29</v>
      </c>
      <c r="D27" s="142">
        <v>60678057.036377214</v>
      </c>
      <c r="E27" s="143">
        <v>6957821.8289244873</v>
      </c>
      <c r="F27" s="144">
        <f t="shared" si="1"/>
        <v>67635878.865301698</v>
      </c>
      <c r="G27" s="142">
        <v>65818404.157937735</v>
      </c>
      <c r="H27" s="145">
        <f t="shared" si="2"/>
        <v>8.4715090967379239E-2</v>
      </c>
      <c r="I27" s="146">
        <v>7133554.6997798849</v>
      </c>
      <c r="J27" s="147">
        <f t="shared" si="3"/>
        <v>72951958.857717618</v>
      </c>
    </row>
    <row r="28" spans="1:10" x14ac:dyDescent="0.4">
      <c r="A28" s="139" t="s">
        <v>23</v>
      </c>
      <c r="B28" s="140">
        <v>892</v>
      </c>
      <c r="C28" s="141" t="s">
        <v>30</v>
      </c>
      <c r="D28" s="142">
        <v>26136660.178942531</v>
      </c>
      <c r="E28" s="143">
        <v>3105060.7738610646</v>
      </c>
      <c r="F28" s="144">
        <f t="shared" si="1"/>
        <v>29241720.952803597</v>
      </c>
      <c r="G28" s="142">
        <v>28497870.202038445</v>
      </c>
      <c r="H28" s="145">
        <f t="shared" si="2"/>
        <v>9.0340923703720349E-2</v>
      </c>
      <c r="I28" s="146">
        <v>3852213.515792171</v>
      </c>
      <c r="J28" s="147">
        <f t="shared" si="3"/>
        <v>32350083.717830617</v>
      </c>
    </row>
    <row r="29" spans="1:10" x14ac:dyDescent="0.4">
      <c r="A29" s="139" t="s">
        <v>23</v>
      </c>
      <c r="B29" s="140">
        <v>891</v>
      </c>
      <c r="C29" s="141" t="s">
        <v>31</v>
      </c>
      <c r="D29" s="142">
        <v>57803553.915096901</v>
      </c>
      <c r="E29" s="143">
        <v>2660683.0849031061</v>
      </c>
      <c r="F29" s="144">
        <f t="shared" si="1"/>
        <v>60464237.000000007</v>
      </c>
      <c r="G29" s="142">
        <v>61892056.88608221</v>
      </c>
      <c r="H29" s="145">
        <f t="shared" si="2"/>
        <v>7.0730996522992154E-2</v>
      </c>
      <c r="I29" s="146">
        <v>2462265.2463902533</v>
      </c>
      <c r="J29" s="147">
        <f t="shared" si="3"/>
        <v>64354322.132472463</v>
      </c>
    </row>
    <row r="30" spans="1:10" x14ac:dyDescent="0.4">
      <c r="A30" s="139" t="s">
        <v>23</v>
      </c>
      <c r="B30" s="140">
        <v>857</v>
      </c>
      <c r="C30" s="141" t="s">
        <v>32</v>
      </c>
      <c r="D30" s="142">
        <v>3788033.0395838292</v>
      </c>
      <c r="E30" s="143">
        <v>-84000</v>
      </c>
      <c r="F30" s="144">
        <f t="shared" si="1"/>
        <v>3704033.0395838292</v>
      </c>
      <c r="G30" s="142">
        <v>3851216.5008158726</v>
      </c>
      <c r="H30" s="145">
        <f t="shared" si="2"/>
        <v>1.6679754524787611E-2</v>
      </c>
      <c r="I30" s="146">
        <v>-118000</v>
      </c>
      <c r="J30" s="147">
        <f t="shared" si="3"/>
        <v>3733216.5008158726</v>
      </c>
    </row>
    <row r="31" spans="1:10" x14ac:dyDescent="0.4">
      <c r="A31" s="139" t="s">
        <v>33</v>
      </c>
      <c r="B31" s="140">
        <v>822</v>
      </c>
      <c r="C31" s="141" t="s">
        <v>34</v>
      </c>
      <c r="D31" s="142">
        <v>18398521.898391165</v>
      </c>
      <c r="E31" s="143">
        <v>2501213.9706380041</v>
      </c>
      <c r="F31" s="144">
        <f t="shared" si="1"/>
        <v>20899735.869029168</v>
      </c>
      <c r="G31" s="142">
        <v>19177757.064965833</v>
      </c>
      <c r="H31" s="145">
        <f t="shared" si="2"/>
        <v>4.2353139609699157E-2</v>
      </c>
      <c r="I31" s="146">
        <v>2732099.6242345078</v>
      </c>
      <c r="J31" s="147">
        <f t="shared" si="3"/>
        <v>21909856.689200342</v>
      </c>
    </row>
    <row r="32" spans="1:10" x14ac:dyDescent="0.4">
      <c r="A32" s="139" t="s">
        <v>33</v>
      </c>
      <c r="B32" s="140">
        <v>873</v>
      </c>
      <c r="C32" s="141" t="s">
        <v>35</v>
      </c>
      <c r="D32" s="142">
        <v>59885667.966581598</v>
      </c>
      <c r="E32" s="143">
        <v>4882551.4939062782</v>
      </c>
      <c r="F32" s="144">
        <f t="shared" si="1"/>
        <v>64768219.460487872</v>
      </c>
      <c r="G32" s="142">
        <v>61656885.373883083</v>
      </c>
      <c r="H32" s="145">
        <f t="shared" si="2"/>
        <v>2.9576649429541135E-2</v>
      </c>
      <c r="I32" s="146">
        <v>5016620.7872068342</v>
      </c>
      <c r="J32" s="147">
        <f t="shared" si="3"/>
        <v>66673506.16108992</v>
      </c>
    </row>
    <row r="33" spans="1:10" x14ac:dyDescent="0.4">
      <c r="A33" s="139" t="s">
        <v>33</v>
      </c>
      <c r="B33" s="140">
        <v>823</v>
      </c>
      <c r="C33" s="141" t="s">
        <v>36</v>
      </c>
      <c r="D33" s="142">
        <v>23702519.139173821</v>
      </c>
      <c r="E33" s="143">
        <v>3351157.9085768154</v>
      </c>
      <c r="F33" s="144">
        <f t="shared" si="1"/>
        <v>27053677.047750637</v>
      </c>
      <c r="G33" s="142">
        <v>24780623.228392109</v>
      </c>
      <c r="H33" s="145">
        <f t="shared" si="2"/>
        <v>4.5484789312393199E-2</v>
      </c>
      <c r="I33" s="146">
        <v>3380762.7605403978</v>
      </c>
      <c r="J33" s="147">
        <f t="shared" si="3"/>
        <v>28161385.988932505</v>
      </c>
    </row>
    <row r="34" spans="1:10" x14ac:dyDescent="0.4">
      <c r="A34" s="139" t="s">
        <v>33</v>
      </c>
      <c r="B34" s="140">
        <v>881</v>
      </c>
      <c r="C34" s="141" t="s">
        <v>37</v>
      </c>
      <c r="D34" s="142">
        <v>120765896.41655047</v>
      </c>
      <c r="E34" s="143">
        <v>9760353.2432044093</v>
      </c>
      <c r="F34" s="144">
        <f t="shared" si="1"/>
        <v>130526249.65975489</v>
      </c>
      <c r="G34" s="142">
        <v>127007658.18644279</v>
      </c>
      <c r="H34" s="145">
        <f t="shared" si="2"/>
        <v>5.1684804693230529E-2</v>
      </c>
      <c r="I34" s="146">
        <v>10568143.004357072</v>
      </c>
      <c r="J34" s="147">
        <f t="shared" si="3"/>
        <v>137575801.19079986</v>
      </c>
    </row>
    <row r="35" spans="1:10" x14ac:dyDescent="0.4">
      <c r="A35" s="139" t="s">
        <v>33</v>
      </c>
      <c r="B35" s="140">
        <v>919</v>
      </c>
      <c r="C35" s="141" t="s">
        <v>38</v>
      </c>
      <c r="D35" s="142">
        <v>91996226.995519251</v>
      </c>
      <c r="E35" s="143">
        <v>11505398.106634274</v>
      </c>
      <c r="F35" s="144">
        <f t="shared" si="1"/>
        <v>103501625.10215352</v>
      </c>
      <c r="G35" s="142">
        <v>99106727.200609028</v>
      </c>
      <c r="H35" s="145">
        <f t="shared" si="2"/>
        <v>7.7291215491219006E-2</v>
      </c>
      <c r="I35" s="146">
        <v>12007281.939655429</v>
      </c>
      <c r="J35" s="147">
        <f t="shared" si="3"/>
        <v>111114009.14026445</v>
      </c>
    </row>
    <row r="36" spans="1:10" x14ac:dyDescent="0.4">
      <c r="A36" s="139" t="s">
        <v>33</v>
      </c>
      <c r="B36" s="140">
        <v>821</v>
      </c>
      <c r="C36" s="141" t="s">
        <v>39</v>
      </c>
      <c r="D36" s="142">
        <v>25807294.617617916</v>
      </c>
      <c r="E36" s="143">
        <v>1140923.1242447014</v>
      </c>
      <c r="F36" s="144">
        <f t="shared" si="1"/>
        <v>26948217.741862617</v>
      </c>
      <c r="G36" s="142">
        <v>26937600.605054583</v>
      </c>
      <c r="H36" s="145">
        <f t="shared" si="2"/>
        <v>4.3797926291159514E-2</v>
      </c>
      <c r="I36" s="146">
        <v>1329529.9192177511</v>
      </c>
      <c r="J36" s="147">
        <f t="shared" si="3"/>
        <v>28267130.524272334</v>
      </c>
    </row>
    <row r="37" spans="1:10" x14ac:dyDescent="0.4">
      <c r="A37" s="139" t="s">
        <v>33</v>
      </c>
      <c r="B37" s="140">
        <v>926</v>
      </c>
      <c r="C37" s="141" t="s">
        <v>40</v>
      </c>
      <c r="D37" s="142">
        <v>69570240.718983784</v>
      </c>
      <c r="E37" s="143">
        <v>6886000</v>
      </c>
      <c r="F37" s="144">
        <f t="shared" si="1"/>
        <v>76456240.718983784</v>
      </c>
      <c r="G37" s="142">
        <v>72378108.683520094</v>
      </c>
      <c r="H37" s="145">
        <f t="shared" si="2"/>
        <v>4.0360187567528717E-2</v>
      </c>
      <c r="I37" s="146">
        <v>6743000</v>
      </c>
      <c r="J37" s="147">
        <f t="shared" si="3"/>
        <v>79121108.683520094</v>
      </c>
    </row>
    <row r="38" spans="1:10" x14ac:dyDescent="0.4">
      <c r="A38" s="139" t="s">
        <v>33</v>
      </c>
      <c r="B38" s="140">
        <v>874</v>
      </c>
      <c r="C38" s="141" t="s">
        <v>41</v>
      </c>
      <c r="D38" s="142">
        <v>24608594.261721432</v>
      </c>
      <c r="E38" s="143">
        <v>2852437.604071226</v>
      </c>
      <c r="F38" s="144">
        <f t="shared" si="1"/>
        <v>27461031.865792658</v>
      </c>
      <c r="G38" s="142">
        <v>25767986.894964453</v>
      </c>
      <c r="H38" s="145">
        <f t="shared" si="2"/>
        <v>4.7113322317904646E-2</v>
      </c>
      <c r="I38" s="146">
        <v>3100278.7647700305</v>
      </c>
      <c r="J38" s="147">
        <f t="shared" si="3"/>
        <v>28868265.659734484</v>
      </c>
    </row>
    <row r="39" spans="1:10" x14ac:dyDescent="0.4">
      <c r="A39" s="139" t="s">
        <v>33</v>
      </c>
      <c r="B39" s="140">
        <v>882</v>
      </c>
      <c r="C39" s="141" t="s">
        <v>42</v>
      </c>
      <c r="D39" s="142">
        <v>14991062.793919004</v>
      </c>
      <c r="E39" s="143">
        <v>2548371.6267913911</v>
      </c>
      <c r="F39" s="144">
        <f t="shared" si="1"/>
        <v>17539434.420710396</v>
      </c>
      <c r="G39" s="142">
        <v>16189304.020841526</v>
      </c>
      <c r="H39" s="145">
        <f t="shared" si="2"/>
        <v>7.9930372075325953E-2</v>
      </c>
      <c r="I39" s="146">
        <v>2692373.0725916242</v>
      </c>
      <c r="J39" s="147">
        <f t="shared" si="3"/>
        <v>18881677.093433149</v>
      </c>
    </row>
    <row r="40" spans="1:10" x14ac:dyDescent="0.4">
      <c r="A40" s="139" t="s">
        <v>33</v>
      </c>
      <c r="B40" s="140">
        <v>935</v>
      </c>
      <c r="C40" s="141" t="s">
        <v>43</v>
      </c>
      <c r="D40" s="142">
        <v>53117569.639505222</v>
      </c>
      <c r="E40" s="143">
        <v>4242160.4036511164</v>
      </c>
      <c r="F40" s="144">
        <f t="shared" si="1"/>
        <v>57359730.043156341</v>
      </c>
      <c r="G40" s="142">
        <v>56698211.625627473</v>
      </c>
      <c r="H40" s="145">
        <f t="shared" si="2"/>
        <v>6.7409748044255646E-2</v>
      </c>
      <c r="I40" s="146">
        <v>5040373.6268911725</v>
      </c>
      <c r="J40" s="147">
        <f t="shared" si="3"/>
        <v>61738585.252518646</v>
      </c>
    </row>
    <row r="41" spans="1:10" x14ac:dyDescent="0.4">
      <c r="A41" s="139" t="s">
        <v>33</v>
      </c>
      <c r="B41" s="140">
        <v>883</v>
      </c>
      <c r="C41" s="141" t="s">
        <v>44</v>
      </c>
      <c r="D41" s="142">
        <v>20590275.735183321</v>
      </c>
      <c r="E41" s="143">
        <v>1384783.0944938459</v>
      </c>
      <c r="F41" s="144">
        <f t="shared" si="1"/>
        <v>21975058.829677168</v>
      </c>
      <c r="G41" s="142">
        <v>21555686.099935841</v>
      </c>
      <c r="H41" s="145">
        <f t="shared" si="2"/>
        <v>4.6886713765706869E-2</v>
      </c>
      <c r="I41" s="146">
        <v>1209602.0863504412</v>
      </c>
      <c r="J41" s="147">
        <f t="shared" si="3"/>
        <v>22765288.186286282</v>
      </c>
    </row>
    <row r="42" spans="1:10" x14ac:dyDescent="0.4">
      <c r="A42" s="139" t="s">
        <v>45</v>
      </c>
      <c r="B42" s="140">
        <v>202</v>
      </c>
      <c r="C42" s="141" t="s">
        <v>46</v>
      </c>
      <c r="D42" s="142">
        <v>28530263.145923857</v>
      </c>
      <c r="E42" s="143">
        <v>5081905.4620203571</v>
      </c>
      <c r="F42" s="144">
        <f t="shared" si="1"/>
        <v>33612168.607944213</v>
      </c>
      <c r="G42" s="142">
        <v>30181878.542174898</v>
      </c>
      <c r="H42" s="145">
        <f t="shared" si="2"/>
        <v>5.7889946118040242E-2</v>
      </c>
      <c r="I42" s="146">
        <v>5631026.873774657</v>
      </c>
      <c r="J42" s="147">
        <f t="shared" si="3"/>
        <v>35812905.415949553</v>
      </c>
    </row>
    <row r="43" spans="1:10" x14ac:dyDescent="0.4">
      <c r="A43" s="139" t="s">
        <v>45</v>
      </c>
      <c r="B43" s="140">
        <v>204</v>
      </c>
      <c r="C43" s="141" t="s">
        <v>47</v>
      </c>
      <c r="D43" s="142">
        <v>38884614.981827661</v>
      </c>
      <c r="E43" s="143">
        <v>2004003.466096174</v>
      </c>
      <c r="F43" s="144">
        <f t="shared" si="1"/>
        <v>40888618.447923839</v>
      </c>
      <c r="G43" s="142">
        <v>40549447.554048508</v>
      </c>
      <c r="H43" s="145">
        <f t="shared" si="2"/>
        <v>4.2814685782510381E-2</v>
      </c>
      <c r="I43" s="146">
        <v>2311969.5375078972</v>
      </c>
      <c r="J43" s="147">
        <f t="shared" si="3"/>
        <v>42861417.091556408</v>
      </c>
    </row>
    <row r="44" spans="1:10" x14ac:dyDescent="0.4">
      <c r="A44" s="139" t="s">
        <v>45</v>
      </c>
      <c r="B44" s="140">
        <v>205</v>
      </c>
      <c r="C44" s="141" t="s">
        <v>48</v>
      </c>
      <c r="D44" s="142">
        <v>15914046.770185679</v>
      </c>
      <c r="E44" s="143">
        <v>4165953.2298143208</v>
      </c>
      <c r="F44" s="144">
        <f t="shared" si="1"/>
        <v>20080000</v>
      </c>
      <c r="G44" s="142">
        <v>17072731.417409066</v>
      </c>
      <c r="H44" s="145">
        <f t="shared" si="2"/>
        <v>7.2808925596105176E-2</v>
      </c>
      <c r="I44" s="146">
        <v>4680637.6573246755</v>
      </c>
      <c r="J44" s="147">
        <f t="shared" si="3"/>
        <v>21753369.074733742</v>
      </c>
    </row>
    <row r="45" spans="1:10" x14ac:dyDescent="0.4">
      <c r="A45" s="139" t="s">
        <v>45</v>
      </c>
      <c r="B45" s="140">
        <v>309</v>
      </c>
      <c r="C45" s="141" t="s">
        <v>49</v>
      </c>
      <c r="D45" s="142">
        <v>32917895.546155155</v>
      </c>
      <c r="E45" s="143">
        <v>2549480.1228546724</v>
      </c>
      <c r="F45" s="144">
        <f t="shared" si="1"/>
        <v>35467375.669009827</v>
      </c>
      <c r="G45" s="142">
        <v>33629054.884460375</v>
      </c>
      <c r="H45" s="145">
        <f t="shared" si="2"/>
        <v>2.1604034112936609E-2</v>
      </c>
      <c r="I45" s="146">
        <v>1571690.3986949273</v>
      </c>
      <c r="J45" s="147">
        <f t="shared" si="3"/>
        <v>35200745.2831553</v>
      </c>
    </row>
    <row r="46" spans="1:10" x14ac:dyDescent="0.4">
      <c r="A46" s="139" t="s">
        <v>45</v>
      </c>
      <c r="B46" s="140">
        <v>206</v>
      </c>
      <c r="C46" s="141" t="s">
        <v>50</v>
      </c>
      <c r="D46" s="142">
        <v>25592854.605729304</v>
      </c>
      <c r="E46" s="143">
        <v>1609778.8075756405</v>
      </c>
      <c r="F46" s="144">
        <f t="shared" si="1"/>
        <v>27202633.413304944</v>
      </c>
      <c r="G46" s="142">
        <v>26716757.062753163</v>
      </c>
      <c r="H46" s="145">
        <f t="shared" si="2"/>
        <v>4.3914697064400869E-2</v>
      </c>
      <c r="I46" s="146">
        <v>1604618.3033818882</v>
      </c>
      <c r="J46" s="147">
        <f t="shared" si="3"/>
        <v>28321375.366135053</v>
      </c>
    </row>
    <row r="47" spans="1:10" x14ac:dyDescent="0.4">
      <c r="A47" s="139" t="s">
        <v>45</v>
      </c>
      <c r="B47" s="140">
        <v>207</v>
      </c>
      <c r="C47" s="141" t="s">
        <v>51</v>
      </c>
      <c r="D47" s="142">
        <v>13619610.07680504</v>
      </c>
      <c r="E47" s="143">
        <v>2176041.754134784</v>
      </c>
      <c r="F47" s="144">
        <f t="shared" si="1"/>
        <v>15795651.830939824</v>
      </c>
      <c r="G47" s="142">
        <v>13739371.04725684</v>
      </c>
      <c r="H47" s="145">
        <f t="shared" si="2"/>
        <v>8.7932745340308822E-3</v>
      </c>
      <c r="I47" s="146">
        <v>2612852.2583285365</v>
      </c>
      <c r="J47" s="147">
        <f t="shared" si="3"/>
        <v>16352223.305585377</v>
      </c>
    </row>
    <row r="48" spans="1:10" x14ac:dyDescent="0.4">
      <c r="A48" s="139" t="s">
        <v>45</v>
      </c>
      <c r="B48" s="140">
        <v>208</v>
      </c>
      <c r="C48" s="141" t="s">
        <v>52</v>
      </c>
      <c r="D48" s="142">
        <v>38969973.319010086</v>
      </c>
      <c r="E48" s="143">
        <v>1899412.3422035798</v>
      </c>
      <c r="F48" s="144">
        <f t="shared" si="1"/>
        <v>40869385.661213666</v>
      </c>
      <c r="G48" s="142">
        <v>39662434.520527765</v>
      </c>
      <c r="H48" s="145">
        <f t="shared" si="2"/>
        <v>1.7769096115338799E-2</v>
      </c>
      <c r="I48" s="146">
        <v>2178330.5669820989</v>
      </c>
      <c r="J48" s="147">
        <f t="shared" si="3"/>
        <v>41840765.087509863</v>
      </c>
    </row>
    <row r="49" spans="1:10" x14ac:dyDescent="0.4">
      <c r="A49" s="139" t="s">
        <v>45</v>
      </c>
      <c r="B49" s="140">
        <v>209</v>
      </c>
      <c r="C49" s="141" t="s">
        <v>53</v>
      </c>
      <c r="D49" s="142">
        <v>47493219.705923915</v>
      </c>
      <c r="E49" s="143">
        <v>2179748.070469691</v>
      </c>
      <c r="F49" s="144">
        <f t="shared" si="1"/>
        <v>49672967.776393607</v>
      </c>
      <c r="G49" s="142">
        <v>49084477.180619873</v>
      </c>
      <c r="H49" s="145">
        <f t="shared" si="2"/>
        <v>3.3504939958776424E-2</v>
      </c>
      <c r="I49" s="146">
        <v>1434379.0312222224</v>
      </c>
      <c r="J49" s="147">
        <f t="shared" si="3"/>
        <v>50518856.211842097</v>
      </c>
    </row>
    <row r="50" spans="1:10" x14ac:dyDescent="0.4">
      <c r="A50" s="139" t="s">
        <v>45</v>
      </c>
      <c r="B50" s="140">
        <v>316</v>
      </c>
      <c r="C50" s="141" t="s">
        <v>54</v>
      </c>
      <c r="D50" s="142">
        <v>45484195.319940448</v>
      </c>
      <c r="E50" s="143">
        <v>310883.92319090874</v>
      </c>
      <c r="F50" s="144">
        <f t="shared" si="1"/>
        <v>45795079.243131354</v>
      </c>
      <c r="G50" s="142">
        <v>47075848.110632315</v>
      </c>
      <c r="H50" s="145">
        <f t="shared" si="2"/>
        <v>3.4993535215826509E-2</v>
      </c>
      <c r="I50" s="146">
        <v>292873.64735065366</v>
      </c>
      <c r="J50" s="147">
        <f t="shared" si="3"/>
        <v>47368721.757982969</v>
      </c>
    </row>
    <row r="51" spans="1:10" x14ac:dyDescent="0.4">
      <c r="A51" s="139" t="s">
        <v>45</v>
      </c>
      <c r="B51" s="140">
        <v>210</v>
      </c>
      <c r="C51" s="141" t="s">
        <v>55</v>
      </c>
      <c r="D51" s="142">
        <v>38573611.375824988</v>
      </c>
      <c r="E51" s="143">
        <v>3717663.7507830821</v>
      </c>
      <c r="F51" s="144">
        <f t="shared" si="1"/>
        <v>42291275.126608074</v>
      </c>
      <c r="G51" s="142">
        <v>39671853.460417084</v>
      </c>
      <c r="H51" s="145">
        <f t="shared" si="2"/>
        <v>2.8471331706327898E-2</v>
      </c>
      <c r="I51" s="146">
        <v>3847745.6976584774</v>
      </c>
      <c r="J51" s="147">
        <f t="shared" si="3"/>
        <v>43519599.158075564</v>
      </c>
    </row>
    <row r="52" spans="1:10" x14ac:dyDescent="0.4">
      <c r="A52" s="139" t="s">
        <v>45</v>
      </c>
      <c r="B52" s="140">
        <v>211</v>
      </c>
      <c r="C52" s="141" t="s">
        <v>56</v>
      </c>
      <c r="D52" s="142">
        <v>42116226.165571988</v>
      </c>
      <c r="E52" s="143">
        <v>3731231.8274664795</v>
      </c>
      <c r="F52" s="144">
        <f t="shared" si="1"/>
        <v>45847457.993038468</v>
      </c>
      <c r="G52" s="142">
        <v>44979643.986705594</v>
      </c>
      <c r="H52" s="145">
        <f t="shared" si="2"/>
        <v>6.7988470996347583E-2</v>
      </c>
      <c r="I52" s="146">
        <v>4594175.2360459808</v>
      </c>
      <c r="J52" s="147">
        <f t="shared" si="3"/>
        <v>49573819.222751573</v>
      </c>
    </row>
    <row r="53" spans="1:10" x14ac:dyDescent="0.4">
      <c r="A53" s="139" t="s">
        <v>45</v>
      </c>
      <c r="B53" s="140">
        <v>212</v>
      </c>
      <c r="C53" s="141" t="s">
        <v>57</v>
      </c>
      <c r="D53" s="142">
        <v>35688852.031853244</v>
      </c>
      <c r="E53" s="143">
        <v>6621449.7936805896</v>
      </c>
      <c r="F53" s="144">
        <f t="shared" si="1"/>
        <v>42310301.825533837</v>
      </c>
      <c r="G53" s="142">
        <v>36948009.312207952</v>
      </c>
      <c r="H53" s="145">
        <f t="shared" si="2"/>
        <v>3.5281529347900492E-2</v>
      </c>
      <c r="I53" s="146">
        <v>6181467.2862653555</v>
      </c>
      <c r="J53" s="147">
        <f t="shared" si="3"/>
        <v>43129476.59847331</v>
      </c>
    </row>
    <row r="54" spans="1:10" x14ac:dyDescent="0.4">
      <c r="A54" s="139" t="s">
        <v>45</v>
      </c>
      <c r="B54" s="140">
        <v>213</v>
      </c>
      <c r="C54" s="141" t="s">
        <v>58</v>
      </c>
      <c r="D54" s="142">
        <v>22878930.410724215</v>
      </c>
      <c r="E54" s="143">
        <v>1458779.4641762022</v>
      </c>
      <c r="F54" s="144">
        <f t="shared" si="1"/>
        <v>24337709.874900416</v>
      </c>
      <c r="G54" s="142">
        <v>23955044.351793669</v>
      </c>
      <c r="H54" s="145">
        <f t="shared" si="2"/>
        <v>4.7035150758841369E-2</v>
      </c>
      <c r="I54" s="146">
        <v>1642071.9956883115</v>
      </c>
      <c r="J54" s="147">
        <f t="shared" si="3"/>
        <v>25597116.347481981</v>
      </c>
    </row>
    <row r="55" spans="1:10" x14ac:dyDescent="0.4">
      <c r="A55" s="139" t="s">
        <v>59</v>
      </c>
      <c r="B55" s="140">
        <v>841</v>
      </c>
      <c r="C55" s="141" t="s">
        <v>60</v>
      </c>
      <c r="D55" s="142">
        <v>10580794.688749259</v>
      </c>
      <c r="E55" s="143">
        <v>1334500</v>
      </c>
      <c r="F55" s="144">
        <f t="shared" si="1"/>
        <v>11915294.688749259</v>
      </c>
      <c r="G55" s="142">
        <v>10773186.928556897</v>
      </c>
      <c r="H55" s="145">
        <f t="shared" si="2"/>
        <v>1.8183155941227304E-2</v>
      </c>
      <c r="I55" s="146">
        <v>1325505</v>
      </c>
      <c r="J55" s="147">
        <f t="shared" si="3"/>
        <v>12098691.928556897</v>
      </c>
    </row>
    <row r="56" spans="1:10" x14ac:dyDescent="0.4">
      <c r="A56" s="139" t="s">
        <v>59</v>
      </c>
      <c r="B56" s="140">
        <v>840</v>
      </c>
      <c r="C56" s="141" t="s">
        <v>61</v>
      </c>
      <c r="D56" s="142">
        <v>42920408.114259399</v>
      </c>
      <c r="E56" s="143">
        <v>5662000</v>
      </c>
      <c r="F56" s="144">
        <f t="shared" si="1"/>
        <v>48582408.114259399</v>
      </c>
      <c r="G56" s="142">
        <v>45756186.634630695</v>
      </c>
      <c r="H56" s="145">
        <f t="shared" si="2"/>
        <v>6.6070632712114594E-2</v>
      </c>
      <c r="I56" s="146">
        <v>5743660</v>
      </c>
      <c r="J56" s="147">
        <f t="shared" si="3"/>
        <v>51499846.634630695</v>
      </c>
    </row>
    <row r="57" spans="1:10" x14ac:dyDescent="0.4">
      <c r="A57" s="139" t="s">
        <v>59</v>
      </c>
      <c r="B57" s="140">
        <v>390</v>
      </c>
      <c r="C57" s="141" t="s">
        <v>62</v>
      </c>
      <c r="D57" s="142">
        <v>19482753.896671388</v>
      </c>
      <c r="E57" s="143">
        <v>2060000</v>
      </c>
      <c r="F57" s="144">
        <f t="shared" si="1"/>
        <v>21542753.896671388</v>
      </c>
      <c r="G57" s="142">
        <v>19766671.241485</v>
      </c>
      <c r="H57" s="145">
        <f t="shared" si="2"/>
        <v>1.4572752205329576E-2</v>
      </c>
      <c r="I57" s="146">
        <v>2568000</v>
      </c>
      <c r="J57" s="147">
        <f t="shared" si="3"/>
        <v>22334671.241485</v>
      </c>
    </row>
    <row r="58" spans="1:10" x14ac:dyDescent="0.4">
      <c r="A58" s="139" t="s">
        <v>59</v>
      </c>
      <c r="B58" s="140">
        <v>805</v>
      </c>
      <c r="C58" s="141" t="s">
        <v>63</v>
      </c>
      <c r="D58" s="142">
        <v>9382325.953043472</v>
      </c>
      <c r="E58" s="143">
        <v>856000</v>
      </c>
      <c r="F58" s="144">
        <f t="shared" si="1"/>
        <v>10238325.953043472</v>
      </c>
      <c r="G58" s="142">
        <v>9959144.3684201054</v>
      </c>
      <c r="H58" s="145">
        <f t="shared" si="2"/>
        <v>6.1479255598610172E-2</v>
      </c>
      <c r="I58" s="146">
        <v>972000</v>
      </c>
      <c r="J58" s="147">
        <f t="shared" si="3"/>
        <v>10931144.368420105</v>
      </c>
    </row>
    <row r="59" spans="1:10" x14ac:dyDescent="0.4">
      <c r="A59" s="139" t="s">
        <v>59</v>
      </c>
      <c r="B59" s="140">
        <v>806</v>
      </c>
      <c r="C59" s="141" t="s">
        <v>64</v>
      </c>
      <c r="D59" s="142">
        <v>18248723.781623617</v>
      </c>
      <c r="E59" s="143">
        <v>3533000</v>
      </c>
      <c r="F59" s="144">
        <f t="shared" si="1"/>
        <v>21781723.781623617</v>
      </c>
      <c r="G59" s="142">
        <v>18882909.046181172</v>
      </c>
      <c r="H59" s="145">
        <f t="shared" si="2"/>
        <v>3.4752307731030323E-2</v>
      </c>
      <c r="I59" s="146">
        <v>3875670</v>
      </c>
      <c r="J59" s="147">
        <f t="shared" si="3"/>
        <v>22758579.046181172</v>
      </c>
    </row>
    <row r="60" spans="1:10" x14ac:dyDescent="0.4">
      <c r="A60" s="139" t="s">
        <v>59</v>
      </c>
      <c r="B60" s="140">
        <v>391</v>
      </c>
      <c r="C60" s="141" t="s">
        <v>65</v>
      </c>
      <c r="D60" s="142">
        <v>30535977.840048626</v>
      </c>
      <c r="E60" s="143">
        <v>4503000</v>
      </c>
      <c r="F60" s="144">
        <f t="shared" si="1"/>
        <v>35038977.840048626</v>
      </c>
      <c r="G60" s="142">
        <v>31557510.191037606</v>
      </c>
      <c r="H60" s="145">
        <f t="shared" si="2"/>
        <v>3.3453402289584371E-2</v>
      </c>
      <c r="I60" s="146">
        <v>6481650</v>
      </c>
      <c r="J60" s="147">
        <f t="shared" si="3"/>
        <v>38039160.19103761</v>
      </c>
    </row>
    <row r="61" spans="1:10" x14ac:dyDescent="0.4">
      <c r="A61" s="139" t="s">
        <v>59</v>
      </c>
      <c r="B61" s="140">
        <v>392</v>
      </c>
      <c r="C61" s="141" t="s">
        <v>66</v>
      </c>
      <c r="D61" s="142">
        <v>17562015.636493526</v>
      </c>
      <c r="E61" s="143">
        <v>2008000</v>
      </c>
      <c r="F61" s="144">
        <f t="shared" si="1"/>
        <v>19570015.636493526</v>
      </c>
      <c r="G61" s="142">
        <v>18092508.013427939</v>
      </c>
      <c r="H61" s="145">
        <f t="shared" si="2"/>
        <v>3.0206804726449512E-2</v>
      </c>
      <c r="I61" s="146">
        <v>1690000</v>
      </c>
      <c r="J61" s="147">
        <f t="shared" si="3"/>
        <v>19782508.013427939</v>
      </c>
    </row>
    <row r="62" spans="1:10" x14ac:dyDescent="0.4">
      <c r="A62" s="139" t="s">
        <v>59</v>
      </c>
      <c r="B62" s="140">
        <v>929</v>
      </c>
      <c r="C62" s="141" t="s">
        <v>67</v>
      </c>
      <c r="D62" s="142">
        <v>29837134.276961636</v>
      </c>
      <c r="E62" s="143">
        <v>1960000</v>
      </c>
      <c r="F62" s="144">
        <f t="shared" si="1"/>
        <v>31797134.276961636</v>
      </c>
      <c r="G62" s="142">
        <v>29837134.276961636</v>
      </c>
      <c r="H62" s="145">
        <f t="shared" si="2"/>
        <v>0</v>
      </c>
      <c r="I62" s="146">
        <v>2168000</v>
      </c>
      <c r="J62" s="147">
        <f t="shared" si="3"/>
        <v>32005134.276961636</v>
      </c>
    </row>
    <row r="63" spans="1:10" x14ac:dyDescent="0.4">
      <c r="A63" s="139" t="s">
        <v>59</v>
      </c>
      <c r="B63" s="140">
        <v>807</v>
      </c>
      <c r="C63" s="141" t="s">
        <v>68</v>
      </c>
      <c r="D63" s="142">
        <v>14425026.422688918</v>
      </c>
      <c r="E63" s="143">
        <v>1524000</v>
      </c>
      <c r="F63" s="144">
        <f t="shared" si="1"/>
        <v>15949026.422688918</v>
      </c>
      <c r="G63" s="142">
        <v>14628848.586729383</v>
      </c>
      <c r="H63" s="145">
        <f t="shared" si="2"/>
        <v>1.4129760186773449E-2</v>
      </c>
      <c r="I63" s="146">
        <v>1571340</v>
      </c>
      <c r="J63" s="147">
        <f t="shared" si="3"/>
        <v>16200188.586729383</v>
      </c>
    </row>
    <row r="64" spans="1:10" x14ac:dyDescent="0.4">
      <c r="A64" s="139" t="s">
        <v>59</v>
      </c>
      <c r="B64" s="140">
        <v>393</v>
      </c>
      <c r="C64" s="141" t="s">
        <v>69</v>
      </c>
      <c r="D64" s="142">
        <v>14689849.494336102</v>
      </c>
      <c r="E64" s="143">
        <v>1866000</v>
      </c>
      <c r="F64" s="144">
        <f t="shared" si="1"/>
        <v>16555849.494336102</v>
      </c>
      <c r="G64" s="142">
        <v>15105622.344262132</v>
      </c>
      <c r="H64" s="145">
        <f t="shared" si="2"/>
        <v>2.8303411147019435E-2</v>
      </c>
      <c r="I64" s="146">
        <v>2166000</v>
      </c>
      <c r="J64" s="147">
        <f t="shared" si="3"/>
        <v>17271622.344262131</v>
      </c>
    </row>
    <row r="65" spans="1:10" x14ac:dyDescent="0.4">
      <c r="A65" s="139" t="s">
        <v>59</v>
      </c>
      <c r="B65" s="140">
        <v>808</v>
      </c>
      <c r="C65" s="141" t="s">
        <v>70</v>
      </c>
      <c r="D65" s="142">
        <v>22228622.691848915</v>
      </c>
      <c r="E65" s="143">
        <v>1603000</v>
      </c>
      <c r="F65" s="144">
        <f t="shared" si="1"/>
        <v>23831622.691848915</v>
      </c>
      <c r="G65" s="142">
        <v>22614387.659843668</v>
      </c>
      <c r="H65" s="145">
        <f t="shared" si="2"/>
        <v>1.7354425118575191E-2</v>
      </c>
      <c r="I65" s="146">
        <v>1438250</v>
      </c>
      <c r="J65" s="147">
        <f t="shared" si="3"/>
        <v>24052637.659843668</v>
      </c>
    </row>
    <row r="66" spans="1:10" x14ac:dyDescent="0.4">
      <c r="A66" s="139" t="s">
        <v>59</v>
      </c>
      <c r="B66" s="140">
        <v>394</v>
      </c>
      <c r="C66" s="141" t="s">
        <v>71</v>
      </c>
      <c r="D66" s="142">
        <v>19810900.783535317</v>
      </c>
      <c r="E66" s="143">
        <v>2516000</v>
      </c>
      <c r="F66" s="144">
        <f t="shared" si="1"/>
        <v>22326900.783535317</v>
      </c>
      <c r="G66" s="142">
        <v>21073764.220287275</v>
      </c>
      <c r="H66" s="145">
        <f t="shared" si="2"/>
        <v>6.3745886698979071E-2</v>
      </c>
      <c r="I66" s="146">
        <v>2225000</v>
      </c>
      <c r="J66" s="147">
        <f t="shared" si="3"/>
        <v>23298764.220287275</v>
      </c>
    </row>
    <row r="67" spans="1:10" x14ac:dyDescent="0.4">
      <c r="A67" s="139" t="s">
        <v>72</v>
      </c>
      <c r="B67" s="140">
        <v>889</v>
      </c>
      <c r="C67" s="141" t="s">
        <v>73</v>
      </c>
      <c r="D67" s="142">
        <v>16874719.862590469</v>
      </c>
      <c r="E67" s="143">
        <v>1400400</v>
      </c>
      <c r="F67" s="144">
        <f t="shared" si="1"/>
        <v>18275119.862590469</v>
      </c>
      <c r="G67" s="142">
        <v>17621864.465893377</v>
      </c>
      <c r="H67" s="145">
        <f t="shared" si="2"/>
        <v>4.4275970764957734E-2</v>
      </c>
      <c r="I67" s="146">
        <v>1360004</v>
      </c>
      <c r="J67" s="147">
        <f t="shared" si="3"/>
        <v>18981868.465893377</v>
      </c>
    </row>
    <row r="68" spans="1:10" x14ac:dyDescent="0.4">
      <c r="A68" s="139" t="s">
        <v>72</v>
      </c>
      <c r="B68" s="140">
        <v>890</v>
      </c>
      <c r="C68" s="141" t="s">
        <v>74</v>
      </c>
      <c r="D68" s="142">
        <v>15363854.379894622</v>
      </c>
      <c r="E68" s="143">
        <v>3214000</v>
      </c>
      <c r="F68" s="144">
        <f t="shared" si="1"/>
        <v>18577854.379894622</v>
      </c>
      <c r="G68" s="142">
        <v>15642635.249588789</v>
      </c>
      <c r="H68" s="145">
        <f t="shared" si="2"/>
        <v>1.8145242905906783E-2</v>
      </c>
      <c r="I68" s="146">
        <v>3265320</v>
      </c>
      <c r="J68" s="147">
        <f t="shared" si="3"/>
        <v>18907955.249588788</v>
      </c>
    </row>
    <row r="69" spans="1:10" x14ac:dyDescent="0.4">
      <c r="A69" s="139" t="s">
        <v>72</v>
      </c>
      <c r="B69" s="140">
        <v>350</v>
      </c>
      <c r="C69" s="141" t="s">
        <v>75</v>
      </c>
      <c r="D69" s="142">
        <v>30450887.683308523</v>
      </c>
      <c r="E69" s="143">
        <v>2787669.7573683448</v>
      </c>
      <c r="F69" s="144">
        <f t="shared" si="1"/>
        <v>33238557.440676868</v>
      </c>
      <c r="G69" s="142">
        <v>31768108.695128046</v>
      </c>
      <c r="H69" s="145">
        <f t="shared" si="2"/>
        <v>4.3257228673223534E-2</v>
      </c>
      <c r="I69" s="146">
        <v>2516391.9968442167</v>
      </c>
      <c r="J69" s="147">
        <f t="shared" si="3"/>
        <v>34284500.691972263</v>
      </c>
    </row>
    <row r="70" spans="1:10" x14ac:dyDescent="0.4">
      <c r="A70" s="139" t="s">
        <v>72</v>
      </c>
      <c r="B70" s="140">
        <v>351</v>
      </c>
      <c r="C70" s="141" t="s">
        <v>76</v>
      </c>
      <c r="D70" s="142">
        <v>27291317.861762278</v>
      </c>
      <c r="E70" s="143">
        <v>1837404.2081757348</v>
      </c>
      <c r="F70" s="144">
        <f t="shared" si="1"/>
        <v>29128722.069938011</v>
      </c>
      <c r="G70" s="142">
        <v>27947280.014178336</v>
      </c>
      <c r="H70" s="145">
        <f t="shared" si="2"/>
        <v>2.4035561629477887E-2</v>
      </c>
      <c r="I70" s="146">
        <v>1959671.2913832662</v>
      </c>
      <c r="J70" s="147">
        <f t="shared" si="3"/>
        <v>29906951.305561602</v>
      </c>
    </row>
    <row r="71" spans="1:10" x14ac:dyDescent="0.4">
      <c r="A71" s="139" t="s">
        <v>72</v>
      </c>
      <c r="B71" s="140">
        <v>895</v>
      </c>
      <c r="C71" s="141" t="s">
        <v>77</v>
      </c>
      <c r="D71" s="142">
        <v>33070953.198210187</v>
      </c>
      <c r="E71" s="143">
        <v>408073.10587336239</v>
      </c>
      <c r="F71" s="144">
        <f t="shared" si="1"/>
        <v>33479026.304083548</v>
      </c>
      <c r="G71" s="142">
        <v>33616558.329985924</v>
      </c>
      <c r="H71" s="145">
        <f t="shared" si="2"/>
        <v>1.6498016507285468E-2</v>
      </c>
      <c r="I71" s="146">
        <v>894858.59725563554</v>
      </c>
      <c r="J71" s="147">
        <f t="shared" si="3"/>
        <v>34511416.927241556</v>
      </c>
    </row>
    <row r="72" spans="1:10" x14ac:dyDescent="0.4">
      <c r="A72" s="139" t="s">
        <v>72</v>
      </c>
      <c r="B72" s="140">
        <v>896</v>
      </c>
      <c r="C72" s="141" t="s">
        <v>78</v>
      </c>
      <c r="D72" s="142">
        <v>32634380.402851257</v>
      </c>
      <c r="E72" s="143">
        <v>4792526.9679897325</v>
      </c>
      <c r="F72" s="144">
        <f t="shared" si="1"/>
        <v>37426907.370840989</v>
      </c>
      <c r="G72" s="142">
        <v>33243997.200531207</v>
      </c>
      <c r="H72" s="145">
        <f t="shared" si="2"/>
        <v>1.8680201375194102E-2</v>
      </c>
      <c r="I72" s="146">
        <v>4508396.7657314995</v>
      </c>
      <c r="J72" s="147">
        <f t="shared" si="3"/>
        <v>37752393.966262706</v>
      </c>
    </row>
    <row r="73" spans="1:10" x14ac:dyDescent="0.4">
      <c r="A73" s="139" t="s">
        <v>72</v>
      </c>
      <c r="B73" s="140">
        <v>909</v>
      </c>
      <c r="C73" s="141" t="s">
        <v>79</v>
      </c>
      <c r="D73" s="142">
        <v>39440189.575251773</v>
      </c>
      <c r="E73" s="143">
        <v>2412637</v>
      </c>
      <c r="F73" s="144">
        <f t="shared" si="1"/>
        <v>41852826.575251773</v>
      </c>
      <c r="G73" s="142">
        <v>39730167.563827068</v>
      </c>
      <c r="H73" s="145">
        <f t="shared" si="2"/>
        <v>7.3523477371227495E-3</v>
      </c>
      <c r="I73" s="146">
        <v>2360663.37</v>
      </c>
      <c r="J73" s="147">
        <f t="shared" si="3"/>
        <v>42090830.933827065</v>
      </c>
    </row>
    <row r="74" spans="1:10" x14ac:dyDescent="0.4">
      <c r="A74" s="139" t="s">
        <v>72</v>
      </c>
      <c r="B74" s="140">
        <v>876</v>
      </c>
      <c r="C74" s="141" t="s">
        <v>80</v>
      </c>
      <c r="D74" s="142">
        <v>14707027.145402495</v>
      </c>
      <c r="E74" s="143">
        <v>1360658.5409771625</v>
      </c>
      <c r="F74" s="144">
        <f t="shared" si="1"/>
        <v>16067685.686379658</v>
      </c>
      <c r="G74" s="142">
        <v>14927713.378225131</v>
      </c>
      <c r="H74" s="145">
        <f t="shared" si="2"/>
        <v>1.5005495715809839E-2</v>
      </c>
      <c r="I74" s="146">
        <v>1421909.4618353888</v>
      </c>
      <c r="J74" s="147">
        <f t="shared" si="3"/>
        <v>16349622.840060519</v>
      </c>
    </row>
    <row r="75" spans="1:10" x14ac:dyDescent="0.4">
      <c r="A75" s="139" t="s">
        <v>72</v>
      </c>
      <c r="B75" s="140">
        <v>340</v>
      </c>
      <c r="C75" s="141" t="s">
        <v>81</v>
      </c>
      <c r="D75" s="142">
        <v>17718506.682465192</v>
      </c>
      <c r="E75" s="143">
        <v>1604762.65905132</v>
      </c>
      <c r="F75" s="144">
        <f t="shared" si="1"/>
        <v>19323269.341516513</v>
      </c>
      <c r="G75" s="142">
        <v>18730243.786180161</v>
      </c>
      <c r="H75" s="145">
        <f t="shared" si="2"/>
        <v>5.7100585384896846E-2</v>
      </c>
      <c r="I75" s="146">
        <v>962086.62749598036</v>
      </c>
      <c r="J75" s="147">
        <f t="shared" si="3"/>
        <v>19692330.413676143</v>
      </c>
    </row>
    <row r="76" spans="1:10" x14ac:dyDescent="0.4">
      <c r="A76" s="139" t="s">
        <v>72</v>
      </c>
      <c r="B76" s="140">
        <v>888</v>
      </c>
      <c r="C76" s="141" t="s">
        <v>82</v>
      </c>
      <c r="D76" s="142">
        <v>96119811.478365824</v>
      </c>
      <c r="E76" s="143">
        <v>10882000</v>
      </c>
      <c r="F76" s="144">
        <f t="shared" si="1"/>
        <v>107001811.47836582</v>
      </c>
      <c r="G76" s="142">
        <v>102819672.52560939</v>
      </c>
      <c r="H76" s="145">
        <f t="shared" si="2"/>
        <v>6.9703227089157757E-2</v>
      </c>
      <c r="I76" s="146">
        <v>11520100</v>
      </c>
      <c r="J76" s="147">
        <f t="shared" si="3"/>
        <v>114339772.52560939</v>
      </c>
    </row>
    <row r="77" spans="1:10" x14ac:dyDescent="0.4">
      <c r="A77" s="139" t="s">
        <v>72</v>
      </c>
      <c r="B77" s="140">
        <v>341</v>
      </c>
      <c r="C77" s="141" t="s">
        <v>83</v>
      </c>
      <c r="D77" s="142">
        <v>39232928.761726409</v>
      </c>
      <c r="E77" s="143">
        <v>5657112.0571846114</v>
      </c>
      <c r="F77" s="144">
        <f t="shared" si="1"/>
        <v>44890040.818911023</v>
      </c>
      <c r="G77" s="142">
        <v>42547105.240360521</v>
      </c>
      <c r="H77" s="145">
        <f t="shared" si="2"/>
        <v>8.4474358230101049E-2</v>
      </c>
      <c r="I77" s="146">
        <v>5972963.5054711588</v>
      </c>
      <c r="J77" s="147">
        <f t="shared" si="3"/>
        <v>48520068.745831683</v>
      </c>
    </row>
    <row r="78" spans="1:10" x14ac:dyDescent="0.4">
      <c r="A78" s="139" t="s">
        <v>72</v>
      </c>
      <c r="B78" s="140">
        <v>352</v>
      </c>
      <c r="C78" s="141" t="s">
        <v>84</v>
      </c>
      <c r="D78" s="142">
        <v>63480531.208775908</v>
      </c>
      <c r="E78" s="143">
        <v>6756873.2876350852</v>
      </c>
      <c r="F78" s="144">
        <f t="shared" si="1"/>
        <v>70237404.496410996</v>
      </c>
      <c r="G78" s="142">
        <v>67389999.70003137</v>
      </c>
      <c r="H78" s="145">
        <f t="shared" si="2"/>
        <v>6.1585314691175667E-2</v>
      </c>
      <c r="I78" s="146">
        <v>7337371.4271454755</v>
      </c>
      <c r="J78" s="147">
        <f t="shared" si="3"/>
        <v>74727371.127176851</v>
      </c>
    </row>
    <row r="79" spans="1:10" x14ac:dyDescent="0.4">
      <c r="A79" s="139" t="s">
        <v>72</v>
      </c>
      <c r="B79" s="140">
        <v>353</v>
      </c>
      <c r="C79" s="141" t="s">
        <v>85</v>
      </c>
      <c r="D79" s="142">
        <v>26103026.022200331</v>
      </c>
      <c r="E79" s="143">
        <v>3653415.7334594009</v>
      </c>
      <c r="F79" s="144">
        <f t="shared" si="1"/>
        <v>29756441.755659733</v>
      </c>
      <c r="G79" s="142">
        <v>28087814.567903701</v>
      </c>
      <c r="H79" s="145">
        <f t="shared" si="2"/>
        <v>7.6036722486325134E-2</v>
      </c>
      <c r="I79" s="146">
        <v>3864512.3113597506</v>
      </c>
      <c r="J79" s="147">
        <f t="shared" si="3"/>
        <v>31952326.879263453</v>
      </c>
    </row>
    <row r="80" spans="1:10" x14ac:dyDescent="0.4">
      <c r="A80" s="139" t="s">
        <v>72</v>
      </c>
      <c r="B80" s="140">
        <v>354</v>
      </c>
      <c r="C80" s="141" t="s">
        <v>86</v>
      </c>
      <c r="D80" s="142">
        <v>19760587.583758049</v>
      </c>
      <c r="E80" s="143">
        <v>1655038.2858171579</v>
      </c>
      <c r="F80" s="144">
        <f t="shared" si="1"/>
        <v>21415625.869575206</v>
      </c>
      <c r="G80" s="142">
        <v>21244072.111616306</v>
      </c>
      <c r="H80" s="145">
        <f t="shared" si="2"/>
        <v>7.5072895558914832E-2</v>
      </c>
      <c r="I80" s="146">
        <v>1932761.8118391247</v>
      </c>
      <c r="J80" s="147">
        <f t="shared" si="3"/>
        <v>23176833.923455432</v>
      </c>
    </row>
    <row r="81" spans="1:10" x14ac:dyDescent="0.4">
      <c r="A81" s="139" t="s">
        <v>72</v>
      </c>
      <c r="B81" s="140">
        <v>355</v>
      </c>
      <c r="C81" s="141" t="s">
        <v>87</v>
      </c>
      <c r="D81" s="142">
        <v>28590340.518778004</v>
      </c>
      <c r="E81" s="143">
        <v>2025418.3931808267</v>
      </c>
      <c r="F81" s="144">
        <f t="shared" si="1"/>
        <v>30615758.911958829</v>
      </c>
      <c r="G81" s="142">
        <v>29881328.178950664</v>
      </c>
      <c r="H81" s="145">
        <f t="shared" si="2"/>
        <v>4.5154679403861774E-2</v>
      </c>
      <c r="I81" s="146">
        <v>2100371.7226723889</v>
      </c>
      <c r="J81" s="147">
        <f t="shared" si="3"/>
        <v>31981699.901623052</v>
      </c>
    </row>
    <row r="82" spans="1:10" x14ac:dyDescent="0.4">
      <c r="A82" s="139" t="s">
        <v>72</v>
      </c>
      <c r="B82" s="140">
        <v>343</v>
      </c>
      <c r="C82" s="141" t="s">
        <v>88</v>
      </c>
      <c r="D82" s="142">
        <v>24564715.273776501</v>
      </c>
      <c r="E82" s="143">
        <v>2133922.0240997258</v>
      </c>
      <c r="F82" s="144">
        <f t="shared" si="1"/>
        <v>26698637.297876228</v>
      </c>
      <c r="G82" s="142">
        <v>25082413.381290969</v>
      </c>
      <c r="H82" s="145">
        <f t="shared" si="2"/>
        <v>2.1074867009231075E-2</v>
      </c>
      <c r="I82" s="146">
        <v>2328117.4514174093</v>
      </c>
      <c r="J82" s="147">
        <f t="shared" si="3"/>
        <v>27410530.832708377</v>
      </c>
    </row>
    <row r="83" spans="1:10" x14ac:dyDescent="0.4">
      <c r="A83" s="139" t="s">
        <v>72</v>
      </c>
      <c r="B83" s="140">
        <v>342</v>
      </c>
      <c r="C83" s="141" t="s">
        <v>89</v>
      </c>
      <c r="D83" s="142">
        <v>19843956.318919454</v>
      </c>
      <c r="E83" s="143">
        <v>1492641.6382252448</v>
      </c>
      <c r="F83" s="144">
        <f t="shared" si="1"/>
        <v>21336597.9571447</v>
      </c>
      <c r="G83" s="142">
        <v>20122791.492805615</v>
      </c>
      <c r="H83" s="145">
        <f t="shared" si="2"/>
        <v>1.4051390227074662E-2</v>
      </c>
      <c r="I83" s="146">
        <v>2055675.3325903625</v>
      </c>
      <c r="J83" s="147">
        <f t="shared" si="3"/>
        <v>22178466.825395979</v>
      </c>
    </row>
    <row r="84" spans="1:10" x14ac:dyDescent="0.4">
      <c r="A84" s="139" t="s">
        <v>72</v>
      </c>
      <c r="B84" s="140">
        <v>356</v>
      </c>
      <c r="C84" s="141" t="s">
        <v>90</v>
      </c>
      <c r="D84" s="142">
        <v>27455455.331641108</v>
      </c>
      <c r="E84" s="143">
        <v>1816581.251970157</v>
      </c>
      <c r="F84" s="144">
        <f t="shared" si="1"/>
        <v>29272036.583611265</v>
      </c>
      <c r="G84" s="142">
        <v>28236895.99600688</v>
      </c>
      <c r="H84" s="145">
        <f t="shared" si="2"/>
        <v>2.8462127286783656E-2</v>
      </c>
      <c r="I84" s="146">
        <v>2120525.7309219004</v>
      </c>
      <c r="J84" s="147">
        <f t="shared" si="3"/>
        <v>30357421.726928782</v>
      </c>
    </row>
    <row r="85" spans="1:10" x14ac:dyDescent="0.4">
      <c r="A85" s="139" t="s">
        <v>72</v>
      </c>
      <c r="B85" s="140">
        <v>357</v>
      </c>
      <c r="C85" s="141" t="s">
        <v>91</v>
      </c>
      <c r="D85" s="142">
        <v>17311625.314363677</v>
      </c>
      <c r="E85" s="143">
        <v>1392459.9175048841</v>
      </c>
      <c r="F85" s="144">
        <f t="shared" si="1"/>
        <v>18704085.231868561</v>
      </c>
      <c r="G85" s="142">
        <v>18602057.945829</v>
      </c>
      <c r="H85" s="145">
        <f t="shared" si="2"/>
        <v>7.4541391003572308E-2</v>
      </c>
      <c r="I85" s="146">
        <v>1430096.3023161811</v>
      </c>
      <c r="J85" s="147">
        <f t="shared" si="3"/>
        <v>20032154.248145182</v>
      </c>
    </row>
    <row r="86" spans="1:10" x14ac:dyDescent="0.4">
      <c r="A86" s="139" t="s">
        <v>72</v>
      </c>
      <c r="B86" s="140">
        <v>358</v>
      </c>
      <c r="C86" s="141" t="s">
        <v>92</v>
      </c>
      <c r="D86" s="142">
        <v>22792548.364666544</v>
      </c>
      <c r="E86" s="143">
        <v>1959369.1495801988</v>
      </c>
      <c r="F86" s="144">
        <f t="shared" ref="F86:F149" si="4">D86 + E86</f>
        <v>24751917.514246743</v>
      </c>
      <c r="G86" s="142">
        <v>23618100.467000723</v>
      </c>
      <c r="H86" s="145">
        <f t="shared" ref="H86:H149" si="5">(G86-$D86)/$D86</f>
        <v>3.6220263268760509E-2</v>
      </c>
      <c r="I86" s="146">
        <v>1909157.047190241</v>
      </c>
      <c r="J86" s="147">
        <f t="shared" ref="J86:J149" si="6">G86 + I86</f>
        <v>25527257.514190964</v>
      </c>
    </row>
    <row r="87" spans="1:10" x14ac:dyDescent="0.4">
      <c r="A87" s="139" t="s">
        <v>72</v>
      </c>
      <c r="B87" s="140">
        <v>877</v>
      </c>
      <c r="C87" s="141" t="s">
        <v>93</v>
      </c>
      <c r="D87" s="142">
        <v>18026383.442851078</v>
      </c>
      <c r="E87" s="143">
        <v>1340990.8515644989</v>
      </c>
      <c r="F87" s="144">
        <f t="shared" si="4"/>
        <v>19367374.294415578</v>
      </c>
      <c r="G87" s="142">
        <v>18322796.730882972</v>
      </c>
      <c r="H87" s="145">
        <f t="shared" si="5"/>
        <v>1.644330317124407E-2</v>
      </c>
      <c r="I87" s="146">
        <v>1443433.3896404461</v>
      </c>
      <c r="J87" s="147">
        <f t="shared" si="6"/>
        <v>19766230.120523419</v>
      </c>
    </row>
    <row r="88" spans="1:10" x14ac:dyDescent="0.4">
      <c r="A88" s="139" t="s">
        <v>72</v>
      </c>
      <c r="B88" s="140">
        <v>359</v>
      </c>
      <c r="C88" s="141" t="s">
        <v>94</v>
      </c>
      <c r="D88" s="142">
        <v>25055746.227678958</v>
      </c>
      <c r="E88" s="143">
        <v>2234487.9109532819</v>
      </c>
      <c r="F88" s="144">
        <f t="shared" si="4"/>
        <v>27290234.138632242</v>
      </c>
      <c r="G88" s="142">
        <v>26631937.541660428</v>
      </c>
      <c r="H88" s="145">
        <f t="shared" si="5"/>
        <v>6.2907378597260019E-2</v>
      </c>
      <c r="I88" s="146">
        <v>2394133.90270377</v>
      </c>
      <c r="J88" s="147">
        <f t="shared" si="6"/>
        <v>29026071.444364198</v>
      </c>
    </row>
    <row r="89" spans="1:10" x14ac:dyDescent="0.4">
      <c r="A89" s="139" t="s">
        <v>72</v>
      </c>
      <c r="B89" s="140">
        <v>344</v>
      </c>
      <c r="C89" s="141" t="s">
        <v>95</v>
      </c>
      <c r="D89" s="142">
        <v>29036835.7157555</v>
      </c>
      <c r="E89" s="143">
        <v>4965811.9175314885</v>
      </c>
      <c r="F89" s="144">
        <f t="shared" si="4"/>
        <v>34002647.63328699</v>
      </c>
      <c r="G89" s="142">
        <v>30998173.02459754</v>
      </c>
      <c r="H89" s="145">
        <f t="shared" si="5"/>
        <v>6.7546523596502331E-2</v>
      </c>
      <c r="I89" s="146">
        <v>5123807.2499129046</v>
      </c>
      <c r="J89" s="147">
        <f t="shared" si="6"/>
        <v>36121980.274510443</v>
      </c>
    </row>
    <row r="90" spans="1:10" x14ac:dyDescent="0.4">
      <c r="A90" s="139" t="s">
        <v>96</v>
      </c>
      <c r="B90" s="140">
        <v>301</v>
      </c>
      <c r="C90" s="141" t="s">
        <v>97</v>
      </c>
      <c r="D90" s="142">
        <v>24965241.814914137</v>
      </c>
      <c r="E90" s="143">
        <v>1565198.4844600949</v>
      </c>
      <c r="F90" s="144">
        <f t="shared" si="4"/>
        <v>26530440.29937423</v>
      </c>
      <c r="G90" s="142">
        <v>27898563.484926663</v>
      </c>
      <c r="H90" s="145">
        <f t="shared" si="5"/>
        <v>0.11749622502194917</v>
      </c>
      <c r="I90" s="146">
        <v>1727177.9327795845</v>
      </c>
      <c r="J90" s="147">
        <f t="shared" si="6"/>
        <v>29625741.417706247</v>
      </c>
    </row>
    <row r="91" spans="1:10" x14ac:dyDescent="0.4">
      <c r="A91" s="139" t="s">
        <v>96</v>
      </c>
      <c r="B91" s="140">
        <v>302</v>
      </c>
      <c r="C91" s="141" t="s">
        <v>98</v>
      </c>
      <c r="D91" s="142">
        <v>43251974.379470803</v>
      </c>
      <c r="E91" s="143">
        <v>3617018.5483284802</v>
      </c>
      <c r="F91" s="144">
        <f t="shared" si="4"/>
        <v>46868992.927799284</v>
      </c>
      <c r="G91" s="142">
        <v>44926815.936242476</v>
      </c>
      <c r="H91" s="145">
        <f t="shared" si="5"/>
        <v>3.8722892556937775E-2</v>
      </c>
      <c r="I91" s="146">
        <v>3893342.4428918273</v>
      </c>
      <c r="J91" s="147">
        <f t="shared" si="6"/>
        <v>48820158.379134305</v>
      </c>
    </row>
    <row r="92" spans="1:10" x14ac:dyDescent="0.4">
      <c r="A92" s="139" t="s">
        <v>96</v>
      </c>
      <c r="B92" s="140">
        <v>303</v>
      </c>
      <c r="C92" s="141" t="s">
        <v>99</v>
      </c>
      <c r="D92" s="142">
        <v>29392052.264865808</v>
      </c>
      <c r="E92" s="143">
        <v>1824604.9570877906</v>
      </c>
      <c r="F92" s="144">
        <f t="shared" si="4"/>
        <v>31216657.221953601</v>
      </c>
      <c r="G92" s="142">
        <v>30468582.315739345</v>
      </c>
      <c r="H92" s="145">
        <f t="shared" si="5"/>
        <v>3.6626569698924409E-2</v>
      </c>
      <c r="I92" s="146">
        <v>1588903.2875527027</v>
      </c>
      <c r="J92" s="147">
        <f t="shared" si="6"/>
        <v>32057485.603292048</v>
      </c>
    </row>
    <row r="93" spans="1:10" x14ac:dyDescent="0.4">
      <c r="A93" s="139" t="s">
        <v>96</v>
      </c>
      <c r="B93" s="140">
        <v>304</v>
      </c>
      <c r="C93" s="141" t="s">
        <v>100</v>
      </c>
      <c r="D93" s="142">
        <v>51907890.449193418</v>
      </c>
      <c r="E93" s="143">
        <v>1795386.1034787344</v>
      </c>
      <c r="F93" s="144">
        <f t="shared" si="4"/>
        <v>53703276.552672155</v>
      </c>
      <c r="G93" s="142">
        <v>53581135.642710552</v>
      </c>
      <c r="H93" s="145">
        <f t="shared" si="5"/>
        <v>3.2234891054855684E-2</v>
      </c>
      <c r="I93" s="146">
        <v>1623230.5222570621</v>
      </c>
      <c r="J93" s="147">
        <f t="shared" si="6"/>
        <v>55204366.164967611</v>
      </c>
    </row>
    <row r="94" spans="1:10" x14ac:dyDescent="0.4">
      <c r="A94" s="139" t="s">
        <v>96</v>
      </c>
      <c r="B94" s="140">
        <v>305</v>
      </c>
      <c r="C94" s="141" t="s">
        <v>101</v>
      </c>
      <c r="D94" s="142">
        <v>41346594.653575435</v>
      </c>
      <c r="E94" s="143">
        <v>4176860.3271711431</v>
      </c>
      <c r="F94" s="144">
        <f t="shared" si="4"/>
        <v>45523454.980746582</v>
      </c>
      <c r="G94" s="142">
        <v>43116068.401153162</v>
      </c>
      <c r="H94" s="145">
        <f t="shared" si="5"/>
        <v>4.279611809396526E-2</v>
      </c>
      <c r="I94" s="146">
        <v>4788243.4597150106</v>
      </c>
      <c r="J94" s="147">
        <f t="shared" si="6"/>
        <v>47904311.860868171</v>
      </c>
    </row>
    <row r="95" spans="1:10" x14ac:dyDescent="0.4">
      <c r="A95" s="139" t="s">
        <v>96</v>
      </c>
      <c r="B95" s="140">
        <v>306</v>
      </c>
      <c r="C95" s="141" t="s">
        <v>102</v>
      </c>
      <c r="D95" s="142">
        <v>54719986.857919045</v>
      </c>
      <c r="E95" s="143">
        <v>2857504.6301448559</v>
      </c>
      <c r="F95" s="144">
        <f t="shared" si="4"/>
        <v>57577491.488063902</v>
      </c>
      <c r="G95" s="142">
        <v>56610989.983914249</v>
      </c>
      <c r="H95" s="145">
        <f t="shared" si="5"/>
        <v>3.4557813964853669E-2</v>
      </c>
      <c r="I95" s="146">
        <v>3551406.8332632901</v>
      </c>
      <c r="J95" s="147">
        <f t="shared" si="6"/>
        <v>60162396.817177542</v>
      </c>
    </row>
    <row r="96" spans="1:10" x14ac:dyDescent="0.4">
      <c r="A96" s="139" t="s">
        <v>96</v>
      </c>
      <c r="B96" s="140">
        <v>307</v>
      </c>
      <c r="C96" s="141" t="s">
        <v>103</v>
      </c>
      <c r="D96" s="142">
        <v>49205111.973013945</v>
      </c>
      <c r="E96" s="143">
        <v>2849203.8346908437</v>
      </c>
      <c r="F96" s="144">
        <f t="shared" si="4"/>
        <v>52054315.807704791</v>
      </c>
      <c r="G96" s="142">
        <v>50411625.674916595</v>
      </c>
      <c r="H96" s="145">
        <f t="shared" si="5"/>
        <v>2.4520088533978964E-2</v>
      </c>
      <c r="I96" s="146">
        <v>2873390.4826579108</v>
      </c>
      <c r="J96" s="147">
        <f t="shared" si="6"/>
        <v>53285016.157574505</v>
      </c>
    </row>
    <row r="97" spans="1:10" x14ac:dyDescent="0.4">
      <c r="A97" s="139" t="s">
        <v>96</v>
      </c>
      <c r="B97" s="140">
        <v>308</v>
      </c>
      <c r="C97" s="141" t="s">
        <v>104</v>
      </c>
      <c r="D97" s="142">
        <v>42114343.813688159</v>
      </c>
      <c r="E97" s="143">
        <v>2032861.2910176287</v>
      </c>
      <c r="F97" s="144">
        <f t="shared" si="4"/>
        <v>44147205.104705788</v>
      </c>
      <c r="G97" s="142">
        <v>43969756.819375813</v>
      </c>
      <c r="H97" s="145">
        <f t="shared" si="5"/>
        <v>4.4056557402292966E-2</v>
      </c>
      <c r="I97" s="146">
        <v>2151037.1404255298</v>
      </c>
      <c r="J97" s="147">
        <f t="shared" si="6"/>
        <v>46120793.959801346</v>
      </c>
    </row>
    <row r="98" spans="1:10" x14ac:dyDescent="0.4">
      <c r="A98" s="139" t="s">
        <v>96</v>
      </c>
      <c r="B98" s="140">
        <v>203</v>
      </c>
      <c r="C98" s="141" t="s">
        <v>105</v>
      </c>
      <c r="D98" s="142">
        <v>41644509.630041875</v>
      </c>
      <c r="E98" s="143">
        <v>3132978.3999561248</v>
      </c>
      <c r="F98" s="144">
        <f t="shared" si="4"/>
        <v>44777488.029997997</v>
      </c>
      <c r="G98" s="142">
        <v>43356793.503122613</v>
      </c>
      <c r="H98" s="145">
        <f t="shared" si="5"/>
        <v>4.1116677523452355E-2</v>
      </c>
      <c r="I98" s="146">
        <v>3044474.60595437</v>
      </c>
      <c r="J98" s="147">
        <f t="shared" si="6"/>
        <v>46401268.109076984</v>
      </c>
    </row>
    <row r="99" spans="1:10" x14ac:dyDescent="0.4">
      <c r="A99" s="139" t="s">
        <v>96</v>
      </c>
      <c r="B99" s="140">
        <v>310</v>
      </c>
      <c r="C99" s="141" t="s">
        <v>106</v>
      </c>
      <c r="D99" s="142">
        <v>29341218.206478495</v>
      </c>
      <c r="E99" s="143">
        <v>2354388.4797874205</v>
      </c>
      <c r="F99" s="144">
        <f t="shared" si="4"/>
        <v>31695606.686265916</v>
      </c>
      <c r="G99" s="142">
        <v>30273467.092968047</v>
      </c>
      <c r="H99" s="145">
        <f t="shared" si="5"/>
        <v>3.1772671466098586E-2</v>
      </c>
      <c r="I99" s="146">
        <v>1059934.4937651334</v>
      </c>
      <c r="J99" s="147">
        <f t="shared" si="6"/>
        <v>31333401.586733181</v>
      </c>
    </row>
    <row r="100" spans="1:10" x14ac:dyDescent="0.4">
      <c r="A100" s="139" t="s">
        <v>96</v>
      </c>
      <c r="B100" s="140">
        <v>311</v>
      </c>
      <c r="C100" s="141" t="s">
        <v>107</v>
      </c>
      <c r="D100" s="142">
        <v>21207628.355595917</v>
      </c>
      <c r="E100" s="143">
        <v>1169177.4355175812</v>
      </c>
      <c r="F100" s="144">
        <f t="shared" si="4"/>
        <v>22376805.791113496</v>
      </c>
      <c r="G100" s="142">
        <v>23570348.28997612</v>
      </c>
      <c r="H100" s="145">
        <f t="shared" si="5"/>
        <v>0.11140896543279759</v>
      </c>
      <c r="I100" s="146">
        <v>1054408.8494649532</v>
      </c>
      <c r="J100" s="147">
        <f t="shared" si="6"/>
        <v>24624757.139441073</v>
      </c>
    </row>
    <row r="101" spans="1:10" x14ac:dyDescent="0.4">
      <c r="A101" s="139" t="s">
        <v>96</v>
      </c>
      <c r="B101" s="140">
        <v>312</v>
      </c>
      <c r="C101" s="141" t="s">
        <v>108</v>
      </c>
      <c r="D101" s="142">
        <v>31875950.081953894</v>
      </c>
      <c r="E101" s="143">
        <v>2672374.7050944674</v>
      </c>
      <c r="F101" s="144">
        <f t="shared" si="4"/>
        <v>34548324.787048362</v>
      </c>
      <c r="G101" s="142">
        <v>33757043.758990303</v>
      </c>
      <c r="H101" s="145">
        <f t="shared" si="5"/>
        <v>5.9012944624397635E-2</v>
      </c>
      <c r="I101" s="146">
        <v>4257420.2851177836</v>
      </c>
      <c r="J101" s="147">
        <f t="shared" si="6"/>
        <v>38014464.044108085</v>
      </c>
    </row>
    <row r="102" spans="1:10" x14ac:dyDescent="0.4">
      <c r="A102" s="139" t="s">
        <v>96</v>
      </c>
      <c r="B102" s="140">
        <v>313</v>
      </c>
      <c r="C102" s="141" t="s">
        <v>109</v>
      </c>
      <c r="D102" s="142">
        <v>42322298.657936804</v>
      </c>
      <c r="E102" s="143">
        <v>2549658.3653173367</v>
      </c>
      <c r="F102" s="144">
        <f t="shared" si="4"/>
        <v>44871957.023254141</v>
      </c>
      <c r="G102" s="142">
        <v>43913182.147786833</v>
      </c>
      <c r="H102" s="145">
        <f t="shared" si="5"/>
        <v>3.7589723155353402E-2</v>
      </c>
      <c r="I102" s="146">
        <v>3023902.3521947586</v>
      </c>
      <c r="J102" s="147">
        <f t="shared" si="6"/>
        <v>46937084.49998159</v>
      </c>
    </row>
    <row r="103" spans="1:10" x14ac:dyDescent="0.4">
      <c r="A103" s="139" t="s">
        <v>96</v>
      </c>
      <c r="B103" s="140">
        <v>314</v>
      </c>
      <c r="C103" s="141" t="s">
        <v>110</v>
      </c>
      <c r="D103" s="142">
        <v>17952244.620258916</v>
      </c>
      <c r="E103" s="143">
        <v>1862421.7805492918</v>
      </c>
      <c r="F103" s="144">
        <f t="shared" si="4"/>
        <v>19814666.400808208</v>
      </c>
      <c r="G103" s="142">
        <v>18830120.069607396</v>
      </c>
      <c r="H103" s="145">
        <f t="shared" si="5"/>
        <v>4.8900595324876894E-2</v>
      </c>
      <c r="I103" s="146">
        <v>3406699.2723476803</v>
      </c>
      <c r="J103" s="147">
        <f t="shared" si="6"/>
        <v>22236819.341955077</v>
      </c>
    </row>
    <row r="104" spans="1:10" x14ac:dyDescent="0.4">
      <c r="A104" s="139" t="s">
        <v>96</v>
      </c>
      <c r="B104" s="140">
        <v>315</v>
      </c>
      <c r="C104" s="141" t="s">
        <v>111</v>
      </c>
      <c r="D104" s="142">
        <v>30555742.615245465</v>
      </c>
      <c r="E104" s="143">
        <v>1258213.005540357</v>
      </c>
      <c r="F104" s="144">
        <f t="shared" si="4"/>
        <v>31813955.620785821</v>
      </c>
      <c r="G104" s="142">
        <v>31640642.708466347</v>
      </c>
      <c r="H104" s="145">
        <f t="shared" si="5"/>
        <v>3.5505603869027964E-2</v>
      </c>
      <c r="I104" s="146">
        <v>933308.56036259513</v>
      </c>
      <c r="J104" s="147">
        <f t="shared" si="6"/>
        <v>32573951.268828943</v>
      </c>
    </row>
    <row r="105" spans="1:10" x14ac:dyDescent="0.4">
      <c r="A105" s="139" t="s">
        <v>96</v>
      </c>
      <c r="B105" s="140">
        <v>317</v>
      </c>
      <c r="C105" s="141" t="s">
        <v>112</v>
      </c>
      <c r="D105" s="142">
        <v>39762398.578963116</v>
      </c>
      <c r="E105" s="143">
        <v>1433503.3736053309</v>
      </c>
      <c r="F105" s="144">
        <f t="shared" si="4"/>
        <v>41195901.952568449</v>
      </c>
      <c r="G105" s="142">
        <v>41194233.735133901</v>
      </c>
      <c r="H105" s="145">
        <f t="shared" si="5"/>
        <v>3.6009778266452942E-2</v>
      </c>
      <c r="I105" s="146">
        <v>1016941.6868597176</v>
      </c>
      <c r="J105" s="147">
        <f t="shared" si="6"/>
        <v>42211175.421993621</v>
      </c>
    </row>
    <row r="106" spans="1:10" x14ac:dyDescent="0.4">
      <c r="A106" s="139" t="s">
        <v>96</v>
      </c>
      <c r="B106" s="140">
        <v>318</v>
      </c>
      <c r="C106" s="141" t="s">
        <v>113</v>
      </c>
      <c r="D106" s="142">
        <v>22405711.011722635</v>
      </c>
      <c r="E106" s="143">
        <v>2047830.6205026598</v>
      </c>
      <c r="F106" s="144">
        <f t="shared" si="4"/>
        <v>24453541.632225294</v>
      </c>
      <c r="G106" s="142">
        <v>23136559.346752834</v>
      </c>
      <c r="H106" s="145">
        <f t="shared" si="5"/>
        <v>3.2618841448406585E-2</v>
      </c>
      <c r="I106" s="146">
        <v>1965411.2985928366</v>
      </c>
      <c r="J106" s="147">
        <f t="shared" si="6"/>
        <v>25101970.645345669</v>
      </c>
    </row>
    <row r="107" spans="1:10" x14ac:dyDescent="0.4">
      <c r="A107" s="139" t="s">
        <v>96</v>
      </c>
      <c r="B107" s="140">
        <v>319</v>
      </c>
      <c r="C107" s="141" t="s">
        <v>114</v>
      </c>
      <c r="D107" s="142">
        <v>33661009.270334311</v>
      </c>
      <c r="E107" s="143">
        <v>1848485.0893365368</v>
      </c>
      <c r="F107" s="144">
        <f t="shared" si="4"/>
        <v>35509494.359670848</v>
      </c>
      <c r="G107" s="142">
        <v>35172471.503785767</v>
      </c>
      <c r="H107" s="145">
        <f t="shared" si="5"/>
        <v>4.4902463301464891E-2</v>
      </c>
      <c r="I107" s="146">
        <v>2778897.6055635219</v>
      </c>
      <c r="J107" s="147">
        <f t="shared" si="6"/>
        <v>37951369.109349288</v>
      </c>
    </row>
    <row r="108" spans="1:10" x14ac:dyDescent="0.4">
      <c r="A108" s="139" t="s">
        <v>96</v>
      </c>
      <c r="B108" s="140">
        <v>320</v>
      </c>
      <c r="C108" s="141" t="s">
        <v>115</v>
      </c>
      <c r="D108" s="142">
        <v>31322852.684278268</v>
      </c>
      <c r="E108" s="143">
        <v>3999028.6920571066</v>
      </c>
      <c r="F108" s="144">
        <f t="shared" si="4"/>
        <v>35321881.376335375</v>
      </c>
      <c r="G108" s="142">
        <v>32435201.894304086</v>
      </c>
      <c r="H108" s="145">
        <f t="shared" si="5"/>
        <v>3.5512385198048495E-2</v>
      </c>
      <c r="I108" s="146">
        <v>4032877.8486843002</v>
      </c>
      <c r="J108" s="147">
        <f t="shared" si="6"/>
        <v>36468079.742988385</v>
      </c>
    </row>
    <row r="109" spans="1:10" x14ac:dyDescent="0.4">
      <c r="A109" s="139" t="s">
        <v>116</v>
      </c>
      <c r="B109" s="140">
        <v>867</v>
      </c>
      <c r="C109" s="141" t="s">
        <v>117</v>
      </c>
      <c r="D109" s="142">
        <v>15194112.760825032</v>
      </c>
      <c r="E109" s="143">
        <v>303463.32206887426</v>
      </c>
      <c r="F109" s="144">
        <f t="shared" si="4"/>
        <v>15497576.082893906</v>
      </c>
      <c r="G109" s="142">
        <v>15592629.279396212</v>
      </c>
      <c r="H109" s="145">
        <f t="shared" si="5"/>
        <v>2.6228350733230977E-2</v>
      </c>
      <c r="I109" s="146">
        <v>486427.12078960997</v>
      </c>
      <c r="J109" s="147">
        <f t="shared" si="6"/>
        <v>16079056.400185822</v>
      </c>
    </row>
    <row r="110" spans="1:10" x14ac:dyDescent="0.4">
      <c r="A110" s="139" t="s">
        <v>116</v>
      </c>
      <c r="B110" s="140">
        <v>846</v>
      </c>
      <c r="C110" s="141" t="s">
        <v>118</v>
      </c>
      <c r="D110" s="142">
        <v>22928696.29713114</v>
      </c>
      <c r="E110" s="143">
        <v>1658680.6174844846</v>
      </c>
      <c r="F110" s="144">
        <f t="shared" si="4"/>
        <v>24587376.914615624</v>
      </c>
      <c r="G110" s="142">
        <v>23295445.885440677</v>
      </c>
      <c r="H110" s="145">
        <f t="shared" si="5"/>
        <v>1.5995222037784401E-2</v>
      </c>
      <c r="I110" s="146">
        <v>1625863.7720817036</v>
      </c>
      <c r="J110" s="147">
        <f t="shared" si="6"/>
        <v>24921309.65752238</v>
      </c>
    </row>
    <row r="111" spans="1:10" x14ac:dyDescent="0.4">
      <c r="A111" s="139" t="s">
        <v>116</v>
      </c>
      <c r="B111" s="140">
        <v>825</v>
      </c>
      <c r="C111" s="141" t="s">
        <v>119</v>
      </c>
      <c r="D111" s="142">
        <v>73627865.945400849</v>
      </c>
      <c r="E111" s="143">
        <v>5203565.96180188</v>
      </c>
      <c r="F111" s="144">
        <f t="shared" si="4"/>
        <v>78831431.907202736</v>
      </c>
      <c r="G111" s="142">
        <v>76038519.516824782</v>
      </c>
      <c r="H111" s="145">
        <f t="shared" si="5"/>
        <v>3.27410490643796E-2</v>
      </c>
      <c r="I111" s="146">
        <v>5084552.457907632</v>
      </c>
      <c r="J111" s="147">
        <f t="shared" si="6"/>
        <v>81123071.974732414</v>
      </c>
    </row>
    <row r="112" spans="1:10" x14ac:dyDescent="0.4">
      <c r="A112" s="139" t="s">
        <v>116</v>
      </c>
      <c r="B112" s="140">
        <v>845</v>
      </c>
      <c r="C112" s="141" t="s">
        <v>120</v>
      </c>
      <c r="D112" s="142">
        <v>46478815.03695786</v>
      </c>
      <c r="E112" s="143">
        <v>3480475.4254353847</v>
      </c>
      <c r="F112" s="144">
        <f t="shared" si="4"/>
        <v>49959290.462393247</v>
      </c>
      <c r="G112" s="142">
        <v>47482159.32903102</v>
      </c>
      <c r="H112" s="145">
        <f t="shared" si="5"/>
        <v>2.1587131497981311E-2</v>
      </c>
      <c r="I112" s="146">
        <v>3636872.2603960261</v>
      </c>
      <c r="J112" s="147">
        <f t="shared" si="6"/>
        <v>51119031.589427046</v>
      </c>
    </row>
    <row r="113" spans="1:10" x14ac:dyDescent="0.4">
      <c r="A113" s="139" t="s">
        <v>116</v>
      </c>
      <c r="B113" s="140">
        <v>850</v>
      </c>
      <c r="C113" s="141" t="s">
        <v>121</v>
      </c>
      <c r="D113" s="142">
        <v>92019078.320489734</v>
      </c>
      <c r="E113" s="143">
        <v>13115391.879056284</v>
      </c>
      <c r="F113" s="144">
        <f t="shared" si="4"/>
        <v>105134470.19954602</v>
      </c>
      <c r="G113" s="142">
        <v>98164398.906515509</v>
      </c>
      <c r="H113" s="145">
        <f t="shared" si="5"/>
        <v>6.6783113873652072E-2</v>
      </c>
      <c r="I113" s="146">
        <v>13610699.599627454</v>
      </c>
      <c r="J113" s="147">
        <f t="shared" si="6"/>
        <v>111775098.50614296</v>
      </c>
    </row>
    <row r="114" spans="1:10" x14ac:dyDescent="0.4">
      <c r="A114" s="139" t="s">
        <v>116</v>
      </c>
      <c r="B114" s="140">
        <v>921</v>
      </c>
      <c r="C114" s="141" t="s">
        <v>122</v>
      </c>
      <c r="D114" s="142">
        <v>13894912.769365305</v>
      </c>
      <c r="E114" s="143">
        <v>796003.83446725272</v>
      </c>
      <c r="F114" s="144">
        <f t="shared" si="4"/>
        <v>14690916.603832558</v>
      </c>
      <c r="G114" s="142">
        <v>13926343.243363295</v>
      </c>
      <c r="H114" s="145">
        <f t="shared" si="5"/>
        <v>2.2620130489257729E-3</v>
      </c>
      <c r="I114" s="146">
        <v>885171.13522296306</v>
      </c>
      <c r="J114" s="147">
        <f t="shared" si="6"/>
        <v>14811514.378586259</v>
      </c>
    </row>
    <row r="115" spans="1:10" x14ac:dyDescent="0.4">
      <c r="A115" s="139" t="s">
        <v>116</v>
      </c>
      <c r="B115" s="140">
        <v>886</v>
      </c>
      <c r="C115" s="141" t="s">
        <v>123</v>
      </c>
      <c r="D115" s="142">
        <v>175779342.8214815</v>
      </c>
      <c r="E115" s="143">
        <v>18716430.669228069</v>
      </c>
      <c r="F115" s="144">
        <f t="shared" si="4"/>
        <v>194495773.49070957</v>
      </c>
      <c r="G115" s="142">
        <v>180307923.67456314</v>
      </c>
      <c r="H115" s="145">
        <f t="shared" si="5"/>
        <v>2.5762872817659769E-2</v>
      </c>
      <c r="I115" s="146">
        <v>19423337.127313364</v>
      </c>
      <c r="J115" s="147">
        <f t="shared" si="6"/>
        <v>199731260.80187652</v>
      </c>
    </row>
    <row r="116" spans="1:10" x14ac:dyDescent="0.4">
      <c r="A116" s="139" t="s">
        <v>116</v>
      </c>
      <c r="B116" s="140">
        <v>887</v>
      </c>
      <c r="C116" s="141" t="s">
        <v>124</v>
      </c>
      <c r="D116" s="142">
        <v>32367616.528408889</v>
      </c>
      <c r="E116" s="143">
        <v>3357554.1560702664</v>
      </c>
      <c r="F116" s="144">
        <f t="shared" si="4"/>
        <v>35725170.684479155</v>
      </c>
      <c r="G116" s="142">
        <v>33323151.928538647</v>
      </c>
      <c r="H116" s="145">
        <f t="shared" si="5"/>
        <v>2.9521339617054883E-2</v>
      </c>
      <c r="I116" s="146">
        <v>3613577.5107397842</v>
      </c>
      <c r="J116" s="147">
        <f t="shared" si="6"/>
        <v>36936729.439278431</v>
      </c>
    </row>
    <row r="117" spans="1:10" x14ac:dyDescent="0.4">
      <c r="A117" s="139" t="s">
        <v>116</v>
      </c>
      <c r="B117" s="140">
        <v>826</v>
      </c>
      <c r="C117" s="141" t="s">
        <v>125</v>
      </c>
      <c r="D117" s="142">
        <v>35088391.246741049</v>
      </c>
      <c r="E117" s="143">
        <v>3435780.6795599847</v>
      </c>
      <c r="F117" s="144">
        <f t="shared" si="4"/>
        <v>38524171.926301032</v>
      </c>
      <c r="G117" s="142">
        <v>36474389.157461107</v>
      </c>
      <c r="H117" s="145">
        <f t="shared" si="5"/>
        <v>3.95001840059791E-2</v>
      </c>
      <c r="I117" s="146">
        <v>3489747.7788664075</v>
      </c>
      <c r="J117" s="147">
        <f t="shared" si="6"/>
        <v>39964136.936327517</v>
      </c>
    </row>
    <row r="118" spans="1:10" x14ac:dyDescent="0.4">
      <c r="A118" s="139" t="s">
        <v>116</v>
      </c>
      <c r="B118" s="140">
        <v>931</v>
      </c>
      <c r="C118" s="141" t="s">
        <v>126</v>
      </c>
      <c r="D118" s="142">
        <v>51263144.89485985</v>
      </c>
      <c r="E118" s="143">
        <v>7137623.0205602292</v>
      </c>
      <c r="F118" s="144">
        <f t="shared" si="4"/>
        <v>58400767.915420078</v>
      </c>
      <c r="G118" s="142">
        <v>53526023.578108445</v>
      </c>
      <c r="H118" s="145">
        <f t="shared" si="5"/>
        <v>4.4142408505949721E-2</v>
      </c>
      <c r="I118" s="146">
        <v>7638304.3361128364</v>
      </c>
      <c r="J118" s="147">
        <f t="shared" si="6"/>
        <v>61164327.914221279</v>
      </c>
    </row>
    <row r="119" spans="1:10" x14ac:dyDescent="0.4">
      <c r="A119" s="139" t="s">
        <v>116</v>
      </c>
      <c r="B119" s="140">
        <v>851</v>
      </c>
      <c r="C119" s="141" t="s">
        <v>127</v>
      </c>
      <c r="D119" s="142">
        <v>16404483.902476385</v>
      </c>
      <c r="E119" s="143">
        <v>2768908.011671762</v>
      </c>
      <c r="F119" s="144">
        <f t="shared" si="4"/>
        <v>19173391.914148148</v>
      </c>
      <c r="G119" s="142">
        <v>17640844.490434915</v>
      </c>
      <c r="H119" s="145">
        <f t="shared" si="5"/>
        <v>7.5367234672459968E-2</v>
      </c>
      <c r="I119" s="146">
        <v>2825365.7023099405</v>
      </c>
      <c r="J119" s="147">
        <f t="shared" si="6"/>
        <v>20466210.192744855</v>
      </c>
    </row>
    <row r="120" spans="1:10" x14ac:dyDescent="0.4">
      <c r="A120" s="139" t="s">
        <v>116</v>
      </c>
      <c r="B120" s="140">
        <v>870</v>
      </c>
      <c r="C120" s="141" t="s">
        <v>128</v>
      </c>
      <c r="D120" s="142">
        <v>19633572.12072061</v>
      </c>
      <c r="E120" s="143">
        <v>-751062.76126781292</v>
      </c>
      <c r="F120" s="144">
        <f t="shared" si="4"/>
        <v>18882509.359452799</v>
      </c>
      <c r="G120" s="142">
        <v>20321342.259425644</v>
      </c>
      <c r="H120" s="145">
        <f t="shared" si="5"/>
        <v>3.5030311064953093E-2</v>
      </c>
      <c r="I120" s="146">
        <v>-845700.74010276189</v>
      </c>
      <c r="J120" s="147">
        <f t="shared" si="6"/>
        <v>19475641.519322883</v>
      </c>
    </row>
    <row r="121" spans="1:10" x14ac:dyDescent="0.4">
      <c r="A121" s="139" t="s">
        <v>116</v>
      </c>
      <c r="B121" s="140">
        <v>871</v>
      </c>
      <c r="C121" s="141" t="s">
        <v>129</v>
      </c>
      <c r="D121" s="142">
        <v>20870614.246326346</v>
      </c>
      <c r="E121" s="143">
        <v>1422466.9240948977</v>
      </c>
      <c r="F121" s="144">
        <f t="shared" si="4"/>
        <v>22293081.170421243</v>
      </c>
      <c r="G121" s="142">
        <v>21808871.639774822</v>
      </c>
      <c r="H121" s="145">
        <f t="shared" si="5"/>
        <v>4.4955907017141493E-2</v>
      </c>
      <c r="I121" s="146">
        <v>1277071.4492548059</v>
      </c>
      <c r="J121" s="147">
        <f t="shared" si="6"/>
        <v>23085943.089029629</v>
      </c>
    </row>
    <row r="122" spans="1:10" x14ac:dyDescent="0.4">
      <c r="A122" s="139" t="s">
        <v>116</v>
      </c>
      <c r="B122" s="140">
        <v>852</v>
      </c>
      <c r="C122" s="141" t="s">
        <v>130</v>
      </c>
      <c r="D122" s="142">
        <v>20336073.466041543</v>
      </c>
      <c r="E122" s="143">
        <v>2155761.0536533073</v>
      </c>
      <c r="F122" s="144">
        <f t="shared" si="4"/>
        <v>22491834.51969485</v>
      </c>
      <c r="G122" s="142">
        <v>22091197.365648501</v>
      </c>
      <c r="H122" s="145">
        <f t="shared" si="5"/>
        <v>8.630593819095779E-2</v>
      </c>
      <c r="I122" s="146">
        <v>2142623.3929481194</v>
      </c>
      <c r="J122" s="147">
        <f t="shared" si="6"/>
        <v>24233820.758596621</v>
      </c>
    </row>
    <row r="123" spans="1:10" x14ac:dyDescent="0.4">
      <c r="A123" s="139" t="s">
        <v>116</v>
      </c>
      <c r="B123" s="140">
        <v>936</v>
      </c>
      <c r="C123" s="141" t="s">
        <v>131</v>
      </c>
      <c r="D123" s="142">
        <v>128968233.42205006</v>
      </c>
      <c r="E123" s="143">
        <v>10777347.152140975</v>
      </c>
      <c r="F123" s="144">
        <f t="shared" si="4"/>
        <v>139745580.57419103</v>
      </c>
      <c r="G123" s="142">
        <v>132407855.92680517</v>
      </c>
      <c r="H123" s="145">
        <f t="shared" si="5"/>
        <v>2.6670307978080964E-2</v>
      </c>
      <c r="I123" s="146">
        <v>11618486.690574033</v>
      </c>
      <c r="J123" s="147">
        <f t="shared" si="6"/>
        <v>144026342.61737919</v>
      </c>
    </row>
    <row r="124" spans="1:10" x14ac:dyDescent="0.4">
      <c r="A124" s="139" t="s">
        <v>116</v>
      </c>
      <c r="B124" s="140">
        <v>869</v>
      </c>
      <c r="C124" s="141" t="s">
        <v>132</v>
      </c>
      <c r="D124" s="142">
        <v>16838132.094174515</v>
      </c>
      <c r="E124" s="143">
        <v>2669860.2882296434</v>
      </c>
      <c r="F124" s="144">
        <f t="shared" si="4"/>
        <v>19507992.38240416</v>
      </c>
      <c r="G124" s="142">
        <v>17057596.11889739</v>
      </c>
      <c r="H124" s="145">
        <f t="shared" si="5"/>
        <v>1.3033751219875635E-2</v>
      </c>
      <c r="I124" s="146">
        <v>2619086.2988121687</v>
      </c>
      <c r="J124" s="147">
        <f t="shared" si="6"/>
        <v>19676682.417709559</v>
      </c>
    </row>
    <row r="125" spans="1:10" x14ac:dyDescent="0.4">
      <c r="A125" s="139" t="s">
        <v>116</v>
      </c>
      <c r="B125" s="140">
        <v>938</v>
      </c>
      <c r="C125" s="141" t="s">
        <v>133</v>
      </c>
      <c r="D125" s="142">
        <v>69283805.383852139</v>
      </c>
      <c r="E125" s="143">
        <v>6786093.018572107</v>
      </c>
      <c r="F125" s="144">
        <f t="shared" si="4"/>
        <v>76069898.402424246</v>
      </c>
      <c r="G125" s="142">
        <v>71291348.372738227</v>
      </c>
      <c r="H125" s="145">
        <f t="shared" si="5"/>
        <v>2.8975645574946765E-2</v>
      </c>
      <c r="I125" s="146">
        <v>7161281.8949720608</v>
      </c>
      <c r="J125" s="147">
        <f t="shared" si="6"/>
        <v>78452630.267710283</v>
      </c>
    </row>
    <row r="126" spans="1:10" x14ac:dyDescent="0.4">
      <c r="A126" s="139" t="s">
        <v>116</v>
      </c>
      <c r="B126" s="140">
        <v>868</v>
      </c>
      <c r="C126" s="141" t="s">
        <v>134</v>
      </c>
      <c r="D126" s="142">
        <v>16478989.425948381</v>
      </c>
      <c r="E126" s="143">
        <v>2013082.7621545759</v>
      </c>
      <c r="F126" s="144">
        <f t="shared" si="4"/>
        <v>18492072.188102957</v>
      </c>
      <c r="G126" s="142">
        <v>16912675.035103612</v>
      </c>
      <c r="H126" s="145">
        <f t="shared" si="5"/>
        <v>2.6317488162977642E-2</v>
      </c>
      <c r="I126" s="146">
        <v>2284302.9744147137</v>
      </c>
      <c r="J126" s="147">
        <f t="shared" si="6"/>
        <v>19196978.009518325</v>
      </c>
    </row>
    <row r="127" spans="1:10" x14ac:dyDescent="0.4">
      <c r="A127" s="139" t="s">
        <v>116</v>
      </c>
      <c r="B127" s="140">
        <v>872</v>
      </c>
      <c r="C127" s="141" t="s">
        <v>135</v>
      </c>
      <c r="D127" s="142">
        <v>16841423.068118967</v>
      </c>
      <c r="E127" s="143">
        <v>944473.78402060224</v>
      </c>
      <c r="F127" s="144">
        <f t="shared" si="4"/>
        <v>17785896.85213957</v>
      </c>
      <c r="G127" s="142">
        <v>17453633.987003352</v>
      </c>
      <c r="H127" s="145">
        <f t="shared" si="5"/>
        <v>3.6351495738107108E-2</v>
      </c>
      <c r="I127" s="146">
        <v>932972.15065681166</v>
      </c>
      <c r="J127" s="147">
        <f t="shared" si="6"/>
        <v>18386606.137660164</v>
      </c>
    </row>
    <row r="128" spans="1:10" x14ac:dyDescent="0.4">
      <c r="A128" s="139" t="s">
        <v>136</v>
      </c>
      <c r="B128" s="140">
        <v>800</v>
      </c>
      <c r="C128" s="141" t="s">
        <v>137</v>
      </c>
      <c r="D128" s="142">
        <v>20170423.109297562</v>
      </c>
      <c r="E128" s="143">
        <v>2530368.6230749013</v>
      </c>
      <c r="F128" s="144">
        <f t="shared" si="4"/>
        <v>22700791.732372463</v>
      </c>
      <c r="G128" s="142">
        <v>20798800.764436036</v>
      </c>
      <c r="H128" s="145">
        <f t="shared" si="5"/>
        <v>3.1153419625036181E-2</v>
      </c>
      <c r="I128" s="146">
        <v>2851118.7555197626</v>
      </c>
      <c r="J128" s="147">
        <f t="shared" si="6"/>
        <v>23649919.519955799</v>
      </c>
    </row>
    <row r="129" spans="1:10" x14ac:dyDescent="0.4">
      <c r="A129" s="139" t="s">
        <v>136</v>
      </c>
      <c r="B129" s="140">
        <v>837</v>
      </c>
      <c r="C129" s="141" t="s">
        <v>138</v>
      </c>
      <c r="D129" s="142">
        <v>16445012.235889677</v>
      </c>
      <c r="E129" s="143">
        <v>1528000</v>
      </c>
      <c r="F129" s="144">
        <f t="shared" si="4"/>
        <v>17973012.235889677</v>
      </c>
      <c r="G129" s="142">
        <v>17122155.308466002</v>
      </c>
      <c r="H129" s="145">
        <f t="shared" si="5"/>
        <v>4.1176197552381562E-2</v>
      </c>
      <c r="I129" s="146">
        <v>1522000</v>
      </c>
      <c r="J129" s="147">
        <f t="shared" si="6"/>
        <v>18644155.308466002</v>
      </c>
    </row>
    <row r="130" spans="1:10" x14ac:dyDescent="0.4">
      <c r="A130" s="139" t="s">
        <v>136</v>
      </c>
      <c r="B130" s="140">
        <v>801</v>
      </c>
      <c r="C130" s="141" t="s">
        <v>139</v>
      </c>
      <c r="D130" s="142">
        <v>44297394.440826342</v>
      </c>
      <c r="E130" s="143">
        <v>5372756.3190357741</v>
      </c>
      <c r="F130" s="144">
        <f t="shared" si="4"/>
        <v>49670150.759862117</v>
      </c>
      <c r="G130" s="142">
        <v>45806597.304009639</v>
      </c>
      <c r="H130" s="145">
        <f t="shared" si="5"/>
        <v>3.40697885786337E-2</v>
      </c>
      <c r="I130" s="146">
        <v>5687109.7330716839</v>
      </c>
      <c r="J130" s="147">
        <f t="shared" si="6"/>
        <v>51493707.037081324</v>
      </c>
    </row>
    <row r="131" spans="1:10" x14ac:dyDescent="0.4">
      <c r="A131" s="139" t="s">
        <v>136</v>
      </c>
      <c r="B131" s="140">
        <v>908</v>
      </c>
      <c r="C131" s="141" t="s">
        <v>140</v>
      </c>
      <c r="D131" s="142">
        <v>36349427.329022467</v>
      </c>
      <c r="E131" s="143">
        <v>2672000</v>
      </c>
      <c r="F131" s="144">
        <f t="shared" si="4"/>
        <v>39021427.329022467</v>
      </c>
      <c r="G131" s="142">
        <v>39110612.46938692</v>
      </c>
      <c r="H131" s="145">
        <f t="shared" si="5"/>
        <v>7.5962273500794347E-2</v>
      </c>
      <c r="I131" s="146">
        <v>2860940</v>
      </c>
      <c r="J131" s="147">
        <f t="shared" si="6"/>
        <v>41971552.46938692</v>
      </c>
    </row>
    <row r="132" spans="1:10" x14ac:dyDescent="0.4">
      <c r="A132" s="139" t="s">
        <v>136</v>
      </c>
      <c r="B132" s="140">
        <v>878</v>
      </c>
      <c r="C132" s="141" t="s">
        <v>141</v>
      </c>
      <c r="D132" s="142">
        <v>61420459.3155398</v>
      </c>
      <c r="E132" s="143">
        <v>4864000</v>
      </c>
      <c r="F132" s="144">
        <f t="shared" si="4"/>
        <v>66284459.3155398</v>
      </c>
      <c r="G132" s="142">
        <v>62851109.52010902</v>
      </c>
      <c r="H132" s="145">
        <f t="shared" si="5"/>
        <v>2.3292730476329345E-2</v>
      </c>
      <c r="I132" s="146">
        <v>4778120</v>
      </c>
      <c r="J132" s="147">
        <f t="shared" si="6"/>
        <v>67629229.520109028</v>
      </c>
    </row>
    <row r="133" spans="1:10" x14ac:dyDescent="0.4">
      <c r="A133" s="139" t="s">
        <v>136</v>
      </c>
      <c r="B133" s="140">
        <v>835</v>
      </c>
      <c r="C133" s="141" t="s">
        <v>142</v>
      </c>
      <c r="D133" s="142">
        <v>36046486.564040892</v>
      </c>
      <c r="E133" s="143">
        <v>2208000</v>
      </c>
      <c r="F133" s="144">
        <f t="shared" si="4"/>
        <v>38254486.564040892</v>
      </c>
      <c r="G133" s="142">
        <v>36524040.978020735</v>
      </c>
      <c r="H133" s="145">
        <f t="shared" si="5"/>
        <v>1.3248292954471741E-2</v>
      </c>
      <c r="I133" s="146">
        <v>2398000</v>
      </c>
      <c r="J133" s="147">
        <f t="shared" si="6"/>
        <v>38922040.978020735</v>
      </c>
    </row>
    <row r="134" spans="1:10" x14ac:dyDescent="0.4">
      <c r="A134" s="139" t="s">
        <v>136</v>
      </c>
      <c r="B134" s="140">
        <v>916</v>
      </c>
      <c r="C134" s="141" t="s">
        <v>143</v>
      </c>
      <c r="D134" s="142">
        <v>51302403.079799175</v>
      </c>
      <c r="E134" s="143">
        <v>5634236.0056667244</v>
      </c>
      <c r="F134" s="144">
        <f t="shared" si="4"/>
        <v>56936639.085465901</v>
      </c>
      <c r="G134" s="142">
        <v>52594684.084306665</v>
      </c>
      <c r="H134" s="145">
        <f t="shared" si="5"/>
        <v>2.518948288830427E-2</v>
      </c>
      <c r="I134" s="146">
        <v>5784247.8278271314</v>
      </c>
      <c r="J134" s="147">
        <f t="shared" si="6"/>
        <v>58378931.912133798</v>
      </c>
    </row>
    <row r="135" spans="1:10" x14ac:dyDescent="0.4">
      <c r="A135" s="139" t="s">
        <v>136</v>
      </c>
      <c r="B135" s="140">
        <v>802</v>
      </c>
      <c r="C135" s="141" t="s">
        <v>144</v>
      </c>
      <c r="D135" s="142">
        <v>21477216.60861519</v>
      </c>
      <c r="E135" s="143">
        <v>1504018.4331536903</v>
      </c>
      <c r="F135" s="144">
        <f t="shared" si="4"/>
        <v>22981235.041768879</v>
      </c>
      <c r="G135" s="142">
        <v>21952159.348871868</v>
      </c>
      <c r="H135" s="145">
        <f t="shared" si="5"/>
        <v>2.2113793836123243E-2</v>
      </c>
      <c r="I135" s="146">
        <v>1495380.9096218667</v>
      </c>
      <c r="J135" s="147">
        <f t="shared" si="6"/>
        <v>23447540.258493736</v>
      </c>
    </row>
    <row r="136" spans="1:10" x14ac:dyDescent="0.4">
      <c r="A136" s="139" t="s">
        <v>136</v>
      </c>
      <c r="B136" s="140">
        <v>879</v>
      </c>
      <c r="C136" s="141" t="s">
        <v>145</v>
      </c>
      <c r="D136" s="142">
        <v>25412311.257950507</v>
      </c>
      <c r="E136" s="143">
        <v>3688000</v>
      </c>
      <c r="F136" s="144">
        <f t="shared" si="4"/>
        <v>29100311.257950507</v>
      </c>
      <c r="G136" s="142">
        <v>25916051.366447281</v>
      </c>
      <c r="H136" s="145">
        <f t="shared" si="5"/>
        <v>1.9822679778454769E-2</v>
      </c>
      <c r="I136" s="146">
        <v>3588260</v>
      </c>
      <c r="J136" s="147">
        <f t="shared" si="6"/>
        <v>29504311.366447281</v>
      </c>
    </row>
    <row r="137" spans="1:10" x14ac:dyDescent="0.4">
      <c r="A137" s="139" t="s">
        <v>136</v>
      </c>
      <c r="B137" s="140">
        <v>836</v>
      </c>
      <c r="C137" s="141" t="s">
        <v>146</v>
      </c>
      <c r="D137" s="142">
        <v>13853999.999999998</v>
      </c>
      <c r="E137" s="143">
        <v>1408000</v>
      </c>
      <c r="F137" s="144">
        <f t="shared" si="4"/>
        <v>15261999.999999998</v>
      </c>
      <c r="G137" s="142">
        <v>14171822.414106948</v>
      </c>
      <c r="H137" s="145">
        <f t="shared" si="5"/>
        <v>2.2940841208816964E-2</v>
      </c>
      <c r="I137" s="146">
        <v>1402060</v>
      </c>
      <c r="J137" s="147">
        <f t="shared" si="6"/>
        <v>15573882.414106948</v>
      </c>
    </row>
    <row r="138" spans="1:10" x14ac:dyDescent="0.4">
      <c r="A138" s="139" t="s">
        <v>136</v>
      </c>
      <c r="B138" s="140">
        <v>933</v>
      </c>
      <c r="C138" s="141" t="s">
        <v>147</v>
      </c>
      <c r="D138" s="142">
        <v>45379675.423272975</v>
      </c>
      <c r="E138" s="143">
        <v>4121800</v>
      </c>
      <c r="F138" s="144">
        <f t="shared" si="4"/>
        <v>49501475.423272975</v>
      </c>
      <c r="G138" s="142">
        <v>46310199.084853113</v>
      </c>
      <c r="H138" s="145">
        <f t="shared" si="5"/>
        <v>2.0505295661566558E-2</v>
      </c>
      <c r="I138" s="146">
        <v>3938858.0000000005</v>
      </c>
      <c r="J138" s="147">
        <f t="shared" si="6"/>
        <v>50249057.084853113</v>
      </c>
    </row>
    <row r="139" spans="1:10" x14ac:dyDescent="0.4">
      <c r="A139" s="139" t="s">
        <v>136</v>
      </c>
      <c r="B139" s="140">
        <v>803</v>
      </c>
      <c r="C139" s="141" t="s">
        <v>148</v>
      </c>
      <c r="D139" s="142">
        <v>28620863.249285605</v>
      </c>
      <c r="E139" s="143">
        <v>2042313.8025834099</v>
      </c>
      <c r="F139" s="144">
        <f t="shared" si="4"/>
        <v>30663177.051869016</v>
      </c>
      <c r="G139" s="142">
        <v>29413897.220910773</v>
      </c>
      <c r="H139" s="145">
        <f t="shared" si="5"/>
        <v>2.7708247816213668E-2</v>
      </c>
      <c r="I139" s="146">
        <v>1920732.328197774</v>
      </c>
      <c r="J139" s="147">
        <f t="shared" si="6"/>
        <v>31334629.549108546</v>
      </c>
    </row>
    <row r="140" spans="1:10" x14ac:dyDescent="0.4">
      <c r="A140" s="139" t="s">
        <v>136</v>
      </c>
      <c r="B140" s="140">
        <v>866</v>
      </c>
      <c r="C140" s="141" t="s">
        <v>149</v>
      </c>
      <c r="D140" s="142">
        <v>26941039.800450936</v>
      </c>
      <c r="E140" s="143">
        <v>2591274.7485451754</v>
      </c>
      <c r="F140" s="144">
        <f t="shared" si="4"/>
        <v>29532314.548996113</v>
      </c>
      <c r="G140" s="142">
        <v>27745297.993410945</v>
      </c>
      <c r="H140" s="145">
        <f t="shared" si="5"/>
        <v>2.985252978047816E-2</v>
      </c>
      <c r="I140" s="146">
        <v>2602076.153770729</v>
      </c>
      <c r="J140" s="147">
        <f t="shared" si="6"/>
        <v>30347374.147181675</v>
      </c>
    </row>
    <row r="141" spans="1:10" x14ac:dyDescent="0.4">
      <c r="A141" s="139" t="s">
        <v>136</v>
      </c>
      <c r="B141" s="140">
        <v>880</v>
      </c>
      <c r="C141" s="141" t="s">
        <v>150</v>
      </c>
      <c r="D141" s="142">
        <v>14358918.08975115</v>
      </c>
      <c r="E141" s="143">
        <v>2613000</v>
      </c>
      <c r="F141" s="144">
        <f t="shared" si="4"/>
        <v>16971918.08975115</v>
      </c>
      <c r="G141" s="142">
        <v>14634367.753067963</v>
      </c>
      <c r="H141" s="145">
        <f t="shared" si="5"/>
        <v>1.9183176726484556E-2</v>
      </c>
      <c r="I141" s="146">
        <v>2791650</v>
      </c>
      <c r="J141" s="147">
        <f t="shared" si="6"/>
        <v>17426017.753067963</v>
      </c>
    </row>
    <row r="142" spans="1:10" x14ac:dyDescent="0.4">
      <c r="A142" s="139" t="s">
        <v>136</v>
      </c>
      <c r="B142" s="140">
        <v>865</v>
      </c>
      <c r="C142" s="141" t="s">
        <v>151</v>
      </c>
      <c r="D142" s="142">
        <v>42644898.528162517</v>
      </c>
      <c r="E142" s="143">
        <v>2137687.6853069831</v>
      </c>
      <c r="F142" s="144">
        <f t="shared" si="4"/>
        <v>44782586.213469498</v>
      </c>
      <c r="G142" s="142">
        <v>43676424.601440147</v>
      </c>
      <c r="H142" s="145">
        <f t="shared" si="5"/>
        <v>2.4188733210290424E-2</v>
      </c>
      <c r="I142" s="146">
        <v>2132864.6498601874</v>
      </c>
      <c r="J142" s="147">
        <f t="shared" si="6"/>
        <v>45809289.251300335</v>
      </c>
    </row>
    <row r="143" spans="1:10" x14ac:dyDescent="0.4">
      <c r="A143" s="139" t="s">
        <v>152</v>
      </c>
      <c r="B143" s="140">
        <v>330</v>
      </c>
      <c r="C143" s="141" t="s">
        <v>153</v>
      </c>
      <c r="D143" s="142">
        <v>128004173.91946748</v>
      </c>
      <c r="E143" s="143">
        <v>19904281.708609819</v>
      </c>
      <c r="F143" s="144">
        <f t="shared" si="4"/>
        <v>147908455.6280773</v>
      </c>
      <c r="G143" s="142">
        <v>138049334.92890114</v>
      </c>
      <c r="H143" s="145">
        <f t="shared" si="5"/>
        <v>7.8475261406346544E-2</v>
      </c>
      <c r="I143" s="146">
        <v>20484489.601541512</v>
      </c>
      <c r="J143" s="147">
        <f t="shared" si="6"/>
        <v>158533824.53044266</v>
      </c>
    </row>
    <row r="144" spans="1:10" x14ac:dyDescent="0.4">
      <c r="A144" s="139" t="s">
        <v>152</v>
      </c>
      <c r="B144" s="140">
        <v>331</v>
      </c>
      <c r="C144" s="141" t="s">
        <v>154</v>
      </c>
      <c r="D144" s="142">
        <v>30320480.765066862</v>
      </c>
      <c r="E144" s="143">
        <v>4841154.1327141244</v>
      </c>
      <c r="F144" s="144">
        <f t="shared" si="4"/>
        <v>35161634.897780985</v>
      </c>
      <c r="G144" s="142">
        <v>33309017.304783322</v>
      </c>
      <c r="H144" s="145">
        <f t="shared" si="5"/>
        <v>9.8564945683831062E-2</v>
      </c>
      <c r="I144" s="146">
        <v>4846480.3337078858</v>
      </c>
      <c r="J144" s="147">
        <f t="shared" si="6"/>
        <v>38155497.638491206</v>
      </c>
    </row>
    <row r="145" spans="1:10" x14ac:dyDescent="0.4">
      <c r="A145" s="139" t="s">
        <v>152</v>
      </c>
      <c r="B145" s="140">
        <v>332</v>
      </c>
      <c r="C145" s="141" t="s">
        <v>155</v>
      </c>
      <c r="D145" s="142">
        <v>24763683.622947432</v>
      </c>
      <c r="E145" s="143">
        <v>5023985.8477325216</v>
      </c>
      <c r="F145" s="144">
        <f t="shared" si="4"/>
        <v>29787669.470679954</v>
      </c>
      <c r="G145" s="142">
        <v>26555531.441606235</v>
      </c>
      <c r="H145" s="145">
        <f t="shared" si="5"/>
        <v>7.2357886893627363E-2</v>
      </c>
      <c r="I145" s="146">
        <v>4915108.567719724</v>
      </c>
      <c r="J145" s="147">
        <f t="shared" si="6"/>
        <v>31470640.009325959</v>
      </c>
    </row>
    <row r="146" spans="1:10" x14ac:dyDescent="0.4">
      <c r="A146" s="139" t="s">
        <v>152</v>
      </c>
      <c r="B146" s="140">
        <v>884</v>
      </c>
      <c r="C146" s="141" t="s">
        <v>156</v>
      </c>
      <c r="D146" s="142">
        <v>12811241.156002022</v>
      </c>
      <c r="E146" s="143">
        <v>1390000</v>
      </c>
      <c r="F146" s="144">
        <f t="shared" si="4"/>
        <v>14201241.156002022</v>
      </c>
      <c r="G146" s="142">
        <v>13404838.743883807</v>
      </c>
      <c r="H146" s="145">
        <f t="shared" si="5"/>
        <v>4.6334120219389242E-2</v>
      </c>
      <c r="I146" s="146">
        <v>1429780</v>
      </c>
      <c r="J146" s="147">
        <f t="shared" si="6"/>
        <v>14834618.743883807</v>
      </c>
    </row>
    <row r="147" spans="1:10" x14ac:dyDescent="0.4">
      <c r="A147" s="139" t="s">
        <v>152</v>
      </c>
      <c r="B147" s="140">
        <v>333</v>
      </c>
      <c r="C147" s="141" t="s">
        <v>157</v>
      </c>
      <c r="D147" s="142">
        <v>35099292.864891283</v>
      </c>
      <c r="E147" s="143">
        <v>2611439.0338198682</v>
      </c>
      <c r="F147" s="144">
        <f t="shared" si="4"/>
        <v>37710731.898711152</v>
      </c>
      <c r="G147" s="142">
        <v>38244691.462600276</v>
      </c>
      <c r="H147" s="145">
        <f t="shared" si="5"/>
        <v>8.9614301057763926E-2</v>
      </c>
      <c r="I147" s="146">
        <v>2773746.3478125096</v>
      </c>
      <c r="J147" s="147">
        <f t="shared" si="6"/>
        <v>41018437.810412787</v>
      </c>
    </row>
    <row r="148" spans="1:10" x14ac:dyDescent="0.4">
      <c r="A148" s="139" t="s">
        <v>152</v>
      </c>
      <c r="B148" s="140">
        <v>893</v>
      </c>
      <c r="C148" s="141" t="s">
        <v>158</v>
      </c>
      <c r="D148" s="142">
        <v>23866400.475092366</v>
      </c>
      <c r="E148" s="143">
        <v>1161000</v>
      </c>
      <c r="F148" s="144">
        <f t="shared" si="4"/>
        <v>25027400.475092366</v>
      </c>
      <c r="G148" s="142">
        <v>24051353.457058471</v>
      </c>
      <c r="H148" s="145">
        <f t="shared" si="5"/>
        <v>7.7495130511669071E-3</v>
      </c>
      <c r="I148" s="146">
        <v>1154050</v>
      </c>
      <c r="J148" s="147">
        <f t="shared" si="6"/>
        <v>25205403.457058471</v>
      </c>
    </row>
    <row r="149" spans="1:10" x14ac:dyDescent="0.4">
      <c r="A149" s="139" t="s">
        <v>152</v>
      </c>
      <c r="B149" s="140">
        <v>334</v>
      </c>
      <c r="C149" s="141" t="s">
        <v>159</v>
      </c>
      <c r="D149" s="142">
        <v>23340960.636992577</v>
      </c>
      <c r="E149" s="143">
        <v>3022486.733771876</v>
      </c>
      <c r="F149" s="144">
        <f t="shared" si="4"/>
        <v>26363447.370764453</v>
      </c>
      <c r="G149" s="142">
        <v>23983448.108675558</v>
      </c>
      <c r="H149" s="145">
        <f t="shared" si="5"/>
        <v>2.7526179478008131E-2</v>
      </c>
      <c r="I149" s="146">
        <v>3128872.7757657971</v>
      </c>
      <c r="J149" s="147">
        <f t="shared" si="6"/>
        <v>27112320.884441353</v>
      </c>
    </row>
    <row r="150" spans="1:10" x14ac:dyDescent="0.4">
      <c r="A150" s="139" t="s">
        <v>152</v>
      </c>
      <c r="B150" s="140">
        <v>860</v>
      </c>
      <c r="C150" s="141" t="s">
        <v>160</v>
      </c>
      <c r="D150" s="142">
        <v>60055198.058132321</v>
      </c>
      <c r="E150" s="143">
        <v>11258000</v>
      </c>
      <c r="F150" s="144">
        <f t="shared" ref="F150:F171" si="7">D150 + E150</f>
        <v>71313198.058132321</v>
      </c>
      <c r="G150" s="142">
        <v>63732365.716116652</v>
      </c>
      <c r="H150" s="145">
        <f t="shared" ref="H150:H171" si="8">(G150-$D150)/$D150</f>
        <v>6.1229798200397256E-2</v>
      </c>
      <c r="I150" s="146">
        <v>11931340</v>
      </c>
      <c r="J150" s="147">
        <f t="shared" ref="J150:J171" si="9">G150 + I150</f>
        <v>75663705.716116652</v>
      </c>
    </row>
    <row r="151" spans="1:10" x14ac:dyDescent="0.4">
      <c r="A151" s="139" t="s">
        <v>152</v>
      </c>
      <c r="B151" s="140">
        <v>861</v>
      </c>
      <c r="C151" s="141" t="s">
        <v>161</v>
      </c>
      <c r="D151" s="142">
        <v>27548486.99861303</v>
      </c>
      <c r="E151" s="143">
        <v>1944550</v>
      </c>
      <c r="F151" s="144">
        <f t="shared" si="7"/>
        <v>29493036.99861303</v>
      </c>
      <c r="G151" s="142">
        <v>28913953.797751442</v>
      </c>
      <c r="H151" s="145">
        <f t="shared" si="8"/>
        <v>4.9565945280666719E-2</v>
      </c>
      <c r="I151" s="146">
        <v>2236375.5</v>
      </c>
      <c r="J151" s="147">
        <f t="shared" si="9"/>
        <v>31150329.297751442</v>
      </c>
    </row>
    <row r="152" spans="1:10" x14ac:dyDescent="0.4">
      <c r="A152" s="139" t="s">
        <v>152</v>
      </c>
      <c r="B152" s="140">
        <v>894</v>
      </c>
      <c r="C152" s="141" t="s">
        <v>162</v>
      </c>
      <c r="D152" s="142">
        <v>18312126.872876488</v>
      </c>
      <c r="E152" s="143">
        <v>2214066</v>
      </c>
      <c r="F152" s="144">
        <f t="shared" si="7"/>
        <v>20526192.872876488</v>
      </c>
      <c r="G152" s="142">
        <v>19174248.1519848</v>
      </c>
      <c r="H152" s="145">
        <f t="shared" si="8"/>
        <v>4.7079254370242851E-2</v>
      </c>
      <c r="I152" s="146">
        <v>2330266.66</v>
      </c>
      <c r="J152" s="147">
        <f t="shared" si="9"/>
        <v>21504514.8119848</v>
      </c>
    </row>
    <row r="153" spans="1:10" x14ac:dyDescent="0.4">
      <c r="A153" s="139" t="s">
        <v>152</v>
      </c>
      <c r="B153" s="140">
        <v>335</v>
      </c>
      <c r="C153" s="141" t="s">
        <v>163</v>
      </c>
      <c r="D153" s="142">
        <v>27124329.823202793</v>
      </c>
      <c r="E153" s="143">
        <v>2408780.0217987518</v>
      </c>
      <c r="F153" s="144">
        <f t="shared" si="7"/>
        <v>29533109.845001545</v>
      </c>
      <c r="G153" s="142">
        <v>29345011.247814208</v>
      </c>
      <c r="H153" s="145">
        <f t="shared" si="8"/>
        <v>8.1870462388781026E-2</v>
      </c>
      <c r="I153" s="146">
        <v>2731714.6497840341</v>
      </c>
      <c r="J153" s="147">
        <f t="shared" si="9"/>
        <v>32076725.897598244</v>
      </c>
    </row>
    <row r="154" spans="1:10" x14ac:dyDescent="0.4">
      <c r="A154" s="139" t="s">
        <v>152</v>
      </c>
      <c r="B154" s="140">
        <v>937</v>
      </c>
      <c r="C154" s="141" t="s">
        <v>164</v>
      </c>
      <c r="D154" s="142">
        <v>53255757.463230625</v>
      </c>
      <c r="E154" s="143">
        <v>5895790.3063014038</v>
      </c>
      <c r="F154" s="144">
        <f t="shared" si="7"/>
        <v>59151547.769532025</v>
      </c>
      <c r="G154" s="142">
        <v>54346680.879547216</v>
      </c>
      <c r="H154" s="145">
        <f t="shared" si="8"/>
        <v>2.0484609895367604E-2</v>
      </c>
      <c r="I154" s="146">
        <v>6351562.1797513766</v>
      </c>
      <c r="J154" s="147">
        <f t="shared" si="9"/>
        <v>60698243.05929859</v>
      </c>
    </row>
    <row r="155" spans="1:10" x14ac:dyDescent="0.4">
      <c r="A155" s="139" t="s">
        <v>152</v>
      </c>
      <c r="B155" s="140">
        <v>336</v>
      </c>
      <c r="C155" s="141" t="s">
        <v>165</v>
      </c>
      <c r="D155" s="142">
        <v>28841617.018459104</v>
      </c>
      <c r="E155" s="143">
        <v>3693030.9017475597</v>
      </c>
      <c r="F155" s="144">
        <f t="shared" si="7"/>
        <v>32534647.920206662</v>
      </c>
      <c r="G155" s="142">
        <v>31107016.081537906</v>
      </c>
      <c r="H155" s="145">
        <f t="shared" si="8"/>
        <v>7.8546187671409334E-2</v>
      </c>
      <c r="I155" s="146">
        <v>4000112.0317363613</v>
      </c>
      <c r="J155" s="147">
        <f t="shared" si="9"/>
        <v>35107128.113274269</v>
      </c>
    </row>
    <row r="156" spans="1:10" x14ac:dyDescent="0.4">
      <c r="A156" s="139" t="s">
        <v>152</v>
      </c>
      <c r="B156" s="140">
        <v>885</v>
      </c>
      <c r="C156" s="141" t="s">
        <v>166</v>
      </c>
      <c r="D156" s="142">
        <v>42012030.047000617</v>
      </c>
      <c r="E156" s="143">
        <v>5341000</v>
      </c>
      <c r="F156" s="144">
        <f t="shared" si="7"/>
        <v>47353030.047000617</v>
      </c>
      <c r="G156" s="142">
        <v>45032683.879519574</v>
      </c>
      <c r="H156" s="145">
        <f t="shared" si="8"/>
        <v>7.1899735126810721E-2</v>
      </c>
      <c r="I156" s="146">
        <v>5318590</v>
      </c>
      <c r="J156" s="147">
        <f t="shared" si="9"/>
        <v>50351273.879519574</v>
      </c>
    </row>
    <row r="157" spans="1:10" x14ac:dyDescent="0.4">
      <c r="A157" s="139" t="s">
        <v>167</v>
      </c>
      <c r="B157" s="140">
        <v>370</v>
      </c>
      <c r="C157" s="141" t="s">
        <v>168</v>
      </c>
      <c r="D157" s="142">
        <v>19581745.308536243</v>
      </c>
      <c r="E157" s="143">
        <v>1618000</v>
      </c>
      <c r="F157" s="144">
        <f t="shared" si="7"/>
        <v>21199745.308536243</v>
      </c>
      <c r="G157" s="142">
        <v>21086478.733985417</v>
      </c>
      <c r="H157" s="145">
        <f t="shared" si="8"/>
        <v>7.6843682814790648E-2</v>
      </c>
      <c r="I157" s="146">
        <v>1443000</v>
      </c>
      <c r="J157" s="147">
        <f t="shared" si="9"/>
        <v>22529478.733985417</v>
      </c>
    </row>
    <row r="158" spans="1:10" x14ac:dyDescent="0.4">
      <c r="A158" s="139" t="s">
        <v>167</v>
      </c>
      <c r="B158" s="140">
        <v>380</v>
      </c>
      <c r="C158" s="141" t="s">
        <v>169</v>
      </c>
      <c r="D158" s="142">
        <v>58743061.667753525</v>
      </c>
      <c r="E158" s="143">
        <v>5097048.6734054023</v>
      </c>
      <c r="F158" s="144">
        <f t="shared" si="7"/>
        <v>63840110.341158926</v>
      </c>
      <c r="G158" s="142">
        <v>62715406.223453775</v>
      </c>
      <c r="H158" s="145">
        <f t="shared" si="8"/>
        <v>6.762236156786551E-2</v>
      </c>
      <c r="I158" s="146">
        <v>5351571.2843780247</v>
      </c>
      <c r="J158" s="147">
        <f t="shared" si="9"/>
        <v>68066977.507831797</v>
      </c>
    </row>
    <row r="159" spans="1:10" x14ac:dyDescent="0.4">
      <c r="A159" s="139" t="s">
        <v>167</v>
      </c>
      <c r="B159" s="140">
        <v>381</v>
      </c>
      <c r="C159" s="141" t="s">
        <v>170</v>
      </c>
      <c r="D159" s="142">
        <v>16482607.013897449</v>
      </c>
      <c r="E159" s="143">
        <v>1094322.668740124</v>
      </c>
      <c r="F159" s="144">
        <f t="shared" si="7"/>
        <v>17576929.682637572</v>
      </c>
      <c r="G159" s="142">
        <v>17564003.337195341</v>
      </c>
      <c r="H159" s="145">
        <f t="shared" si="8"/>
        <v>6.5608330186244401E-2</v>
      </c>
      <c r="I159" s="146">
        <v>1204336.2752532617</v>
      </c>
      <c r="J159" s="147">
        <f t="shared" si="9"/>
        <v>18768339.612448603</v>
      </c>
    </row>
    <row r="160" spans="1:10" x14ac:dyDescent="0.4">
      <c r="A160" s="139" t="s">
        <v>167</v>
      </c>
      <c r="B160" s="140">
        <v>371</v>
      </c>
      <c r="C160" s="141" t="s">
        <v>171</v>
      </c>
      <c r="D160" s="142">
        <v>26740558.977690976</v>
      </c>
      <c r="E160" s="143">
        <v>2132000</v>
      </c>
      <c r="F160" s="144">
        <f t="shared" si="7"/>
        <v>28872558.977690976</v>
      </c>
      <c r="G160" s="142">
        <v>28608705.796331666</v>
      </c>
      <c r="H160" s="145">
        <f t="shared" si="8"/>
        <v>6.9861920994218618E-2</v>
      </c>
      <c r="I160" s="146">
        <v>2453560</v>
      </c>
      <c r="J160" s="147">
        <f t="shared" si="9"/>
        <v>31062265.796331666</v>
      </c>
    </row>
    <row r="161" spans="1:10" x14ac:dyDescent="0.4">
      <c r="A161" s="139" t="s">
        <v>167</v>
      </c>
      <c r="B161" s="140">
        <v>811</v>
      </c>
      <c r="C161" s="141" t="s">
        <v>172</v>
      </c>
      <c r="D161" s="142">
        <v>20312496</v>
      </c>
      <c r="E161" s="143">
        <v>1214000</v>
      </c>
      <c r="F161" s="144">
        <f t="shared" si="7"/>
        <v>21526496</v>
      </c>
      <c r="G161" s="142">
        <v>21507781.48732065</v>
      </c>
      <c r="H161" s="145">
        <f t="shared" si="8"/>
        <v>5.8844835579076563E-2</v>
      </c>
      <c r="I161" s="146">
        <v>1159000</v>
      </c>
      <c r="J161" s="147">
        <f t="shared" si="9"/>
        <v>22666781.48732065</v>
      </c>
    </row>
    <row r="162" spans="1:10" x14ac:dyDescent="0.4">
      <c r="A162" s="139" t="s">
        <v>167</v>
      </c>
      <c r="B162" s="140">
        <v>810</v>
      </c>
      <c r="C162" s="141" t="s">
        <v>173</v>
      </c>
      <c r="D162" s="142">
        <v>24929000</v>
      </c>
      <c r="E162" s="143">
        <v>2440000</v>
      </c>
      <c r="F162" s="144">
        <f t="shared" si="7"/>
        <v>27369000</v>
      </c>
      <c r="G162" s="142">
        <v>26950357.981966592</v>
      </c>
      <c r="H162" s="145">
        <f t="shared" si="8"/>
        <v>8.1084599541361158E-2</v>
      </c>
      <c r="I162" s="146">
        <v>2668000</v>
      </c>
      <c r="J162" s="147">
        <f t="shared" si="9"/>
        <v>29618357.981966592</v>
      </c>
    </row>
    <row r="163" spans="1:10" x14ac:dyDescent="0.4">
      <c r="A163" s="139" t="s">
        <v>167</v>
      </c>
      <c r="B163" s="140">
        <v>382</v>
      </c>
      <c r="C163" s="141" t="s">
        <v>174</v>
      </c>
      <c r="D163" s="142">
        <v>30831802.836902149</v>
      </c>
      <c r="E163" s="143">
        <v>2792733.7798156431</v>
      </c>
      <c r="F163" s="144">
        <f t="shared" si="7"/>
        <v>33624536.616717793</v>
      </c>
      <c r="G163" s="142">
        <v>33003451.445349865</v>
      </c>
      <c r="H163" s="145">
        <f t="shared" si="8"/>
        <v>7.0435343010448292E-2</v>
      </c>
      <c r="I163" s="146">
        <v>2722756.1333729411</v>
      </c>
      <c r="J163" s="147">
        <f t="shared" si="9"/>
        <v>35726207.578722805</v>
      </c>
    </row>
    <row r="164" spans="1:10" x14ac:dyDescent="0.4">
      <c r="A164" s="139" t="s">
        <v>167</v>
      </c>
      <c r="B164" s="140">
        <v>383</v>
      </c>
      <c r="C164" s="141" t="s">
        <v>175</v>
      </c>
      <c r="D164" s="142">
        <v>58426324.728638068</v>
      </c>
      <c r="E164" s="143">
        <v>5556650.7222539363</v>
      </c>
      <c r="F164" s="144">
        <f t="shared" si="7"/>
        <v>63982975.450892001</v>
      </c>
      <c r="G164" s="142">
        <v>63620116.835831486</v>
      </c>
      <c r="H164" s="145">
        <f t="shared" si="8"/>
        <v>8.8894725644922262E-2</v>
      </c>
      <c r="I164" s="146">
        <v>6212652.068447358</v>
      </c>
      <c r="J164" s="147">
        <f t="shared" si="9"/>
        <v>69832768.904278845</v>
      </c>
    </row>
    <row r="165" spans="1:10" x14ac:dyDescent="0.4">
      <c r="A165" s="139" t="s">
        <v>167</v>
      </c>
      <c r="B165" s="140">
        <v>812</v>
      </c>
      <c r="C165" s="141" t="s">
        <v>176</v>
      </c>
      <c r="D165" s="142">
        <v>15714000</v>
      </c>
      <c r="E165" s="143">
        <v>1396000</v>
      </c>
      <c r="F165" s="144">
        <f t="shared" si="7"/>
        <v>17110000</v>
      </c>
      <c r="G165" s="142">
        <v>16641104.613802183</v>
      </c>
      <c r="H165" s="145">
        <f t="shared" si="8"/>
        <v>5.8998639035394131E-2</v>
      </c>
      <c r="I165" s="146">
        <v>1462000</v>
      </c>
      <c r="J165" s="147">
        <f t="shared" si="9"/>
        <v>18103104.613802183</v>
      </c>
    </row>
    <row r="166" spans="1:10" x14ac:dyDescent="0.4">
      <c r="A166" s="139" t="s">
        <v>167</v>
      </c>
      <c r="B166" s="140">
        <v>813</v>
      </c>
      <c r="C166" s="141" t="s">
        <v>177</v>
      </c>
      <c r="D166" s="142">
        <v>14490246.895976501</v>
      </c>
      <c r="E166" s="143">
        <v>1252000</v>
      </c>
      <c r="F166" s="144">
        <f t="shared" si="7"/>
        <v>15742246.895976501</v>
      </c>
      <c r="G166" s="142">
        <v>15378740.018107371</v>
      </c>
      <c r="H166" s="145">
        <f t="shared" si="8"/>
        <v>6.1316631007686848E-2</v>
      </c>
      <c r="I166" s="146">
        <v>935000</v>
      </c>
      <c r="J166" s="147">
        <f t="shared" si="9"/>
        <v>16313740.018107371</v>
      </c>
    </row>
    <row r="167" spans="1:10" x14ac:dyDescent="0.4">
      <c r="A167" s="139" t="s">
        <v>167</v>
      </c>
      <c r="B167" s="140">
        <v>815</v>
      </c>
      <c r="C167" s="141" t="s">
        <v>178</v>
      </c>
      <c r="D167" s="142">
        <v>45144000</v>
      </c>
      <c r="E167" s="143">
        <v>2758000</v>
      </c>
      <c r="F167" s="144">
        <f t="shared" si="7"/>
        <v>47902000</v>
      </c>
      <c r="G167" s="142">
        <v>45648135.153971933</v>
      </c>
      <c r="H167" s="145">
        <f t="shared" si="8"/>
        <v>1.1167268163475385E-2</v>
      </c>
      <c r="I167" s="146">
        <v>2441000</v>
      </c>
      <c r="J167" s="147">
        <f t="shared" si="9"/>
        <v>48089135.153971933</v>
      </c>
    </row>
    <row r="168" spans="1:10" x14ac:dyDescent="0.4">
      <c r="A168" s="139" t="s">
        <v>167</v>
      </c>
      <c r="B168" s="140">
        <v>372</v>
      </c>
      <c r="C168" s="141" t="s">
        <v>179</v>
      </c>
      <c r="D168" s="142">
        <v>25601631.745250735</v>
      </c>
      <c r="E168" s="143">
        <v>2875000</v>
      </c>
      <c r="F168" s="144">
        <f t="shared" si="7"/>
        <v>28476631.745250735</v>
      </c>
      <c r="G168" s="142">
        <v>27355912.749746755</v>
      </c>
      <c r="H168" s="145">
        <f t="shared" si="8"/>
        <v>6.8522234127574688E-2</v>
      </c>
      <c r="I168" s="146">
        <v>3241000</v>
      </c>
      <c r="J168" s="147">
        <f t="shared" si="9"/>
        <v>30596912.749746755</v>
      </c>
    </row>
    <row r="169" spans="1:10" x14ac:dyDescent="0.4">
      <c r="A169" s="139" t="s">
        <v>167</v>
      </c>
      <c r="B169" s="140">
        <v>373</v>
      </c>
      <c r="C169" s="141" t="s">
        <v>180</v>
      </c>
      <c r="D169" s="142">
        <v>46412229.330966398</v>
      </c>
      <c r="E169" s="143">
        <v>5652000</v>
      </c>
      <c r="F169" s="144">
        <f t="shared" si="7"/>
        <v>52064229.330966398</v>
      </c>
      <c r="G169" s="142">
        <v>49830996.496768802</v>
      </c>
      <c r="H169" s="145">
        <f t="shared" si="8"/>
        <v>7.3660912545767135E-2</v>
      </c>
      <c r="I169" s="146">
        <v>5980670</v>
      </c>
      <c r="J169" s="147">
        <f t="shared" si="9"/>
        <v>55811666.496768802</v>
      </c>
    </row>
    <row r="170" spans="1:10" x14ac:dyDescent="0.4">
      <c r="A170" s="139" t="s">
        <v>167</v>
      </c>
      <c r="B170" s="140">
        <v>384</v>
      </c>
      <c r="C170" s="141" t="s">
        <v>181</v>
      </c>
      <c r="D170" s="142">
        <v>25175054.331462309</v>
      </c>
      <c r="E170" s="143">
        <v>2587343.0511811725</v>
      </c>
      <c r="F170" s="144">
        <f t="shared" si="7"/>
        <v>27762397.38264348</v>
      </c>
      <c r="G170" s="142">
        <v>27169631.375100791</v>
      </c>
      <c r="H170" s="145">
        <f t="shared" si="8"/>
        <v>7.9228311382262925E-2</v>
      </c>
      <c r="I170" s="146">
        <v>2691197.7912516082</v>
      </c>
      <c r="J170" s="147">
        <f t="shared" si="9"/>
        <v>29860829.166352399</v>
      </c>
    </row>
    <row r="171" spans="1:10" ht="15.4" thickBot="1" x14ac:dyDescent="0.45">
      <c r="A171" s="139" t="s">
        <v>167</v>
      </c>
      <c r="B171" s="140">
        <v>816</v>
      </c>
      <c r="C171" s="141" t="s">
        <v>182</v>
      </c>
      <c r="D171" s="142">
        <v>15988321.475670874</v>
      </c>
      <c r="E171" s="143">
        <v>2296225</v>
      </c>
      <c r="F171" s="148">
        <f t="shared" si="7"/>
        <v>18284546.475670874</v>
      </c>
      <c r="G171" s="142">
        <v>16295789.650187364</v>
      </c>
      <c r="H171" s="149">
        <f t="shared" si="8"/>
        <v>1.9230797615894715E-2</v>
      </c>
      <c r="I171" s="146">
        <v>2528387.25</v>
      </c>
      <c r="J171" s="150">
        <f t="shared" si="9"/>
        <v>18824176.900187366</v>
      </c>
    </row>
    <row r="172" spans="1:10" x14ac:dyDescent="0.4">
      <c r="A172" s="206"/>
      <c r="B172" s="206"/>
      <c r="C172" s="206"/>
      <c r="D172" s="206"/>
      <c r="E172" s="206"/>
      <c r="F172" s="206"/>
      <c r="G172" s="206"/>
      <c r="H172" s="206"/>
    </row>
  </sheetData>
  <mergeCells count="17">
    <mergeCell ref="A19:A20"/>
    <mergeCell ref="B19:B20"/>
    <mergeCell ref="C19:C20"/>
    <mergeCell ref="B10:F10"/>
    <mergeCell ref="B13:F13"/>
    <mergeCell ref="B15:F15"/>
    <mergeCell ref="D17:F17"/>
    <mergeCell ref="G17:J17"/>
    <mergeCell ref="D18:F18"/>
    <mergeCell ref="G18:J18"/>
    <mergeCell ref="G1:G2"/>
    <mergeCell ref="A4:F4"/>
    <mergeCell ref="B6:F6"/>
    <mergeCell ref="B7:F7"/>
    <mergeCell ref="A8:B8"/>
    <mergeCell ref="B9:F9"/>
    <mergeCell ref="H1: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M175"/>
  <sheetViews>
    <sheetView showGridLines="0" zoomScale="70" zoomScaleNormal="70" workbookViewId="0">
      <selection sqref="A1:H2"/>
    </sheetView>
  </sheetViews>
  <sheetFormatPr defaultRowHeight="15" x14ac:dyDescent="0.4"/>
  <cols>
    <col min="1" max="1" width="26.5546875" customWidth="1"/>
    <col min="2" max="2" width="18.6640625" customWidth="1"/>
    <col min="3" max="3" width="24.71875" bestFit="1" customWidth="1"/>
    <col min="4" max="11" width="18.6640625" customWidth="1"/>
    <col min="12" max="12" width="21.6640625" customWidth="1"/>
    <col min="13" max="13" width="20.88671875" customWidth="1"/>
  </cols>
  <sheetData>
    <row r="1" spans="1:12" ht="26.25" customHeight="1" x14ac:dyDescent="0.4">
      <c r="A1" s="311" t="s">
        <v>302</v>
      </c>
      <c r="B1" s="311"/>
      <c r="C1" s="311"/>
      <c r="D1" s="311"/>
      <c r="E1" s="311"/>
      <c r="F1" s="311"/>
      <c r="G1" s="311"/>
      <c r="H1" s="311"/>
      <c r="I1" s="287" t="s">
        <v>1</v>
      </c>
      <c r="J1" s="332" t="s">
        <v>183</v>
      </c>
      <c r="K1" s="334" t="s">
        <v>228</v>
      </c>
      <c r="L1" s="321" t="s">
        <v>309</v>
      </c>
    </row>
    <row r="2" spans="1:12" ht="26.25" customHeight="1" x14ac:dyDescent="0.4">
      <c r="A2" s="311"/>
      <c r="B2" s="311"/>
      <c r="C2" s="311"/>
      <c r="D2" s="311"/>
      <c r="E2" s="311"/>
      <c r="F2" s="311"/>
      <c r="G2" s="311"/>
      <c r="H2" s="311"/>
      <c r="I2" s="288"/>
      <c r="J2" s="333"/>
      <c r="K2" s="335"/>
      <c r="L2" s="322"/>
    </row>
    <row r="4" spans="1:12" x14ac:dyDescent="0.4">
      <c r="A4" s="327" t="s">
        <v>303</v>
      </c>
      <c r="B4" s="328"/>
      <c r="C4" s="328"/>
      <c r="D4" s="328"/>
      <c r="E4" s="328"/>
      <c r="F4" s="328"/>
      <c r="G4" s="328"/>
      <c r="H4" s="328"/>
      <c r="I4" s="328"/>
      <c r="J4" s="328"/>
      <c r="K4" s="329"/>
    </row>
    <row r="5" spans="1:12" ht="25.15" x14ac:dyDescent="0.7">
      <c r="A5" s="186"/>
      <c r="B5" s="23"/>
      <c r="C5" s="23"/>
      <c r="D5" s="23"/>
      <c r="E5" s="23"/>
      <c r="F5" s="23"/>
      <c r="G5" s="23"/>
      <c r="H5" s="23"/>
      <c r="I5" s="23"/>
      <c r="J5" s="23"/>
      <c r="K5" s="187"/>
    </row>
    <row r="6" spans="1:12" ht="25.15" x14ac:dyDescent="0.7">
      <c r="A6" s="188" t="s">
        <v>206</v>
      </c>
      <c r="B6" s="23"/>
      <c r="C6" s="23"/>
      <c r="D6" s="23"/>
      <c r="E6" s="23"/>
      <c r="F6" s="23"/>
      <c r="G6" s="23"/>
      <c r="H6" s="23"/>
      <c r="I6" s="23"/>
      <c r="J6" s="23"/>
      <c r="K6" s="187"/>
    </row>
    <row r="7" spans="1:12" ht="25.15" x14ac:dyDescent="0.7">
      <c r="A7" s="186"/>
      <c r="B7" s="312" t="s">
        <v>305</v>
      </c>
      <c r="C7" s="330"/>
      <c r="D7" s="330"/>
      <c r="E7" s="330"/>
      <c r="F7" s="330"/>
      <c r="G7" s="330"/>
      <c r="H7" s="330"/>
      <c r="I7" s="330"/>
      <c r="J7" s="330"/>
      <c r="K7" s="331"/>
    </row>
    <row r="8" spans="1:12" ht="25.15" x14ac:dyDescent="0.7">
      <c r="A8" s="186"/>
      <c r="B8" s="312" t="s">
        <v>295</v>
      </c>
      <c r="C8" s="330"/>
      <c r="D8" s="330"/>
      <c r="E8" s="330"/>
      <c r="F8" s="330"/>
      <c r="G8" s="330"/>
      <c r="H8" s="330"/>
      <c r="I8" s="330"/>
      <c r="J8" s="330"/>
      <c r="K8" s="331"/>
    </row>
    <row r="9" spans="1:12" ht="21.75" customHeight="1" x14ac:dyDescent="0.4">
      <c r="A9" s="188"/>
      <c r="B9" s="312" t="s">
        <v>214</v>
      </c>
      <c r="C9" s="312"/>
      <c r="D9" s="312"/>
      <c r="E9" s="312"/>
      <c r="F9" s="312"/>
      <c r="G9" s="312"/>
      <c r="H9" s="312"/>
      <c r="I9" s="312"/>
      <c r="J9" s="312"/>
      <c r="K9" s="313"/>
    </row>
    <row r="10" spans="1:12" ht="25.15" x14ac:dyDescent="0.7">
      <c r="A10" s="189" t="s">
        <v>207</v>
      </c>
      <c r="B10" s="29"/>
      <c r="C10" s="29"/>
      <c r="D10" s="29"/>
      <c r="E10" s="29"/>
      <c r="F10" s="29"/>
      <c r="G10" s="29"/>
      <c r="H10" s="29"/>
      <c r="I10" s="29"/>
      <c r="J10" s="29"/>
      <c r="K10" s="187"/>
    </row>
    <row r="11" spans="1:12" x14ac:dyDescent="0.4">
      <c r="A11" s="188"/>
      <c r="B11" s="312" t="s">
        <v>215</v>
      </c>
      <c r="C11" s="330"/>
      <c r="D11" s="330"/>
      <c r="E11" s="330"/>
      <c r="F11" s="330"/>
      <c r="G11" s="330"/>
      <c r="H11" s="330"/>
      <c r="I11" s="330"/>
      <c r="J11" s="330"/>
      <c r="K11" s="331"/>
    </row>
    <row r="12" spans="1:12" x14ac:dyDescent="0.4">
      <c r="A12" s="188"/>
      <c r="B12" s="262" t="s">
        <v>319</v>
      </c>
      <c r="C12" s="262"/>
      <c r="D12" s="262"/>
      <c r="E12" s="262"/>
      <c r="F12" s="262"/>
      <c r="G12" s="262"/>
      <c r="H12" s="262"/>
      <c r="I12" s="262"/>
      <c r="J12" s="262"/>
      <c r="K12" s="263"/>
    </row>
    <row r="13" spans="1:12" ht="25.15" x14ac:dyDescent="0.7">
      <c r="A13" s="188"/>
      <c r="B13" s="184"/>
      <c r="C13" s="184"/>
      <c r="D13" s="184"/>
      <c r="E13" s="184"/>
      <c r="F13" s="184"/>
      <c r="G13" s="184"/>
      <c r="H13" s="184"/>
      <c r="I13" s="184"/>
      <c r="J13" s="184"/>
      <c r="K13" s="187"/>
    </row>
    <row r="14" spans="1:12" ht="25.15" x14ac:dyDescent="0.7">
      <c r="A14" s="188" t="s">
        <v>191</v>
      </c>
      <c r="B14" s="184"/>
      <c r="C14" s="184"/>
      <c r="D14" s="184"/>
      <c r="E14" s="184"/>
      <c r="F14" s="184"/>
      <c r="G14" s="184"/>
      <c r="H14" s="184"/>
      <c r="I14" s="184"/>
      <c r="J14" s="184"/>
      <c r="K14" s="187"/>
      <c r="L14" s="101"/>
    </row>
    <row r="15" spans="1:12" x14ac:dyDescent="0.4">
      <c r="A15" s="190"/>
      <c r="B15" s="312" t="s">
        <v>306</v>
      </c>
      <c r="C15" s="330"/>
      <c r="D15" s="330"/>
      <c r="E15" s="330"/>
      <c r="F15" s="330"/>
      <c r="G15" s="330"/>
      <c r="H15" s="330"/>
      <c r="I15" s="330"/>
      <c r="J15" s="330"/>
      <c r="K15" s="331"/>
      <c r="L15" s="101"/>
    </row>
    <row r="16" spans="1:12" x14ac:dyDescent="0.4">
      <c r="A16" s="190"/>
      <c r="B16" s="312" t="s">
        <v>304</v>
      </c>
      <c r="C16" s="330"/>
      <c r="D16" s="330"/>
      <c r="E16" s="330"/>
      <c r="F16" s="330"/>
      <c r="G16" s="330"/>
      <c r="H16" s="330"/>
      <c r="I16" s="330"/>
      <c r="J16" s="330"/>
      <c r="K16" s="331"/>
    </row>
    <row r="17" spans="1:13" x14ac:dyDescent="0.4">
      <c r="A17" s="191"/>
      <c r="B17" s="325" t="s">
        <v>354</v>
      </c>
      <c r="C17" s="325"/>
      <c r="D17" s="325"/>
      <c r="E17" s="325"/>
      <c r="F17" s="325"/>
      <c r="G17" s="325"/>
      <c r="H17" s="325"/>
      <c r="I17" s="325"/>
      <c r="J17" s="325"/>
      <c r="K17" s="326"/>
      <c r="L17" s="22"/>
      <c r="M17" s="22"/>
    </row>
    <row r="18" spans="1:13" x14ac:dyDescent="0.4">
      <c r="A18" s="22"/>
      <c r="B18" s="22"/>
      <c r="C18" s="22"/>
      <c r="D18" s="22"/>
      <c r="E18" s="22"/>
      <c r="F18" s="22"/>
      <c r="G18" s="22"/>
      <c r="H18" s="22"/>
      <c r="I18" s="22"/>
      <c r="J18" s="22"/>
      <c r="K18" s="22"/>
      <c r="L18" s="22"/>
      <c r="M18" s="22"/>
    </row>
    <row r="19" spans="1:13" ht="105.7" customHeight="1" x14ac:dyDescent="0.4">
      <c r="A19" s="24"/>
      <c r="B19" s="24"/>
      <c r="C19" s="24"/>
      <c r="D19" s="319" t="s">
        <v>307</v>
      </c>
      <c r="E19" s="319"/>
      <c r="F19" s="319"/>
      <c r="G19" s="319" t="s">
        <v>308</v>
      </c>
      <c r="H19" s="319"/>
      <c r="I19" s="319"/>
      <c r="J19" s="319"/>
      <c r="K19" s="319"/>
      <c r="L19" s="319" t="s">
        <v>323</v>
      </c>
      <c r="M19" s="319"/>
    </row>
    <row r="20" spans="1:13" ht="37.5" customHeight="1" thickBot="1" x14ac:dyDescent="0.45">
      <c r="A20" s="24"/>
      <c r="B20" s="24"/>
      <c r="C20" s="24"/>
      <c r="D20" s="320"/>
      <c r="E20" s="320"/>
      <c r="F20" s="320"/>
      <c r="G20" s="324" t="s">
        <v>228</v>
      </c>
      <c r="H20" s="324"/>
      <c r="I20" s="324"/>
      <c r="J20" s="324"/>
      <c r="K20" s="324"/>
      <c r="L20" s="323" t="s">
        <v>216</v>
      </c>
      <c r="M20" s="323"/>
    </row>
    <row r="21" spans="1:13" ht="200.25" customHeight="1" x14ac:dyDescent="0.4">
      <c r="A21" s="314" t="s">
        <v>197</v>
      </c>
      <c r="B21" s="316" t="s">
        <v>198</v>
      </c>
      <c r="C21" s="317" t="s">
        <v>199</v>
      </c>
      <c r="D21" s="161" t="s">
        <v>320</v>
      </c>
      <c r="E21" s="161" t="s">
        <v>231</v>
      </c>
      <c r="F21" s="161" t="s">
        <v>232</v>
      </c>
      <c r="G21" s="185" t="s">
        <v>321</v>
      </c>
      <c r="H21" s="185" t="s">
        <v>341</v>
      </c>
      <c r="I21" s="185" t="s">
        <v>12</v>
      </c>
      <c r="J21" s="185" t="s">
        <v>217</v>
      </c>
      <c r="K21" s="185" t="s">
        <v>353</v>
      </c>
      <c r="L21" s="160" t="s">
        <v>322</v>
      </c>
      <c r="M21" s="160" t="s">
        <v>342</v>
      </c>
    </row>
    <row r="22" spans="1:13" s="44" customFormat="1" ht="21" customHeight="1" x14ac:dyDescent="0.4">
      <c r="A22" s="315"/>
      <c r="B22" s="274"/>
      <c r="C22" s="318"/>
      <c r="D22" s="161" t="s">
        <v>13</v>
      </c>
      <c r="E22" s="161" t="s">
        <v>14</v>
      </c>
      <c r="F22" s="161" t="s">
        <v>340</v>
      </c>
      <c r="G22" s="185" t="s">
        <v>204</v>
      </c>
      <c r="H22" s="185" t="s">
        <v>15</v>
      </c>
      <c r="I22" s="185" t="s">
        <v>292</v>
      </c>
      <c r="J22" s="185" t="s">
        <v>293</v>
      </c>
      <c r="K22" s="185" t="s">
        <v>294</v>
      </c>
      <c r="L22" s="160" t="s">
        <v>187</v>
      </c>
      <c r="M22" s="160" t="s">
        <v>19</v>
      </c>
    </row>
    <row r="23" spans="1:13" s="174" customFormat="1" x14ac:dyDescent="0.4">
      <c r="A23" s="91" t="s">
        <v>22</v>
      </c>
      <c r="B23" s="87"/>
      <c r="C23" s="90"/>
      <c r="D23" s="175">
        <f>SUM(D24:D173)</f>
        <v>244789232.63000003</v>
      </c>
      <c r="E23" s="175">
        <f>SUM(E24:E173)</f>
        <v>223793012.91077653</v>
      </c>
      <c r="F23" s="175">
        <f>SUM(F24:F173)</f>
        <v>468582245.54077667</v>
      </c>
      <c r="G23" s="175">
        <f>SUM(G24:G173)</f>
        <v>244789019.1766364</v>
      </c>
      <c r="H23" s="157"/>
      <c r="I23" s="175">
        <f>SUM(I24:I173)</f>
        <v>223793012.91077653</v>
      </c>
      <c r="J23" s="175">
        <f>SUM(J24:J173)</f>
        <v>468582032.08741295</v>
      </c>
      <c r="K23" s="157">
        <f>J23/F23-1</f>
        <v>-4.5553019933919359E-7</v>
      </c>
      <c r="L23" s="175">
        <f>SUM(L24:L173)</f>
        <v>244789232.62999997</v>
      </c>
      <c r="M23" s="158"/>
    </row>
    <row r="24" spans="1:13" x14ac:dyDescent="0.4">
      <c r="A24" s="27" t="s">
        <v>23</v>
      </c>
      <c r="B24" s="28">
        <v>831</v>
      </c>
      <c r="C24" s="27" t="s">
        <v>24</v>
      </c>
      <c r="D24" s="176">
        <v>1048944.54</v>
      </c>
      <c r="E24" s="176">
        <v>2870000</v>
      </c>
      <c r="F24" s="176">
        <f t="shared" ref="F24:F55" si="0">D24+E24</f>
        <v>3918944.54</v>
      </c>
      <c r="G24" s="177">
        <v>1071807.82</v>
      </c>
      <c r="H24" s="179">
        <v>2.1849963583393972E-2</v>
      </c>
      <c r="I24" s="177">
        <f t="shared" ref="I24:I55" si="1">E24</f>
        <v>2870000</v>
      </c>
      <c r="J24" s="177">
        <v>3941807.8200000003</v>
      </c>
      <c r="K24" s="180">
        <v>5.834040203079871E-3</v>
      </c>
      <c r="L24" s="177">
        <v>1247612.8440332171</v>
      </c>
      <c r="M24" s="179">
        <v>0.18946056881868767</v>
      </c>
    </row>
    <row r="25" spans="1:13" x14ac:dyDescent="0.4">
      <c r="A25" s="27" t="s">
        <v>23</v>
      </c>
      <c r="B25" s="28">
        <v>830</v>
      </c>
      <c r="C25" s="27" t="s">
        <v>25</v>
      </c>
      <c r="D25" s="176">
        <v>2779118.18</v>
      </c>
      <c r="E25" s="176">
        <v>1737000</v>
      </c>
      <c r="F25" s="176">
        <f t="shared" si="0"/>
        <v>4516118.18</v>
      </c>
      <c r="G25" s="177">
        <v>2839212.2050000001</v>
      </c>
      <c r="H25" s="179">
        <v>2.1670744494931782E-2</v>
      </c>
      <c r="I25" s="177">
        <f t="shared" si="1"/>
        <v>1737000</v>
      </c>
      <c r="J25" s="177">
        <v>4576212.2050000001</v>
      </c>
      <c r="K25" s="180">
        <v>1.3306566082821325E-2</v>
      </c>
      <c r="L25" s="177">
        <v>3089798.4713087957</v>
      </c>
      <c r="M25" s="179">
        <v>0.11184246776699092</v>
      </c>
    </row>
    <row r="26" spans="1:13" x14ac:dyDescent="0.4">
      <c r="A26" s="27" t="s">
        <v>23</v>
      </c>
      <c r="B26" s="28">
        <v>856</v>
      </c>
      <c r="C26" s="27" t="s">
        <v>26</v>
      </c>
      <c r="D26" s="176">
        <v>1683423.91</v>
      </c>
      <c r="E26" s="176">
        <v>189000</v>
      </c>
      <c r="F26" s="176">
        <f t="shared" si="0"/>
        <v>1872423.91</v>
      </c>
      <c r="G26" s="177">
        <v>1678279.8449999997</v>
      </c>
      <c r="H26" s="179">
        <v>-3.0459945172098823E-3</v>
      </c>
      <c r="I26" s="177">
        <f t="shared" si="1"/>
        <v>189000</v>
      </c>
      <c r="J26" s="177">
        <v>1867279.8449999997</v>
      </c>
      <c r="K26" s="180">
        <v>-2.7472758559252686E-3</v>
      </c>
      <c r="L26" s="177">
        <v>1678334.3628418969</v>
      </c>
      <c r="M26" s="179">
        <v>-3.0136091072251459E-3</v>
      </c>
    </row>
    <row r="27" spans="1:13" x14ac:dyDescent="0.4">
      <c r="A27" s="27" t="s">
        <v>23</v>
      </c>
      <c r="B27" s="28">
        <v>855</v>
      </c>
      <c r="C27" s="27" t="s">
        <v>27</v>
      </c>
      <c r="D27" s="176">
        <v>2361252.7399999998</v>
      </c>
      <c r="E27" s="176">
        <v>923000</v>
      </c>
      <c r="F27" s="176">
        <f t="shared" si="0"/>
        <v>3284252.7399999998</v>
      </c>
      <c r="G27" s="177">
        <v>2412582.5</v>
      </c>
      <c r="H27" s="179">
        <v>2.177234530175709E-2</v>
      </c>
      <c r="I27" s="177">
        <f t="shared" si="1"/>
        <v>923000</v>
      </c>
      <c r="J27" s="177">
        <v>3335582.5</v>
      </c>
      <c r="K27" s="180">
        <v>1.562905295772099E-2</v>
      </c>
      <c r="L27" s="177">
        <v>2784266.762684131</v>
      </c>
      <c r="M27" s="179">
        <v>0.17918735630947147</v>
      </c>
    </row>
    <row r="28" spans="1:13" x14ac:dyDescent="0.4">
      <c r="A28" s="27" t="s">
        <v>23</v>
      </c>
      <c r="B28" s="28">
        <v>925</v>
      </c>
      <c r="C28" s="27" t="s">
        <v>28</v>
      </c>
      <c r="D28" s="176">
        <v>2959964.4099999997</v>
      </c>
      <c r="E28" s="176">
        <v>2780000</v>
      </c>
      <c r="F28" s="176">
        <f t="shared" si="0"/>
        <v>5739964.4100000001</v>
      </c>
      <c r="G28" s="177">
        <v>2999311.375</v>
      </c>
      <c r="H28" s="179">
        <v>1.3405681455473939E-2</v>
      </c>
      <c r="I28" s="177">
        <f t="shared" si="1"/>
        <v>2780000</v>
      </c>
      <c r="J28" s="177">
        <v>5779311.375</v>
      </c>
      <c r="K28" s="180">
        <v>6.8549144540774876E-3</v>
      </c>
      <c r="L28" s="177">
        <v>2998969.6332366904</v>
      </c>
      <c r="M28" s="179">
        <v>1.3290213936024253E-2</v>
      </c>
    </row>
    <row r="29" spans="1:13" x14ac:dyDescent="0.4">
      <c r="A29" s="27" t="s">
        <v>23</v>
      </c>
      <c r="B29" s="28">
        <v>928</v>
      </c>
      <c r="C29" s="27" t="s">
        <v>29</v>
      </c>
      <c r="D29" s="176">
        <v>3207636.81</v>
      </c>
      <c r="E29" s="176">
        <v>7777317</v>
      </c>
      <c r="F29" s="176">
        <f t="shared" si="0"/>
        <v>10984953.810000001</v>
      </c>
      <c r="G29" s="177">
        <v>3276876.39</v>
      </c>
      <c r="H29" s="179">
        <v>2.1902582543314786E-2</v>
      </c>
      <c r="I29" s="177">
        <f t="shared" si="1"/>
        <v>7777317</v>
      </c>
      <c r="J29" s="177">
        <v>11054193.390000001</v>
      </c>
      <c r="K29" s="180">
        <v>6.3031289159329873E-3</v>
      </c>
      <c r="L29" s="177">
        <v>3327307.9049882349</v>
      </c>
      <c r="M29" s="179">
        <v>3.7629784083574647E-2</v>
      </c>
    </row>
    <row r="30" spans="1:13" x14ac:dyDescent="0.4">
      <c r="A30" s="27" t="s">
        <v>23</v>
      </c>
      <c r="B30" s="28">
        <v>892</v>
      </c>
      <c r="C30" s="27" t="s">
        <v>30</v>
      </c>
      <c r="D30" s="176">
        <v>1484794.08</v>
      </c>
      <c r="E30" s="176">
        <v>5598935</v>
      </c>
      <c r="F30" s="176">
        <f t="shared" si="0"/>
        <v>7083729.0800000001</v>
      </c>
      <c r="G30" s="177">
        <v>1447690.76</v>
      </c>
      <c r="H30" s="179">
        <v>-2.4891774891774965E-2</v>
      </c>
      <c r="I30" s="177">
        <f t="shared" si="1"/>
        <v>5598935</v>
      </c>
      <c r="J30" s="177">
        <v>7046625.7599999998</v>
      </c>
      <c r="K30" s="180">
        <v>-5.2378231269115672E-3</v>
      </c>
      <c r="L30" s="177">
        <v>1377311.3042218653</v>
      </c>
      <c r="M30" s="179">
        <v>-7.2296640698820469E-2</v>
      </c>
    </row>
    <row r="31" spans="1:13" x14ac:dyDescent="0.4">
      <c r="A31" s="27" t="s">
        <v>23</v>
      </c>
      <c r="B31" s="28">
        <v>891</v>
      </c>
      <c r="C31" s="27" t="s">
        <v>31</v>
      </c>
      <c r="D31" s="176">
        <v>2954037.28</v>
      </c>
      <c r="E31" s="176">
        <v>3699538</v>
      </c>
      <c r="F31" s="176">
        <f t="shared" si="0"/>
        <v>6653575.2799999993</v>
      </c>
      <c r="G31" s="177">
        <v>3017956.7600000002</v>
      </c>
      <c r="H31" s="179">
        <v>2.1676300578034713E-2</v>
      </c>
      <c r="I31" s="177">
        <f t="shared" si="1"/>
        <v>3699538</v>
      </c>
      <c r="J31" s="177">
        <v>6717494.7599999998</v>
      </c>
      <c r="K31" s="180">
        <v>9.6067869243376958E-3</v>
      </c>
      <c r="L31" s="177">
        <v>3412265.223188953</v>
      </c>
      <c r="M31" s="179">
        <v>0.15516251128090097</v>
      </c>
    </row>
    <row r="32" spans="1:13" x14ac:dyDescent="0.4">
      <c r="A32" s="27" t="s">
        <v>23</v>
      </c>
      <c r="B32" s="28">
        <v>857</v>
      </c>
      <c r="C32" s="27" t="s">
        <v>32</v>
      </c>
      <c r="D32" s="176">
        <v>163025.28</v>
      </c>
      <c r="E32" s="176">
        <v>0</v>
      </c>
      <c r="F32" s="176">
        <f t="shared" si="0"/>
        <v>163025.28</v>
      </c>
      <c r="G32" s="177">
        <v>161295.07</v>
      </c>
      <c r="H32" s="179">
        <v>-1.0426849136526584E-2</v>
      </c>
      <c r="I32" s="177">
        <f t="shared" si="1"/>
        <v>0</v>
      </c>
      <c r="J32" s="177">
        <v>161295.07</v>
      </c>
      <c r="K32" s="180">
        <v>-1.0613139262818594E-2</v>
      </c>
      <c r="L32" s="177">
        <v>161269.73439263063</v>
      </c>
      <c r="M32" s="179">
        <v>-1.0582287469598661E-2</v>
      </c>
    </row>
    <row r="33" spans="1:13" x14ac:dyDescent="0.4">
      <c r="A33" s="27" t="s">
        <v>33</v>
      </c>
      <c r="B33" s="28">
        <v>822</v>
      </c>
      <c r="C33" s="27" t="s">
        <v>34</v>
      </c>
      <c r="D33" s="176">
        <v>1011340.4400000001</v>
      </c>
      <c r="E33" s="176">
        <v>2416500</v>
      </c>
      <c r="F33" s="176">
        <f t="shared" si="0"/>
        <v>3427840.44</v>
      </c>
      <c r="G33" s="177">
        <v>986096.12</v>
      </c>
      <c r="H33" s="179">
        <v>-2.4882976102488463E-2</v>
      </c>
      <c r="I33" s="177">
        <f t="shared" si="1"/>
        <v>2416500</v>
      </c>
      <c r="J33" s="177">
        <v>3402596.12</v>
      </c>
      <c r="K33" s="180">
        <v>-7.3644968142099199E-3</v>
      </c>
      <c r="L33" s="177">
        <v>832139.73715363361</v>
      </c>
      <c r="M33" s="179">
        <v>-0.17712522389794128</v>
      </c>
    </row>
    <row r="34" spans="1:13" x14ac:dyDescent="0.4">
      <c r="A34" s="27" t="s">
        <v>33</v>
      </c>
      <c r="B34" s="28">
        <v>873</v>
      </c>
      <c r="C34" s="27" t="s">
        <v>35</v>
      </c>
      <c r="D34" s="176">
        <v>2264402.44</v>
      </c>
      <c r="E34" s="176">
        <v>5770000</v>
      </c>
      <c r="F34" s="176">
        <f t="shared" si="0"/>
        <v>8034402.4399999995</v>
      </c>
      <c r="G34" s="177">
        <v>2313439.17</v>
      </c>
      <c r="H34" s="179">
        <v>2.1739130434782705E-2</v>
      </c>
      <c r="I34" s="177">
        <f t="shared" si="1"/>
        <v>5770000</v>
      </c>
      <c r="J34" s="177">
        <v>8083439.1699999999</v>
      </c>
      <c r="K34" s="180">
        <v>6.1033450049585714E-3</v>
      </c>
      <c r="L34" s="177">
        <v>2582262.4292280758</v>
      </c>
      <c r="M34" s="179">
        <v>0.14046593625969583</v>
      </c>
    </row>
    <row r="35" spans="1:13" x14ac:dyDescent="0.4">
      <c r="A35" s="27" t="s">
        <v>33</v>
      </c>
      <c r="B35" s="28">
        <v>823</v>
      </c>
      <c r="C35" s="27" t="s">
        <v>36</v>
      </c>
      <c r="D35" s="176">
        <v>1236348.6400000001</v>
      </c>
      <c r="E35" s="176">
        <v>0</v>
      </c>
      <c r="F35" s="176">
        <f t="shared" si="0"/>
        <v>1236348.6400000001</v>
      </c>
      <c r="G35" s="177">
        <v>1250901.9700000002</v>
      </c>
      <c r="H35" s="179">
        <v>1.1797578391803842E-2</v>
      </c>
      <c r="I35" s="177">
        <f t="shared" si="1"/>
        <v>0</v>
      </c>
      <c r="J35" s="177">
        <v>1250901.9700000002</v>
      </c>
      <c r="K35" s="180">
        <v>1.1771218513250581E-2</v>
      </c>
      <c r="L35" s="177">
        <v>1251088.3942673947</v>
      </c>
      <c r="M35" s="179">
        <v>1.1948368483135408E-2</v>
      </c>
    </row>
    <row r="36" spans="1:13" x14ac:dyDescent="0.4">
      <c r="A36" s="27" t="s">
        <v>33</v>
      </c>
      <c r="B36" s="28">
        <v>881</v>
      </c>
      <c r="C36" s="27" t="s">
        <v>37</v>
      </c>
      <c r="D36" s="176">
        <v>7274513.1499999994</v>
      </c>
      <c r="E36" s="176">
        <v>5005000</v>
      </c>
      <c r="F36" s="176">
        <f t="shared" si="0"/>
        <v>12279513.149999999</v>
      </c>
      <c r="G36" s="177">
        <v>7092110.2000000002</v>
      </c>
      <c r="H36" s="179">
        <v>-2.4967148488830415E-2</v>
      </c>
      <c r="I36" s="177">
        <f t="shared" si="1"/>
        <v>5005000</v>
      </c>
      <c r="J36" s="177">
        <v>12097110.199999999</v>
      </c>
      <c r="K36" s="180">
        <v>-1.4854249331538005E-2</v>
      </c>
      <c r="L36" s="177">
        <v>6235508.1031342102</v>
      </c>
      <c r="M36" s="179">
        <v>-0.14273395717681414</v>
      </c>
    </row>
    <row r="37" spans="1:13" x14ac:dyDescent="0.4">
      <c r="A37" s="27" t="s">
        <v>33</v>
      </c>
      <c r="B37" s="28">
        <v>919</v>
      </c>
      <c r="C37" s="27" t="s">
        <v>38</v>
      </c>
      <c r="D37" s="176">
        <v>5752976.5600000005</v>
      </c>
      <c r="E37" s="176">
        <v>0</v>
      </c>
      <c r="F37" s="176">
        <f t="shared" si="0"/>
        <v>5752976.5600000005</v>
      </c>
      <c r="G37" s="177">
        <v>5671068.5249999994</v>
      </c>
      <c r="H37" s="179">
        <v>-1.4145496535796775E-2</v>
      </c>
      <c r="I37" s="177">
        <f t="shared" si="1"/>
        <v>0</v>
      </c>
      <c r="J37" s="177">
        <v>5671068.5249999994</v>
      </c>
      <c r="K37" s="180">
        <v>-1.4237505427972974E-2</v>
      </c>
      <c r="L37" s="177">
        <v>5670701.3418275183</v>
      </c>
      <c r="M37" s="179">
        <v>-1.4209327396346616E-2</v>
      </c>
    </row>
    <row r="38" spans="1:13" x14ac:dyDescent="0.4">
      <c r="A38" s="27" t="s">
        <v>33</v>
      </c>
      <c r="B38" s="28">
        <v>821</v>
      </c>
      <c r="C38" s="27" t="s">
        <v>39</v>
      </c>
      <c r="D38" s="176">
        <v>1244581.3999999999</v>
      </c>
      <c r="E38" s="176">
        <v>196467</v>
      </c>
      <c r="F38" s="176">
        <f t="shared" si="0"/>
        <v>1441048.4</v>
      </c>
      <c r="G38" s="177">
        <v>1253206.82</v>
      </c>
      <c r="H38" s="179">
        <v>7.013442431326844E-3</v>
      </c>
      <c r="I38" s="177">
        <f t="shared" si="1"/>
        <v>196467</v>
      </c>
      <c r="J38" s="177">
        <v>1449673.82</v>
      </c>
      <c r="K38" s="180">
        <v>5.9855172109417598E-3</v>
      </c>
      <c r="L38" s="177">
        <v>1253035.8408058761</v>
      </c>
      <c r="M38" s="179">
        <v>6.8760522223756393E-3</v>
      </c>
    </row>
    <row r="39" spans="1:13" x14ac:dyDescent="0.4">
      <c r="A39" s="27" t="s">
        <v>33</v>
      </c>
      <c r="B39" s="28">
        <v>926</v>
      </c>
      <c r="C39" s="27" t="s">
        <v>40</v>
      </c>
      <c r="D39" s="176">
        <v>3032357.68</v>
      </c>
      <c r="E39" s="176">
        <v>240000</v>
      </c>
      <c r="F39" s="176">
        <f t="shared" si="0"/>
        <v>3272357.68</v>
      </c>
      <c r="G39" s="177">
        <v>3097378.97</v>
      </c>
      <c r="H39" s="179">
        <v>2.1701687909059464E-2</v>
      </c>
      <c r="I39" s="177">
        <f t="shared" si="1"/>
        <v>240000</v>
      </c>
      <c r="J39" s="177">
        <v>3337378.97</v>
      </c>
      <c r="K39" s="180">
        <v>1.9869860314291721E-2</v>
      </c>
      <c r="L39" s="177">
        <v>3320537.08630573</v>
      </c>
      <c r="M39" s="179">
        <v>9.5312642948303772E-2</v>
      </c>
    </row>
    <row r="40" spans="1:13" x14ac:dyDescent="0.4">
      <c r="A40" s="27" t="s">
        <v>33</v>
      </c>
      <c r="B40" s="28">
        <v>874</v>
      </c>
      <c r="C40" s="27" t="s">
        <v>41</v>
      </c>
      <c r="D40" s="176">
        <v>1141511.6399999999</v>
      </c>
      <c r="E40" s="176">
        <v>321493.76000000001</v>
      </c>
      <c r="F40" s="176">
        <f t="shared" si="0"/>
        <v>1463005.4</v>
      </c>
      <c r="G40" s="177">
        <v>1139175.2750000001</v>
      </c>
      <c r="H40" s="179">
        <v>-1.764187003822304E-3</v>
      </c>
      <c r="I40" s="177">
        <f t="shared" si="1"/>
        <v>321493.76000000001</v>
      </c>
      <c r="J40" s="177">
        <v>1460669.0350000001</v>
      </c>
      <c r="K40" s="180">
        <v>-1.5969626632955647E-3</v>
      </c>
      <c r="L40" s="177">
        <v>1139076.433841716</v>
      </c>
      <c r="M40" s="179">
        <v>-1.8507994735293964E-3</v>
      </c>
    </row>
    <row r="41" spans="1:13" x14ac:dyDescent="0.4">
      <c r="A41" s="27" t="s">
        <v>33</v>
      </c>
      <c r="B41" s="28">
        <v>882</v>
      </c>
      <c r="C41" s="27" t="s">
        <v>42</v>
      </c>
      <c r="D41" s="176">
        <v>833258.84000000008</v>
      </c>
      <c r="E41" s="176">
        <v>904888</v>
      </c>
      <c r="F41" s="176">
        <f t="shared" si="0"/>
        <v>1738146.84</v>
      </c>
      <c r="G41" s="177">
        <v>833916.32500000007</v>
      </c>
      <c r="H41" s="179">
        <v>9.2535471930910163E-4</v>
      </c>
      <c r="I41" s="177">
        <f t="shared" si="1"/>
        <v>904888</v>
      </c>
      <c r="J41" s="177">
        <v>1738804.3250000002</v>
      </c>
      <c r="K41" s="180">
        <v>3.7826781079108862E-4</v>
      </c>
      <c r="L41" s="177">
        <v>833794.84602266527</v>
      </c>
      <c r="M41" s="179">
        <v>7.7954705871463581E-4</v>
      </c>
    </row>
    <row r="42" spans="1:13" x14ac:dyDescent="0.4">
      <c r="A42" s="27" t="s">
        <v>33</v>
      </c>
      <c r="B42" s="28">
        <v>935</v>
      </c>
      <c r="C42" s="27" t="s">
        <v>43</v>
      </c>
      <c r="D42" s="176">
        <v>2152909.16</v>
      </c>
      <c r="E42" s="176">
        <v>6620387</v>
      </c>
      <c r="F42" s="176">
        <f t="shared" si="0"/>
        <v>8773296.1600000001</v>
      </c>
      <c r="G42" s="177">
        <v>2199301.9</v>
      </c>
      <c r="H42" s="179">
        <v>2.180418982471144E-2</v>
      </c>
      <c r="I42" s="177">
        <f t="shared" si="1"/>
        <v>6620387</v>
      </c>
      <c r="J42" s="177">
        <v>8819688.9000000004</v>
      </c>
      <c r="K42" s="180">
        <v>5.2879486972658984E-3</v>
      </c>
      <c r="L42" s="177">
        <v>2911002.9302370772</v>
      </c>
      <c r="M42" s="179">
        <v>0.3524632478643599</v>
      </c>
    </row>
    <row r="43" spans="1:13" x14ac:dyDescent="0.4">
      <c r="A43" s="27" t="s">
        <v>33</v>
      </c>
      <c r="B43" s="28">
        <v>883</v>
      </c>
      <c r="C43" s="27" t="s">
        <v>44</v>
      </c>
      <c r="D43" s="176">
        <v>760093.25</v>
      </c>
      <c r="E43" s="176">
        <v>1278000</v>
      </c>
      <c r="F43" s="176">
        <f t="shared" si="0"/>
        <v>2038093.25</v>
      </c>
      <c r="G43" s="177">
        <v>776488.16</v>
      </c>
      <c r="H43" s="179">
        <v>2.168674698795181E-2</v>
      </c>
      <c r="I43" s="177">
        <f t="shared" si="1"/>
        <v>1278000</v>
      </c>
      <c r="J43" s="177">
        <v>2054488.1600000001</v>
      </c>
      <c r="K43" s="180">
        <v>8.0442393889486041E-3</v>
      </c>
      <c r="L43" s="177">
        <v>903425.2441055323</v>
      </c>
      <c r="M43" s="179">
        <v>0.18870788550977702</v>
      </c>
    </row>
    <row r="44" spans="1:13" x14ac:dyDescent="0.4">
      <c r="A44" s="27" t="s">
        <v>45</v>
      </c>
      <c r="B44" s="28">
        <v>202</v>
      </c>
      <c r="C44" s="27" t="s">
        <v>46</v>
      </c>
      <c r="D44" s="176">
        <v>713437.25</v>
      </c>
      <c r="E44" s="176">
        <v>708000</v>
      </c>
      <c r="F44" s="176">
        <f t="shared" si="0"/>
        <v>1421437.25</v>
      </c>
      <c r="G44" s="177">
        <v>728915.14500000002</v>
      </c>
      <c r="H44" s="179">
        <v>2.1721854304635801E-2</v>
      </c>
      <c r="I44" s="177">
        <f t="shared" si="1"/>
        <v>708000</v>
      </c>
      <c r="J44" s="177">
        <v>1436915.145</v>
      </c>
      <c r="K44" s="180">
        <v>1.0888904874274186E-2</v>
      </c>
      <c r="L44" s="177">
        <v>853610.55716580409</v>
      </c>
      <c r="M44" s="179">
        <v>0.19650766938236508</v>
      </c>
    </row>
    <row r="45" spans="1:13" x14ac:dyDescent="0.4">
      <c r="A45" s="27" t="s">
        <v>45</v>
      </c>
      <c r="B45" s="28">
        <v>204</v>
      </c>
      <c r="C45" s="27" t="s">
        <v>47</v>
      </c>
      <c r="D45" s="176">
        <v>1071443.1000000001</v>
      </c>
      <c r="E45" s="176">
        <v>961000</v>
      </c>
      <c r="F45" s="176">
        <f t="shared" si="0"/>
        <v>2032443.1</v>
      </c>
      <c r="G45" s="177">
        <v>1094508.0999999999</v>
      </c>
      <c r="H45" s="179">
        <v>2.1696252465483123E-2</v>
      </c>
      <c r="I45" s="177">
        <f t="shared" si="1"/>
        <v>961000</v>
      </c>
      <c r="J45" s="177">
        <v>2055508.0999999999</v>
      </c>
      <c r="K45" s="180">
        <v>1.1348411180613027E-2</v>
      </c>
      <c r="L45" s="177">
        <v>1362792.5443979949</v>
      </c>
      <c r="M45" s="179">
        <v>0.27213314867138205</v>
      </c>
    </row>
    <row r="46" spans="1:13" x14ac:dyDescent="0.4">
      <c r="A46" s="27" t="s">
        <v>45</v>
      </c>
      <c r="B46" s="28">
        <v>205</v>
      </c>
      <c r="C46" s="27" t="s">
        <v>48</v>
      </c>
      <c r="D46" s="176">
        <v>1081781.19</v>
      </c>
      <c r="E46" s="176">
        <v>3348101</v>
      </c>
      <c r="F46" s="176">
        <f t="shared" si="0"/>
        <v>4429882.1899999995</v>
      </c>
      <c r="G46" s="177">
        <v>1054236.375</v>
      </c>
      <c r="H46" s="179">
        <v>-2.4965325936199712E-2</v>
      </c>
      <c r="I46" s="177">
        <f t="shared" si="1"/>
        <v>3348101</v>
      </c>
      <c r="J46" s="177">
        <v>4402337.375</v>
      </c>
      <c r="K46" s="180">
        <v>-6.217956554731674E-3</v>
      </c>
      <c r="L46" s="177">
        <v>731060.58569565066</v>
      </c>
      <c r="M46" s="179">
        <v>-0.32386186172465392</v>
      </c>
    </row>
    <row r="47" spans="1:13" x14ac:dyDescent="0.4">
      <c r="A47" s="27" t="s">
        <v>45</v>
      </c>
      <c r="B47" s="28">
        <v>309</v>
      </c>
      <c r="C47" s="27" t="s">
        <v>49</v>
      </c>
      <c r="D47" s="176">
        <v>3090130.1199999996</v>
      </c>
      <c r="E47" s="176">
        <v>0</v>
      </c>
      <c r="F47" s="176">
        <f t="shared" si="0"/>
        <v>3090130.1199999996</v>
      </c>
      <c r="G47" s="177">
        <v>3010221.96</v>
      </c>
      <c r="H47" s="179">
        <v>-2.499181490778124E-2</v>
      </c>
      <c r="I47" s="177">
        <f t="shared" si="1"/>
        <v>0</v>
      </c>
      <c r="J47" s="177">
        <v>3010221.96</v>
      </c>
      <c r="K47" s="180">
        <v>-2.5859157024753276E-2</v>
      </c>
      <c r="L47" s="177">
        <v>1245674.6547272229</v>
      </c>
      <c r="M47" s="179">
        <v>-0.59652709984184504</v>
      </c>
    </row>
    <row r="48" spans="1:13" x14ac:dyDescent="0.4">
      <c r="A48" s="27" t="s">
        <v>45</v>
      </c>
      <c r="B48" s="28">
        <v>206</v>
      </c>
      <c r="C48" s="27" t="s">
        <v>50</v>
      </c>
      <c r="D48" s="176">
        <v>1007350.8200000001</v>
      </c>
      <c r="E48" s="176">
        <v>824000</v>
      </c>
      <c r="F48" s="176">
        <f t="shared" si="0"/>
        <v>1831350.82</v>
      </c>
      <c r="G48" s="177">
        <v>988136.33000000007</v>
      </c>
      <c r="H48" s="179">
        <v>-1.8935409215232402E-2</v>
      </c>
      <c r="I48" s="177">
        <f t="shared" si="1"/>
        <v>824000</v>
      </c>
      <c r="J48" s="177">
        <v>1812136.33</v>
      </c>
      <c r="K48" s="180">
        <v>-1.049197662739465E-2</v>
      </c>
      <c r="L48" s="177">
        <v>988037.30840888992</v>
      </c>
      <c r="M48" s="179">
        <v>-1.9033722144139009E-2</v>
      </c>
    </row>
    <row r="49" spans="1:13" x14ac:dyDescent="0.4">
      <c r="A49" s="27" t="s">
        <v>45</v>
      </c>
      <c r="B49" s="28">
        <v>207</v>
      </c>
      <c r="C49" s="27" t="s">
        <v>51</v>
      </c>
      <c r="D49" s="176">
        <v>534439.26</v>
      </c>
      <c r="E49" s="176">
        <v>442000</v>
      </c>
      <c r="F49" s="176">
        <f t="shared" si="0"/>
        <v>976439.26</v>
      </c>
      <c r="G49" s="177">
        <v>520983.29165119003</v>
      </c>
      <c r="H49" s="179">
        <v>-2.4989500209995796E-2</v>
      </c>
      <c r="I49" s="177">
        <f t="shared" si="1"/>
        <v>442000</v>
      </c>
      <c r="J49" s="177">
        <v>962983.29165119003</v>
      </c>
      <c r="K49" s="180">
        <v>-1.3780650676428086E-2</v>
      </c>
      <c r="L49" s="177">
        <v>495326.19038173719</v>
      </c>
      <c r="M49" s="179">
        <v>-7.3006286031681356E-2</v>
      </c>
    </row>
    <row r="50" spans="1:13" x14ac:dyDescent="0.4">
      <c r="A50" s="27" t="s">
        <v>45</v>
      </c>
      <c r="B50" s="28">
        <v>208</v>
      </c>
      <c r="C50" s="27" t="s">
        <v>52</v>
      </c>
      <c r="D50" s="176">
        <v>1024103.88</v>
      </c>
      <c r="E50" s="176">
        <v>0</v>
      </c>
      <c r="F50" s="176">
        <f t="shared" si="0"/>
        <v>1024103.88</v>
      </c>
      <c r="G50" s="177">
        <v>1045690.8600000001</v>
      </c>
      <c r="H50" s="179">
        <v>2.1725032425421675E-2</v>
      </c>
      <c r="I50" s="177">
        <f t="shared" si="1"/>
        <v>0</v>
      </c>
      <c r="J50" s="177">
        <v>1045690.8600000001</v>
      </c>
      <c r="K50" s="180">
        <v>2.1078896800976965E-2</v>
      </c>
      <c r="L50" s="177">
        <v>1487888.0086570852</v>
      </c>
      <c r="M50" s="179">
        <v>0.45378761739445261</v>
      </c>
    </row>
    <row r="51" spans="1:13" x14ac:dyDescent="0.4">
      <c r="A51" s="27" t="s">
        <v>45</v>
      </c>
      <c r="B51" s="28">
        <v>209</v>
      </c>
      <c r="C51" s="27" t="s">
        <v>53</v>
      </c>
      <c r="D51" s="176">
        <v>1448989.74</v>
      </c>
      <c r="E51" s="176">
        <v>3955886.6321206698</v>
      </c>
      <c r="F51" s="176">
        <f t="shared" si="0"/>
        <v>5404876.37212067</v>
      </c>
      <c r="G51" s="177">
        <v>1480287.16</v>
      </c>
      <c r="H51" s="179">
        <v>2.1766641356618655E-2</v>
      </c>
      <c r="I51" s="177">
        <f t="shared" si="1"/>
        <v>3955886.6321206698</v>
      </c>
      <c r="J51" s="177">
        <v>5436173.79212067</v>
      </c>
      <c r="K51" s="180">
        <v>5.7905894316911954E-3</v>
      </c>
      <c r="L51" s="177">
        <v>1595326.9119040985</v>
      </c>
      <c r="M51" s="179">
        <v>0.1011727080319178</v>
      </c>
    </row>
    <row r="52" spans="1:13" x14ac:dyDescent="0.4">
      <c r="A52" s="27" t="s">
        <v>45</v>
      </c>
      <c r="B52" s="28">
        <v>316</v>
      </c>
      <c r="C52" s="27" t="s">
        <v>54</v>
      </c>
      <c r="D52" s="176">
        <v>1886650.54</v>
      </c>
      <c r="E52" s="176">
        <v>0</v>
      </c>
      <c r="F52" s="176">
        <f t="shared" si="0"/>
        <v>1886650.54</v>
      </c>
      <c r="G52" s="177">
        <v>1927483.425</v>
      </c>
      <c r="H52" s="179">
        <v>2.1764364480557186E-2</v>
      </c>
      <c r="I52" s="177">
        <f t="shared" si="1"/>
        <v>0</v>
      </c>
      <c r="J52" s="177">
        <v>1927483.425</v>
      </c>
      <c r="K52" s="180">
        <v>2.1643056906553548E-2</v>
      </c>
      <c r="L52" s="177">
        <v>2071987.0943904526</v>
      </c>
      <c r="M52" s="179">
        <v>9.8366164529677835E-2</v>
      </c>
    </row>
    <row r="53" spans="1:13" x14ac:dyDescent="0.4">
      <c r="A53" s="27" t="s">
        <v>45</v>
      </c>
      <c r="B53" s="28">
        <v>210</v>
      </c>
      <c r="C53" s="27" t="s">
        <v>55</v>
      </c>
      <c r="D53" s="176">
        <v>1654566</v>
      </c>
      <c r="E53" s="176">
        <v>0</v>
      </c>
      <c r="F53" s="176">
        <f t="shared" si="0"/>
        <v>1654566</v>
      </c>
      <c r="G53" s="177">
        <v>1657156.1049851701</v>
      </c>
      <c r="H53" s="179">
        <v>2.0270270270270618E-3</v>
      </c>
      <c r="I53" s="177">
        <f t="shared" si="1"/>
        <v>0</v>
      </c>
      <c r="J53" s="177">
        <v>1657156.1049851701</v>
      </c>
      <c r="K53" s="180">
        <v>1.5654286291209019E-3</v>
      </c>
      <c r="L53" s="177">
        <v>1657193.5051519251</v>
      </c>
      <c r="M53" s="179">
        <v>2.0496416604891543E-3</v>
      </c>
    </row>
    <row r="54" spans="1:13" x14ac:dyDescent="0.4">
      <c r="A54" s="27" t="s">
        <v>45</v>
      </c>
      <c r="B54" s="28">
        <v>211</v>
      </c>
      <c r="C54" s="27" t="s">
        <v>56</v>
      </c>
      <c r="D54" s="176">
        <v>2069095.3399999999</v>
      </c>
      <c r="E54" s="176">
        <v>2782000</v>
      </c>
      <c r="F54" s="176">
        <f t="shared" si="0"/>
        <v>4851095.34</v>
      </c>
      <c r="G54" s="177">
        <v>2016455.155</v>
      </c>
      <c r="H54" s="179">
        <v>-2.4936294139060733E-2</v>
      </c>
      <c r="I54" s="177">
        <f t="shared" si="1"/>
        <v>2782000</v>
      </c>
      <c r="J54" s="177">
        <v>4798455.1550000003</v>
      </c>
      <c r="K54" s="180">
        <v>-1.0851195721912843E-2</v>
      </c>
      <c r="L54" s="177">
        <v>1743130.2340640945</v>
      </c>
      <c r="M54" s="179">
        <v>-0.15710348350157954</v>
      </c>
    </row>
    <row r="55" spans="1:13" x14ac:dyDescent="0.4">
      <c r="A55" s="27" t="s">
        <v>45</v>
      </c>
      <c r="B55" s="28">
        <v>212</v>
      </c>
      <c r="C55" s="27" t="s">
        <v>57</v>
      </c>
      <c r="D55" s="176">
        <v>1073880.5</v>
      </c>
      <c r="E55" s="176">
        <v>2129000</v>
      </c>
      <c r="F55" s="176">
        <f t="shared" si="0"/>
        <v>3202880.5</v>
      </c>
      <c r="G55" s="177">
        <v>1097133.5900000001</v>
      </c>
      <c r="H55" s="179">
        <v>2.1818181818181959E-2</v>
      </c>
      <c r="I55" s="177">
        <f t="shared" si="1"/>
        <v>2129000</v>
      </c>
      <c r="J55" s="177">
        <v>3226133.59</v>
      </c>
      <c r="K55" s="180">
        <v>7.2600554407196149E-3</v>
      </c>
      <c r="L55" s="177">
        <v>1199977.2723208899</v>
      </c>
      <c r="M55" s="179">
        <v>0.11760190901280576</v>
      </c>
    </row>
    <row r="56" spans="1:13" x14ac:dyDescent="0.4">
      <c r="A56" s="27" t="s">
        <v>45</v>
      </c>
      <c r="B56" s="28">
        <v>213</v>
      </c>
      <c r="C56" s="27" t="s">
        <v>58</v>
      </c>
      <c r="D56" s="176">
        <v>943797.08000000007</v>
      </c>
      <c r="E56" s="176">
        <v>176000</v>
      </c>
      <c r="F56" s="176">
        <f t="shared" ref="F56:F87" si="2">D56+E56</f>
        <v>1119797.08</v>
      </c>
      <c r="G56" s="177">
        <v>919623.495</v>
      </c>
      <c r="H56" s="179">
        <v>-2.500984639621906E-2</v>
      </c>
      <c r="I56" s="177">
        <f t="shared" ref="I56:I87" si="3">E56</f>
        <v>176000</v>
      </c>
      <c r="J56" s="177">
        <v>1095623.4950000001</v>
      </c>
      <c r="K56" s="180">
        <v>-2.1587469222548727E-2</v>
      </c>
      <c r="L56" s="177">
        <v>839200.97856784821</v>
      </c>
      <c r="M56" s="179">
        <v>-0.11027426392764172</v>
      </c>
    </row>
    <row r="57" spans="1:13" x14ac:dyDescent="0.4">
      <c r="A57" s="27" t="s">
        <v>59</v>
      </c>
      <c r="B57" s="28">
        <v>841</v>
      </c>
      <c r="C57" s="27" t="s">
        <v>60</v>
      </c>
      <c r="D57" s="176">
        <v>482390.52</v>
      </c>
      <c r="E57" s="176">
        <v>972000</v>
      </c>
      <c r="F57" s="176">
        <f t="shared" si="2"/>
        <v>1454390.52</v>
      </c>
      <c r="G57" s="177">
        <v>486436.02499999997</v>
      </c>
      <c r="H57" s="179">
        <v>8.9616810877626296E-3</v>
      </c>
      <c r="I57" s="177">
        <f t="shared" si="3"/>
        <v>972000</v>
      </c>
      <c r="J57" s="177">
        <v>1458436.0249999999</v>
      </c>
      <c r="K57" s="180">
        <v>2.7815809745512787E-3</v>
      </c>
      <c r="L57" s="177">
        <v>486407.68455385958</v>
      </c>
      <c r="M57" s="179">
        <v>8.9028975628775431E-3</v>
      </c>
    </row>
    <row r="58" spans="1:13" x14ac:dyDescent="0.4">
      <c r="A58" s="27" t="s">
        <v>59</v>
      </c>
      <c r="B58" s="28">
        <v>840</v>
      </c>
      <c r="C58" s="27" t="s">
        <v>61</v>
      </c>
      <c r="D58" s="176">
        <v>2087109.7200000002</v>
      </c>
      <c r="E58" s="176">
        <v>741000</v>
      </c>
      <c r="F58" s="176">
        <f t="shared" si="2"/>
        <v>2828109.72</v>
      </c>
      <c r="G58" s="177">
        <v>2091414.6</v>
      </c>
      <c r="H58" s="179">
        <v>2.1334958854009045E-3</v>
      </c>
      <c r="I58" s="177">
        <f t="shared" si="3"/>
        <v>741000</v>
      </c>
      <c r="J58" s="177">
        <v>2832414.6</v>
      </c>
      <c r="K58" s="180">
        <v>1.5221757379342282E-3</v>
      </c>
      <c r="L58" s="177">
        <v>2091291.6314991799</v>
      </c>
      <c r="M58" s="179">
        <v>2.0745736355460842E-3</v>
      </c>
    </row>
    <row r="59" spans="1:13" x14ac:dyDescent="0.4">
      <c r="A59" s="27" t="s">
        <v>59</v>
      </c>
      <c r="B59" s="28">
        <v>390</v>
      </c>
      <c r="C59" s="27" t="s">
        <v>62</v>
      </c>
      <c r="D59" s="176">
        <v>777787.91999999993</v>
      </c>
      <c r="E59" s="176">
        <v>953000</v>
      </c>
      <c r="F59" s="176">
        <f t="shared" si="2"/>
        <v>1730787.92</v>
      </c>
      <c r="G59" s="177">
        <v>776347.05</v>
      </c>
      <c r="H59" s="179">
        <v>-1.831501831501714E-3</v>
      </c>
      <c r="I59" s="177">
        <f t="shared" si="3"/>
        <v>953000</v>
      </c>
      <c r="J59" s="177">
        <v>1729347.05</v>
      </c>
      <c r="K59" s="180">
        <v>-8.3249367721482948E-4</v>
      </c>
      <c r="L59" s="177">
        <v>776436.58031276159</v>
      </c>
      <c r="M59" s="179">
        <v>-1.7163905061869933E-3</v>
      </c>
    </row>
    <row r="60" spans="1:13" x14ac:dyDescent="0.4">
      <c r="A60" s="27" t="s">
        <v>59</v>
      </c>
      <c r="B60" s="28">
        <v>805</v>
      </c>
      <c r="C60" s="27" t="s">
        <v>63</v>
      </c>
      <c r="D60" s="176">
        <v>448381.83999999997</v>
      </c>
      <c r="E60" s="176">
        <v>465000</v>
      </c>
      <c r="F60" s="176">
        <f t="shared" si="2"/>
        <v>913381.84</v>
      </c>
      <c r="G60" s="177">
        <v>451177.57</v>
      </c>
      <c r="H60" s="179">
        <v>6.2351543942993359E-3</v>
      </c>
      <c r="I60" s="177">
        <f t="shared" si="3"/>
        <v>465000</v>
      </c>
      <c r="J60" s="177">
        <v>916177.57000000007</v>
      </c>
      <c r="K60" s="180">
        <v>3.0608556876936532E-3</v>
      </c>
      <c r="L60" s="177">
        <v>451114.75469687913</v>
      </c>
      <c r="M60" s="179">
        <v>6.0950610686623108E-3</v>
      </c>
    </row>
    <row r="61" spans="1:13" x14ac:dyDescent="0.4">
      <c r="A61" s="27" t="s">
        <v>59</v>
      </c>
      <c r="B61" s="28">
        <v>806</v>
      </c>
      <c r="C61" s="27" t="s">
        <v>64</v>
      </c>
      <c r="D61" s="176">
        <v>764605.82</v>
      </c>
      <c r="E61" s="176">
        <v>372000</v>
      </c>
      <c r="F61" s="176">
        <f t="shared" si="2"/>
        <v>1136605.8199999998</v>
      </c>
      <c r="G61" s="177">
        <v>745297.15</v>
      </c>
      <c r="H61" s="179">
        <v>-2.5087671971944947E-2</v>
      </c>
      <c r="I61" s="177">
        <f t="shared" si="3"/>
        <v>372000</v>
      </c>
      <c r="J61" s="177">
        <v>1117297.1499999999</v>
      </c>
      <c r="K61" s="180">
        <v>-1.6988009088322209E-2</v>
      </c>
      <c r="L61" s="177">
        <v>707248.32673601178</v>
      </c>
      <c r="M61" s="179">
        <v>-7.4858782551158631E-2</v>
      </c>
    </row>
    <row r="62" spans="1:13" x14ac:dyDescent="0.4">
      <c r="A62" s="27" t="s">
        <v>59</v>
      </c>
      <c r="B62" s="28">
        <v>391</v>
      </c>
      <c r="C62" s="27" t="s">
        <v>65</v>
      </c>
      <c r="D62" s="176">
        <v>1070344.4000000001</v>
      </c>
      <c r="E62" s="176">
        <v>523230</v>
      </c>
      <c r="F62" s="176">
        <f t="shared" si="2"/>
        <v>1593574.4000000001</v>
      </c>
      <c r="G62" s="177">
        <v>1092921.0249999999</v>
      </c>
      <c r="H62" s="179">
        <v>2.1676761236850473E-2</v>
      </c>
      <c r="I62" s="177">
        <f t="shared" si="3"/>
        <v>523230</v>
      </c>
      <c r="J62" s="177">
        <v>1616151.0249999999</v>
      </c>
      <c r="K62" s="180">
        <v>1.4167286447372529E-2</v>
      </c>
      <c r="L62" s="177">
        <v>1140256.1271094182</v>
      </c>
      <c r="M62" s="179">
        <v>6.5926229139589232E-2</v>
      </c>
    </row>
    <row r="63" spans="1:13" x14ac:dyDescent="0.4">
      <c r="A63" s="27" t="s">
        <v>59</v>
      </c>
      <c r="B63" s="28">
        <v>392</v>
      </c>
      <c r="C63" s="27" t="s">
        <v>66</v>
      </c>
      <c r="D63" s="176">
        <v>759345.16999999993</v>
      </c>
      <c r="E63" s="176">
        <v>1555000</v>
      </c>
      <c r="F63" s="176">
        <f t="shared" si="2"/>
        <v>2314345.17</v>
      </c>
      <c r="G63" s="177">
        <v>775523.20000000007</v>
      </c>
      <c r="H63" s="179">
        <v>2.1867407150295115E-2</v>
      </c>
      <c r="I63" s="177">
        <f t="shared" si="3"/>
        <v>1555000</v>
      </c>
      <c r="J63" s="177">
        <v>2330523.2000000002</v>
      </c>
      <c r="K63" s="180">
        <v>6.9903272034397279E-3</v>
      </c>
      <c r="L63" s="177">
        <v>847317.20069537731</v>
      </c>
      <c r="M63" s="179">
        <v>0.11646670390831826</v>
      </c>
    </row>
    <row r="64" spans="1:13" x14ac:dyDescent="0.4">
      <c r="A64" s="27" t="s">
        <v>59</v>
      </c>
      <c r="B64" s="28">
        <v>929</v>
      </c>
      <c r="C64" s="27" t="s">
        <v>67</v>
      </c>
      <c r="D64" s="176">
        <v>1334023.76</v>
      </c>
      <c r="E64" s="176">
        <v>1829000</v>
      </c>
      <c r="F64" s="176">
        <f t="shared" si="2"/>
        <v>3163023.76</v>
      </c>
      <c r="G64" s="177">
        <v>1300657.3800000001</v>
      </c>
      <c r="H64" s="179">
        <v>-2.4912075029308145E-2</v>
      </c>
      <c r="I64" s="177">
        <f t="shared" si="3"/>
        <v>1829000</v>
      </c>
      <c r="J64" s="177">
        <v>3129657.38</v>
      </c>
      <c r="K64" s="180">
        <v>-1.0548886929638512E-2</v>
      </c>
      <c r="L64" s="177">
        <v>1243479.4062301803</v>
      </c>
      <c r="M64" s="179">
        <v>-6.7777746384851678E-2</v>
      </c>
    </row>
    <row r="65" spans="1:13" x14ac:dyDescent="0.4">
      <c r="A65" s="27" t="s">
        <v>59</v>
      </c>
      <c r="B65" s="28">
        <v>807</v>
      </c>
      <c r="C65" s="27" t="s">
        <v>68</v>
      </c>
      <c r="D65" s="176">
        <v>630147.83999999997</v>
      </c>
      <c r="E65" s="176">
        <v>211900</v>
      </c>
      <c r="F65" s="176">
        <f t="shared" si="2"/>
        <v>842047.84</v>
      </c>
      <c r="G65" s="177">
        <v>640490.13</v>
      </c>
      <c r="H65" s="179">
        <v>1.6544117647058876E-2</v>
      </c>
      <c r="I65" s="177">
        <f t="shared" si="3"/>
        <v>211900</v>
      </c>
      <c r="J65" s="177">
        <v>852390.13</v>
      </c>
      <c r="K65" s="180">
        <v>1.2282306905508023E-2</v>
      </c>
      <c r="L65" s="177">
        <v>640409.59979535546</v>
      </c>
      <c r="M65" s="179">
        <v>1.6416305363949446E-2</v>
      </c>
    </row>
    <row r="66" spans="1:13" x14ac:dyDescent="0.4">
      <c r="A66" s="27" t="s">
        <v>59</v>
      </c>
      <c r="B66" s="28">
        <v>393</v>
      </c>
      <c r="C66" s="27" t="s">
        <v>69</v>
      </c>
      <c r="D66" s="176">
        <v>504128.17</v>
      </c>
      <c r="E66" s="176">
        <v>2876000</v>
      </c>
      <c r="F66" s="176">
        <f t="shared" si="2"/>
        <v>3380128.17</v>
      </c>
      <c r="G66" s="177">
        <v>514855.12</v>
      </c>
      <c r="H66" s="179">
        <v>2.1599090564607737E-2</v>
      </c>
      <c r="I66" s="177">
        <f t="shared" si="3"/>
        <v>2876000</v>
      </c>
      <c r="J66" s="177">
        <v>3390855.12</v>
      </c>
      <c r="K66" s="180">
        <v>3.1735335053877378E-3</v>
      </c>
      <c r="L66" s="177">
        <v>638596.00832921721</v>
      </c>
      <c r="M66" s="179">
        <v>0.26713142397674328</v>
      </c>
    </row>
    <row r="67" spans="1:13" x14ac:dyDescent="0.4">
      <c r="A67" s="27" t="s">
        <v>59</v>
      </c>
      <c r="B67" s="28">
        <v>808</v>
      </c>
      <c r="C67" s="27" t="s">
        <v>70</v>
      </c>
      <c r="D67" s="176">
        <v>699428.79999999993</v>
      </c>
      <c r="E67" s="176">
        <v>149889</v>
      </c>
      <c r="F67" s="176">
        <f t="shared" si="2"/>
        <v>849317.79999999993</v>
      </c>
      <c r="G67" s="177">
        <v>714507.11499999999</v>
      </c>
      <c r="H67" s="179">
        <v>2.1687697160883257E-2</v>
      </c>
      <c r="I67" s="177">
        <f t="shared" si="3"/>
        <v>149889</v>
      </c>
      <c r="J67" s="177">
        <v>864396.11499999999</v>
      </c>
      <c r="K67" s="180">
        <v>1.7753442821992094E-2</v>
      </c>
      <c r="L67" s="177">
        <v>896178.16209886502</v>
      </c>
      <c r="M67" s="179">
        <v>0.28146268029907895</v>
      </c>
    </row>
    <row r="68" spans="1:13" x14ac:dyDescent="0.4">
      <c r="A68" s="27" t="s">
        <v>59</v>
      </c>
      <c r="B68" s="28">
        <v>394</v>
      </c>
      <c r="C68" s="27" t="s">
        <v>71</v>
      </c>
      <c r="D68" s="176">
        <v>1005974.04</v>
      </c>
      <c r="E68" s="176">
        <v>245000</v>
      </c>
      <c r="F68" s="176">
        <f t="shared" si="2"/>
        <v>1250974.04</v>
      </c>
      <c r="G68" s="177">
        <v>1027716.7949999999</v>
      </c>
      <c r="H68" s="179">
        <v>2.1770164168451123E-2</v>
      </c>
      <c r="I68" s="177">
        <f t="shared" si="3"/>
        <v>245000</v>
      </c>
      <c r="J68" s="177">
        <v>1272716.7949999999</v>
      </c>
      <c r="K68" s="180">
        <v>1.7380660433209183E-2</v>
      </c>
      <c r="L68" s="177">
        <v>1182818.1550316454</v>
      </c>
      <c r="M68" s="179">
        <v>0.17597406827248441</v>
      </c>
    </row>
    <row r="69" spans="1:13" x14ac:dyDescent="0.4">
      <c r="A69" s="27" t="s">
        <v>72</v>
      </c>
      <c r="B69" s="28">
        <v>889</v>
      </c>
      <c r="C69" s="27" t="s">
        <v>73</v>
      </c>
      <c r="D69" s="176">
        <v>1211224.56</v>
      </c>
      <c r="E69" s="176">
        <v>1441000</v>
      </c>
      <c r="F69" s="176">
        <f t="shared" si="2"/>
        <v>2652224.56</v>
      </c>
      <c r="G69" s="177">
        <v>1180683.1499999999</v>
      </c>
      <c r="H69" s="179">
        <v>-2.5020678246484684E-2</v>
      </c>
      <c r="I69" s="177">
        <f t="shared" si="3"/>
        <v>1441000</v>
      </c>
      <c r="J69" s="177">
        <v>2621683.15</v>
      </c>
      <c r="K69" s="180">
        <v>-1.1515393704068622E-2</v>
      </c>
      <c r="L69" s="177">
        <v>814856.10424082412</v>
      </c>
      <c r="M69" s="179">
        <v>-0.32711172185405502</v>
      </c>
    </row>
    <row r="70" spans="1:13" x14ac:dyDescent="0.4">
      <c r="A70" s="27" t="s">
        <v>72</v>
      </c>
      <c r="B70" s="28">
        <v>890</v>
      </c>
      <c r="C70" s="27" t="s">
        <v>74</v>
      </c>
      <c r="D70" s="176">
        <v>586930.5</v>
      </c>
      <c r="E70" s="176">
        <v>1000000</v>
      </c>
      <c r="F70" s="176">
        <f t="shared" si="2"/>
        <v>1586930.5</v>
      </c>
      <c r="G70" s="177">
        <v>599711.63</v>
      </c>
      <c r="H70" s="179">
        <v>2.1804966686856497E-2</v>
      </c>
      <c r="I70" s="177">
        <f t="shared" si="3"/>
        <v>1000000</v>
      </c>
      <c r="J70" s="177">
        <v>1599711.63</v>
      </c>
      <c r="K70" s="180">
        <v>8.0539948031750352E-3</v>
      </c>
      <c r="L70" s="177">
        <v>609008.26627115987</v>
      </c>
      <c r="M70" s="179">
        <v>3.7644828113843065E-2</v>
      </c>
    </row>
    <row r="71" spans="1:13" x14ac:dyDescent="0.4">
      <c r="A71" s="27" t="s">
        <v>72</v>
      </c>
      <c r="B71" s="28">
        <v>350</v>
      </c>
      <c r="C71" s="27" t="s">
        <v>75</v>
      </c>
      <c r="D71" s="176">
        <v>1166441.1599999999</v>
      </c>
      <c r="E71" s="176">
        <v>684000</v>
      </c>
      <c r="F71" s="176">
        <f t="shared" si="2"/>
        <v>1850441.16</v>
      </c>
      <c r="G71" s="177">
        <v>1191660.8900000001</v>
      </c>
      <c r="H71" s="179">
        <v>2.1655065738592549E-2</v>
      </c>
      <c r="I71" s="177">
        <f t="shared" si="3"/>
        <v>684000</v>
      </c>
      <c r="J71" s="177">
        <v>1875660.8900000001</v>
      </c>
      <c r="K71" s="180">
        <v>1.3629036440153675E-2</v>
      </c>
      <c r="L71" s="177">
        <v>1509091.4073218424</v>
      </c>
      <c r="M71" s="179">
        <v>0.29380001801766098</v>
      </c>
    </row>
    <row r="72" spans="1:13" x14ac:dyDescent="0.4">
      <c r="A72" s="27" t="s">
        <v>72</v>
      </c>
      <c r="B72" s="28">
        <v>351</v>
      </c>
      <c r="C72" s="27" t="s">
        <v>76</v>
      </c>
      <c r="D72" s="176">
        <v>704655.27</v>
      </c>
      <c r="E72" s="176">
        <v>50804</v>
      </c>
      <c r="F72" s="176">
        <f t="shared" si="2"/>
        <v>755459.27</v>
      </c>
      <c r="G72" s="177">
        <v>719876.55999999994</v>
      </c>
      <c r="H72" s="179">
        <v>2.1747726374060861E-2</v>
      </c>
      <c r="I72" s="177">
        <f t="shared" si="3"/>
        <v>50804</v>
      </c>
      <c r="J72" s="177">
        <v>770680.55999999994</v>
      </c>
      <c r="K72" s="180">
        <v>2.0148392645972679E-2</v>
      </c>
      <c r="L72" s="177">
        <v>908192.67487967876</v>
      </c>
      <c r="M72" s="179">
        <v>0.28903183160719736</v>
      </c>
    </row>
    <row r="73" spans="1:13" x14ac:dyDescent="0.4">
      <c r="A73" s="27" t="s">
        <v>72</v>
      </c>
      <c r="B73" s="28">
        <v>895</v>
      </c>
      <c r="C73" s="27" t="s">
        <v>77</v>
      </c>
      <c r="D73" s="176">
        <v>1466674.95</v>
      </c>
      <c r="E73" s="176">
        <v>1469000</v>
      </c>
      <c r="F73" s="176">
        <f t="shared" si="2"/>
        <v>2935674.95</v>
      </c>
      <c r="G73" s="177">
        <v>1498204.84</v>
      </c>
      <c r="H73" s="179">
        <v>2.160392798690669E-2</v>
      </c>
      <c r="I73" s="177">
        <f t="shared" si="3"/>
        <v>1469000</v>
      </c>
      <c r="J73" s="177">
        <v>2967204.84</v>
      </c>
      <c r="K73" s="180">
        <v>1.0740252424744634E-2</v>
      </c>
      <c r="L73" s="177">
        <v>1501073.3310320091</v>
      </c>
      <c r="M73" s="179">
        <v>2.3559909991140326E-2</v>
      </c>
    </row>
    <row r="74" spans="1:13" x14ac:dyDescent="0.4">
      <c r="A74" s="27" t="s">
        <v>72</v>
      </c>
      <c r="B74" s="28">
        <v>896</v>
      </c>
      <c r="C74" s="27" t="s">
        <v>78</v>
      </c>
      <c r="D74" s="176">
        <v>1776191.46</v>
      </c>
      <c r="E74" s="176">
        <v>1265249</v>
      </c>
      <c r="F74" s="176">
        <f t="shared" si="2"/>
        <v>3041440.46</v>
      </c>
      <c r="G74" s="177">
        <v>1731744.97</v>
      </c>
      <c r="H74" s="179">
        <v>-2.5012506253126565E-2</v>
      </c>
      <c r="I74" s="177">
        <f t="shared" si="3"/>
        <v>1265249</v>
      </c>
      <c r="J74" s="177">
        <v>2996993.9699999997</v>
      </c>
      <c r="K74" s="180">
        <v>-1.4613631463296861E-2</v>
      </c>
      <c r="L74" s="177">
        <v>1414107.8856850401</v>
      </c>
      <c r="M74" s="179">
        <v>-0.20384494989943713</v>
      </c>
    </row>
    <row r="75" spans="1:13" x14ac:dyDescent="0.4">
      <c r="A75" s="27" t="s">
        <v>72</v>
      </c>
      <c r="B75" s="28">
        <v>909</v>
      </c>
      <c r="C75" s="27" t="s">
        <v>79</v>
      </c>
      <c r="D75" s="176">
        <v>1823645.25</v>
      </c>
      <c r="E75" s="176">
        <v>3128781</v>
      </c>
      <c r="F75" s="176">
        <f t="shared" si="2"/>
        <v>4952426.25</v>
      </c>
      <c r="G75" s="177">
        <v>1863109.5999999999</v>
      </c>
      <c r="H75" s="179">
        <v>2.1848739495798242E-2</v>
      </c>
      <c r="I75" s="177">
        <f t="shared" si="3"/>
        <v>3128781</v>
      </c>
      <c r="J75" s="177">
        <v>4991890.5999999996</v>
      </c>
      <c r="K75" s="180">
        <v>7.968690094072528E-3</v>
      </c>
      <c r="L75" s="177">
        <v>1918058.1611065825</v>
      </c>
      <c r="M75" s="179">
        <v>5.1986052890495626E-2</v>
      </c>
    </row>
    <row r="76" spans="1:13" x14ac:dyDescent="0.4">
      <c r="A76" s="27" t="s">
        <v>72</v>
      </c>
      <c r="B76" s="28">
        <v>876</v>
      </c>
      <c r="C76" s="27" t="s">
        <v>80</v>
      </c>
      <c r="D76" s="176">
        <v>629751.99</v>
      </c>
      <c r="E76" s="176">
        <v>47100</v>
      </c>
      <c r="F76" s="176">
        <f t="shared" si="2"/>
        <v>676851.99</v>
      </c>
      <c r="G76" s="177">
        <v>613898.54499999993</v>
      </c>
      <c r="H76" s="179">
        <v>-2.509267179925867E-2</v>
      </c>
      <c r="I76" s="177">
        <f t="shared" si="3"/>
        <v>47100</v>
      </c>
      <c r="J76" s="177">
        <v>660998.54499999993</v>
      </c>
      <c r="K76" s="180">
        <v>-2.3422321621600073E-2</v>
      </c>
      <c r="L76" s="177">
        <v>613317.06252742896</v>
      </c>
      <c r="M76" s="179">
        <v>-2.6016100480344306E-2</v>
      </c>
    </row>
    <row r="77" spans="1:13" x14ac:dyDescent="0.4">
      <c r="A77" s="27" t="s">
        <v>72</v>
      </c>
      <c r="B77" s="28">
        <v>340</v>
      </c>
      <c r="C77" s="27" t="s">
        <v>81</v>
      </c>
      <c r="D77" s="176">
        <v>733832.40999999992</v>
      </c>
      <c r="E77" s="176">
        <v>290000</v>
      </c>
      <c r="F77" s="176">
        <f t="shared" si="2"/>
        <v>1023832.4099999999</v>
      </c>
      <c r="G77" s="177">
        <v>715395.505</v>
      </c>
      <c r="H77" s="179">
        <v>-2.5042965872820955E-2</v>
      </c>
      <c r="I77" s="177">
        <f t="shared" si="3"/>
        <v>290000</v>
      </c>
      <c r="J77" s="177">
        <v>1005395.505</v>
      </c>
      <c r="K77" s="180">
        <v>-1.8007737223321496E-2</v>
      </c>
      <c r="L77" s="177">
        <v>622879.1712103897</v>
      </c>
      <c r="M77" s="179">
        <v>-0.15112629987397408</v>
      </c>
    </row>
    <row r="78" spans="1:13" x14ac:dyDescent="0.4">
      <c r="A78" s="27" t="s">
        <v>72</v>
      </c>
      <c r="B78" s="28">
        <v>888</v>
      </c>
      <c r="C78" s="27" t="s">
        <v>82</v>
      </c>
      <c r="D78" s="176">
        <v>4739613.12</v>
      </c>
      <c r="E78" s="176">
        <v>1695000</v>
      </c>
      <c r="F78" s="176">
        <f t="shared" si="2"/>
        <v>6434613.1200000001</v>
      </c>
      <c r="G78" s="177">
        <v>4841539.5599999996</v>
      </c>
      <c r="H78" s="179">
        <v>2.168021680216814E-2</v>
      </c>
      <c r="I78" s="177">
        <f t="shared" si="3"/>
        <v>1695000</v>
      </c>
      <c r="J78" s="177">
        <v>6536539.5599999996</v>
      </c>
      <c r="K78" s="180">
        <v>1.5840336955642798E-2</v>
      </c>
      <c r="L78" s="177">
        <v>5105954.9830818037</v>
      </c>
      <c r="M78" s="179">
        <v>7.7478171860094758E-2</v>
      </c>
    </row>
    <row r="79" spans="1:13" x14ac:dyDescent="0.4">
      <c r="A79" s="27" t="s">
        <v>72</v>
      </c>
      <c r="B79" s="28">
        <v>341</v>
      </c>
      <c r="C79" s="27" t="s">
        <v>83</v>
      </c>
      <c r="D79" s="176">
        <v>1782123.78</v>
      </c>
      <c r="E79" s="176">
        <v>5683315</v>
      </c>
      <c r="F79" s="176">
        <f t="shared" si="2"/>
        <v>7465438.7800000003</v>
      </c>
      <c r="G79" s="177">
        <v>1820387.8</v>
      </c>
      <c r="H79" s="179">
        <v>2.1724372029870986E-2</v>
      </c>
      <c r="I79" s="177">
        <f t="shared" si="3"/>
        <v>5683315</v>
      </c>
      <c r="J79" s="177">
        <v>7503702.7999999998</v>
      </c>
      <c r="K79" s="180">
        <v>5.1254884177081017E-3</v>
      </c>
      <c r="L79" s="177">
        <v>2053236.8117057825</v>
      </c>
      <c r="M79" s="179">
        <v>0.15241493711873111</v>
      </c>
    </row>
    <row r="80" spans="1:13" x14ac:dyDescent="0.4">
      <c r="A80" s="27" t="s">
        <v>72</v>
      </c>
      <c r="B80" s="28">
        <v>352</v>
      </c>
      <c r="C80" s="27" t="s">
        <v>84</v>
      </c>
      <c r="D80" s="176">
        <v>3308974.74</v>
      </c>
      <c r="E80" s="176">
        <v>680000</v>
      </c>
      <c r="F80" s="176">
        <f t="shared" si="2"/>
        <v>3988974.74</v>
      </c>
      <c r="G80" s="177">
        <v>3225939.375</v>
      </c>
      <c r="H80" s="179">
        <v>-2.4919981710105232E-2</v>
      </c>
      <c r="I80" s="177">
        <f t="shared" si="3"/>
        <v>680000</v>
      </c>
      <c r="J80" s="177">
        <v>3905939.375</v>
      </c>
      <c r="K80" s="180">
        <v>-2.081621730199279E-2</v>
      </c>
      <c r="L80" s="177">
        <v>2667704.5212120684</v>
      </c>
      <c r="M80" s="179">
        <v>-0.19365336078719753</v>
      </c>
    </row>
    <row r="81" spans="1:13" x14ac:dyDescent="0.4">
      <c r="A81" s="27" t="s">
        <v>72</v>
      </c>
      <c r="B81" s="28">
        <v>353</v>
      </c>
      <c r="C81" s="27" t="s">
        <v>85</v>
      </c>
      <c r="D81" s="176">
        <v>1342358.52</v>
      </c>
      <c r="E81" s="176">
        <v>1658430</v>
      </c>
      <c r="F81" s="176">
        <f t="shared" si="2"/>
        <v>3000788.52</v>
      </c>
      <c r="G81" s="177">
        <v>1326434.625</v>
      </c>
      <c r="H81" s="179">
        <v>-1.1775095672652336E-2</v>
      </c>
      <c r="I81" s="177">
        <f t="shared" si="3"/>
        <v>1658430</v>
      </c>
      <c r="J81" s="177">
        <v>2984864.625</v>
      </c>
      <c r="K81" s="180">
        <v>-5.3065702210830512E-3</v>
      </c>
      <c r="L81" s="177">
        <v>1326247.1153022281</v>
      </c>
      <c r="M81" s="179">
        <v>-1.1914794795133354E-2</v>
      </c>
    </row>
    <row r="82" spans="1:13" x14ac:dyDescent="0.4">
      <c r="A82" s="27" t="s">
        <v>72</v>
      </c>
      <c r="B82" s="28">
        <v>354</v>
      </c>
      <c r="C82" s="27" t="s">
        <v>86</v>
      </c>
      <c r="D82" s="176">
        <v>1212623.1400000001</v>
      </c>
      <c r="E82" s="176">
        <v>0</v>
      </c>
      <c r="F82" s="176">
        <f t="shared" si="2"/>
        <v>1212623.1400000001</v>
      </c>
      <c r="G82" s="177">
        <v>1182304.125</v>
      </c>
      <c r="H82" s="179">
        <v>-2.4958859023587632E-2</v>
      </c>
      <c r="I82" s="177">
        <f t="shared" si="3"/>
        <v>0</v>
      </c>
      <c r="J82" s="177">
        <v>1182304.125</v>
      </c>
      <c r="K82" s="180">
        <v>-2.5002833938992941E-2</v>
      </c>
      <c r="L82" s="177">
        <v>1123185.2266684477</v>
      </c>
      <c r="M82" s="179">
        <v>-7.3713960916228949E-2</v>
      </c>
    </row>
    <row r="83" spans="1:13" x14ac:dyDescent="0.4">
      <c r="A83" s="27" t="s">
        <v>72</v>
      </c>
      <c r="B83" s="28">
        <v>355</v>
      </c>
      <c r="C83" s="27" t="s">
        <v>87</v>
      </c>
      <c r="D83" s="176">
        <v>908738.18</v>
      </c>
      <c r="E83" s="176">
        <v>1838224</v>
      </c>
      <c r="F83" s="176">
        <f t="shared" si="2"/>
        <v>2746962.18</v>
      </c>
      <c r="G83" s="177">
        <v>928199.52</v>
      </c>
      <c r="H83" s="179">
        <v>2.1731385821161409E-2</v>
      </c>
      <c r="I83" s="177">
        <f t="shared" si="3"/>
        <v>1838224</v>
      </c>
      <c r="J83" s="177">
        <v>2766423.52</v>
      </c>
      <c r="K83" s="180">
        <v>7.0846770813568494E-3</v>
      </c>
      <c r="L83" s="177">
        <v>1103568.7339693359</v>
      </c>
      <c r="M83" s="179">
        <v>0.21477202650071847</v>
      </c>
    </row>
    <row r="84" spans="1:13" x14ac:dyDescent="0.4">
      <c r="A84" s="27" t="s">
        <v>72</v>
      </c>
      <c r="B84" s="28">
        <v>343</v>
      </c>
      <c r="C84" s="27" t="s">
        <v>88</v>
      </c>
      <c r="D84" s="176">
        <v>582715.19999999995</v>
      </c>
      <c r="E84" s="176">
        <v>671000</v>
      </c>
      <c r="F84" s="176">
        <f t="shared" si="2"/>
        <v>1253715.2</v>
      </c>
      <c r="G84" s="177">
        <v>595295.62</v>
      </c>
      <c r="H84" s="179">
        <v>2.1647624774503882E-2</v>
      </c>
      <c r="I84" s="177">
        <f t="shared" si="3"/>
        <v>671000</v>
      </c>
      <c r="J84" s="177">
        <v>1266295.6200000001</v>
      </c>
      <c r="K84" s="180">
        <v>1.0034511825333325E-2</v>
      </c>
      <c r="L84" s="177">
        <v>1131321.8000560796</v>
      </c>
      <c r="M84" s="179">
        <v>0.94157690910426983</v>
      </c>
    </row>
    <row r="85" spans="1:13" x14ac:dyDescent="0.4">
      <c r="A85" s="27" t="s">
        <v>72</v>
      </c>
      <c r="B85" s="28">
        <v>342</v>
      </c>
      <c r="C85" s="27" t="s">
        <v>89</v>
      </c>
      <c r="D85" s="176">
        <v>684191.03999999992</v>
      </c>
      <c r="E85" s="176">
        <v>902000</v>
      </c>
      <c r="F85" s="176">
        <f t="shared" si="2"/>
        <v>1586191.04</v>
      </c>
      <c r="G85" s="177">
        <v>699076.33499999996</v>
      </c>
      <c r="H85" s="179">
        <v>2.1777309448542281E-2</v>
      </c>
      <c r="I85" s="177">
        <f t="shared" si="3"/>
        <v>902000</v>
      </c>
      <c r="J85" s="177">
        <v>1601076.335</v>
      </c>
      <c r="K85" s="180">
        <v>9.3843015277654818E-3</v>
      </c>
      <c r="L85" s="177">
        <v>791985.30242313375</v>
      </c>
      <c r="M85" s="179">
        <v>0.1575740315007228</v>
      </c>
    </row>
    <row r="86" spans="1:13" x14ac:dyDescent="0.4">
      <c r="A86" s="27" t="s">
        <v>72</v>
      </c>
      <c r="B86" s="28">
        <v>356</v>
      </c>
      <c r="C86" s="27" t="s">
        <v>90</v>
      </c>
      <c r="D86" s="176">
        <v>1361723.05</v>
      </c>
      <c r="E86" s="176">
        <v>612000</v>
      </c>
      <c r="F86" s="176">
        <f t="shared" si="2"/>
        <v>1973723.05</v>
      </c>
      <c r="G86" s="177">
        <v>1327710.3399999999</v>
      </c>
      <c r="H86" s="179">
        <v>-2.4964936886395561E-2</v>
      </c>
      <c r="I86" s="177">
        <f t="shared" si="3"/>
        <v>612000</v>
      </c>
      <c r="J86" s="177">
        <v>1939710.3399999999</v>
      </c>
      <c r="K86" s="180">
        <v>-1.7232767282116979E-2</v>
      </c>
      <c r="L86" s="177">
        <v>1233237.923147839</v>
      </c>
      <c r="M86" s="179">
        <v>-9.4342960204298887E-2</v>
      </c>
    </row>
    <row r="87" spans="1:13" x14ac:dyDescent="0.4">
      <c r="A87" s="27" t="s">
        <v>72</v>
      </c>
      <c r="B87" s="28">
        <v>357</v>
      </c>
      <c r="C87" s="27" t="s">
        <v>91</v>
      </c>
      <c r="D87" s="176">
        <v>896747.64</v>
      </c>
      <c r="E87" s="176">
        <v>0</v>
      </c>
      <c r="F87" s="176">
        <f t="shared" si="2"/>
        <v>896747.64</v>
      </c>
      <c r="G87" s="177">
        <v>915932.6399999999</v>
      </c>
      <c r="H87" s="179">
        <v>2.1574564723694012E-2</v>
      </c>
      <c r="I87" s="177">
        <f t="shared" si="3"/>
        <v>0</v>
      </c>
      <c r="J87" s="177">
        <v>915932.6399999999</v>
      </c>
      <c r="K87" s="180">
        <v>2.1393978800992253E-2</v>
      </c>
      <c r="L87" s="177">
        <v>1134751.5545116912</v>
      </c>
      <c r="M87" s="179">
        <v>0.26563163571702852</v>
      </c>
    </row>
    <row r="88" spans="1:13" x14ac:dyDescent="0.4">
      <c r="A88" s="27" t="s">
        <v>72</v>
      </c>
      <c r="B88" s="28">
        <v>358</v>
      </c>
      <c r="C88" s="27" t="s">
        <v>92</v>
      </c>
      <c r="D88" s="176">
        <v>1481111.95</v>
      </c>
      <c r="E88" s="176">
        <v>77000</v>
      </c>
      <c r="F88" s="176">
        <f t="shared" ref="F88:F119" si="4">D88+E88</f>
        <v>1558111.95</v>
      </c>
      <c r="G88" s="177">
        <v>1443878.68</v>
      </c>
      <c r="H88" s="179">
        <v>-2.5030376670716947E-2</v>
      </c>
      <c r="I88" s="177">
        <f t="shared" ref="I88:I119" si="5">E88</f>
        <v>77000</v>
      </c>
      <c r="J88" s="177">
        <v>1520878.68</v>
      </c>
      <c r="K88" s="180">
        <v>-2.3896402309217857E-2</v>
      </c>
      <c r="L88" s="177">
        <v>1137343.6259872764</v>
      </c>
      <c r="M88" s="179">
        <v>-0.23201616452652662</v>
      </c>
    </row>
    <row r="89" spans="1:13" x14ac:dyDescent="0.4">
      <c r="A89" s="27" t="s">
        <v>72</v>
      </c>
      <c r="B89" s="28">
        <v>877</v>
      </c>
      <c r="C89" s="27" t="s">
        <v>93</v>
      </c>
      <c r="D89" s="176">
        <v>864070.03999999992</v>
      </c>
      <c r="E89" s="176">
        <v>0</v>
      </c>
      <c r="F89" s="176">
        <f t="shared" si="4"/>
        <v>864070.03999999992</v>
      </c>
      <c r="G89" s="177">
        <v>882757.92500000005</v>
      </c>
      <c r="H89" s="179">
        <v>2.1679284239504604E-2</v>
      </c>
      <c r="I89" s="177">
        <f t="shared" si="5"/>
        <v>0</v>
      </c>
      <c r="J89" s="177">
        <v>882757.92500000005</v>
      </c>
      <c r="K89" s="180">
        <v>2.1627743278774147E-2</v>
      </c>
      <c r="L89" s="177">
        <v>941482.99480398337</v>
      </c>
      <c r="M89" s="179">
        <v>8.9646034336082536E-2</v>
      </c>
    </row>
    <row r="90" spans="1:13" x14ac:dyDescent="0.4">
      <c r="A90" s="27" t="s">
        <v>72</v>
      </c>
      <c r="B90" s="28">
        <v>359</v>
      </c>
      <c r="C90" s="27" t="s">
        <v>94</v>
      </c>
      <c r="D90" s="176">
        <v>630590.4</v>
      </c>
      <c r="E90" s="176">
        <v>0</v>
      </c>
      <c r="F90" s="176">
        <f t="shared" si="4"/>
        <v>630590.4</v>
      </c>
      <c r="G90" s="177">
        <v>644150.9</v>
      </c>
      <c r="H90" s="179">
        <v>2.1527777777777812E-2</v>
      </c>
      <c r="I90" s="177">
        <f t="shared" si="5"/>
        <v>0</v>
      </c>
      <c r="J90" s="177">
        <v>644150.9</v>
      </c>
      <c r="K90" s="180">
        <v>2.1504450432483502E-2</v>
      </c>
      <c r="L90" s="177">
        <v>1434962.3490829964</v>
      </c>
      <c r="M90" s="179">
        <v>1.2756374316228278</v>
      </c>
    </row>
    <row r="91" spans="1:13" x14ac:dyDescent="0.4">
      <c r="A91" s="27" t="s">
        <v>72</v>
      </c>
      <c r="B91" s="28">
        <v>344</v>
      </c>
      <c r="C91" s="27" t="s">
        <v>95</v>
      </c>
      <c r="D91" s="176">
        <v>1318917.32</v>
      </c>
      <c r="E91" s="176">
        <v>935600</v>
      </c>
      <c r="F91" s="176">
        <f t="shared" si="4"/>
        <v>2254517.3200000003</v>
      </c>
      <c r="G91" s="177">
        <v>1347555.04</v>
      </c>
      <c r="H91" s="179">
        <v>2.1724818959842018E-2</v>
      </c>
      <c r="I91" s="177">
        <f t="shared" si="5"/>
        <v>935600</v>
      </c>
      <c r="J91" s="177">
        <v>2283155.04</v>
      </c>
      <c r="K91" s="180">
        <v>1.2702373029451763E-2</v>
      </c>
      <c r="L91" s="177">
        <v>1427973.5341625297</v>
      </c>
      <c r="M91" s="179">
        <v>8.2698633720858394E-2</v>
      </c>
    </row>
    <row r="92" spans="1:13" x14ac:dyDescent="0.4">
      <c r="A92" s="27" t="s">
        <v>96</v>
      </c>
      <c r="B92" s="28">
        <v>301</v>
      </c>
      <c r="C92" s="27" t="s">
        <v>97</v>
      </c>
      <c r="D92" s="176">
        <v>1402291.7999999998</v>
      </c>
      <c r="E92" s="176">
        <v>1156948.3500000001</v>
      </c>
      <c r="F92" s="176">
        <f t="shared" si="4"/>
        <v>2559240.15</v>
      </c>
      <c r="G92" s="177">
        <v>1401417.3900000001</v>
      </c>
      <c r="H92" s="179">
        <v>-5.4510765876247813E-4</v>
      </c>
      <c r="I92" s="177">
        <f t="shared" si="5"/>
        <v>1156948.3500000001</v>
      </c>
      <c r="J92" s="177">
        <v>2558365.7400000002</v>
      </c>
      <c r="K92" s="180">
        <v>-3.4166781886402209E-4</v>
      </c>
      <c r="L92" s="177">
        <v>1401259.7259131907</v>
      </c>
      <c r="M92" s="179">
        <v>-6.5754963645758835E-4</v>
      </c>
    </row>
    <row r="93" spans="1:13" x14ac:dyDescent="0.4">
      <c r="A93" s="27" t="s">
        <v>96</v>
      </c>
      <c r="B93" s="28">
        <v>302</v>
      </c>
      <c r="C93" s="27" t="s">
        <v>98</v>
      </c>
      <c r="D93" s="176">
        <v>1656375.16</v>
      </c>
      <c r="E93" s="176">
        <v>463688</v>
      </c>
      <c r="F93" s="176">
        <f t="shared" si="4"/>
        <v>2120063.16</v>
      </c>
      <c r="G93" s="177">
        <v>1691831.6800000002</v>
      </c>
      <c r="H93" s="179">
        <v>2.1712907117008573E-2</v>
      </c>
      <c r="I93" s="177">
        <f t="shared" si="5"/>
        <v>463688</v>
      </c>
      <c r="J93" s="177">
        <v>2155519.6800000002</v>
      </c>
      <c r="K93" s="180">
        <v>1.6724275327721916E-2</v>
      </c>
      <c r="L93" s="177">
        <v>1880582.6959692729</v>
      </c>
      <c r="M93" s="179">
        <v>0.13570140344736137</v>
      </c>
    </row>
    <row r="94" spans="1:13" x14ac:dyDescent="0.4">
      <c r="A94" s="27" t="s">
        <v>96</v>
      </c>
      <c r="B94" s="28">
        <v>303</v>
      </c>
      <c r="C94" s="27" t="s">
        <v>99</v>
      </c>
      <c r="D94" s="176">
        <v>1138828.56</v>
      </c>
      <c r="E94" s="176">
        <v>868000</v>
      </c>
      <c r="F94" s="176">
        <f t="shared" si="4"/>
        <v>2006828.56</v>
      </c>
      <c r="G94" s="177">
        <v>1163198.3</v>
      </c>
      <c r="H94" s="179">
        <v>2.1650879566982528E-2</v>
      </c>
      <c r="I94" s="177">
        <f t="shared" si="5"/>
        <v>868000</v>
      </c>
      <c r="J94" s="177">
        <v>2031198.3</v>
      </c>
      <c r="K94" s="180">
        <v>1.2143409001514227E-2</v>
      </c>
      <c r="L94" s="177">
        <v>1349414.6948330235</v>
      </c>
      <c r="M94" s="179">
        <v>0.18520695042003577</v>
      </c>
    </row>
    <row r="95" spans="1:13" x14ac:dyDescent="0.4">
      <c r="A95" s="27" t="s">
        <v>96</v>
      </c>
      <c r="B95" s="28">
        <v>304</v>
      </c>
      <c r="C95" s="27" t="s">
        <v>100</v>
      </c>
      <c r="D95" s="176">
        <v>1562907.2999999998</v>
      </c>
      <c r="E95" s="176">
        <v>804573</v>
      </c>
      <c r="F95" s="176">
        <f t="shared" si="4"/>
        <v>2367480.2999999998</v>
      </c>
      <c r="G95" s="177">
        <v>1571844.12</v>
      </c>
      <c r="H95" s="179">
        <v>5.8981233243968756E-3</v>
      </c>
      <c r="I95" s="177">
        <f t="shared" si="5"/>
        <v>804573</v>
      </c>
      <c r="J95" s="177">
        <v>2376417.12</v>
      </c>
      <c r="K95" s="180">
        <v>3.7748233850141144E-3</v>
      </c>
      <c r="L95" s="177">
        <v>1571826.4721167514</v>
      </c>
      <c r="M95" s="179">
        <v>5.8868296010470278E-3</v>
      </c>
    </row>
    <row r="96" spans="1:13" x14ac:dyDescent="0.4">
      <c r="A96" s="27" t="s">
        <v>96</v>
      </c>
      <c r="B96" s="28">
        <v>305</v>
      </c>
      <c r="C96" s="27" t="s">
        <v>101</v>
      </c>
      <c r="D96" s="176">
        <v>1964909.7</v>
      </c>
      <c r="E96" s="176">
        <v>0</v>
      </c>
      <c r="F96" s="176">
        <f t="shared" si="4"/>
        <v>1964909.7</v>
      </c>
      <c r="G96" s="177">
        <v>1915246.35</v>
      </c>
      <c r="H96" s="179">
        <v>-2.496626180836703E-2</v>
      </c>
      <c r="I96" s="177">
        <f t="shared" si="5"/>
        <v>0</v>
      </c>
      <c r="J96" s="177">
        <v>1915246.35</v>
      </c>
      <c r="K96" s="180">
        <v>-2.5275130964033554E-2</v>
      </c>
      <c r="L96" s="177">
        <v>1529470.2737456954</v>
      </c>
      <c r="M96" s="179">
        <v>-0.22136120062923215</v>
      </c>
    </row>
    <row r="97" spans="1:13" x14ac:dyDescent="0.4">
      <c r="A97" s="27" t="s">
        <v>96</v>
      </c>
      <c r="B97" s="28">
        <v>306</v>
      </c>
      <c r="C97" s="27" t="s">
        <v>102</v>
      </c>
      <c r="D97" s="176">
        <v>2963853.4899999998</v>
      </c>
      <c r="E97" s="176">
        <v>3213000</v>
      </c>
      <c r="F97" s="176">
        <f t="shared" si="4"/>
        <v>6176853.4900000002</v>
      </c>
      <c r="G97" s="177">
        <v>2888922.3299999996</v>
      </c>
      <c r="H97" s="179">
        <v>-2.501284906630119E-2</v>
      </c>
      <c r="I97" s="177">
        <f t="shared" si="5"/>
        <v>3213000</v>
      </c>
      <c r="J97" s="177">
        <v>6101922.3300000001</v>
      </c>
      <c r="K97" s="180">
        <v>-1.2130959576960976E-2</v>
      </c>
      <c r="L97" s="177">
        <v>1848618.621094615</v>
      </c>
      <c r="M97" s="179">
        <v>-0.37610665962624834</v>
      </c>
    </row>
    <row r="98" spans="1:13" x14ac:dyDescent="0.4">
      <c r="A98" s="27" t="s">
        <v>96</v>
      </c>
      <c r="B98" s="28">
        <v>307</v>
      </c>
      <c r="C98" s="27" t="s">
        <v>103</v>
      </c>
      <c r="D98" s="176">
        <v>2119179.1999999997</v>
      </c>
      <c r="E98" s="176">
        <v>1170000</v>
      </c>
      <c r="F98" s="176">
        <f t="shared" si="4"/>
        <v>3289179.1999999997</v>
      </c>
      <c r="G98" s="177">
        <v>2065869.16</v>
      </c>
      <c r="H98" s="179">
        <v>-2.5092734017019391E-2</v>
      </c>
      <c r="I98" s="177">
        <f t="shared" si="5"/>
        <v>1170000</v>
      </c>
      <c r="J98" s="177">
        <v>3235869.16</v>
      </c>
      <c r="K98" s="180">
        <v>-1.6207703125448281E-2</v>
      </c>
      <c r="L98" s="177">
        <v>1740743.1398833557</v>
      </c>
      <c r="M98" s="179">
        <v>-0.17852341854877618</v>
      </c>
    </row>
    <row r="99" spans="1:13" x14ac:dyDescent="0.4">
      <c r="A99" s="27" t="s">
        <v>96</v>
      </c>
      <c r="B99" s="28">
        <v>308</v>
      </c>
      <c r="C99" s="27" t="s">
        <v>104</v>
      </c>
      <c r="D99" s="176">
        <v>2059069.78</v>
      </c>
      <c r="E99" s="176">
        <v>912617.53142857098</v>
      </c>
      <c r="F99" s="176">
        <f t="shared" si="4"/>
        <v>2971687.3114285711</v>
      </c>
      <c r="G99" s="177">
        <v>2007148.68</v>
      </c>
      <c r="H99" s="179">
        <v>-2.4889107934943255E-2</v>
      </c>
      <c r="I99" s="177">
        <f t="shared" si="5"/>
        <v>912617.53142857098</v>
      </c>
      <c r="J99" s="177">
        <v>2919766.211428571</v>
      </c>
      <c r="K99" s="180">
        <v>-1.7471925730651705E-2</v>
      </c>
      <c r="L99" s="177">
        <v>1867311.1998311076</v>
      </c>
      <c r="M99" s="179">
        <v>-9.2824807661790798E-2</v>
      </c>
    </row>
    <row r="100" spans="1:13" x14ac:dyDescent="0.4">
      <c r="A100" s="27" t="s">
        <v>96</v>
      </c>
      <c r="B100" s="28">
        <v>203</v>
      </c>
      <c r="C100" s="27" t="s">
        <v>105</v>
      </c>
      <c r="D100" s="176">
        <v>1379510.74</v>
      </c>
      <c r="E100" s="176">
        <v>8249843.9207752701</v>
      </c>
      <c r="F100" s="176">
        <f t="shared" si="4"/>
        <v>9629354.6607752703</v>
      </c>
      <c r="G100" s="177">
        <v>1408984.1</v>
      </c>
      <c r="H100" s="179">
        <v>2.1885976763037052E-2</v>
      </c>
      <c r="I100" s="177">
        <f t="shared" si="5"/>
        <v>8249843.9207752701</v>
      </c>
      <c r="J100" s="177">
        <v>9658828.0207752697</v>
      </c>
      <c r="K100" s="180">
        <v>3.0607824759074642E-3</v>
      </c>
      <c r="L100" s="177">
        <v>1616293.1068178846</v>
      </c>
      <c r="M100" s="179">
        <v>0.1722398146266928</v>
      </c>
    </row>
    <row r="101" spans="1:13" x14ac:dyDescent="0.4">
      <c r="A101" s="27" t="s">
        <v>96</v>
      </c>
      <c r="B101" s="28">
        <v>310</v>
      </c>
      <c r="C101" s="27" t="s">
        <v>106</v>
      </c>
      <c r="D101" s="176">
        <v>1195735.3600000001</v>
      </c>
      <c r="E101" s="176">
        <v>0</v>
      </c>
      <c r="F101" s="176">
        <f t="shared" si="4"/>
        <v>1195735.3600000001</v>
      </c>
      <c r="G101" s="177">
        <v>1194665.52</v>
      </c>
      <c r="H101" s="179">
        <v>-8.1810744477772701E-4</v>
      </c>
      <c r="I101" s="177">
        <f t="shared" si="5"/>
        <v>0</v>
      </c>
      <c r="J101" s="177">
        <v>1194665.52</v>
      </c>
      <c r="K101" s="180">
        <v>-8.9471302412602594E-4</v>
      </c>
      <c r="L101" s="177">
        <v>1194795.5881388241</v>
      </c>
      <c r="M101" s="179">
        <v>-7.0932241086174574E-4</v>
      </c>
    </row>
    <row r="102" spans="1:13" x14ac:dyDescent="0.4">
      <c r="A102" s="27" t="s">
        <v>96</v>
      </c>
      <c r="B102" s="28">
        <v>311</v>
      </c>
      <c r="C102" s="27" t="s">
        <v>107</v>
      </c>
      <c r="D102" s="176">
        <v>1278312.1199999999</v>
      </c>
      <c r="E102" s="176">
        <v>287490</v>
      </c>
      <c r="F102" s="176">
        <f t="shared" si="4"/>
        <v>1565802.1199999999</v>
      </c>
      <c r="G102" s="177">
        <v>1280804.2649999999</v>
      </c>
      <c r="H102" s="179">
        <v>1.9908987485779406E-3</v>
      </c>
      <c r="I102" s="177">
        <f t="shared" si="5"/>
        <v>287490</v>
      </c>
      <c r="J102" s="177">
        <v>1568294.2649999999</v>
      </c>
      <c r="K102" s="180">
        <v>1.5916091619545547E-3</v>
      </c>
      <c r="L102" s="177">
        <v>1280826.145381989</v>
      </c>
      <c r="M102" s="179">
        <v>2.0080160741626774E-3</v>
      </c>
    </row>
    <row r="103" spans="1:13" x14ac:dyDescent="0.4">
      <c r="A103" s="27" t="s">
        <v>96</v>
      </c>
      <c r="B103" s="28">
        <v>312</v>
      </c>
      <c r="C103" s="27" t="s">
        <v>108</v>
      </c>
      <c r="D103" s="176">
        <v>1458336</v>
      </c>
      <c r="E103" s="176">
        <v>1323000</v>
      </c>
      <c r="F103" s="176">
        <f t="shared" si="4"/>
        <v>2781336</v>
      </c>
      <c r="G103" s="177">
        <v>1489699.02</v>
      </c>
      <c r="H103" s="179">
        <v>2.1818181818181737E-2</v>
      </c>
      <c r="I103" s="177">
        <f t="shared" si="5"/>
        <v>1323000</v>
      </c>
      <c r="J103" s="177">
        <v>2812699.02</v>
      </c>
      <c r="K103" s="180">
        <v>1.1276242784043378E-2</v>
      </c>
      <c r="L103" s="177">
        <v>1648396.4295071748</v>
      </c>
      <c r="M103" s="179">
        <v>0.13067231695876669</v>
      </c>
    </row>
    <row r="104" spans="1:13" x14ac:dyDescent="0.4">
      <c r="A104" s="27" t="s">
        <v>96</v>
      </c>
      <c r="B104" s="28">
        <v>313</v>
      </c>
      <c r="C104" s="27" t="s">
        <v>109</v>
      </c>
      <c r="D104" s="176">
        <v>1357028.4</v>
      </c>
      <c r="E104" s="176">
        <v>0</v>
      </c>
      <c r="F104" s="176">
        <f t="shared" si="4"/>
        <v>1357028.4</v>
      </c>
      <c r="G104" s="177">
        <v>1386387.4149999998</v>
      </c>
      <c r="H104" s="179">
        <v>2.1703296703296626E-2</v>
      </c>
      <c r="I104" s="177">
        <f t="shared" si="5"/>
        <v>0</v>
      </c>
      <c r="J104" s="177">
        <v>1386387.4149999998</v>
      </c>
      <c r="K104" s="180">
        <v>2.1634783030332949E-2</v>
      </c>
      <c r="L104" s="177">
        <v>1402212.5754886072</v>
      </c>
      <c r="M104" s="179">
        <v>3.3365706839981746E-2</v>
      </c>
    </row>
    <row r="105" spans="1:13" x14ac:dyDescent="0.4">
      <c r="A105" s="27" t="s">
        <v>96</v>
      </c>
      <c r="B105" s="28">
        <v>314</v>
      </c>
      <c r="C105" s="27" t="s">
        <v>110</v>
      </c>
      <c r="D105" s="176">
        <v>784988.74999999988</v>
      </c>
      <c r="E105" s="176">
        <v>305000</v>
      </c>
      <c r="F105" s="176">
        <f t="shared" si="4"/>
        <v>1089988.75</v>
      </c>
      <c r="G105" s="177">
        <v>786604.29500000004</v>
      </c>
      <c r="H105" s="179">
        <v>2.2191400832178854E-3</v>
      </c>
      <c r="I105" s="177">
        <f t="shared" si="5"/>
        <v>305000</v>
      </c>
      <c r="J105" s="177">
        <v>1091604.2949999999</v>
      </c>
      <c r="K105" s="180">
        <v>1.4821666737385719E-3</v>
      </c>
      <c r="L105" s="177">
        <v>786541.47896527243</v>
      </c>
      <c r="M105" s="179">
        <v>2.1391056456889768E-3</v>
      </c>
    </row>
    <row r="106" spans="1:13" x14ac:dyDescent="0.4">
      <c r="A106" s="27" t="s">
        <v>96</v>
      </c>
      <c r="B106" s="28">
        <v>315</v>
      </c>
      <c r="C106" s="27" t="s">
        <v>111</v>
      </c>
      <c r="D106" s="176">
        <v>813676.08</v>
      </c>
      <c r="E106" s="176">
        <v>207240</v>
      </c>
      <c r="F106" s="176">
        <f t="shared" si="4"/>
        <v>1020916.08</v>
      </c>
      <c r="G106" s="177">
        <v>831390.6399999999</v>
      </c>
      <c r="H106" s="179">
        <v>2.1791767554479424E-2</v>
      </c>
      <c r="I106" s="177">
        <f t="shared" si="5"/>
        <v>207240</v>
      </c>
      <c r="J106" s="177">
        <v>1038630.6399999999</v>
      </c>
      <c r="K106" s="180">
        <v>1.7351631879478191E-2</v>
      </c>
      <c r="L106" s="177">
        <v>914778.01823474292</v>
      </c>
      <c r="M106" s="179">
        <v>0.12427612628891493</v>
      </c>
    </row>
    <row r="107" spans="1:13" x14ac:dyDescent="0.4">
      <c r="A107" s="27" t="s">
        <v>96</v>
      </c>
      <c r="B107" s="28">
        <v>317</v>
      </c>
      <c r="C107" s="27" t="s">
        <v>112</v>
      </c>
      <c r="D107" s="176">
        <v>2037552.4000000001</v>
      </c>
      <c r="E107" s="176">
        <v>5639000</v>
      </c>
      <c r="F107" s="176">
        <f t="shared" si="4"/>
        <v>7676552.4000000004</v>
      </c>
      <c r="G107" s="177">
        <v>1986297.74</v>
      </c>
      <c r="H107" s="179">
        <v>-2.509380863039401E-2</v>
      </c>
      <c r="I107" s="177">
        <f t="shared" si="5"/>
        <v>5639000</v>
      </c>
      <c r="J107" s="177">
        <v>7625297.7400000002</v>
      </c>
      <c r="K107" s="180">
        <v>-6.6767811029336821E-3</v>
      </c>
      <c r="L107" s="177">
        <v>1670703.1771647953</v>
      </c>
      <c r="M107" s="179">
        <v>-0.17999258693269682</v>
      </c>
    </row>
    <row r="108" spans="1:13" x14ac:dyDescent="0.4">
      <c r="A108" s="27" t="s">
        <v>96</v>
      </c>
      <c r="B108" s="28">
        <v>318</v>
      </c>
      <c r="C108" s="27" t="s">
        <v>113</v>
      </c>
      <c r="D108" s="176">
        <v>760859.61</v>
      </c>
      <c r="E108" s="176">
        <v>134000</v>
      </c>
      <c r="F108" s="176">
        <f t="shared" si="4"/>
        <v>894859.61</v>
      </c>
      <c r="G108" s="177">
        <v>777301.5</v>
      </c>
      <c r="H108" s="179">
        <v>2.1731972341126005E-2</v>
      </c>
      <c r="I108" s="177">
        <f t="shared" si="5"/>
        <v>134000</v>
      </c>
      <c r="J108" s="177">
        <v>911301.5</v>
      </c>
      <c r="K108" s="180">
        <v>1.8373708921782805E-2</v>
      </c>
      <c r="L108" s="177">
        <v>897982.62393678003</v>
      </c>
      <c r="M108" s="179">
        <v>0.18036252018423493</v>
      </c>
    </row>
    <row r="109" spans="1:13" x14ac:dyDescent="0.4">
      <c r="A109" s="27" t="s">
        <v>96</v>
      </c>
      <c r="B109" s="28">
        <v>319</v>
      </c>
      <c r="C109" s="27" t="s">
        <v>114</v>
      </c>
      <c r="D109" s="176">
        <v>1167780.6400000001</v>
      </c>
      <c r="E109" s="176">
        <v>636000</v>
      </c>
      <c r="F109" s="176">
        <f t="shared" si="4"/>
        <v>1803780.6400000001</v>
      </c>
      <c r="G109" s="177">
        <v>1169815.7</v>
      </c>
      <c r="H109" s="179">
        <v>1.9294377067253787E-3</v>
      </c>
      <c r="I109" s="177">
        <f t="shared" si="5"/>
        <v>636000</v>
      </c>
      <c r="J109" s="177">
        <v>1805815.7</v>
      </c>
      <c r="K109" s="180">
        <v>1.1282192273667224E-3</v>
      </c>
      <c r="L109" s="177">
        <v>1169844.1190355907</v>
      </c>
      <c r="M109" s="179">
        <v>1.9537781804850329E-3</v>
      </c>
    </row>
    <row r="110" spans="1:13" x14ac:dyDescent="0.4">
      <c r="A110" s="27" t="s">
        <v>96</v>
      </c>
      <c r="B110" s="28">
        <v>320</v>
      </c>
      <c r="C110" s="27" t="s">
        <v>115</v>
      </c>
      <c r="D110" s="176">
        <v>1554398.69</v>
      </c>
      <c r="E110" s="176">
        <v>0</v>
      </c>
      <c r="F110" s="176">
        <f t="shared" si="4"/>
        <v>1554398.69</v>
      </c>
      <c r="G110" s="177">
        <v>1515413.835</v>
      </c>
      <c r="H110" s="179">
        <v>-2.5067584173015356E-2</v>
      </c>
      <c r="I110" s="177">
        <f t="shared" si="5"/>
        <v>0</v>
      </c>
      <c r="J110" s="177">
        <v>1515413.835</v>
      </c>
      <c r="K110" s="180">
        <v>-2.5080344734464521E-2</v>
      </c>
      <c r="L110" s="177">
        <v>1390904.8906192498</v>
      </c>
      <c r="M110" s="179">
        <v>-0.1051696679296894</v>
      </c>
    </row>
    <row r="111" spans="1:13" x14ac:dyDescent="0.4">
      <c r="A111" s="27" t="s">
        <v>116</v>
      </c>
      <c r="B111" s="28">
        <v>867</v>
      </c>
      <c r="C111" s="27" t="s">
        <v>117</v>
      </c>
      <c r="D111" s="176">
        <v>635157.76000000001</v>
      </c>
      <c r="E111" s="176">
        <v>405680</v>
      </c>
      <c r="F111" s="176">
        <f t="shared" si="4"/>
        <v>1040837.76</v>
      </c>
      <c r="G111" s="177">
        <v>619310.82999999996</v>
      </c>
      <c r="H111" s="179">
        <v>-2.4949596774193616E-2</v>
      </c>
      <c r="I111" s="177">
        <f t="shared" si="5"/>
        <v>405680</v>
      </c>
      <c r="J111" s="177">
        <v>1024990.83</v>
      </c>
      <c r="K111" s="180">
        <v>-1.5225168233712116E-2</v>
      </c>
      <c r="L111" s="177">
        <v>567382.71656759165</v>
      </c>
      <c r="M111" s="179">
        <v>-0.10670584176190867</v>
      </c>
    </row>
    <row r="112" spans="1:13" x14ac:dyDescent="0.4">
      <c r="A112" s="27" t="s">
        <v>116</v>
      </c>
      <c r="B112" s="28">
        <v>846</v>
      </c>
      <c r="C112" s="27" t="s">
        <v>118</v>
      </c>
      <c r="D112" s="176">
        <v>2032061.46</v>
      </c>
      <c r="E112" s="176">
        <v>648000</v>
      </c>
      <c r="F112" s="176">
        <f t="shared" si="4"/>
        <v>2680061.46</v>
      </c>
      <c r="G112" s="177">
        <v>1981162.04</v>
      </c>
      <c r="H112" s="179">
        <v>-2.5048169556840083E-2</v>
      </c>
      <c r="I112" s="177">
        <f t="shared" si="5"/>
        <v>648000</v>
      </c>
      <c r="J112" s="177">
        <v>2629162.04</v>
      </c>
      <c r="K112" s="180">
        <v>-1.8991885357733551E-2</v>
      </c>
      <c r="L112" s="177">
        <v>963686.63060977624</v>
      </c>
      <c r="M112" s="179">
        <v>-0.52575911232046291</v>
      </c>
    </row>
    <row r="113" spans="1:13" x14ac:dyDescent="0.4">
      <c r="A113" s="27" t="s">
        <v>116</v>
      </c>
      <c r="B113" s="28">
        <v>825</v>
      </c>
      <c r="C113" s="27" t="s">
        <v>119</v>
      </c>
      <c r="D113" s="176">
        <v>2813156.7</v>
      </c>
      <c r="E113" s="176">
        <v>4654000</v>
      </c>
      <c r="F113" s="176">
        <f t="shared" si="4"/>
        <v>7467156.7000000002</v>
      </c>
      <c r="G113" s="177">
        <v>2742806.25</v>
      </c>
      <c r="H113" s="179">
        <v>-2.4960998439937598E-2</v>
      </c>
      <c r="I113" s="177">
        <f t="shared" si="5"/>
        <v>4654000</v>
      </c>
      <c r="J113" s="177">
        <v>7396806.25</v>
      </c>
      <c r="K113" s="180">
        <v>-9.4213169518727602E-3</v>
      </c>
      <c r="L113" s="177">
        <v>2466720.0052116476</v>
      </c>
      <c r="M113" s="179">
        <v>-0.12310677758963218</v>
      </c>
    </row>
    <row r="114" spans="1:13" x14ac:dyDescent="0.4">
      <c r="A114" s="27" t="s">
        <v>116</v>
      </c>
      <c r="B114" s="28">
        <v>845</v>
      </c>
      <c r="C114" s="27" t="s">
        <v>120</v>
      </c>
      <c r="D114" s="176">
        <v>1966271.6</v>
      </c>
      <c r="E114" s="176">
        <v>6155000</v>
      </c>
      <c r="F114" s="176">
        <f t="shared" si="4"/>
        <v>8121271.5999999996</v>
      </c>
      <c r="G114" s="177">
        <v>1997951.48</v>
      </c>
      <c r="H114" s="179">
        <v>1.6257570927637799E-2</v>
      </c>
      <c r="I114" s="177">
        <f t="shared" si="5"/>
        <v>6155000</v>
      </c>
      <c r="J114" s="177">
        <v>8152951.4800000004</v>
      </c>
      <c r="K114" s="180">
        <v>3.900852176893288E-3</v>
      </c>
      <c r="L114" s="177">
        <v>1998186.0416025424</v>
      </c>
      <c r="M114" s="179">
        <v>1.637688063401388E-2</v>
      </c>
    </row>
    <row r="115" spans="1:13" x14ac:dyDescent="0.4">
      <c r="A115" s="27" t="s">
        <v>116</v>
      </c>
      <c r="B115" s="28">
        <v>850</v>
      </c>
      <c r="C115" s="27" t="s">
        <v>121</v>
      </c>
      <c r="D115" s="176">
        <v>5101506.08</v>
      </c>
      <c r="E115" s="176">
        <v>3014000</v>
      </c>
      <c r="F115" s="176">
        <f t="shared" si="4"/>
        <v>8115506.0800000001</v>
      </c>
      <c r="G115" s="177">
        <v>5212021.58</v>
      </c>
      <c r="H115" s="179">
        <v>2.1782841823056343E-2</v>
      </c>
      <c r="I115" s="177">
        <f t="shared" si="5"/>
        <v>3014000</v>
      </c>
      <c r="J115" s="177">
        <v>8226021.5800000001</v>
      </c>
      <c r="K115" s="180">
        <v>1.3617819875997084E-2</v>
      </c>
      <c r="L115" s="177">
        <v>5570651.3224166278</v>
      </c>
      <c r="M115" s="179">
        <v>9.2089864106861263E-2</v>
      </c>
    </row>
    <row r="116" spans="1:13" x14ac:dyDescent="0.4">
      <c r="A116" s="27" t="s">
        <v>116</v>
      </c>
      <c r="B116" s="28">
        <v>921</v>
      </c>
      <c r="C116" s="27" t="s">
        <v>122</v>
      </c>
      <c r="D116" s="176">
        <v>629653.98</v>
      </c>
      <c r="E116" s="176">
        <v>0</v>
      </c>
      <c r="F116" s="176">
        <f t="shared" si="4"/>
        <v>629653.98</v>
      </c>
      <c r="G116" s="177">
        <v>613299.06000000006</v>
      </c>
      <c r="H116" s="179">
        <v>-2.5018217148409017E-2</v>
      </c>
      <c r="I116" s="177">
        <f t="shared" si="5"/>
        <v>0</v>
      </c>
      <c r="J116" s="177">
        <v>613299.06000000006</v>
      </c>
      <c r="K116" s="180">
        <v>-2.5974456637278709E-2</v>
      </c>
      <c r="L116" s="177">
        <v>517307.76079746505</v>
      </c>
      <c r="M116" s="179">
        <v>-0.17761875763305945</v>
      </c>
    </row>
    <row r="117" spans="1:13" x14ac:dyDescent="0.4">
      <c r="A117" s="27" t="s">
        <v>116</v>
      </c>
      <c r="B117" s="28">
        <v>886</v>
      </c>
      <c r="C117" s="27" t="s">
        <v>123</v>
      </c>
      <c r="D117" s="176">
        <v>6777880.3199999994</v>
      </c>
      <c r="E117" s="176">
        <v>6983200</v>
      </c>
      <c r="F117" s="176">
        <f t="shared" si="4"/>
        <v>13761080.32</v>
      </c>
      <c r="G117" s="177">
        <v>6608373.9250000007</v>
      </c>
      <c r="H117" s="179">
        <v>-2.4916438772409344E-2</v>
      </c>
      <c r="I117" s="177">
        <f t="shared" si="5"/>
        <v>6983200</v>
      </c>
      <c r="J117" s="177">
        <v>13591573.925000001</v>
      </c>
      <c r="K117" s="180">
        <v>-1.2317811614953156E-2</v>
      </c>
      <c r="L117" s="177">
        <v>6595515.503100208</v>
      </c>
      <c r="M117" s="179">
        <v>-2.6813733925515781E-2</v>
      </c>
    </row>
    <row r="118" spans="1:13" x14ac:dyDescent="0.4">
      <c r="A118" s="27" t="s">
        <v>116</v>
      </c>
      <c r="B118" s="28">
        <v>887</v>
      </c>
      <c r="C118" s="27" t="s">
        <v>124</v>
      </c>
      <c r="D118" s="176">
        <v>713778.78</v>
      </c>
      <c r="E118" s="176">
        <v>0</v>
      </c>
      <c r="F118" s="176">
        <f t="shared" si="4"/>
        <v>713778.78</v>
      </c>
      <c r="G118" s="177">
        <v>729094.08</v>
      </c>
      <c r="H118" s="179">
        <v>2.1739130434782483E-2</v>
      </c>
      <c r="I118" s="177">
        <f t="shared" si="5"/>
        <v>0</v>
      </c>
      <c r="J118" s="177">
        <v>729094.08</v>
      </c>
      <c r="K118" s="180">
        <v>2.1456647954706476E-2</v>
      </c>
      <c r="L118" s="177">
        <v>1272250.3282021305</v>
      </c>
      <c r="M118" s="179">
        <v>0.78290837861776552</v>
      </c>
    </row>
    <row r="119" spans="1:13" x14ac:dyDescent="0.4">
      <c r="A119" s="27" t="s">
        <v>116</v>
      </c>
      <c r="B119" s="28">
        <v>826</v>
      </c>
      <c r="C119" s="27" t="s">
        <v>125</v>
      </c>
      <c r="D119" s="176">
        <v>1478218.8</v>
      </c>
      <c r="E119" s="176">
        <v>0</v>
      </c>
      <c r="F119" s="176">
        <f t="shared" si="4"/>
        <v>1478218.8</v>
      </c>
      <c r="G119" s="177">
        <v>1450171.345</v>
      </c>
      <c r="H119" s="179">
        <v>-1.8820224719101164E-2</v>
      </c>
      <c r="I119" s="177">
        <f t="shared" si="5"/>
        <v>0</v>
      </c>
      <c r="J119" s="177">
        <v>1450171.345</v>
      </c>
      <c r="K119" s="180">
        <v>-1.8973818354901195E-2</v>
      </c>
      <c r="L119" s="177">
        <v>1450240.4271347946</v>
      </c>
      <c r="M119" s="179">
        <v>-1.8773484039989352E-2</v>
      </c>
    </row>
    <row r="120" spans="1:13" x14ac:dyDescent="0.4">
      <c r="A120" s="27" t="s">
        <v>116</v>
      </c>
      <c r="B120" s="28">
        <v>931</v>
      </c>
      <c r="C120" s="27" t="s">
        <v>126</v>
      </c>
      <c r="D120" s="176">
        <v>2409701.79</v>
      </c>
      <c r="E120" s="176">
        <v>1631085.1738</v>
      </c>
      <c r="F120" s="176">
        <f t="shared" ref="F120:F151" si="6">D120+E120</f>
        <v>4040786.9638</v>
      </c>
      <c r="G120" s="177">
        <v>2461424.4899999998</v>
      </c>
      <c r="H120" s="179">
        <v>2.1610317183687666E-2</v>
      </c>
      <c r="I120" s="177">
        <f t="shared" ref="I120:I151" si="7">E120</f>
        <v>1631085.1738</v>
      </c>
      <c r="J120" s="177">
        <v>4092509.6637999997</v>
      </c>
      <c r="K120" s="180">
        <v>1.2800155133978919E-2</v>
      </c>
      <c r="L120" s="177">
        <v>2806863.7938774149</v>
      </c>
      <c r="M120" s="179">
        <v>0.16498435048662197</v>
      </c>
    </row>
    <row r="121" spans="1:13" x14ac:dyDescent="0.4">
      <c r="A121" s="27" t="s">
        <v>116</v>
      </c>
      <c r="B121" s="28">
        <v>851</v>
      </c>
      <c r="C121" s="27" t="s">
        <v>127</v>
      </c>
      <c r="D121" s="176">
        <v>798936.12</v>
      </c>
      <c r="E121" s="176">
        <v>0</v>
      </c>
      <c r="F121" s="176">
        <f t="shared" si="6"/>
        <v>798936.12</v>
      </c>
      <c r="G121" s="177">
        <v>816057.58000000007</v>
      </c>
      <c r="H121" s="179">
        <v>2.1779713752333674E-2</v>
      </c>
      <c r="I121" s="177">
        <f t="shared" si="7"/>
        <v>0</v>
      </c>
      <c r="J121" s="177">
        <v>816057.58000000007</v>
      </c>
      <c r="K121" s="180">
        <v>2.1430324116526567E-2</v>
      </c>
      <c r="L121" s="177">
        <v>862819.9911566287</v>
      </c>
      <c r="M121" s="179">
        <v>8.0330585966508661E-2</v>
      </c>
    </row>
    <row r="122" spans="1:13" x14ac:dyDescent="0.4">
      <c r="A122" s="27" t="s">
        <v>116</v>
      </c>
      <c r="B122" s="28">
        <v>870</v>
      </c>
      <c r="C122" s="27" t="s">
        <v>128</v>
      </c>
      <c r="D122" s="176">
        <v>625295.79</v>
      </c>
      <c r="E122" s="176">
        <v>680000</v>
      </c>
      <c r="F122" s="176">
        <f t="shared" si="6"/>
        <v>1305295.79</v>
      </c>
      <c r="G122" s="177">
        <v>638744.29499999993</v>
      </c>
      <c r="H122" s="179">
        <v>2.1691973969631073E-2</v>
      </c>
      <c r="I122" s="177">
        <f t="shared" si="7"/>
        <v>680000</v>
      </c>
      <c r="J122" s="177">
        <v>1318744.2949999999</v>
      </c>
      <c r="K122" s="180">
        <v>1.0303032540999624E-2</v>
      </c>
      <c r="L122" s="177">
        <v>694416.62841319852</v>
      </c>
      <c r="M122" s="179">
        <v>0.11074165576823924</v>
      </c>
    </row>
    <row r="123" spans="1:13" x14ac:dyDescent="0.4">
      <c r="A123" s="27" t="s">
        <v>116</v>
      </c>
      <c r="B123" s="28">
        <v>871</v>
      </c>
      <c r="C123" s="27" t="s">
        <v>129</v>
      </c>
      <c r="D123" s="176">
        <v>546997.5</v>
      </c>
      <c r="E123" s="176">
        <v>78000</v>
      </c>
      <c r="F123" s="176">
        <f t="shared" si="6"/>
        <v>624997.5</v>
      </c>
      <c r="G123" s="177">
        <v>558804.14999999991</v>
      </c>
      <c r="H123" s="179">
        <v>2.1739130434782483E-2</v>
      </c>
      <c r="I123" s="177">
        <f t="shared" si="7"/>
        <v>78000</v>
      </c>
      <c r="J123" s="177">
        <v>636804.14999999991</v>
      </c>
      <c r="K123" s="180">
        <v>1.8890715562862148E-2</v>
      </c>
      <c r="L123" s="177">
        <v>959530.86626185139</v>
      </c>
      <c r="M123" s="179">
        <v>0.75444336431595538</v>
      </c>
    </row>
    <row r="124" spans="1:13" x14ac:dyDescent="0.4">
      <c r="A124" s="27" t="s">
        <v>116</v>
      </c>
      <c r="B124" s="28">
        <v>852</v>
      </c>
      <c r="C124" s="27" t="s">
        <v>130</v>
      </c>
      <c r="D124" s="176">
        <v>1436351.28</v>
      </c>
      <c r="E124" s="176">
        <v>626800</v>
      </c>
      <c r="F124" s="176">
        <f t="shared" si="6"/>
        <v>2063151.28</v>
      </c>
      <c r="G124" s="177">
        <v>1400487.42</v>
      </c>
      <c r="H124" s="179">
        <v>-2.4936601859678831E-2</v>
      </c>
      <c r="I124" s="177">
        <f t="shared" si="7"/>
        <v>626800</v>
      </c>
      <c r="J124" s="177">
        <v>2027287.42</v>
      </c>
      <c r="K124" s="180">
        <v>-1.7383049099530923E-2</v>
      </c>
      <c r="L124" s="177">
        <v>1045638.2938943541</v>
      </c>
      <c r="M124" s="179">
        <v>-0.27199372624833951</v>
      </c>
    </row>
    <row r="125" spans="1:13" x14ac:dyDescent="0.4">
      <c r="A125" s="27" t="s">
        <v>116</v>
      </c>
      <c r="B125" s="28">
        <v>936</v>
      </c>
      <c r="C125" s="27" t="s">
        <v>131</v>
      </c>
      <c r="D125" s="176">
        <v>5221877.7599999998</v>
      </c>
      <c r="E125" s="176">
        <v>1087000</v>
      </c>
      <c r="F125" s="176">
        <f t="shared" si="6"/>
        <v>6308877.7599999998</v>
      </c>
      <c r="G125" s="177">
        <v>5090706.3</v>
      </c>
      <c r="H125" s="179">
        <v>-2.5054466230936878E-2</v>
      </c>
      <c r="I125" s="177">
        <f t="shared" si="7"/>
        <v>1087000</v>
      </c>
      <c r="J125" s="177">
        <v>6177706.2999999998</v>
      </c>
      <c r="K125" s="180">
        <v>-2.079156784930325E-2</v>
      </c>
      <c r="L125" s="177">
        <v>5015317.3256667834</v>
      </c>
      <c r="M125" s="179">
        <v>-3.949256960798686E-2</v>
      </c>
    </row>
    <row r="126" spans="1:13" x14ac:dyDescent="0.4">
      <c r="A126" s="27" t="s">
        <v>116</v>
      </c>
      <c r="B126" s="28">
        <v>869</v>
      </c>
      <c r="C126" s="27" t="s">
        <v>132</v>
      </c>
      <c r="D126" s="176">
        <v>992562.12</v>
      </c>
      <c r="E126" s="176">
        <v>0</v>
      </c>
      <c r="F126" s="176">
        <f t="shared" si="6"/>
        <v>992562.12</v>
      </c>
      <c r="G126" s="177">
        <v>967409.95499999996</v>
      </c>
      <c r="H126" s="179">
        <v>-2.5101763907733998E-2</v>
      </c>
      <c r="I126" s="177">
        <f t="shared" si="7"/>
        <v>0</v>
      </c>
      <c r="J126" s="177">
        <v>967409.95499999996</v>
      </c>
      <c r="K126" s="180">
        <v>-2.5340645681703022E-2</v>
      </c>
      <c r="L126" s="177">
        <v>772915.11074634432</v>
      </c>
      <c r="M126" s="179">
        <v>-0.22110210441687095</v>
      </c>
    </row>
    <row r="127" spans="1:13" x14ac:dyDescent="0.4">
      <c r="A127" s="27" t="s">
        <v>116</v>
      </c>
      <c r="B127" s="28">
        <v>938</v>
      </c>
      <c r="C127" s="27" t="s">
        <v>133</v>
      </c>
      <c r="D127" s="176">
        <v>3481868.48</v>
      </c>
      <c r="E127" s="176">
        <v>5190000</v>
      </c>
      <c r="F127" s="176">
        <f t="shared" si="6"/>
        <v>8671868.4800000004</v>
      </c>
      <c r="G127" s="177">
        <v>3394167.375</v>
      </c>
      <c r="H127" s="179">
        <v>-2.509068923821034E-2</v>
      </c>
      <c r="I127" s="177">
        <f t="shared" si="7"/>
        <v>5190000</v>
      </c>
      <c r="J127" s="177">
        <v>8584167.375</v>
      </c>
      <c r="K127" s="180">
        <v>-1.0113288180311542E-2</v>
      </c>
      <c r="L127" s="177">
        <v>3323156.9088238566</v>
      </c>
      <c r="M127" s="179">
        <v>-4.5487080160640181E-2</v>
      </c>
    </row>
    <row r="128" spans="1:13" x14ac:dyDescent="0.4">
      <c r="A128" s="27" t="s">
        <v>116</v>
      </c>
      <c r="B128" s="28">
        <v>868</v>
      </c>
      <c r="C128" s="27" t="s">
        <v>134</v>
      </c>
      <c r="D128" s="176">
        <v>874320.9</v>
      </c>
      <c r="E128" s="176">
        <v>268000</v>
      </c>
      <c r="F128" s="176">
        <f t="shared" si="6"/>
        <v>1142320.8999999999</v>
      </c>
      <c r="G128" s="177">
        <v>852373.79500000004</v>
      </c>
      <c r="H128" s="179">
        <v>-2.5076319232446576E-2</v>
      </c>
      <c r="I128" s="177">
        <f t="shared" si="7"/>
        <v>268000</v>
      </c>
      <c r="J128" s="177">
        <v>1120373.7949999999</v>
      </c>
      <c r="K128" s="180">
        <v>-1.9212731728886379E-2</v>
      </c>
      <c r="L128" s="177">
        <v>668825.34331305861</v>
      </c>
      <c r="M128" s="179">
        <v>-0.23501441583690441</v>
      </c>
    </row>
    <row r="129" spans="1:13" x14ac:dyDescent="0.4">
      <c r="A129" s="27" t="s">
        <v>116</v>
      </c>
      <c r="B129" s="28">
        <v>872</v>
      </c>
      <c r="C129" s="27" t="s">
        <v>135</v>
      </c>
      <c r="D129" s="176">
        <v>944042.36</v>
      </c>
      <c r="E129" s="176">
        <v>0</v>
      </c>
      <c r="F129" s="176">
        <f t="shared" si="6"/>
        <v>944042.36</v>
      </c>
      <c r="G129" s="177">
        <v>920370.99000000011</v>
      </c>
      <c r="H129" s="179">
        <v>-2.507447864945378E-2</v>
      </c>
      <c r="I129" s="177">
        <f t="shared" si="7"/>
        <v>0</v>
      </c>
      <c r="J129" s="177">
        <v>920370.99000000011</v>
      </c>
      <c r="K129" s="180">
        <v>-2.5074478649453669E-2</v>
      </c>
      <c r="L129" s="177">
        <v>797579.93033948459</v>
      </c>
      <c r="M129" s="179">
        <v>-0.15514391712307851</v>
      </c>
    </row>
    <row r="130" spans="1:13" x14ac:dyDescent="0.4">
      <c r="A130" s="27" t="s">
        <v>136</v>
      </c>
      <c r="B130" s="28">
        <v>800</v>
      </c>
      <c r="C130" s="27" t="s">
        <v>137</v>
      </c>
      <c r="D130" s="176">
        <v>707543.1</v>
      </c>
      <c r="E130" s="176">
        <v>414000</v>
      </c>
      <c r="F130" s="176">
        <f t="shared" si="6"/>
        <v>1121543.1000000001</v>
      </c>
      <c r="G130" s="177">
        <v>722937</v>
      </c>
      <c r="H130" s="179">
        <v>2.1885521885522063E-2</v>
      </c>
      <c r="I130" s="177">
        <f t="shared" si="7"/>
        <v>414000</v>
      </c>
      <c r="J130" s="177">
        <v>1136937</v>
      </c>
      <c r="K130" s="180">
        <v>1.3725642821929895E-2</v>
      </c>
      <c r="L130" s="177">
        <v>776633.4822642603</v>
      </c>
      <c r="M130" s="179">
        <v>9.7786544799040476E-2</v>
      </c>
    </row>
    <row r="131" spans="1:13" x14ac:dyDescent="0.4">
      <c r="A131" s="27" t="s">
        <v>136</v>
      </c>
      <c r="B131" s="28">
        <v>837</v>
      </c>
      <c r="C131" s="27" t="s">
        <v>138</v>
      </c>
      <c r="D131" s="176">
        <v>1013639.74</v>
      </c>
      <c r="E131" s="176">
        <v>275000</v>
      </c>
      <c r="F131" s="176">
        <f t="shared" si="6"/>
        <v>1288639.74</v>
      </c>
      <c r="G131" s="177">
        <v>988240.53999999992</v>
      </c>
      <c r="H131" s="179">
        <v>-2.5057423261641287E-2</v>
      </c>
      <c r="I131" s="177">
        <f t="shared" si="7"/>
        <v>275000</v>
      </c>
      <c r="J131" s="177">
        <v>1263240.54</v>
      </c>
      <c r="K131" s="180">
        <v>-1.9710085923626663E-2</v>
      </c>
      <c r="L131" s="177">
        <v>668843.27110161562</v>
      </c>
      <c r="M131" s="179">
        <v>-0.34015681833703992</v>
      </c>
    </row>
    <row r="132" spans="1:13" x14ac:dyDescent="0.4">
      <c r="A132" s="27" t="s">
        <v>136</v>
      </c>
      <c r="B132" s="28">
        <v>801</v>
      </c>
      <c r="C132" s="27" t="s">
        <v>139</v>
      </c>
      <c r="D132" s="176">
        <v>1663004.28</v>
      </c>
      <c r="E132" s="176">
        <v>1165000</v>
      </c>
      <c r="F132" s="176">
        <f t="shared" si="6"/>
        <v>2828004.2800000003</v>
      </c>
      <c r="G132" s="177">
        <v>1698428.16</v>
      </c>
      <c r="H132" s="179">
        <v>2.1605933569816216E-2</v>
      </c>
      <c r="I132" s="177">
        <f t="shared" si="7"/>
        <v>1165000</v>
      </c>
      <c r="J132" s="177">
        <v>2863428.16</v>
      </c>
      <c r="K132" s="180">
        <v>1.2526105512117525E-2</v>
      </c>
      <c r="L132" s="177">
        <v>1846145.5104888303</v>
      </c>
      <c r="M132" s="179">
        <v>0.11045804124483327</v>
      </c>
    </row>
    <row r="133" spans="1:13" x14ac:dyDescent="0.4">
      <c r="A133" s="27" t="s">
        <v>136</v>
      </c>
      <c r="B133" s="28">
        <v>908</v>
      </c>
      <c r="C133" s="27" t="s">
        <v>140</v>
      </c>
      <c r="D133" s="176">
        <v>1645524.75</v>
      </c>
      <c r="E133" s="176">
        <v>2523000</v>
      </c>
      <c r="F133" s="176">
        <f t="shared" si="6"/>
        <v>4168524.75</v>
      </c>
      <c r="G133" s="177">
        <v>1681503.8399999999</v>
      </c>
      <c r="H133" s="179">
        <v>2.1909880115750235E-2</v>
      </c>
      <c r="I133" s="177">
        <f t="shared" si="7"/>
        <v>2523000</v>
      </c>
      <c r="J133" s="177">
        <v>4204503.84</v>
      </c>
      <c r="K133" s="180">
        <v>8.6311326327137561E-3</v>
      </c>
      <c r="L133" s="177">
        <v>2158348.3672875222</v>
      </c>
      <c r="M133" s="179">
        <v>0.31170531330027607</v>
      </c>
    </row>
    <row r="134" spans="1:13" x14ac:dyDescent="0.4">
      <c r="A134" s="27" t="s">
        <v>136</v>
      </c>
      <c r="B134" s="28">
        <v>878</v>
      </c>
      <c r="C134" s="27" t="s">
        <v>141</v>
      </c>
      <c r="D134" s="176">
        <v>2377125.5</v>
      </c>
      <c r="E134" s="176">
        <v>1186000</v>
      </c>
      <c r="F134" s="176">
        <f t="shared" si="6"/>
        <v>3563125.5</v>
      </c>
      <c r="G134" s="177">
        <v>2428550.9050000003</v>
      </c>
      <c r="H134" s="179">
        <v>2.1673003802281432E-2</v>
      </c>
      <c r="I134" s="177">
        <f t="shared" si="7"/>
        <v>1186000</v>
      </c>
      <c r="J134" s="177">
        <v>3614550.9050000003</v>
      </c>
      <c r="K134" s="180">
        <v>1.443266733097115E-2</v>
      </c>
      <c r="L134" s="177">
        <v>2830070.410147042</v>
      </c>
      <c r="M134" s="179">
        <v>0.19058922378523624</v>
      </c>
    </row>
    <row r="135" spans="1:13" x14ac:dyDescent="0.4">
      <c r="A135" s="27" t="s">
        <v>136</v>
      </c>
      <c r="B135" s="28">
        <v>835</v>
      </c>
      <c r="C135" s="27" t="s">
        <v>142</v>
      </c>
      <c r="D135" s="176">
        <v>1787928.6600000001</v>
      </c>
      <c r="E135" s="176">
        <v>400000</v>
      </c>
      <c r="F135" s="176">
        <f t="shared" si="6"/>
        <v>2187928.66</v>
      </c>
      <c r="G135" s="177">
        <v>1742777.41</v>
      </c>
      <c r="H135" s="179">
        <v>-2.5098702763677427E-2</v>
      </c>
      <c r="I135" s="177">
        <f t="shared" si="7"/>
        <v>400000</v>
      </c>
      <c r="J135" s="177">
        <v>2142777.41</v>
      </c>
      <c r="K135" s="180">
        <v>-2.0636527518223535E-2</v>
      </c>
      <c r="L135" s="177">
        <v>1567095.7295726328</v>
      </c>
      <c r="M135" s="179">
        <v>-0.1233741894474859</v>
      </c>
    </row>
    <row r="136" spans="1:13" x14ac:dyDescent="0.4">
      <c r="A136" s="27" t="s">
        <v>136</v>
      </c>
      <c r="B136" s="28">
        <v>916</v>
      </c>
      <c r="C136" s="27" t="s">
        <v>143</v>
      </c>
      <c r="D136" s="176">
        <v>2568135.9899999998</v>
      </c>
      <c r="E136" s="176">
        <v>0</v>
      </c>
      <c r="F136" s="176">
        <f t="shared" si="6"/>
        <v>2568135.9899999998</v>
      </c>
      <c r="G136" s="177">
        <v>2530733.96</v>
      </c>
      <c r="H136" s="179">
        <v>-1.450169700709647E-2</v>
      </c>
      <c r="I136" s="177">
        <f t="shared" si="7"/>
        <v>0</v>
      </c>
      <c r="J136" s="177">
        <v>2530733.96</v>
      </c>
      <c r="K136" s="180">
        <v>-1.4563882187562771E-2</v>
      </c>
      <c r="L136" s="177">
        <v>2531037.7903480511</v>
      </c>
      <c r="M136" s="179">
        <v>-1.4383381807974494E-2</v>
      </c>
    </row>
    <row r="137" spans="1:13" x14ac:dyDescent="0.4">
      <c r="A137" s="27" t="s">
        <v>136</v>
      </c>
      <c r="B137" s="28">
        <v>802</v>
      </c>
      <c r="C137" s="27" t="s">
        <v>144</v>
      </c>
      <c r="D137" s="176">
        <v>900855.36</v>
      </c>
      <c r="E137" s="176">
        <v>1190893</v>
      </c>
      <c r="F137" s="176">
        <f t="shared" si="6"/>
        <v>2091748.3599999999</v>
      </c>
      <c r="G137" s="177">
        <v>914742.63</v>
      </c>
      <c r="H137" s="179">
        <v>1.5470297029702929E-2</v>
      </c>
      <c r="I137" s="177">
        <f t="shared" si="7"/>
        <v>1190893</v>
      </c>
      <c r="J137" s="177">
        <v>2105635.63</v>
      </c>
      <c r="K137" s="180">
        <v>6.6390729714735919E-3</v>
      </c>
      <c r="L137" s="177">
        <v>914758.81273856421</v>
      </c>
      <c r="M137" s="179">
        <v>1.5488261744364351E-2</v>
      </c>
    </row>
    <row r="138" spans="1:13" x14ac:dyDescent="0.4">
      <c r="A138" s="27" t="s">
        <v>136</v>
      </c>
      <c r="B138" s="28">
        <v>879</v>
      </c>
      <c r="C138" s="27" t="s">
        <v>145</v>
      </c>
      <c r="D138" s="176">
        <v>1047693.92</v>
      </c>
      <c r="E138" s="176">
        <v>2631560</v>
      </c>
      <c r="F138" s="176">
        <f t="shared" si="6"/>
        <v>3679253.92</v>
      </c>
      <c r="G138" s="177">
        <v>1070274.45</v>
      </c>
      <c r="H138" s="179">
        <v>2.188112344872617E-2</v>
      </c>
      <c r="I138" s="177">
        <f t="shared" si="7"/>
        <v>2631560</v>
      </c>
      <c r="J138" s="177">
        <v>3701834.45</v>
      </c>
      <c r="K138" s="180">
        <v>6.137257849276212E-3</v>
      </c>
      <c r="L138" s="177">
        <v>1114158.1454940708</v>
      </c>
      <c r="M138" s="179">
        <v>6.37805820899775E-2</v>
      </c>
    </row>
    <row r="139" spans="1:13" x14ac:dyDescent="0.4">
      <c r="A139" s="27" t="s">
        <v>136</v>
      </c>
      <c r="B139" s="28">
        <v>836</v>
      </c>
      <c r="C139" s="27" t="s">
        <v>146</v>
      </c>
      <c r="D139" s="176">
        <v>546347.76</v>
      </c>
      <c r="E139" s="176">
        <v>0</v>
      </c>
      <c r="F139" s="176">
        <f t="shared" si="6"/>
        <v>546347.76</v>
      </c>
      <c r="G139" s="177">
        <v>547862.76</v>
      </c>
      <c r="H139" s="179">
        <v>2.8873917228104951E-3</v>
      </c>
      <c r="I139" s="177">
        <f t="shared" si="7"/>
        <v>0</v>
      </c>
      <c r="J139" s="177">
        <v>547862.76</v>
      </c>
      <c r="K139" s="180">
        <v>2.7729591130747355E-3</v>
      </c>
      <c r="L139" s="177">
        <v>547846.0428646768</v>
      </c>
      <c r="M139" s="179">
        <v>2.8567902556813074E-3</v>
      </c>
    </row>
    <row r="140" spans="1:13" x14ac:dyDescent="0.4">
      <c r="A140" s="27" t="s">
        <v>136</v>
      </c>
      <c r="B140" s="28">
        <v>933</v>
      </c>
      <c r="C140" s="27" t="s">
        <v>147</v>
      </c>
      <c r="D140" s="176">
        <v>2096669.7</v>
      </c>
      <c r="E140" s="176">
        <v>6192000</v>
      </c>
      <c r="F140" s="176">
        <f t="shared" si="6"/>
        <v>8288669.7000000002</v>
      </c>
      <c r="G140" s="177">
        <v>2079441.6</v>
      </c>
      <c r="H140" s="179">
        <v>-8.2018927444794665E-3</v>
      </c>
      <c r="I140" s="177">
        <f t="shared" si="7"/>
        <v>6192000</v>
      </c>
      <c r="J140" s="177">
        <v>8271441.5999999996</v>
      </c>
      <c r="K140" s="180">
        <v>-2.0785120681067193E-3</v>
      </c>
      <c r="L140" s="177">
        <v>2079248.0305225926</v>
      </c>
      <c r="M140" s="179">
        <v>-8.2942164920255523E-3</v>
      </c>
    </row>
    <row r="141" spans="1:13" x14ac:dyDescent="0.4">
      <c r="A141" s="27" t="s">
        <v>136</v>
      </c>
      <c r="B141" s="28">
        <v>803</v>
      </c>
      <c r="C141" s="27" t="s">
        <v>148</v>
      </c>
      <c r="D141" s="176">
        <v>1128686.79</v>
      </c>
      <c r="E141" s="176">
        <v>3016006.4428374399</v>
      </c>
      <c r="F141" s="176">
        <f t="shared" si="6"/>
        <v>4144693.23283744</v>
      </c>
      <c r="G141" s="177">
        <v>1152898.8999999999</v>
      </c>
      <c r="H141" s="179">
        <v>2.1619877379799979E-2</v>
      </c>
      <c r="I141" s="177">
        <f t="shared" si="7"/>
        <v>3016006.4428374399</v>
      </c>
      <c r="J141" s="177">
        <v>4168905.3428374398</v>
      </c>
      <c r="K141" s="180">
        <v>5.8417134006862881E-3</v>
      </c>
      <c r="L141" s="177">
        <v>1185205.2489037833</v>
      </c>
      <c r="M141" s="179">
        <v>5.0247546471749116E-2</v>
      </c>
    </row>
    <row r="142" spans="1:13" x14ac:dyDescent="0.4">
      <c r="A142" s="27" t="s">
        <v>136</v>
      </c>
      <c r="B142" s="28">
        <v>866</v>
      </c>
      <c r="C142" s="27" t="s">
        <v>149</v>
      </c>
      <c r="D142" s="176">
        <v>945253.32000000007</v>
      </c>
      <c r="E142" s="176">
        <v>0</v>
      </c>
      <c r="F142" s="176">
        <f t="shared" si="6"/>
        <v>945253.32000000007</v>
      </c>
      <c r="G142" s="177">
        <v>965483.95000000007</v>
      </c>
      <c r="H142" s="179">
        <v>2.1681997371879147E-2</v>
      </c>
      <c r="I142" s="177">
        <f t="shared" si="7"/>
        <v>0</v>
      </c>
      <c r="J142" s="177">
        <v>965483.95000000007</v>
      </c>
      <c r="K142" s="180">
        <v>2.1402336888909357E-2</v>
      </c>
      <c r="L142" s="177">
        <v>1008951.5208906273</v>
      </c>
      <c r="M142" s="179">
        <v>6.7679690703228212E-2</v>
      </c>
    </row>
    <row r="143" spans="1:13" x14ac:dyDescent="0.4">
      <c r="A143" s="27" t="s">
        <v>136</v>
      </c>
      <c r="B143" s="28">
        <v>880</v>
      </c>
      <c r="C143" s="27" t="s">
        <v>150</v>
      </c>
      <c r="D143" s="176">
        <v>895985.66</v>
      </c>
      <c r="E143" s="176">
        <v>415000</v>
      </c>
      <c r="F143" s="176">
        <f t="shared" si="6"/>
        <v>1310985.6600000001</v>
      </c>
      <c r="G143" s="177">
        <v>873543</v>
      </c>
      <c r="H143" s="179">
        <v>-2.4990533888678557E-2</v>
      </c>
      <c r="I143" s="177">
        <f t="shared" si="7"/>
        <v>415000</v>
      </c>
      <c r="J143" s="177">
        <v>1288543</v>
      </c>
      <c r="K143" s="180">
        <v>-1.7118921041440083E-2</v>
      </c>
      <c r="L143" s="177">
        <v>550370.7065439251</v>
      </c>
      <c r="M143" s="179">
        <v>-0.38570093429779284</v>
      </c>
    </row>
    <row r="144" spans="1:13" x14ac:dyDescent="0.4">
      <c r="A144" s="27" t="s">
        <v>136</v>
      </c>
      <c r="B144" s="28">
        <v>865</v>
      </c>
      <c r="C144" s="27" t="s">
        <v>151</v>
      </c>
      <c r="D144" s="176">
        <v>1940851.44</v>
      </c>
      <c r="E144" s="176">
        <v>574000</v>
      </c>
      <c r="F144" s="176">
        <f t="shared" si="6"/>
        <v>2514851.44</v>
      </c>
      <c r="G144" s="177">
        <v>1982584.2149999999</v>
      </c>
      <c r="H144" s="179">
        <v>2.1640826873384977E-2</v>
      </c>
      <c r="I144" s="177">
        <f t="shared" si="7"/>
        <v>574000</v>
      </c>
      <c r="J144" s="177">
        <v>2556584.2149999999</v>
      </c>
      <c r="K144" s="180">
        <v>1.6594528939649855E-2</v>
      </c>
      <c r="L144" s="177">
        <v>1985785.7338368827</v>
      </c>
      <c r="M144" s="179">
        <v>2.3290594044442336E-2</v>
      </c>
    </row>
    <row r="145" spans="1:13" x14ac:dyDescent="0.4">
      <c r="A145" s="27" t="s">
        <v>152</v>
      </c>
      <c r="B145" s="28">
        <v>330</v>
      </c>
      <c r="C145" s="27" t="s">
        <v>153</v>
      </c>
      <c r="D145" s="176">
        <v>5597606.0599999996</v>
      </c>
      <c r="E145" s="176">
        <v>12252000</v>
      </c>
      <c r="F145" s="176">
        <f t="shared" si="6"/>
        <v>17849606.059999999</v>
      </c>
      <c r="G145" s="177">
        <v>5716210.4000000004</v>
      </c>
      <c r="H145" s="179">
        <v>2.1697511167836803E-2</v>
      </c>
      <c r="I145" s="177">
        <f t="shared" si="7"/>
        <v>12252000</v>
      </c>
      <c r="J145" s="177">
        <v>17968210.399999999</v>
      </c>
      <c r="K145" s="180">
        <v>6.6446474841697079E-3</v>
      </c>
      <c r="L145" s="177">
        <v>6162401.1781948432</v>
      </c>
      <c r="M145" s="179">
        <v>0.10144825085154574</v>
      </c>
    </row>
    <row r="146" spans="1:13" x14ac:dyDescent="0.4">
      <c r="A146" s="27" t="s">
        <v>152</v>
      </c>
      <c r="B146" s="28">
        <v>331</v>
      </c>
      <c r="C146" s="27" t="s">
        <v>154</v>
      </c>
      <c r="D146" s="176">
        <v>1643553.6300000001</v>
      </c>
      <c r="E146" s="176">
        <v>2023000</v>
      </c>
      <c r="F146" s="176">
        <f t="shared" si="6"/>
        <v>3666553.63</v>
      </c>
      <c r="G146" s="177">
        <v>1615058.4400000002</v>
      </c>
      <c r="H146" s="179">
        <v>-1.7277330950253189E-2</v>
      </c>
      <c r="I146" s="177">
        <f t="shared" si="7"/>
        <v>2023000</v>
      </c>
      <c r="J146" s="177">
        <v>3638058.4400000004</v>
      </c>
      <c r="K146" s="180">
        <v>-7.7716550405398932E-3</v>
      </c>
      <c r="L146" s="177">
        <v>1615053.046661607</v>
      </c>
      <c r="M146" s="179">
        <v>-1.7280612661781047E-2</v>
      </c>
    </row>
    <row r="147" spans="1:13" x14ac:dyDescent="0.4">
      <c r="A147" s="27" t="s">
        <v>152</v>
      </c>
      <c r="B147" s="28">
        <v>332</v>
      </c>
      <c r="C147" s="27" t="s">
        <v>155</v>
      </c>
      <c r="D147" s="176">
        <v>1672254.5999999999</v>
      </c>
      <c r="E147" s="176">
        <v>342000</v>
      </c>
      <c r="F147" s="176">
        <f t="shared" si="6"/>
        <v>2014254.5999999999</v>
      </c>
      <c r="G147" s="177">
        <v>1630320.4100000001</v>
      </c>
      <c r="H147" s="179">
        <v>-2.506527415143589E-2</v>
      </c>
      <c r="I147" s="177">
        <f t="shared" si="7"/>
        <v>342000</v>
      </c>
      <c r="J147" s="177">
        <v>1972320.4100000001</v>
      </c>
      <c r="K147" s="180">
        <v>-2.0818713781266651E-2</v>
      </c>
      <c r="L147" s="177">
        <v>1423018.0970619116</v>
      </c>
      <c r="M147" s="179">
        <v>-0.14903245409495924</v>
      </c>
    </row>
    <row r="148" spans="1:13" x14ac:dyDescent="0.4">
      <c r="A148" s="27" t="s">
        <v>152</v>
      </c>
      <c r="B148" s="28">
        <v>884</v>
      </c>
      <c r="C148" s="27" t="s">
        <v>156</v>
      </c>
      <c r="D148" s="176">
        <v>685064.94</v>
      </c>
      <c r="E148" s="176">
        <v>0</v>
      </c>
      <c r="F148" s="176">
        <f t="shared" si="6"/>
        <v>685064.94</v>
      </c>
      <c r="G148" s="177">
        <v>687481.05</v>
      </c>
      <c r="H148" s="179">
        <v>3.5495321071314923E-3</v>
      </c>
      <c r="I148" s="177">
        <f t="shared" si="7"/>
        <v>0</v>
      </c>
      <c r="J148" s="177">
        <v>687481.05</v>
      </c>
      <c r="K148" s="180">
        <v>3.5268335290958852E-3</v>
      </c>
      <c r="L148" s="177">
        <v>687538.63526288432</v>
      </c>
      <c r="M148" s="179">
        <v>3.6335921166747998E-3</v>
      </c>
    </row>
    <row r="149" spans="1:13" x14ac:dyDescent="0.4">
      <c r="A149" s="27" t="s">
        <v>152</v>
      </c>
      <c r="B149" s="28">
        <v>333</v>
      </c>
      <c r="C149" s="27" t="s">
        <v>157</v>
      </c>
      <c r="D149" s="176">
        <v>1658280.18</v>
      </c>
      <c r="E149" s="176">
        <v>285000</v>
      </c>
      <c r="F149" s="176">
        <f t="shared" si="6"/>
        <v>1943280.18</v>
      </c>
      <c r="G149" s="177">
        <v>1693967.4249999998</v>
      </c>
      <c r="H149" s="179">
        <v>2.1607880521131273E-2</v>
      </c>
      <c r="I149" s="177">
        <f t="shared" si="7"/>
        <v>285000</v>
      </c>
      <c r="J149" s="177">
        <v>1978967.4249999998</v>
      </c>
      <c r="K149" s="180">
        <v>1.8364436259520778E-2</v>
      </c>
      <c r="L149" s="177">
        <v>1788114.5560284378</v>
      </c>
      <c r="M149" s="179">
        <v>7.8386688405885918E-2</v>
      </c>
    </row>
    <row r="150" spans="1:13" x14ac:dyDescent="0.4">
      <c r="A150" s="27" t="s">
        <v>152</v>
      </c>
      <c r="B150" s="28">
        <v>893</v>
      </c>
      <c r="C150" s="27" t="s">
        <v>158</v>
      </c>
      <c r="D150" s="176">
        <v>1018009.12</v>
      </c>
      <c r="E150" s="176">
        <v>2142380</v>
      </c>
      <c r="F150" s="176">
        <f t="shared" si="6"/>
        <v>3160389.12</v>
      </c>
      <c r="G150" s="177">
        <v>1039926.96</v>
      </c>
      <c r="H150" s="179">
        <v>2.1587743732590647E-2</v>
      </c>
      <c r="I150" s="177">
        <f t="shared" si="7"/>
        <v>2142380</v>
      </c>
      <c r="J150" s="177">
        <v>3182306.96</v>
      </c>
      <c r="K150" s="180">
        <v>6.9351713247258751E-3</v>
      </c>
      <c r="L150" s="177">
        <v>1106224.5310530353</v>
      </c>
      <c r="M150" s="179">
        <v>8.6716150468984177E-2</v>
      </c>
    </row>
    <row r="151" spans="1:13" x14ac:dyDescent="0.4">
      <c r="A151" s="27" t="s">
        <v>152</v>
      </c>
      <c r="B151" s="28">
        <v>334</v>
      </c>
      <c r="C151" s="27" t="s">
        <v>159</v>
      </c>
      <c r="D151" s="176">
        <v>1066235.3999999999</v>
      </c>
      <c r="E151" s="176">
        <v>1447000</v>
      </c>
      <c r="F151" s="176">
        <f t="shared" si="6"/>
        <v>2513235.4</v>
      </c>
      <c r="G151" s="177">
        <v>1089228.1399999999</v>
      </c>
      <c r="H151" s="179">
        <v>2.1682847896440149E-2</v>
      </c>
      <c r="I151" s="177">
        <f t="shared" si="7"/>
        <v>1447000</v>
      </c>
      <c r="J151" s="177">
        <v>2536228.1399999997</v>
      </c>
      <c r="K151" s="180">
        <v>9.1486615221159084E-3</v>
      </c>
      <c r="L151" s="177">
        <v>1112722.0097738774</v>
      </c>
      <c r="M151" s="179">
        <v>4.3719814163840631E-2</v>
      </c>
    </row>
    <row r="152" spans="1:13" x14ac:dyDescent="0.4">
      <c r="A152" s="27" t="s">
        <v>152</v>
      </c>
      <c r="B152" s="28">
        <v>860</v>
      </c>
      <c r="C152" s="27" t="s">
        <v>160</v>
      </c>
      <c r="D152" s="176">
        <v>3274418.2800000003</v>
      </c>
      <c r="E152" s="176">
        <v>3190410</v>
      </c>
      <c r="F152" s="176">
        <f t="shared" ref="F152:F173" si="8">D152+E152</f>
        <v>6464828.2800000003</v>
      </c>
      <c r="G152" s="177">
        <v>3345167.9350000001</v>
      </c>
      <c r="H152" s="179">
        <v>2.1695594125500595E-2</v>
      </c>
      <c r="I152" s="177">
        <f t="shared" ref="I152:I173" si="9">E152</f>
        <v>3190410</v>
      </c>
      <c r="J152" s="177">
        <v>6535577.9350000005</v>
      </c>
      <c r="K152" s="180">
        <v>1.0943779468802983E-2</v>
      </c>
      <c r="L152" s="177">
        <v>3422872.8577170805</v>
      </c>
      <c r="M152" s="179">
        <v>4.5428566198815634E-2</v>
      </c>
    </row>
    <row r="153" spans="1:13" x14ac:dyDescent="0.4">
      <c r="A153" s="27" t="s">
        <v>152</v>
      </c>
      <c r="B153" s="28">
        <v>861</v>
      </c>
      <c r="C153" s="27" t="s">
        <v>161</v>
      </c>
      <c r="D153" s="176">
        <v>1273706.42</v>
      </c>
      <c r="E153" s="176">
        <v>4135384</v>
      </c>
      <c r="F153" s="176">
        <f t="shared" si="8"/>
        <v>5409090.4199999999</v>
      </c>
      <c r="G153" s="177">
        <v>1241767.24</v>
      </c>
      <c r="H153" s="179">
        <v>-2.5075778451363884E-2</v>
      </c>
      <c r="I153" s="177">
        <f t="shared" si="9"/>
        <v>4135384</v>
      </c>
      <c r="J153" s="177">
        <v>5377151.2400000002</v>
      </c>
      <c r="K153" s="180">
        <v>-5.9047228868471802E-3</v>
      </c>
      <c r="L153" s="177">
        <v>1176703.440334898</v>
      </c>
      <c r="M153" s="179">
        <v>-7.615803621771966E-2</v>
      </c>
    </row>
    <row r="154" spans="1:13" x14ac:dyDescent="0.4">
      <c r="A154" s="27" t="s">
        <v>152</v>
      </c>
      <c r="B154" s="28">
        <v>894</v>
      </c>
      <c r="C154" s="27" t="s">
        <v>162</v>
      </c>
      <c r="D154" s="176">
        <v>1057422.5999999999</v>
      </c>
      <c r="E154" s="176">
        <v>25000</v>
      </c>
      <c r="F154" s="176">
        <f t="shared" si="8"/>
        <v>1082422.5999999999</v>
      </c>
      <c r="G154" s="177">
        <v>1030959.675</v>
      </c>
      <c r="H154" s="179">
        <v>-2.4928774928774877E-2</v>
      </c>
      <c r="I154" s="177">
        <f t="shared" si="9"/>
        <v>25000</v>
      </c>
      <c r="J154" s="177">
        <v>1055959.675</v>
      </c>
      <c r="K154" s="180">
        <v>-2.4447868143181561E-2</v>
      </c>
      <c r="L154" s="177">
        <v>815342.27089267422</v>
      </c>
      <c r="M154" s="179">
        <v>-0.2288575332185766</v>
      </c>
    </row>
    <row r="155" spans="1:13" x14ac:dyDescent="0.4">
      <c r="A155" s="27" t="s">
        <v>152</v>
      </c>
      <c r="B155" s="28">
        <v>335</v>
      </c>
      <c r="C155" s="27" t="s">
        <v>163</v>
      </c>
      <c r="D155" s="176">
        <v>1294326.8400000001</v>
      </c>
      <c r="E155" s="176">
        <v>38000</v>
      </c>
      <c r="F155" s="176">
        <f t="shared" si="8"/>
        <v>1332326.8400000001</v>
      </c>
      <c r="G155" s="177">
        <v>1322248.48</v>
      </c>
      <c r="H155" s="179">
        <v>2.1760964178105136E-2</v>
      </c>
      <c r="I155" s="177">
        <f t="shared" si="9"/>
        <v>38000</v>
      </c>
      <c r="J155" s="177">
        <v>1360248.48</v>
      </c>
      <c r="K155" s="180">
        <v>2.0957049848218778E-2</v>
      </c>
      <c r="L155" s="177">
        <v>1472637.0216439608</v>
      </c>
      <c r="M155" s="179">
        <v>0.13797296489938593</v>
      </c>
    </row>
    <row r="156" spans="1:13" x14ac:dyDescent="0.4">
      <c r="A156" s="27" t="s">
        <v>152</v>
      </c>
      <c r="B156" s="28">
        <v>937</v>
      </c>
      <c r="C156" s="27" t="s">
        <v>164</v>
      </c>
      <c r="D156" s="176">
        <v>2826185.6799999997</v>
      </c>
      <c r="E156" s="176">
        <v>1597889.35</v>
      </c>
      <c r="F156" s="176">
        <f t="shared" si="8"/>
        <v>4424075.0299999993</v>
      </c>
      <c r="G156" s="177">
        <v>2755023.6199999996</v>
      </c>
      <c r="H156" s="179">
        <v>-2.4973985431841816E-2</v>
      </c>
      <c r="I156" s="177">
        <f t="shared" si="9"/>
        <v>1597889.35</v>
      </c>
      <c r="J156" s="177">
        <v>4352912.97</v>
      </c>
      <c r="K156" s="180">
        <v>-1.6085183799425695E-2</v>
      </c>
      <c r="L156" s="177">
        <v>2340200.7579087396</v>
      </c>
      <c r="M156" s="179">
        <v>-0.17178328283329136</v>
      </c>
    </row>
    <row r="157" spans="1:13" x14ac:dyDescent="0.4">
      <c r="A157" s="27" t="s">
        <v>152</v>
      </c>
      <c r="B157" s="28">
        <v>336</v>
      </c>
      <c r="C157" s="27" t="s">
        <v>165</v>
      </c>
      <c r="D157" s="176">
        <v>1211135.94</v>
      </c>
      <c r="E157" s="176">
        <v>760000</v>
      </c>
      <c r="F157" s="176">
        <f t="shared" si="8"/>
        <v>1971135.94</v>
      </c>
      <c r="G157" s="177">
        <v>1237180.44</v>
      </c>
      <c r="H157" s="179">
        <v>2.1718602455146341E-2</v>
      </c>
      <c r="I157" s="177">
        <f t="shared" si="9"/>
        <v>760000</v>
      </c>
      <c r="J157" s="177">
        <v>1997180.44</v>
      </c>
      <c r="K157" s="180">
        <v>1.3212939539827051E-2</v>
      </c>
      <c r="L157" s="177">
        <v>1294183.2566773086</v>
      </c>
      <c r="M157" s="179">
        <v>6.8794062354550212E-2</v>
      </c>
    </row>
    <row r="158" spans="1:13" x14ac:dyDescent="0.4">
      <c r="A158" s="27" t="s">
        <v>152</v>
      </c>
      <c r="B158" s="28">
        <v>885</v>
      </c>
      <c r="C158" s="27" t="s">
        <v>166</v>
      </c>
      <c r="D158" s="176">
        <v>2266169.46</v>
      </c>
      <c r="E158" s="176">
        <v>1500000</v>
      </c>
      <c r="F158" s="176">
        <f t="shared" si="8"/>
        <v>3766169.46</v>
      </c>
      <c r="G158" s="177">
        <v>2271899.63</v>
      </c>
      <c r="H158" s="179">
        <v>2.5493945188017619E-3</v>
      </c>
      <c r="I158" s="177">
        <f t="shared" si="9"/>
        <v>1500000</v>
      </c>
      <c r="J158" s="177">
        <v>3771899.63</v>
      </c>
      <c r="K158" s="180">
        <v>1.5214849094973282E-3</v>
      </c>
      <c r="L158" s="177">
        <v>2272152.7534104115</v>
      </c>
      <c r="M158" s="179">
        <v>2.6610934330038027E-3</v>
      </c>
    </row>
    <row r="159" spans="1:13" x14ac:dyDescent="0.4">
      <c r="A159" s="27" t="s">
        <v>167</v>
      </c>
      <c r="B159" s="28">
        <v>370</v>
      </c>
      <c r="C159" s="27" t="s">
        <v>168</v>
      </c>
      <c r="D159" s="176">
        <v>963946.5</v>
      </c>
      <c r="E159" s="176">
        <v>875000</v>
      </c>
      <c r="F159" s="176">
        <f t="shared" si="8"/>
        <v>1838946.5</v>
      </c>
      <c r="G159" s="177">
        <v>985061.65</v>
      </c>
      <c r="H159" s="179">
        <v>2.1921341070277212E-2</v>
      </c>
      <c r="I159" s="177">
        <f t="shared" si="9"/>
        <v>875000</v>
      </c>
      <c r="J159" s="177">
        <v>1860061.65</v>
      </c>
      <c r="K159" s="180">
        <v>1.1482199183064923E-2</v>
      </c>
      <c r="L159" s="177">
        <v>1025427.2649253159</v>
      </c>
      <c r="M159" s="179">
        <v>6.3797383384588402E-2</v>
      </c>
    </row>
    <row r="160" spans="1:13" x14ac:dyDescent="0.4">
      <c r="A160" s="27" t="s">
        <v>167</v>
      </c>
      <c r="B160" s="28">
        <v>380</v>
      </c>
      <c r="C160" s="27" t="s">
        <v>169</v>
      </c>
      <c r="D160" s="176">
        <v>2412967.7000000002</v>
      </c>
      <c r="E160" s="176">
        <v>439728.74981461099</v>
      </c>
      <c r="F160" s="176">
        <f t="shared" si="8"/>
        <v>2852696.4498146111</v>
      </c>
      <c r="G160" s="177">
        <v>2465534.89</v>
      </c>
      <c r="H160" s="179">
        <v>2.1926671459381764E-2</v>
      </c>
      <c r="I160" s="177">
        <f t="shared" si="9"/>
        <v>439728.74981461099</v>
      </c>
      <c r="J160" s="177">
        <v>2905263.6398146111</v>
      </c>
      <c r="K160" s="180">
        <v>1.8427193683161036E-2</v>
      </c>
      <c r="L160" s="177">
        <v>2856373.8921984229</v>
      </c>
      <c r="M160" s="179">
        <v>0.18392348692247196</v>
      </c>
    </row>
    <row r="161" spans="1:13" x14ac:dyDescent="0.4">
      <c r="A161" s="27" t="s">
        <v>167</v>
      </c>
      <c r="B161" s="28">
        <v>381</v>
      </c>
      <c r="C161" s="27" t="s">
        <v>170</v>
      </c>
      <c r="D161" s="176">
        <v>1039039.12</v>
      </c>
      <c r="E161" s="176">
        <v>1722000</v>
      </c>
      <c r="F161" s="176">
        <f t="shared" si="8"/>
        <v>2761039.12</v>
      </c>
      <c r="G161" s="177">
        <v>1042473.1499999999</v>
      </c>
      <c r="H161" s="179">
        <v>3.4289276807979441E-3</v>
      </c>
      <c r="I161" s="177">
        <f t="shared" si="9"/>
        <v>1722000</v>
      </c>
      <c r="J161" s="177">
        <v>2764473.15</v>
      </c>
      <c r="K161" s="180">
        <v>1.2437455069451708E-3</v>
      </c>
      <c r="L161" s="177">
        <v>1042449.5212761431</v>
      </c>
      <c r="M161" s="179">
        <v>3.4061839343120237E-3</v>
      </c>
    </row>
    <row r="162" spans="1:13" x14ac:dyDescent="0.4">
      <c r="A162" s="27" t="s">
        <v>167</v>
      </c>
      <c r="B162" s="28">
        <v>371</v>
      </c>
      <c r="C162" s="27" t="s">
        <v>171</v>
      </c>
      <c r="D162" s="176">
        <v>1346467.88</v>
      </c>
      <c r="E162" s="176">
        <v>213000</v>
      </c>
      <c r="F162" s="176">
        <f t="shared" si="8"/>
        <v>1559467.88</v>
      </c>
      <c r="G162" s="177">
        <v>1369529.37</v>
      </c>
      <c r="H162" s="179">
        <v>1.7358958462492247E-2</v>
      </c>
      <c r="I162" s="177">
        <f t="shared" si="9"/>
        <v>213000</v>
      </c>
      <c r="J162" s="177">
        <v>1582529.37</v>
      </c>
      <c r="K162" s="180">
        <v>1.4788050652252194E-2</v>
      </c>
      <c r="L162" s="177">
        <v>1369505.1722161097</v>
      </c>
      <c r="M162" s="179">
        <v>1.7340983066889359E-2</v>
      </c>
    </row>
    <row r="163" spans="1:13" x14ac:dyDescent="0.4">
      <c r="A163" s="27" t="s">
        <v>167</v>
      </c>
      <c r="B163" s="28">
        <v>811</v>
      </c>
      <c r="C163" s="27" t="s">
        <v>172</v>
      </c>
      <c r="D163" s="176">
        <v>1459094.0599999998</v>
      </c>
      <c r="E163" s="176">
        <v>657590</v>
      </c>
      <c r="F163" s="176">
        <f t="shared" si="8"/>
        <v>2116684.0599999996</v>
      </c>
      <c r="G163" s="177">
        <v>1422558.4500000002</v>
      </c>
      <c r="H163" s="179">
        <v>-2.4957458876914251E-2</v>
      </c>
      <c r="I163" s="177">
        <f t="shared" si="9"/>
        <v>657590</v>
      </c>
      <c r="J163" s="177">
        <v>2080148.4500000002</v>
      </c>
      <c r="K163" s="180">
        <v>-1.7260776272864931E-2</v>
      </c>
      <c r="L163" s="177">
        <v>1296252.5735242551</v>
      </c>
      <c r="M163" s="179">
        <v>-0.1115293693370355</v>
      </c>
    </row>
    <row r="164" spans="1:13" x14ac:dyDescent="0.4">
      <c r="A164" s="27" t="s">
        <v>167</v>
      </c>
      <c r="B164" s="28">
        <v>810</v>
      </c>
      <c r="C164" s="27" t="s">
        <v>173</v>
      </c>
      <c r="D164" s="176">
        <v>1745915.75</v>
      </c>
      <c r="E164" s="176">
        <v>1151000</v>
      </c>
      <c r="F164" s="176">
        <f t="shared" si="8"/>
        <v>2896915.75</v>
      </c>
      <c r="G164" s="177">
        <v>1699757.67</v>
      </c>
      <c r="H164" s="179">
        <v>-2.4932474548098993E-2</v>
      </c>
      <c r="I164" s="177">
        <f t="shared" si="9"/>
        <v>1151000</v>
      </c>
      <c r="J164" s="177">
        <v>2850757.67</v>
      </c>
      <c r="K164" s="180">
        <v>-1.5933525163788431E-2</v>
      </c>
      <c r="L164" s="177">
        <v>1218884.2950465591</v>
      </c>
      <c r="M164" s="179">
        <v>-0.30078592121709136</v>
      </c>
    </row>
    <row r="165" spans="1:13" x14ac:dyDescent="0.4">
      <c r="A165" s="27" t="s">
        <v>167</v>
      </c>
      <c r="B165" s="28">
        <v>382</v>
      </c>
      <c r="C165" s="27" t="s">
        <v>174</v>
      </c>
      <c r="D165" s="176">
        <v>2170279.02</v>
      </c>
      <c r="E165" s="176">
        <v>170400</v>
      </c>
      <c r="F165" s="176">
        <f t="shared" si="8"/>
        <v>2340679.02</v>
      </c>
      <c r="G165" s="177">
        <v>2116115.4300000002</v>
      </c>
      <c r="H165" s="179">
        <v>-2.4956970740103168E-2</v>
      </c>
      <c r="I165" s="177">
        <f t="shared" si="9"/>
        <v>170400</v>
      </c>
      <c r="J165" s="177">
        <v>2286515.4300000002</v>
      </c>
      <c r="K165" s="180">
        <v>-2.3140118545600386E-2</v>
      </c>
      <c r="L165" s="177">
        <v>1995779.7611726462</v>
      </c>
      <c r="M165" s="179">
        <v>-8.0404066582809075E-2</v>
      </c>
    </row>
    <row r="166" spans="1:13" x14ac:dyDescent="0.4">
      <c r="A166" s="27" t="s">
        <v>167</v>
      </c>
      <c r="B166" s="28">
        <v>383</v>
      </c>
      <c r="C166" s="27" t="s">
        <v>175</v>
      </c>
      <c r="D166" s="176">
        <v>3468352</v>
      </c>
      <c r="E166" s="176">
        <v>1702740</v>
      </c>
      <c r="F166" s="176">
        <f t="shared" si="8"/>
        <v>5171092</v>
      </c>
      <c r="G166" s="177">
        <v>3543699.0000000005</v>
      </c>
      <c r="H166" s="179">
        <v>2.1875000000000089E-2</v>
      </c>
      <c r="I166" s="177">
        <f t="shared" si="9"/>
        <v>1702740</v>
      </c>
      <c r="J166" s="177">
        <v>5246439</v>
      </c>
      <c r="K166" s="180">
        <v>1.4570810188641037E-2</v>
      </c>
      <c r="L166" s="177">
        <v>3557307.1495774859</v>
      </c>
      <c r="M166" s="179">
        <v>2.5799099605946507E-2</v>
      </c>
    </row>
    <row r="167" spans="1:13" x14ac:dyDescent="0.4">
      <c r="A167" s="27" t="s">
        <v>167</v>
      </c>
      <c r="B167" s="28">
        <v>812</v>
      </c>
      <c r="C167" s="27" t="s">
        <v>176</v>
      </c>
      <c r="D167" s="176">
        <v>1004831.36</v>
      </c>
      <c r="E167" s="176">
        <v>434000</v>
      </c>
      <c r="F167" s="176">
        <f t="shared" si="8"/>
        <v>1438831.3599999999</v>
      </c>
      <c r="G167" s="177">
        <v>979487.5199999999</v>
      </c>
      <c r="H167" s="179">
        <v>-2.5064822817631893E-2</v>
      </c>
      <c r="I167" s="177">
        <f t="shared" si="9"/>
        <v>434000</v>
      </c>
      <c r="J167" s="177">
        <v>1413487.52</v>
      </c>
      <c r="K167" s="180">
        <v>-1.7614183777590053E-2</v>
      </c>
      <c r="L167" s="177">
        <v>714078.33014920517</v>
      </c>
      <c r="M167" s="179">
        <v>-0.28924047615624038</v>
      </c>
    </row>
    <row r="168" spans="1:13" x14ac:dyDescent="0.4">
      <c r="A168" s="27" t="s">
        <v>167</v>
      </c>
      <c r="B168" s="28">
        <v>813</v>
      </c>
      <c r="C168" s="27" t="s">
        <v>177</v>
      </c>
      <c r="D168" s="176">
        <v>735949.44</v>
      </c>
      <c r="E168" s="176">
        <v>365000</v>
      </c>
      <c r="F168" s="176">
        <f t="shared" si="8"/>
        <v>1100949.44</v>
      </c>
      <c r="G168" s="177">
        <v>738843.63500000001</v>
      </c>
      <c r="H168" s="179">
        <v>4.0422885572140022E-3</v>
      </c>
      <c r="I168" s="177">
        <f t="shared" si="9"/>
        <v>365000</v>
      </c>
      <c r="J168" s="177">
        <v>1103843.635</v>
      </c>
      <c r="K168" s="180">
        <v>2.6288173596782372E-3</v>
      </c>
      <c r="L168" s="177">
        <v>738828.16007809341</v>
      </c>
      <c r="M168" s="179">
        <v>4.0212591062309677E-3</v>
      </c>
    </row>
    <row r="169" spans="1:13" x14ac:dyDescent="0.4">
      <c r="A169" s="27" t="s">
        <v>167</v>
      </c>
      <c r="B169" s="28">
        <v>815</v>
      </c>
      <c r="C169" s="27" t="s">
        <v>178</v>
      </c>
      <c r="D169" s="176">
        <v>2514081.6</v>
      </c>
      <c r="E169" s="176">
        <v>1788000</v>
      </c>
      <c r="F169" s="176">
        <f t="shared" si="8"/>
        <v>4302081.5999999996</v>
      </c>
      <c r="G169" s="177">
        <v>2451310.6399999997</v>
      </c>
      <c r="H169" s="179">
        <v>-2.4941314553990623E-2</v>
      </c>
      <c r="I169" s="177">
        <f t="shared" si="9"/>
        <v>1788000</v>
      </c>
      <c r="J169" s="177">
        <v>4239310.6399999997</v>
      </c>
      <c r="K169" s="180">
        <v>-1.459083435330466E-2</v>
      </c>
      <c r="L169" s="177">
        <v>2277734.6892558821</v>
      </c>
      <c r="M169" s="179">
        <v>-9.3984680823392064E-2</v>
      </c>
    </row>
    <row r="170" spans="1:13" x14ac:dyDescent="0.4">
      <c r="A170" s="27" t="s">
        <v>167</v>
      </c>
      <c r="B170" s="28">
        <v>372</v>
      </c>
      <c r="C170" s="27" t="s">
        <v>179</v>
      </c>
      <c r="D170" s="176">
        <v>1084220.0999999999</v>
      </c>
      <c r="E170" s="176">
        <v>0</v>
      </c>
      <c r="F170" s="176">
        <f t="shared" si="8"/>
        <v>1084220.0999999999</v>
      </c>
      <c r="G170" s="177">
        <v>1107834.75</v>
      </c>
      <c r="H170" s="179">
        <v>2.1857923497267784E-2</v>
      </c>
      <c r="I170" s="177">
        <f t="shared" si="9"/>
        <v>0</v>
      </c>
      <c r="J170" s="177">
        <v>1107834.75</v>
      </c>
      <c r="K170" s="180">
        <v>2.1780310104931866E-2</v>
      </c>
      <c r="L170" s="177">
        <v>1290788.4015773309</v>
      </c>
      <c r="M170" s="179">
        <v>0.19061291019276005</v>
      </c>
    </row>
    <row r="171" spans="1:13" x14ac:dyDescent="0.4">
      <c r="A171" s="27" t="s">
        <v>167</v>
      </c>
      <c r="B171" s="28">
        <v>373</v>
      </c>
      <c r="C171" s="27" t="s">
        <v>180</v>
      </c>
      <c r="D171" s="176">
        <v>2049377.46</v>
      </c>
      <c r="E171" s="176">
        <v>5929000</v>
      </c>
      <c r="F171" s="176">
        <f t="shared" si="8"/>
        <v>7978377.46</v>
      </c>
      <c r="G171" s="177">
        <v>2093465.6099999999</v>
      </c>
      <c r="H171" s="179">
        <v>2.1829521829521692E-2</v>
      </c>
      <c r="I171" s="177">
        <f t="shared" si="9"/>
        <v>5929000</v>
      </c>
      <c r="J171" s="177">
        <v>8022465.6099999994</v>
      </c>
      <c r="K171" s="180">
        <v>5.5259543962462576E-3</v>
      </c>
      <c r="L171" s="177">
        <v>2328492.492291139</v>
      </c>
      <c r="M171" s="179">
        <v>0.13654714871647022</v>
      </c>
    </row>
    <row r="172" spans="1:13" x14ac:dyDescent="0.4">
      <c r="A172" s="27" t="s">
        <v>167</v>
      </c>
      <c r="B172" s="28">
        <v>384</v>
      </c>
      <c r="C172" s="27" t="s">
        <v>181</v>
      </c>
      <c r="D172" s="176">
        <v>1426555.44</v>
      </c>
      <c r="E172" s="176">
        <v>205000</v>
      </c>
      <c r="F172" s="176">
        <f t="shared" si="8"/>
        <v>1631555.44</v>
      </c>
      <c r="G172" s="177">
        <v>1457289.72</v>
      </c>
      <c r="H172" s="179">
        <v>2.1653543307086576E-2</v>
      </c>
      <c r="I172" s="177">
        <f t="shared" si="9"/>
        <v>205000</v>
      </c>
      <c r="J172" s="177">
        <v>1662289.72</v>
      </c>
      <c r="K172" s="180">
        <v>1.8837410759391604E-2</v>
      </c>
      <c r="L172" s="177">
        <v>1505773.4810333611</v>
      </c>
      <c r="M172" s="179">
        <v>5.5643768842052577E-2</v>
      </c>
    </row>
    <row r="173" spans="1:13" x14ac:dyDescent="0.4">
      <c r="A173" s="27" t="s">
        <v>167</v>
      </c>
      <c r="B173" s="28">
        <v>816</v>
      </c>
      <c r="C173" s="27" t="s">
        <v>182</v>
      </c>
      <c r="D173" s="176">
        <v>699637.79999999993</v>
      </c>
      <c r="E173" s="176">
        <v>2953830</v>
      </c>
      <c r="F173" s="176">
        <f t="shared" si="8"/>
        <v>3653467.8</v>
      </c>
      <c r="G173" s="177">
        <v>700317.05999999994</v>
      </c>
      <c r="H173" s="179">
        <v>9.7087378640781097E-4</v>
      </c>
      <c r="I173" s="177">
        <f t="shared" si="9"/>
        <v>2953830</v>
      </c>
      <c r="J173" s="177">
        <v>3654147.06</v>
      </c>
      <c r="K173" s="180">
        <v>1.8592198896616452E-4</v>
      </c>
      <c r="L173" s="177">
        <v>700375.67409905791</v>
      </c>
      <c r="M173" s="179">
        <v>1.0546515626483899E-3</v>
      </c>
    </row>
    <row r="174" spans="1:13" x14ac:dyDescent="0.4">
      <c r="A174" s="21"/>
      <c r="B174" s="21"/>
      <c r="C174" s="21"/>
      <c r="D174" s="30"/>
      <c r="E174" s="30"/>
      <c r="F174" s="30"/>
      <c r="G174" s="21"/>
      <c r="H174" s="21"/>
      <c r="I174" s="21"/>
      <c r="J174" s="21"/>
      <c r="K174" s="21"/>
    </row>
    <row r="175" spans="1:13" x14ac:dyDescent="0.4">
      <c r="A175" s="21"/>
      <c r="B175" s="21"/>
      <c r="C175" s="21"/>
      <c r="D175" s="21"/>
      <c r="E175" s="21"/>
      <c r="F175" s="21"/>
      <c r="G175" s="21"/>
      <c r="H175" s="21"/>
      <c r="I175" s="21"/>
      <c r="J175" s="21"/>
      <c r="K175" s="21"/>
    </row>
  </sheetData>
  <mergeCells count="23">
    <mergeCell ref="L1:L2"/>
    <mergeCell ref="L20:M20"/>
    <mergeCell ref="G20:K20"/>
    <mergeCell ref="B17:K17"/>
    <mergeCell ref="A4:K4"/>
    <mergeCell ref="L19:M19"/>
    <mergeCell ref="B8:K8"/>
    <mergeCell ref="B7:K7"/>
    <mergeCell ref="B11:K11"/>
    <mergeCell ref="B12:K12"/>
    <mergeCell ref="B16:K16"/>
    <mergeCell ref="B15:K15"/>
    <mergeCell ref="G19:K19"/>
    <mergeCell ref="I1:I2"/>
    <mergeCell ref="J1:J2"/>
    <mergeCell ref="K1:K2"/>
    <mergeCell ref="A1:H2"/>
    <mergeCell ref="B9:K9"/>
    <mergeCell ref="A21:A22"/>
    <mergeCell ref="B21:B22"/>
    <mergeCell ref="C21:C22"/>
    <mergeCell ref="D19:F19"/>
    <mergeCell ref="D20:F20"/>
  </mergeCells>
  <pageMargins left="0.7" right="0.7" top="0.75" bottom="0.75" header="0.3" footer="0.3"/>
  <pageSetup paperSize="8"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Url xmlns="5dab4409-e6f9-4681-b40f-dc926b7fe1b6">
      <Url>https://educationgovuk.sharepoint.com/sites/efg/f/_layouts/15/DocIdRedir.aspx?ID=RTQ4ZUEHD5EN-9-7226</Url>
      <Description>RTQ4ZUEHD5EN-9-7226</Description>
    </_dlc_DocIdUrl>
    <ncc3a70845234118adb983ec49ec7f51 xmlns="5dab4409-e6f9-4681-b40f-dc926b7fe1b6">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ncc3a70845234118adb983ec49ec7f51>
    <gd5d3039cad8414bb3a9634afb0e9d27 xmlns="5dab4409-e6f9-4681-b40f-dc926b7fe1b6">
      <Terms xmlns="http://schemas.microsoft.com/office/infopath/2007/PartnerControls"/>
    </gd5d3039cad8414bb3a9634afb0e9d27>
    <h5181134883947a99a38d116ffff0006 xmlns="31c51b5d-7f3f-4b21-a77f-e3f635b8e08e">
      <Terms xmlns="http://schemas.microsoft.com/office/infopath/2007/PartnerControls"/>
    </h5181134883947a99a38d116ffff0006>
    <_dlc_DocId xmlns="5dab4409-e6f9-4681-b40f-dc926b7fe1b6">RTQ4ZUEHD5EN-9-7226</_dlc_DocId>
    <b69fb28e3c9a4eb195d14a97422a7adc xmlns="5dab4409-e6f9-4681-b40f-dc926b7fe1b6">
      <Terms xmlns="http://schemas.microsoft.com/office/infopath/2007/PartnerControls">
        <TermInfo xmlns="http://schemas.microsoft.com/office/infopath/2007/PartnerControls">
          <TermName xmlns="http://schemas.microsoft.com/office/infopath/2007/PartnerControls">DfE:Infrastructure and Funding Directorate</TermName>
          <TermId xmlns="http://schemas.microsoft.com/office/infopath/2007/PartnerControls">d1466afd-0cba-416f-9e94-17a6ba5b78bb</TermId>
        </TermInfo>
      </Terms>
    </b69fb28e3c9a4eb195d14a97422a7adc>
    <IWPContributor xmlns="b2c58c46-1844-4e06-83a2-fa8c8b6c7df2">
      <UserInfo>
        <DisplayName/>
        <AccountId xsi:nil="true"/>
        <AccountType/>
      </UserInfo>
    </IWPContributor>
    <TaxCatchAll xmlns="5dab4409-e6f9-4681-b40f-dc926b7fe1b6">
      <Value>3</Value>
      <Value>2</Value>
      <Value>1</Value>
    </TaxCatchAll>
    <peda2702f388461592476ffcfd89c4b4 xmlns="5dab4409-e6f9-4681-b40f-dc926b7fe1b6">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peda2702f388461592476ffcfd89c4b4>
    <jb9a09c531cd4bfb9668bd67ecafeff9 xmlns="5dab4409-e6f9-4681-b40f-dc926b7fe1b6">
      <Terms xmlns="http://schemas.microsoft.com/office/infopath/2007/PartnerControls"/>
    </jb9a09c531cd4bfb9668bd67ecafeff9>
    <Comments xmlns="http://schemas.microsoft.com/sharepoint/v3" xsi:nil="true"/>
  </documentManagement>
</p:properti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olicy development" ma:contentTypeID="0x01010071ABDBD005CD394BA8E9A85BA7B24E2B070027632DEE7F4100488367D18865D0F77B" ma:contentTypeVersion="43" ma:contentTypeDescription="For departmental policy documents. Records retained for 10 years." ma:contentTypeScope="" ma:versionID="e3f37b2fbb081a5914904b408b6c4333">
  <xsd:schema xmlns:xsd="http://www.w3.org/2001/XMLSchema" xmlns:xs="http://www.w3.org/2001/XMLSchema" xmlns:p="http://schemas.microsoft.com/office/2006/metadata/properties" xmlns:ns1="http://schemas.microsoft.com/sharepoint/v3" xmlns:ns2="5dab4409-e6f9-4681-b40f-dc926b7fe1b6" xmlns:ns3="b2c58c46-1844-4e06-83a2-fa8c8b6c7df2" xmlns:ns4="31c51b5d-7f3f-4b21-a77f-e3f635b8e08e" targetNamespace="http://schemas.microsoft.com/office/2006/metadata/properties" ma:root="true" ma:fieldsID="fd4bddd1d85b67b6c58a61e41c93fea3" ns1:_="" ns2:_="" ns3:_="" ns4:_="">
    <xsd:import namespace="http://schemas.microsoft.com/sharepoint/v3"/>
    <xsd:import namespace="5dab4409-e6f9-4681-b40f-dc926b7fe1b6"/>
    <xsd:import namespace="b2c58c46-1844-4e06-83a2-fa8c8b6c7df2"/>
    <xsd:import namespace="31c51b5d-7f3f-4b21-a77f-e3f635b8e08e"/>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2:TaxCatchAll" minOccurs="0"/>
                <xsd:element ref="ns2:TaxCatchAllLabel" minOccurs="0"/>
                <xsd:element ref="ns1:_vti_ItemDeclaredRecord" minOccurs="0"/>
                <xsd:element ref="ns2:jb9a09c531cd4bfb9668bd67ecafeff9" minOccurs="0"/>
                <xsd:element ref="ns2:ncc3a70845234118adb983ec49ec7f51" minOccurs="0"/>
                <xsd:element ref="ns2:peda2702f388461592476ffcfd89c4b4" minOccurs="0"/>
                <xsd:element ref="ns2:gd5d3039cad8414bb3a9634afb0e9d27" minOccurs="0"/>
                <xsd:element ref="ns2:b69fb28e3c9a4eb195d14a97422a7adc" minOccurs="0"/>
                <xsd:element ref="ns3:IWPContributor" minOccurs="0"/>
                <xsd:element ref="ns4:h5181134883947a99a38d116ffff000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9" nillable="true" ma:displayName="Declared Record" ma:description="" ma:hidden="true" ma:indexed="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dab4409-e6f9-4681-b40f-dc926b7fe1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13fd2b96-0e80-4c45-9a80-b95883d490d2}" ma:internalName="TaxCatchAll" ma:readOnly="false" ma:showField="CatchAllData"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description="" ma:list="{13fd2b96-0e80-4c45-9a80-b95883d490d2}" ma:internalName="TaxCatchAllLabel" ma:readOnly="true" ma:showField="CatchAllDataLabel" ma:web="5dab4409-e6f9-4681-b40f-dc926b7fe1b6">
      <xsd:complexType>
        <xsd:complexContent>
          <xsd:extension base="dms:MultiChoiceLookup">
            <xsd:sequence>
              <xsd:element name="Value" type="dms:Lookup" maxOccurs="unbounded" minOccurs="0" nillable="true"/>
            </xsd:sequence>
          </xsd:extension>
        </xsd:complexContent>
      </xsd:complexType>
    </xsd:element>
    <xsd:element name="jb9a09c531cd4bfb9668bd67ecafeff9" ma:index="23" nillable="true" ma:taxonomy="true" ma:internalName="jb9a09c531cd4bfb9668bd67ecafeff9" ma:taxonomyFieldName="IWPFunction" ma:displayName="Function" ma:readOnly="false" ma:fieldId="{3b9a09c5-31cd-4bfb-9668-bd67ecafeff9}"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ncc3a70845234118adb983ec49ec7f51" ma:index="24" ma:taxonomy="true" ma:internalName="ncc3a70845234118adb983ec49ec7f51" ma:taxonomyFieldName="IWPOwner" ma:displayName="Owner" ma:readOnly="false" ma:default="3;#DfE|a484111e-5b24-4ad9-9778-c536c8c88985" ma:fieldId="{7cc3a708-4523-4118-adb9-83ec49ec7f51}"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peda2702f388461592476ffcfd89c4b4" ma:index="25" ma:taxonomy="true" ma:internalName="peda2702f388461592476ffcfd89c4b4" ma:taxonomyFieldName="IWPRightsProtectiveMarking" ma:displayName="Rights: Protective Marking" ma:readOnly="false" ma:default="1;#Official|0884c477-2e62-47ea-b19c-5af6e91124c5" ma:fieldId="{9eda2702-f388-4615-9247-6ffcfd89c4b4}"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gd5d3039cad8414bb3a9634afb0e9d27" ma:index="26" nillable="true" ma:taxonomy="true" ma:internalName="gd5d3039cad8414bb3a9634afb0e9d27" ma:taxonomyFieldName="IWPSiteType" ma:displayName="Site Type" ma:readOnly="false" ma:fieldId="{0d5d3039-cad8-414b-b3a9-634afb0e9d27}"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b69fb28e3c9a4eb195d14a97422a7adc" ma:index="27" ma:taxonomy="true" ma:internalName="b69fb28e3c9a4eb195d14a97422a7adc" ma:taxonomyFieldName="IWPOrganisationalUnit" ma:displayName="Organisational Unit" ma:readOnly="false" ma:default="4;#DfE|cc08a6d4-dfde-4d0f-bd85-069ebcef80d5" ma:fieldId="{b69fb28e-3c9a-4eb1-95d1-4a97422a7adc}"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c58c46-1844-4e06-83a2-fa8c8b6c7df2" elementFormDefault="qualified">
    <xsd:import namespace="http://schemas.microsoft.com/office/2006/documentManagement/types"/>
    <xsd:import namespace="http://schemas.microsoft.com/office/infopath/2007/PartnerControls"/>
    <xsd:element name="IWPContributor" ma:index="28"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c51b5d-7f3f-4b21-a77f-e3f635b8e08e" elementFormDefault="qualified">
    <xsd:import namespace="http://schemas.microsoft.com/office/2006/documentManagement/types"/>
    <xsd:import namespace="http://schemas.microsoft.com/office/infopath/2007/PartnerControls"/>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1 6 " ? > < D a t a M a s h u p   s q m i d = " 2 c 0 6 0 b 3 8 - 7 5 b e - 4 c 7 7 - 8 4 a c - 4 d c 0 1 3 0 e 7 f c 0 "   x m l n s = " h t t p : / / s c h e m a s . m i c r o s o f t . c o m / D a t a M a s h u p " > A A A A A E M J A A B Q S w M E F A A C A A g A d 2 7 s T H 5 m p P y n A A A A + A A A A B I A H A B D b 2 5 m a W c v U G F j a 2 F n Z S 5 4 b W w g o h g A K K A U A A A A A A A A A A A A A A A A A A A A A A A A A A A A h Y / N C o J A G E V f R W b v / C h C y e c I t W i T E A T R d h g n H d I x n L H x 3 V r 0 S L 1 C Q l n t W t 7 D W Z z 7 u N 0 h H 9 s m u K r e 6 s 5 k i G G K A m V k V 2 p T Z W h w p 3 C B c g 4 7 I c + i U s E k G 5 u O t s x Q 7 d w l J c R 7 j 3 2 M u 7 4 i E a W M H I v t X t a q F e g j 6 / 9 y q I 1 1 w k i F O B x e M T z C y R I n L E 4 w i x i Q G U O h z V e J p m J M g f x A W A + N G 3 r F l Q k 3 K y D z B P J + w Z 9 Q S w M E F A A C A A g A d 2 7 s 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d u 7 E z I / R g e O g Y A A M M d A A A T A B w A R m 9 y b X V s Y X M v U 2 V j d G l v b j E u b S C i G A A o o B Q A A A A A A A A A A A A A A A A A A A A A A A A A A A D F m F t v 2 z Y Y h u 8 D 5 D 8 Q L j D Y g J N J P h t d B r h O v R V L h y L u s I s 4 M G i J i b V K o i t K T o o g / 3 2 f T v G n V G + c r h n a m 7 Y U T w 9 F i s 9 r o 5 z Y 0 6 G Y 5 3 / b r w 8 P D g / M W k b K F V M V x p H 0 5 8 5 a a 3 + u o q 3 n K P P G 1 8 4 n c S J 8 F R 8 I + j P X S e Q o K n h 7 6 y j / + G 8 d f V p p / a k 5 8 3 x 1 P N V h T J 2 Y Z m O x m K 9 V q G K 5 2 V j 2 Q h r X l b F c v J u d T U 6 9 7 e L t b P L X Y q q D w D O G Z m E W s y R 0 v f B a n K q t 8 v U m o E 7 E T 2 I S S v + L 8 Y z I p 2 R E N p n F n 7 O Z 6 F j 2 + K h j L a b z + R v x X r v K X x T T f 6 h c E u S t 8 k q 7 d n n l Z V F 5 W V Z e Z p W X W e W l P e 5 Y y 2 3 3 u H t 8 6 5 u g 0 W q L M P H 9 t o i j R L X a 2 X L g N V v S A q i Y F i p f s b u L d 7 E K T h q 4 Q a P 9 h x e 6 J 4 2 s X e P y / u K U l u w y H + Z V Y 7 q W 4 T W 9 p I 9 f N q p B v X 6 U K 1 r w j 5 E M z Z W O g q n 2 k y B M H 5 r m v j m 1 7 + 4 a e X 2 7 Q T D U R s T q N r 5 v i 7 K 8 U 5 b L 8 A s r 7 o L q v f r q / f r i Q X 3 x s L 5 4 V F 8 8 r i + 2 L V B u g 3 J A a n d B O U C 1 A a s N Y G 1 A a w N c G / B 2 A G 8 H 8 H Y A b w f w d g B v B / B 2 A G 8 H 8 H Y A b w f w d g F v F / B 2 0 U 4 G v F 3 A 2 w W 8 X c D b B b x d w N s F v D 3 A 2 w O 8 P c D b A 7 w 9 w N s D v D 3 A 2 w O 8 P c D b A 7 x 9 w N s H v H 3 A 2 w e 8 f f S p A r x 9 w N s H v H 3 A 2 w e 8 A 8 A 7 A L w D w D s A v A P A O 0 D f Z s A 7 A L w D w D s A v E P A O w S 8 Q 8 A 7 B L x D w D s E v E N 0 G Q H e I e A d A t 4 R 4 B 0 B 3 h H g H Q H e E e A d A d 4 R 4 B 2 h 2 x f w j g D v G P C O A e 8 Y 8 I 4 B 7 x j w j g H v G P C O A e 8 Y 6 Q b 0 D S Q c F j I O C y m H h Z z D Q t J h I e u w k H Z Y y D s s J B 4 W I s e q h c i r s n X f K t W W o k O s 0 g B y r m / M z m 3 n y q e Q k p Y 1 H + l v W y j p r E X z o r g 8 L 8 U v v 2 Z q 3 n r o 8 0 O k A x 1 T g 9 + V d F X E u i 2 e F O X N x 8 O 3 x U V R Y + K T Q k t f R u Y k F f 7 L V v u w 6 H z i u m l c S k y s g 1 3 H V J r P p 1 k z f F s U C M I L x U Z F Y p N s P F / o 8 F q n u e c q C d M 8 Z k L h 6 G C T p b F Y i 5 U 0 y v f C B + A L G t q J E / k Q Y 9 K e j v K e I h k r Q U n g c Z e h a V z + T A 2 p x e j I H j / 0 y Z q a j Q p d 1 F Y c C f t h V c 9 V o L c p e s b J F j V / U B Q 3 H 6 1 Q + 6 7 x z v f p 3 z R H b 6 u e N 2 l a M O r E S / 9 D v L s m V 0 V S j N T n x C v W S Y U m i Z Q I t f C 1 M Z T 4 r i N F P U c i p i U X g b z 1 g i T I n g n p + / p G 5 b T F I q Z D n S s 3 y Y N x / n q e N d i 1 9 E I w V v 4 I D P Z f 3 u G u G V V 3 K O B J 2 k p O v q N o U r s d V U 6 5 t p u U j k 2 k 3 B O n 8 9 + q E V v M 5 u / F 2 6 2 K B o J 2 8 k Z H a W v e Y v c 8 G z W b 3 5 l c U d K l v W F i M X H / o f e d x f j m 2 X T S 4 m 2 / c Q d S y z f S e E 7 N a 6 l n P B K b b A r T S V u s F N W h k S I 6 j P n 7 p S b 5 y 3 H k J u 2 7 s j N j H c t d 9 / E 6 0 s n 1 O p 1 w d X j p x N T N q 6 Z / 1 W q m N C 7 N Q p R 4 e R 1 H J 2 G c Y R f L V D t 5 V 2 0 i b y u z i b 3 4 t H n n T 0 + Z v U k 2 c Z a 4 e M r i y Y q n K Z 6 g e G r i S Y m n I 5 6 I e A r i y Y e n H Z 5 w e K r h S Y a n F 5 5 Y e E r h y Y S n E Z 5 A e O r g S Y O n C 5 4 o e I r g y Y G n B Z 4 Q e C r g S Y D b P z d + b v n c 7 L n N c 4 P n 1 s 5 N n d s 5 N 3 J u 4 d y 8 u W 1 z w + Z W z U 2 a 2 z M 3 Z m 7 J 3 I y 5 D X M D 5 t b L T Z f b L T d a b r H c X L m t c k P l V s p N l N s n N 0 5 u m d w s u U 1 y g + T W W D H F i h 1 W j L B i g R X z q 9 h e x f A q V l c x u Y q 9 V Y y t Y m k V M y s F Z a X i G 6 X o J s S f G B m 6 R Q l T l M f t 6 e u 1 9 U x + f 5 d 3 3 d 5 u 7 n e W d a 5 0 5 G Z i V n i F z X 0 j e 7 Y T j s d m Q s 5 x r q 5 p 8 P y T J / 3 N W t L E P B I 6 k T X N P n F n E 9 L G Y K W i 8 j 8 y U A K 1 E D d e v K Y L N M r 6 r b / S 0 o / 6 2 i P r i e j G c N I f u L N L 0 G R 9 1 r b Y c / W V 9 b 9 e 7 c o N k P 4 k X j d u u d R 7 r o z 6 i / S Z F 9 w z r i K n + G n e Z J I h T P n L / C q V j W c O 8 9 T u T P G / v m H T 7 b U r r b y j 2 r X + s H f D 7 n M z 3 K r u 5 T w 9 5 p N r x t / r d + W K i g O a w g H z I Q q z e + p E P n k g v z q 9 P + h M P v O E f f s Z 3 n M m X / C I / f 9 7 / y W / J i 9 5 6 r / j T H 7 f u f h h J / q + d X j g h f j I v f 4 X U E s B A i 0 A F A A C A A g A d 2 7 s T H 5 m p P y n A A A A + A A A A B I A A A A A A A A A A A A A A A A A A A A A A E N v b m Z p Z y 9 Q Y W N r Y W d l L n h t b F B L A Q I t A B Q A A g A I A H d u 7 E w P y u m r p A A A A O k A A A A T A A A A A A A A A A A A A A A A A P M A A A B b Q 2 9 u d G V u d F 9 U e X B l c 1 0 u e G 1 s U E s B A i 0 A F A A C A A g A d 2 7 s T M j 9 G B 4 6 B g A A w x 0 A A B M A A A A A A A A A A A A A A A A A 5 A E A A E Z v c m 1 1 b G F z L 1 N l Y 3 R p b 2 4 x L m 1 Q S w U G A A A A A A M A A w D C A A A A a w g 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7 x k A A A A A A A D N G 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Q 2 V u d H J h b F N j a G 9 v b F N l c n Z p Y 2 V z Q m x v Y 2 s 8 L 0 l 0 Z W 1 Q Y X R o P j w v S X R l b U x v Y 2 F 0 a W 9 u P j x T d G F i b G V F b n R y a W V z P j x F b n R y e S B U e X B l P S J J c 1 B y a X Z h d G U i I F Z h b H V l P S J s M C I g L z 4 8 R W 5 0 c n k g V H l w Z T 0 i T m F 2 a W d h d G l v b l N 0 Z X B O Y W 1 l I i B W Y W x 1 Z T 0 i c 0 5 h d m l n Y X R p b 2 4 i I C 8 + P E V u d H J 5 I F R 5 c G U 9 I k J 1 Z m Z l c k 5 l e H R S Z W Z y Z X N o I i B W Y W x 1 Z T 0 i b D A i I C 8 + P E V u d H J 5 I F R 5 c G U 9 I l J l c 3 V s d F R 5 c G U i I F Z h b H V l P S J z V G F i b G U i I C 8 + P E V u d H J 5 I F R 5 c G U 9 I k 5 h b W V V c G R h d G V k Q W Z 0 Z X J G a W x 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F k Z G V k V G 9 E Y X R h T W 9 k Z W w i I F Z h b H V l P S J s M C I g L z 4 8 R W 5 0 c n k g V H l w Z T 0 i R m l s b E N v d W 5 0 I i B W Y W x 1 Z T 0 i b D E 1 M C I g L z 4 8 R W 5 0 c n k g V H l w Z T 0 i R m l s b E V y c m 9 y Q 2 9 k Z S I g V m F s d W U 9 I n N V b m t u b 3 d u I i A v P j x F b n R y e S B U e X B l P S J G a W x s R X J y b 3 J D b 3 V u d C I g V m F s d W U 9 I m w w I i A v P j x F b n R y e S B U e X B l P S J G a W x s T G F z d F V w Z G F 0 Z W Q i I F Z h b H V l P S J k M j A x O C 0 w N y 0 w O V Q x M T o w M z o 0 N y 4 3 O T g 1 N T g 2 W i I g L z 4 8 R W 5 0 c n k g V H l w Z T 0 i R m l s b E N v b H V t b l R 5 c G V z I i B W Y W x 1 Z T 0 i c 0 J n Q U d B Q U F B Q U F B Q U F B Q U F B Q U F B I i A v P j x F b n R y e S B U e X B l P S J G a W x s Q 2 9 s d W 1 u T m F t Z X M i I F Z h b H V l P S J z W y Z x d W 9 0 O 1 J l Z 2 l v b l x u K G F s c G h h Y m V 0 a W N h b C B v c m R l c i k m c X V v d D s s J n F 1 b 3 Q 7 T E E g b n V t Y m V y J n F 1 b 3 Q 7 L C Z x d W 9 0 O 0 x B I G 5 h b W U g X G 4 o Y W x w a G F i Z X R p Y 2 F s I G 9 y Z G V y I H d p d G h p b i B y Z W d p b 2 4 p J n F 1 b 3 Q 7 L C Z x d W 9 0 O z I w M T g t M T k g Y m F z Z W x p b m U g c 3 B l b m Q g Z m 9 y I G 9 u Z 2 9 p b m c g Z n V u Y 3 R p b 2 5 z J n F 1 b 3 Q 7 L C Z x d W 9 0 O z I w M T g t M T k g Y m F z Z W x p b m U g Z m 9 y I G h p c 3 R v c m l j I G N v b W 1 p d G 1 l b n R z X G 4 m c X V v d D s s J n F 1 b 3 Q 7 M j A x O C 0 x O S B 0 b 3 R h b C B i Y X N l b G l u Z S Z x d W 9 0 O y w m c X V v d D t J b G x 1 c 3 R y Y X R p d m U g d G 9 0 Y W w g Z n V u Z G l u Z y B m b 3 I g b 2 5 n b 2 l u Z y B m d W 5 j d G l v b n M g X G 4 o Y m F z Z W Q g b 2 4 g M j A x O C 0 x O S B w d X B p b C B j b 3 V u d C k m c X V v d D s s J n F 1 b 3 Q 7 Q 2 h h b m d l I G J l d H d l Z W 4 g a W x s d X N 0 c m F 0 a X Z l I E 5 G R i B w Z X I t c H V w a W w g Z n V u Z G l u Z y B h b m Q g c G V y L X B 1 c G l s I G J h c 2 V s a W 5 l I G Z v c i B v b m d v a W 5 n I G Z 1 b m N 0 a W 9 u c y Z x d W 9 0 O y w m c X V v d D t J b G x 1 c 3 R y Y X R p d m U g T k Z G I G h p c 3 R v c m l j I G N v b W 1 p d G 1 l b n R z I G Z 1 b m R p b m c m c X V v d D s s J n F 1 b 3 Q 7 S W x s d X N 0 c m F 0 a X Z l I H R v d G F s I G Z 1 b m R p b m c g d G h y b 3 V n a C B j Z W 5 0 c m F s I H N j a G 9 v b C B z Z X J 2 a W N l c y B i b G 9 j a 1 x u K G J h c 2 V k I G 9 u I D I w M T g t M T k g c H V w a W w g Y 2 9 1 b n Q p J n F 1 b 3 Q 7 L C Z x d W 9 0 O 1 B y b 3 Z p c 2 l v b m F s I D I w M T k t M j A g d G 9 0 Y W w g Z n V u Z G l u Z y B m b 3 I g b 2 5 n b 2 l u Z y B m d W 5 j d G l v b n M m c X V v d D s s J n F 1 b 3 Q 7 Q 2 h h b m d l I G l u I H B l c i B w d X B p b C B v b m d v a W 5 n I G Z 1 b m N 0 a W 9 z b i B j b 2 1 w Y X J l Z C B 0 b y B i Y X N l b G l u Z S Z x d W 9 0 O y w m c X V v d D t B Y 3 R 1 Y W w g M j A x O S 0 y M C B 0 b 3 R h b C B m d W 5 k a W 5 n I G Z v c i B o a X N 0 b 3 J p Y y B j b 2 1 t a X R t Z W 5 0 c y Z x d W 9 0 O y w m c X V v d D t Q c m 9 2 a X N p b 2 5 h b C A y M D E 5 L T I w I H R v d G F s I G N l b n R y Y W w g c 2 N o b 2 9 s I H N l c n Z p Y 2 V z I G J s b 2 N r I G Z 1 b m R p b m c m c X V v d D s s J n F 1 b 3 Q 7 M j A x O C 0 x O S B E U 0 c g c 2 N o b 2 9 s c y B i b G 9 j a y B w d X B p b H M m c X V v d D t d I i A v P j x F b n R y e S B U e X B l P S J G a W x s U 3 R h d H V z I i B W Y W x 1 Z T 0 i c 0 N v b X B s Z X R l I i A v P j x F b n R y e S B U e X B l P S J R d W V y e U l E I i B W Y W x 1 Z T 0 i c z g x Z T Q 4 Z j k x L W M 5 N 2 I t N D U x N S 1 i Y T k 0 L T Q 1 M G F m M W M w Y j c 2 N C I g L z 4 8 R W 5 0 c n k g V H l w Z T 0 i U m V s Y X R p b 2 5 z a G l w S W 5 m b 0 N v b n R h a W 5 l c i I g V m F s d W U 9 I n N 7 J n F 1 b 3 Q 7 Y 2 9 s d W 1 u Q 2 9 1 b n Q m c X V v d D s 6 M T U s J n F 1 b 3 Q 7 a 2 V 5 Q 2 9 s d W 1 u T m F t Z X M m c X V v d D s 6 W 1 0 s J n F 1 b 3 Q 7 c X V l c n l S Z W x h d G l v b n N o a X B z J n F 1 b 3 Q 7 O l t d L C Z x d W 9 0 O 2 N v b H V t b k l k Z W 5 0 a X R p Z X M m c X V v d D s 6 W y Z x d W 9 0 O 1 N l Y 3 R p b 2 4 x L 0 N l b n R y Y W x T Y 2 h v b 2 x T Z X J 2 a W N l c 0 J s b 2 N r L 0 N o Y W 5 n Z W Q g V H l w Z S 5 7 Q 2 9 s d W 1 u M S w w f S Z x d W 9 0 O y w m c X V v d D t T Z W N 0 a W 9 u M S 9 D Z W 5 0 c m F s U 2 N o b 2 9 s U 2 V y d m l j Z X N C b G 9 j a y 9 D a G F u Z 2 V k I F R 5 c G U u e 0 N v b H V t b j I s M X 0 m c X V v d D s s J n F 1 b 3 Q 7 U 2 V j d G l v b j E v Q 2 V u d H J h b F N j a G 9 v b F N l c n Z p Y 2 V z Q m x v Y 2 s v Q 2 h h b m d l Z C B U e X B l L n t D b 2 x 1 b W 4 z L D J 9 J n F 1 b 3 Q 7 L C Z x d W 9 0 O 1 N l Y 3 R p b 2 4 x L 0 N l b n R y Y W x T Y 2 h v b 2 x T Z X J 2 a W N l c 0 J s b 2 N r L 0 N o Y W 5 n Z W Q g V H l w Z S 5 7 Q 2 9 s d W 1 u M T A s O X 0 m c X V v d D s s J n F 1 b 3 Q 7 U 2 V j d G l v b j E v Q 2 V u d H J h b F N j a G 9 v b F N l c n Z p Y 2 V z Q m x v Y 2 s v Q 2 h h b m d l Z C B U e X B l L n t D b 2 x 1 b W 4 4 L D d 9 J n F 1 b 3 Q 7 L C Z x d W 9 0 O 1 N l Y 3 R p b 2 4 x L 0 N l b n R y Y W x T Y 2 h v b 2 x T Z X J 2 a W N l c 0 J s b 2 N r L 0 N o Y W 5 n Z W Q g V H l w Z S 5 7 Q 2 9 s d W 1 u M T E s M T B 9 J n F 1 b 3 Q 7 L C Z x d W 9 0 O 1 N l Y 3 R p b 2 4 x L 0 N l b n R y Y W x T Y 2 h v b 2 x T Z X J 2 a W N l c 0 J s b 2 N r L 0 N o Y W 5 n Z W Q g V H l w Z S 5 7 Q 2 9 s d W 1 u M T c s M T Z 9 J n F 1 b 3 Q 7 L C Z x d W 9 0 O 1 N l Y 3 R p b 2 4 x L 0 N l b n R y Y W x T Y 2 h v b 2 x T Z X J 2 a W N l c 0 J s b 2 N r L 0 N o Y W 5 n Z W Q g V H l w Z S 5 7 Q 2 9 s d W 1 u M j E s M j B 9 J n F 1 b 3 Q 7 L C Z x d W 9 0 O 1 N l Y 3 R p b 2 4 x L 0 N l b n R y Y W x T Y 2 h v b 2 x T Z X J 2 a W N l c 0 J s b 2 N r L 0 N o Y W 5 n Z W Q g V H l w Z S 5 7 Q 2 9 s d W 1 u M T I s M T F 9 J n F 1 b 3 Q 7 L C Z x d W 9 0 O 1 N l Y 3 R p b 2 4 x L 0 N l b n R y Y W x T Y 2 h v b 2 x T Z X J 2 a W N l c 0 J s b 2 N r L 0 N o Y W 5 n Z W Q g V H l w Z S 5 7 Q 2 9 s d W 1 u M T k s M T h 9 J n F 1 b 3 Q 7 L C Z x d W 9 0 O 1 N l Y 3 R p b 2 4 x L 0 N l b n R y Y W x T Y 2 h v b 2 x T Z X J 2 a W N l c 0 J s b 2 N r L 0 N o Y W 5 n Z W Q g V H l w Z S 5 7 Q 2 9 s d W 1 u M j Y s M j V 9 J n F 1 b 3 Q 7 L C Z x d W 9 0 O 1 N l Y 3 R p b 2 4 x L 0 N l b n R y Y W x T Y 2 h v b 2 x T Z X J 2 a W N l c 0 J s b 2 N r L 0 F k Z G V k I E N 1 c 3 R v b S 5 7 Q 2 h h b m d l I G l u I H B l c i B w d X B p b C B v b m d v a W 5 n I G Z 1 b m N 0 a W 9 z b i B j b 2 1 w Y X J l Z C B 0 b y B i Y X N l b G l u Z S w x M T J 9 J n F 1 b 3 Q 7 L C Z x d W 9 0 O 1 N l Y 3 R p b 2 4 x L 0 N l b n R y Y W x T Y 2 h v b 2 x T Z X J 2 a W N l c 0 J s b 2 N r L 0 N o Y W 5 n Z W Q g V H l w Z S 5 7 Q 2 9 s d W 1 u M j c s M j Z 9 J n F 1 b 3 Q 7 L C Z x d W 9 0 O 1 N l Y 3 R p b 2 4 x L 0 N l b n R y Y W x T Y 2 h v b 2 x T Z X J 2 a W N l c 0 J s b 2 N r L 0 N o Y W 5 n Z W Q g V H l w Z S 5 7 Q 2 9 s d W 1 u M j g s M j d 9 J n F 1 b 3 Q 7 L C Z x d W 9 0 O 1 N l Y 3 R p b 2 4 x L 0 N l b n R y Y W x T Y 2 h v b 2 x T Z X J 2 a W N l c 0 J s b 2 N r L 0 N o Y W 5 n Z W Q g V H l w Z S 5 7 Q 2 9 s d W 1 u N C w z f S Z x d W 9 0 O 1 0 s J n F 1 b 3 Q 7 Q 2 9 s d W 1 u Q 2 9 1 b n Q m c X V v d D s 6 M T U s J n F 1 b 3 Q 7 S 2 V 5 Q 2 9 s d W 1 u T m F t Z X M m c X V v d D s 6 W 1 0 s J n F 1 b 3 Q 7 Q 2 9 s d W 1 u S W R l b n R p d G l l c y Z x d W 9 0 O z p b J n F 1 b 3 Q 7 U 2 V j d G l v b j E v Q 2 V u d H J h b F N j a G 9 v b F N l c n Z p Y 2 V z Q m x v Y 2 s v Q 2 h h b m d l Z C B U e X B l L n t D b 2 x 1 b W 4 x L D B 9 J n F 1 b 3 Q 7 L C Z x d W 9 0 O 1 N l Y 3 R p b 2 4 x L 0 N l b n R y Y W x T Y 2 h v b 2 x T Z X J 2 a W N l c 0 J s b 2 N r L 0 N o Y W 5 n Z W Q g V H l w Z S 5 7 Q 2 9 s d W 1 u M i w x f S Z x d W 9 0 O y w m c X V v d D t T Z W N 0 a W 9 u M S 9 D Z W 5 0 c m F s U 2 N o b 2 9 s U 2 V y d m l j Z X N C b G 9 j a y 9 D a G F u Z 2 V k I F R 5 c G U u e 0 N v b H V t b j M s M n 0 m c X V v d D s s J n F 1 b 3 Q 7 U 2 V j d G l v b j E v Q 2 V u d H J h b F N j a G 9 v b F N l c n Z p Y 2 V z Q m x v Y 2 s v Q 2 h h b m d l Z C B U e X B l L n t D b 2 x 1 b W 4 x M C w 5 f S Z x d W 9 0 O y w m c X V v d D t T Z W N 0 a W 9 u M S 9 D Z W 5 0 c m F s U 2 N o b 2 9 s U 2 V y d m l j Z X N C b G 9 j a y 9 D a G F u Z 2 V k I F R 5 c G U u e 0 N v b H V t b j g s N 3 0 m c X V v d D s s J n F 1 b 3 Q 7 U 2 V j d G l v b j E v Q 2 V u d H J h b F N j a G 9 v b F N l c n Z p Y 2 V z Q m x v Y 2 s v Q 2 h h b m d l Z C B U e X B l L n t D b 2 x 1 b W 4 x M S w x M H 0 m c X V v d D s s J n F 1 b 3 Q 7 U 2 V j d G l v b j E v Q 2 V u d H J h b F N j a G 9 v b F N l c n Z p Y 2 V z Q m x v Y 2 s v Q 2 h h b m d l Z C B U e X B l L n t D b 2 x 1 b W 4 x N y w x N n 0 m c X V v d D s s J n F 1 b 3 Q 7 U 2 V j d G l v b j E v Q 2 V u d H J h b F N j a G 9 v b F N l c n Z p Y 2 V z Q m x v Y 2 s v Q 2 h h b m d l Z C B U e X B l L n t D b 2 x 1 b W 4 y M S w y M H 0 m c X V v d D s s J n F 1 b 3 Q 7 U 2 V j d G l v b j E v Q 2 V u d H J h b F N j a G 9 v b F N l c n Z p Y 2 V z Q m x v Y 2 s v Q 2 h h b m d l Z C B U e X B l L n t D b 2 x 1 b W 4 x M i w x M X 0 m c X V v d D s s J n F 1 b 3 Q 7 U 2 V j d G l v b j E v Q 2 V u d H J h b F N j a G 9 v b F N l c n Z p Y 2 V z Q m x v Y 2 s v Q 2 h h b m d l Z C B U e X B l L n t D b 2 x 1 b W 4 x O S w x O H 0 m c X V v d D s s J n F 1 b 3 Q 7 U 2 V j d G l v b j E v Q 2 V u d H J h b F N j a G 9 v b F N l c n Z p Y 2 V z Q m x v Y 2 s v Q 2 h h b m d l Z C B U e X B l L n t D b 2 x 1 b W 4 y N i w y N X 0 m c X V v d D s s J n F 1 b 3 Q 7 U 2 V j d G l v b j E v Q 2 V u d H J h b F N j a G 9 v b F N l c n Z p Y 2 V z Q m x v Y 2 s v Q W R k Z W Q g Q 3 V z d G 9 t L n t D a G F u Z 2 U g a W 4 g c G V y I H B 1 c G l s I G 9 u Z 2 9 p b m c g Z n V u Y 3 R p b 3 N u I G N v b X B h c m V k I H R v I G J h c 2 V s a W 5 l L D E x M n 0 m c X V v d D s s J n F 1 b 3 Q 7 U 2 V j d G l v b j E v Q 2 V u d H J h b F N j a G 9 v b F N l c n Z p Y 2 V z Q m x v Y 2 s v Q 2 h h b m d l Z C B U e X B l L n t D b 2 x 1 b W 4 y N y w y N n 0 m c X V v d D s s J n F 1 b 3 Q 7 U 2 V j d G l v b j E v Q 2 V u d H J h b F N j a G 9 v b F N l c n Z p Y 2 V z Q m x v Y 2 s v Q 2 h h b m d l Z C B U e X B l L n t D b 2 x 1 b W 4 y O C w y N 3 0 m c X V v d D s s J n F 1 b 3 Q 7 U 2 V j d G l v b j E v Q 2 V u d H J h b F N j a G 9 v b F N l c n Z p Y 2 V z Q m x v Y 2 s v Q 2 h h b m d l Z C B U e X B l L n t D b 2 x 1 b W 4 0 L D N 9 J n F 1 b 3 Q 7 X S w m c X V v d D t S Z W x h d G l v b n N o a X B J b m Z v J n F 1 b 3 Q 7 O l t d f S I g L z 4 8 L 1 N 0 Y W J s Z U V u d H J p Z X M + P C 9 J d G V t P j x J d G V t P j x J d G V t T G 9 j Y X R p b 2 4 + P E l 0 Z W 1 U e X B l P k Z v c m 1 1 b G E 8 L 0 l 0 Z W 1 U e X B l P j x J d G V t U G F 0 a D 5 T Z W N 0 a W 9 u M S 9 D Z W 5 0 c m F s U 2 N o b 2 9 s U 2 V y d m l j Z X N C b G 9 j a y 9 T b 3 V y Y 2 U 8 L 0 l 0 Z W 1 Q Y X R o P j w v S X R l b U x v Y 2 F 0 a W 9 u P j x T d G F i b G V F b n R y a W V z I C 8 + P C 9 J d G V t P j x J d G V t P j x J d G V t T G 9 j Y X R p b 2 4 + P E l 0 Z W 1 U e X B l P k Z v c m 1 1 b G E 8 L 0 l 0 Z W 1 U e X B l P j x J d G V t U G F 0 a D 5 T Z W N 0 a W 9 u M S 9 D Z W 5 0 c m F s U 2 N o b 2 9 s U 2 V y d m l j Z X N C b G 9 j a y 9 D Z W 5 0 c m F s U 2 N o b 2 9 s U 2 V y d m l j Z X N C b G 9 j a 1 9 T a G V l d D w v S X R l b V B h d G g + P C 9 J d G V t T G 9 j Y X R p b 2 4 + P F N 0 Y W J s Z U V u d H J p Z X M g L z 4 8 L 0 l 0 Z W 0 + P E l 0 Z W 0 + P E l 0 Z W 1 M b 2 N h d G l v b j 4 8 S X R l b V R 5 c G U + R m 9 y b X V s Y T w v S X R l b V R 5 c G U + P E l 0 Z W 1 Q Y X R o P l N l Y 3 R p b 2 4 x L 0 N l b n R y Y W x T Y 2 h v b 2 x T Z X J 2 a W N l c 0 J s b 2 N r L 0 N o Y W 5 n Z W Q l M j B U e X B l P C 9 J d G V t U G F 0 a D 4 8 L 0 l 0 Z W 1 M b 2 N h d G l v b j 4 8 U 3 R h Y m x l R W 5 0 c m l l c y A v P j w v S X R l b T 4 8 S X R l b T 4 8 S X R l b U x v Y 2 F 0 a W 9 u P j x J d G V t V H l w Z T 5 G b 3 J t d W x h P C 9 J d G V t V H l w Z T 4 8 S X R l b V B h d G g + U 2 V j d G l v b j E v Q 2 V u d H J h b F N j a G 9 v b F N l c n Z p Y 2 V z Q m x v Y 2 s v R m l s d G V y Z W Q l M j B S b 3 d z P C 9 J d G V t U G F 0 a D 4 8 L 0 l 0 Z W 1 M b 2 N h d G l v b j 4 8 U 3 R h Y m x l R W 5 0 c m l l c y A v P j w v S X R l b T 4 8 S X R l b T 4 8 S X R l b U x v Y 2 F 0 a W 9 u P j x J d G V t V H l w Z T 5 G b 3 J t d W x h P C 9 J d G V t V H l w Z T 4 8 S X R l b V B h d G g + U 2 V j d G l v b j E v Q 2 V u d H J h b F N j a G 9 v b F N l c n Z p Y 2 V z Q m x v Y 2 s v U H J v b W 9 0 Z W Q l M j B I Z W F k Z X J z P C 9 J d G V t U G F 0 a D 4 8 L 0 l 0 Z W 1 M b 2 N h d G l v b j 4 8 U 3 R h Y m x l R W 5 0 c m l l c y A v P j w v S X R l b T 4 8 S X R l b T 4 8 S X R l b U x v Y 2 F 0 a W 9 u P j x J d G V t V H l w Z T 5 G b 3 J t d W x h P C 9 J d G V t V H l w Z T 4 8 S X R l b V B h d G g + U 2 V j d G l v b j E v Q 2 V u d H J h b F N j a G 9 v b F N l c n Z p Y 2 V z Q m x v Y 2 s v U m V t b 3 Z l Z C U y M E N v b H V t b n M 8 L 0 l 0 Z W 1 Q Y X R o P j w v S X R l b U x v Y 2 F 0 a W 9 u P j x T d G F i b G V F b n R y a W V z I C 8 + P C 9 J d G V t P j x J d G V t P j x J d G V t T G 9 j Y X R p b 2 4 + P E l 0 Z W 1 U e X B l P k Z v c m 1 1 b G E 8 L 0 l 0 Z W 1 U e X B l P j x J d G V t U G F 0 a D 5 T Z W N 0 a W 9 u M S 9 D Z W 5 0 c m F s U 2 N o b 2 9 s U 2 V y d m l j Z X N C b G 9 j a y 9 B Z G R l Z C U y M E N 1 c 3 R v b T w v S X R l b V B h d G g + P C 9 J d G V t T G 9 j Y X R p b 2 4 + P F N 0 Y W J s Z U V u d H J p Z X M g L z 4 8 L 0 l 0 Z W 0 + P E l 0 Z W 0 + P E l 0 Z W 1 M b 2 N h d G l v b j 4 8 S X R l b V R 5 c G U + R m 9 y b X V s Y T w v S X R l b V R 5 c G U + P E l 0 Z W 1 Q Y X R o P l N l Y 3 R p b 2 4 x L 0 N l b n R y Y W x T Y 2 h v b 2 x T Z X J 2 a W N l c 0 J s b 2 N r L 1 J l b 3 J k Z X J l Z C U y M E N v b H V t b n M 8 L 0 l 0 Z W 1 Q Y X R o P j w v S X R l b U x v Y 2 F 0 a W 9 u P j x T d G F i b G V F b n R y a W V z I C 8 + P C 9 J d G V t P j x J d G V t P j x J d G V t T G 9 j Y X R p b 2 4 + P E l 0 Z W 1 U e X B l P k Z v c m 1 1 b G E 8 L 0 l 0 Z W 1 U e X B l P j x J d G V t U G F 0 a D 5 T Z W N 0 a W 9 u M S 9 D Z W 5 0 c m F s U 2 N o b 2 9 s U 2 V y d m l j Z X N C b G 9 j a y 9 S Z W 9 y Z G V y Z W Q l M j B D b 2 x 1 b W 5 z M T w v S X R l b V B h d G g + P C 9 J d G V t T G 9 j Y X R p b 2 4 + P F N 0 Y W J s Z U V u d H J p Z X M g L z 4 8 L 0 l 0 Z W 0 + P C 9 J d G V t c z 4 8 L 0 x v Y 2 F s U G F j a 2 F n Z U 1 l d G F k Y X R h R m l s Z T 4 W A A A A U E s F B g A A A A A A A A A A A A A A A A A A A A A A A N o A A A A B A A A A 0 I y d 3 w E V 0 R G M e g D A T 8 K X 6 w E A A A B G w w X j K D T i T L P c g h + U 9 j Y L A A A A A A I A A A A A A A N m A A D A A A A A E A A A A M G S j w e a O M s K i V r B t W Z l 3 5 c A A A A A B I A A A K A A A A A Q A A A A 7 S q Y n 6 0 8 u 1 p a s Q h I L B 8 s c V A A A A D U V I N u O f Q M S 5 7 O B S / j 9 R D D h p W x + b b 4 P Q U K f V S 7 S s 0 M O Q g N 3 V n e C 0 0 y H W N 0 w Z C t G u E 9 M r L M B o B 5 x i Y 0 Q P i Z n X l C G M 5 c r M d q L 5 F x 0 B 1 4 O y k z d h Q A A A C W 6 W K C n m P s f D p K N + y 5 K / l y b i R S u w = = < / D a t a M a s h u p > 
</file>

<file path=customXml/itemProps1.xml><?xml version="1.0" encoding="utf-8"?>
<ds:datastoreItem xmlns:ds="http://schemas.openxmlformats.org/officeDocument/2006/customXml" ds:itemID="{FDFED55D-EC3F-4097-BA8A-1E2C1E30697D}">
  <ds:schemaRefs>
    <ds:schemaRef ds:uri="http://schemas.microsoft.com/sharepoint/v3"/>
    <ds:schemaRef ds:uri="http://schemas.microsoft.com/office/infopath/2007/PartnerControls"/>
    <ds:schemaRef ds:uri="http://purl.org/dc/terms/"/>
    <ds:schemaRef ds:uri="http://schemas.microsoft.com/office/2006/documentManagement/types"/>
    <ds:schemaRef ds:uri="http://purl.org/dc/elements/1.1/"/>
    <ds:schemaRef ds:uri="31c51b5d-7f3f-4b21-a77f-e3f635b8e08e"/>
    <ds:schemaRef ds:uri="b2c58c46-1844-4e06-83a2-fa8c8b6c7df2"/>
    <ds:schemaRef ds:uri="http://purl.org/dc/dcmitype/"/>
    <ds:schemaRef ds:uri="http://schemas.openxmlformats.org/package/2006/metadata/core-properties"/>
    <ds:schemaRef ds:uri="5dab4409-e6f9-4681-b40f-dc926b7fe1b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565BF95-0ACE-4E76-ABEF-FB47AF2F0223}">
  <ds:schemaRefs>
    <ds:schemaRef ds:uri="http://schemas.microsoft.com/PowerBIAddIn"/>
  </ds:schemaRefs>
</ds:datastoreItem>
</file>

<file path=customXml/itemProps3.xml><?xml version="1.0" encoding="utf-8"?>
<ds:datastoreItem xmlns:ds="http://schemas.openxmlformats.org/officeDocument/2006/customXml" ds:itemID="{8A98ED92-D8D2-41DE-A87D-BFF1C6561029}">
  <ds:schemaRefs>
    <ds:schemaRef ds:uri="http://schemas.microsoft.com/sharepoint/v3/contenttype/forms"/>
  </ds:schemaRefs>
</ds:datastoreItem>
</file>

<file path=customXml/itemProps4.xml><?xml version="1.0" encoding="utf-8"?>
<ds:datastoreItem xmlns:ds="http://schemas.openxmlformats.org/officeDocument/2006/customXml" ds:itemID="{2328DEA8-A1CE-4D3E-8F4C-DC1750F5D8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ab4409-e6f9-4681-b40f-dc926b7fe1b6"/>
    <ds:schemaRef ds:uri="b2c58c46-1844-4e06-83a2-fa8c8b6c7df2"/>
    <ds:schemaRef ds:uri="31c51b5d-7f3f-4b21-a77f-e3f635b8e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BCE913E-BE4D-457E-B790-3B891A97FA4C}">
  <ds:schemaRefs>
    <ds:schemaRef ds:uri="http://schemas.microsoft.com/sharepoint/events"/>
  </ds:schemaRefs>
</ds:datastoreItem>
</file>

<file path=customXml/itemProps6.xml><?xml version="1.0" encoding="utf-8"?>
<ds:datastoreItem xmlns:ds="http://schemas.openxmlformats.org/officeDocument/2006/customXml" ds:itemID="{8DE492A6-30CE-486C-A99D-4D325E3D263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Information</vt:lpstr>
      <vt:lpstr>2019-20 allocations</vt:lpstr>
      <vt:lpstr>Schools block</vt:lpstr>
      <vt:lpstr>High Needs</vt:lpstr>
      <vt:lpstr>CSSB</vt:lpstr>
      <vt:lpstr>'2019-20 allocations'!Print_Area</vt:lpstr>
      <vt:lpstr>CSSB!Print_Area</vt:lpstr>
      <vt:lpstr>Information!Print_Area</vt:lpstr>
      <vt:lpstr>'Schools block'!Print_Area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NFF Summary Table</dc:title>
  <dc:subject/>
  <dc:creator>COLERIDGE, Emily</dc:creator>
  <cp:keywords/>
  <dc:description/>
  <cp:lastModifiedBy>WATSON, Kate1</cp:lastModifiedBy>
  <cp:revision/>
  <dcterms:created xsi:type="dcterms:W3CDTF">2017-01-13T10:32:46Z</dcterms:created>
  <dcterms:modified xsi:type="dcterms:W3CDTF">2018-07-25T10:57:27Z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0x01010071ABDBD005CD394BA8E9A85BA7B24E2B070027632DEE7F4100488367D18865D0F77B</vt:lpwstr>
  </property>
  <property fmtid="{D5CDD505-2E9C-101B-9397-08002B2CF9AE}" pid="3" name="_dlc_DocIdItemGuid">
    <vt:lpwstr>be375b9a-7d70-45ae-baf1-4e19c240ffa6</vt:lpwstr>
  </property>
  <property fmtid="{D5CDD505-2E9C-101B-9397-08002B2CF9AE}" pid="4" name="IWPOrganisationalUnit">
    <vt:lpwstr>2;#DfE:Infrastructure and Funding Directorate|d1466afd-0cba-416f-9e94-17a6ba5b78bb</vt:lpwstr>
  </property>
  <property fmtid="{D5CDD505-2E9C-101B-9397-08002B2CF9AE}" pid="5" name="IWPOwner">
    <vt:lpwstr>3;#DfE|a484111e-5b24-4ad9-9778-c536c8c88985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IconOverlay">
    <vt:lpwstr/>
  </property>
  <property fmtid="{D5CDD505-2E9C-101B-9397-08002B2CF9AE}" pid="11" name="Tags">
    <vt:lpwstr/>
  </property>
  <property fmtid="{D5CDD505-2E9C-101B-9397-08002B2CF9AE}" pid="12" name="SharedWithUsers">
    <vt:lpwstr>43;#EWENS, Russell;#79;#NUNN, Emily;#88;#ROWAN, Anna;#103;#THAMBYAHPILLAI, Shiyamala;#66;#KIRBY, Mitchel;#28;#CHRISTMAS, Shenka;#70;#LUCAS, Paul;#52;#GORKA, Maddy;#413;#SUNTER, Leanne;#390;#THAIR, Tim</vt:lpwstr>
  </property>
</Properties>
</file>