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310"/>
  </bookViews>
  <sheets>
    <sheet name="Front cover" sheetId="4" r:id="rId1"/>
    <sheet name="Summary" sheetId="1" r:id="rId2"/>
    <sheet name="Total Departmental Spending " sheetId="3" r:id="rId3"/>
    <sheet name="Core Table Administration"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 l="1"/>
  <c r="D32" i="2"/>
  <c r="E32" i="2"/>
  <c r="F32" i="2"/>
  <c r="G32" i="2"/>
  <c r="H32" i="2"/>
  <c r="B32" i="2"/>
  <c r="C141" i="3" l="1"/>
  <c r="D141" i="3"/>
  <c r="E141" i="3"/>
  <c r="F141" i="3"/>
  <c r="G141" i="3"/>
  <c r="H141" i="3"/>
  <c r="B141" i="3"/>
  <c r="C124" i="3"/>
  <c r="D124" i="3"/>
  <c r="E124" i="3"/>
  <c r="F124" i="3"/>
  <c r="G124" i="3"/>
  <c r="H124" i="3"/>
  <c r="B124" i="3"/>
  <c r="C50" i="3"/>
  <c r="D50" i="3"/>
  <c r="C132" i="3" l="1"/>
  <c r="D132" i="3"/>
  <c r="E132" i="3"/>
  <c r="F132" i="3"/>
  <c r="G132" i="3"/>
  <c r="H132" i="3"/>
  <c r="B132" i="3"/>
  <c r="C28" i="1" l="1"/>
  <c r="D28" i="1"/>
  <c r="E28" i="1"/>
  <c r="F28" i="1"/>
  <c r="G28" i="1"/>
  <c r="H28" i="1"/>
  <c r="C29" i="1"/>
  <c r="D29" i="1"/>
  <c r="E29" i="1"/>
  <c r="F29" i="1"/>
  <c r="G29" i="1"/>
  <c r="H29" i="1"/>
  <c r="B29" i="1"/>
  <c r="B28" i="1"/>
  <c r="G76" i="3"/>
  <c r="H48" i="3"/>
  <c r="H50" i="3" s="1"/>
  <c r="G48" i="3"/>
  <c r="G50" i="3" s="1"/>
  <c r="F48" i="3"/>
  <c r="F50" i="3" s="1"/>
  <c r="E48" i="3"/>
  <c r="E50" i="3" s="1"/>
  <c r="B48" i="3"/>
  <c r="B50" i="3" s="1"/>
  <c r="C112" i="3" l="1"/>
  <c r="C143" i="3" s="1"/>
  <c r="D112" i="3"/>
  <c r="D143" i="3" s="1"/>
  <c r="E112" i="3"/>
  <c r="E143" i="3" s="1"/>
  <c r="F112" i="3"/>
  <c r="F143" i="3" s="1"/>
  <c r="G112" i="3"/>
  <c r="G143" i="3" s="1"/>
  <c r="H112" i="3"/>
  <c r="H143" i="3" s="1"/>
  <c r="B112" i="3"/>
  <c r="B143" i="3" s="1"/>
  <c r="E78" i="3"/>
  <c r="F78" i="3"/>
  <c r="G78" i="3"/>
  <c r="H78" i="3"/>
  <c r="C78" i="3"/>
  <c r="D78" i="3"/>
  <c r="B78" i="3"/>
  <c r="C62" i="3"/>
  <c r="D62" i="3"/>
  <c r="E62" i="3"/>
  <c r="F62" i="3"/>
  <c r="G62" i="3"/>
  <c r="H62" i="3"/>
  <c r="B62" i="3"/>
  <c r="C33" i="3"/>
  <c r="C80" i="3" s="1"/>
  <c r="D33" i="3"/>
  <c r="E33" i="3"/>
  <c r="E80" i="3" s="1"/>
  <c r="F33" i="3"/>
  <c r="F80" i="3" s="1"/>
  <c r="G33" i="3"/>
  <c r="G80" i="3" s="1"/>
  <c r="H33" i="3"/>
  <c r="B33" i="3"/>
  <c r="B80" i="3" s="1"/>
  <c r="C19" i="1"/>
  <c r="D19" i="1"/>
  <c r="E19" i="1"/>
  <c r="F19" i="1"/>
  <c r="G19" i="1"/>
  <c r="H19" i="1"/>
  <c r="B19" i="1"/>
  <c r="C14" i="1"/>
  <c r="D14" i="1"/>
  <c r="E14" i="1"/>
  <c r="F14" i="1"/>
  <c r="G14" i="1"/>
  <c r="H14" i="1"/>
  <c r="B14" i="1"/>
  <c r="H80" i="3" l="1"/>
  <c r="D80" i="3"/>
  <c r="E21" i="1"/>
  <c r="E25" i="1" s="1"/>
  <c r="H21" i="1"/>
  <c r="H25" i="1" s="1"/>
  <c r="G21" i="1"/>
  <c r="G25" i="1" s="1"/>
  <c r="F21" i="1"/>
  <c r="F25" i="1" s="1"/>
  <c r="D21" i="1"/>
  <c r="D25" i="1" s="1"/>
  <c r="C21" i="1"/>
  <c r="C25" i="1" s="1"/>
  <c r="B21" i="1"/>
  <c r="B25" i="1" s="1"/>
</calcChain>
</file>

<file path=xl/sharedStrings.xml><?xml version="1.0" encoding="utf-8"?>
<sst xmlns="http://schemas.openxmlformats.org/spreadsheetml/2006/main" count="244" uniqueCount="104">
  <si>
    <t>Table 1: Total Departmental spending</t>
  </si>
  <si>
    <t>Summary</t>
  </si>
  <si>
    <t>2013-14</t>
  </si>
  <si>
    <t>2014-15</t>
  </si>
  <si>
    <t>2015-16</t>
  </si>
  <si>
    <t>2016-17</t>
  </si>
  <si>
    <t>2017-18</t>
  </si>
  <si>
    <t>2018-19</t>
  </si>
  <si>
    <t>2019-20</t>
  </si>
  <si>
    <t>Outturn</t>
  </si>
  <si>
    <t>Plans</t>
  </si>
  <si>
    <t>£m</t>
  </si>
  <si>
    <t>Resource DEL</t>
  </si>
  <si>
    <t>Resource AME</t>
  </si>
  <si>
    <t>Total Resource</t>
  </si>
  <si>
    <t>Capital DEL</t>
  </si>
  <si>
    <t>Capital AME</t>
  </si>
  <si>
    <t>Total Capital</t>
  </si>
  <si>
    <t>Less depreciation</t>
  </si>
  <si>
    <t>Total departmental spending</t>
  </si>
  <si>
    <t xml:space="preserve">DEPARTMENT FOR EDUCATION </t>
  </si>
  <si>
    <t xml:space="preserve"> </t>
  </si>
  <si>
    <t>Activities to Support all Functions</t>
  </si>
  <si>
    <t>School Infrastructure and Funding of Education (ALB) (Net)</t>
  </si>
  <si>
    <t>Standards and Testing Agency</t>
  </si>
  <si>
    <t>Higher Education (ALB) (net)</t>
  </si>
  <si>
    <t>Further Education (ALB) (net)</t>
  </si>
  <si>
    <t>Total administration budget</t>
  </si>
  <si>
    <t>Of which:</t>
  </si>
  <si>
    <t>Staff costs</t>
  </si>
  <si>
    <t>Purchase of goods and services</t>
  </si>
  <si>
    <t>Income from sales of goods and services</t>
  </si>
  <si>
    <t>Current grants to local government (net)</t>
  </si>
  <si>
    <t>Current grants to persons and non-profit bodies (net)</t>
  </si>
  <si>
    <t>Current grants abroad (net)</t>
  </si>
  <si>
    <t>Rentals</t>
  </si>
  <si>
    <t>Depreciation</t>
  </si>
  <si>
    <t>Change in pension scheme liabilities</t>
  </si>
  <si>
    <t>Other resource</t>
  </si>
  <si>
    <t>`</t>
  </si>
  <si>
    <t>School Infrastructure and Funding of Education (Department)</t>
  </si>
  <si>
    <t xml:space="preserve">Education Standards, Curriculum and Qualifications (Department) </t>
  </si>
  <si>
    <t>Grants to LA Schools via ESFA</t>
  </si>
  <si>
    <t>Grants to Academies via ESFA</t>
  </si>
  <si>
    <t>Higher Education</t>
  </si>
  <si>
    <t>Further Education</t>
  </si>
  <si>
    <t>Total Resource DEL</t>
  </si>
  <si>
    <t>Subsidies to private sector companies</t>
  </si>
  <si>
    <t>Subsidies to public corporations</t>
  </si>
  <si>
    <t>Take up of provisions</t>
  </si>
  <si>
    <t>Activities to Support all Functions (Department)</t>
  </si>
  <si>
    <t>Activities to Support all Functions (ALB)</t>
  </si>
  <si>
    <t>Executive Agencies (exc. SFA)</t>
  </si>
  <si>
    <t xml:space="preserve">Skills Funding Agency  </t>
  </si>
  <si>
    <t>Higher Education AME</t>
  </si>
  <si>
    <t>Further Education AME</t>
  </si>
  <si>
    <t>Higher Education (ALB) (net) AME</t>
  </si>
  <si>
    <t>Total Resource AME</t>
  </si>
  <si>
    <t xml:space="preserve">Take up of provisions   </t>
  </si>
  <si>
    <t>Unwinding of the discount rate on pension scheme liabilities</t>
  </si>
  <si>
    <t>Total Resource Budget</t>
  </si>
  <si>
    <t>National College for Teaching and Leadership</t>
  </si>
  <si>
    <t>Total Capital DEL</t>
  </si>
  <si>
    <t>Capital support for local government (net)</t>
  </si>
  <si>
    <t>Capital grants to persons &amp; non-profit bodies (net)</t>
  </si>
  <si>
    <t>Capital grants to private sector companies (net)</t>
  </si>
  <si>
    <t>Purchase of assets</t>
  </si>
  <si>
    <t>Income from sales of assets</t>
  </si>
  <si>
    <t>Net lending to the private sector and abroad</t>
  </si>
  <si>
    <t>Other capital</t>
  </si>
  <si>
    <t>Total Capital AME</t>
  </si>
  <si>
    <t>Annex B - Data tables</t>
  </si>
  <si>
    <t>Resource spending</t>
  </si>
  <si>
    <t>Capital spending</t>
  </si>
  <si>
    <t>Depreciation in the table above also includes amortisation, impairment and revaluation.</t>
  </si>
  <si>
    <t>Pension schemes report under IAS 19, the pension figures include cash payments and contributions received, as well as certain non-cash items.</t>
  </si>
  <si>
    <t>The ESFA became operational on 1 April 2017 following the merger of the EFA and the SFA.  The ESFA budget is the aggregate of the two former bodies.  As a result, outturn up to 2016-17 has been shown against the former Agencies while 2017-18 outturn and plans from 2018-19 onwards against the new Agency.</t>
  </si>
  <si>
    <t>Total Department staff costs within the table above differs from those published in the accounts, because staff costs above include early departure costs and lump sum payments that have been presented elsewhere in the accounts.</t>
  </si>
  <si>
    <t>Total Departmental revenue and capital grant costs within the table above differs from those published elsewhere in the accounts due to differences in compilation methodology between these core tables and the accounts.</t>
  </si>
  <si>
    <t>Total Departmental provisions within the table differ from those published elsewhere in the accounts, because the balances in the table include costs arising from an NDPB pension scheme, which have been disclosed elsewhere in the accounts.</t>
  </si>
  <si>
    <t>Social Care, Mobility and Equalities (Department)</t>
  </si>
  <si>
    <t>Children's Services and Departmental Strategy (Department)</t>
  </si>
  <si>
    <t>Social Care, Mobility and Equalities (ALB) (Net)</t>
  </si>
  <si>
    <t>Children's Services and Departmental Strategy (ALB) (Net)</t>
  </si>
  <si>
    <t>Teaching Regulation Agency</t>
  </si>
  <si>
    <t>Education and Skills Funding Agency (ESFA)</t>
  </si>
  <si>
    <t>Education Funding Agency (EFA)</t>
  </si>
  <si>
    <t xml:space="preserve">Skills Funding Agency (SFA) </t>
  </si>
  <si>
    <t xml:space="preserve">Education and Skills Funding Agency (ESFA) </t>
  </si>
  <si>
    <t>Skills Funding Agency (SFA)</t>
  </si>
  <si>
    <t>Table 2: Administration costs</t>
  </si>
  <si>
    <t>Common Core Tables in support of the Annual Report and Accounts 2017-18</t>
  </si>
  <si>
    <t xml:space="preserve">In accordance with PES (2017) 11 section 11, this schedule supports the following: </t>
  </si>
  <si>
    <t>Table 1 – Public Spending, which provides a summary of departmental net expenditure using the same headings as voted within the Estimate and as such gives transparency of spend against the Estimate</t>
  </si>
  <si>
    <t>Table 2 – Administration Budgets, which ensures that there is continued visibility around administration spend</t>
  </si>
  <si>
    <t>Total DEL</t>
  </si>
  <si>
    <t>Total AME</t>
  </si>
  <si>
    <t>Changes in pension scheme liabilities</t>
  </si>
  <si>
    <t>Social Care, Mobility and Equalities (ALB)</t>
  </si>
  <si>
    <t>Release of provisions</t>
  </si>
  <si>
    <t>Total Capital budget</t>
  </si>
  <si>
    <t>Total departmental spending is the sum of the resource budget and the capital budget less depreciation.  Similarly, total DEL is the sum of the resource budget DEL and capital budget DEL less depreciation, and total AME is the sum of resource  budget AME and capital budget AME less depreciation in AME.</t>
  </si>
  <si>
    <t>Children's Services and Departmental Strategy (ALB) (net)</t>
  </si>
  <si>
    <t>Social Care, Mobility and Equality (ALB)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</si>
</sst>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b/>
      <sz val="12"/>
      <color theme="0"/>
      <name val="Arial"/>
      <family val="2"/>
    </font>
    <font>
      <i/>
      <sz val="12"/>
      <color theme="1"/>
      <name val="Arial"/>
      <family val="2"/>
    </font>
    <font>
      <sz val="12"/>
      <color rgb="FF004712"/>
      <name val="Arial"/>
      <family val="2"/>
    </font>
    <font>
      <b/>
      <sz val="12"/>
      <color rgb="FF004712"/>
      <name val="Arial"/>
      <family val="2"/>
    </font>
  </fonts>
  <fills count="5">
    <fill>
      <patternFill patternType="none"/>
    </fill>
    <fill>
      <patternFill patternType="gray125"/>
    </fill>
    <fill>
      <patternFill patternType="solid">
        <fgColor rgb="FFCFDABD"/>
        <bgColor indexed="64"/>
      </patternFill>
    </fill>
    <fill>
      <patternFill patternType="solid">
        <fgColor rgb="FF004712"/>
        <bgColor indexed="64"/>
      </patternFill>
    </fill>
    <fill>
      <patternFill patternType="solid">
        <fgColor theme="0"/>
        <bgColor indexed="64"/>
      </patternFill>
    </fill>
  </fills>
  <borders count="15">
    <border>
      <left/>
      <right/>
      <top/>
      <bottom/>
      <diagonal/>
    </border>
    <border>
      <left/>
      <right/>
      <top/>
      <bottom style="thin">
        <color rgb="FF004751"/>
      </bottom>
      <diagonal/>
    </border>
    <border>
      <left/>
      <right/>
      <top style="thin">
        <color rgb="FF004751"/>
      </top>
      <bottom style="thin">
        <color rgb="FF00475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004751"/>
      </bottom>
      <diagonal/>
    </border>
    <border>
      <left/>
      <right style="medium">
        <color indexed="64"/>
      </right>
      <top style="thin">
        <color rgb="FF004751"/>
      </top>
      <bottom style="thin">
        <color rgb="FF00475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4751"/>
      </top>
      <bottom style="medium">
        <color indexed="64"/>
      </bottom>
      <diagonal/>
    </border>
    <border>
      <left/>
      <right style="medium">
        <color indexed="64"/>
      </right>
      <top style="thin">
        <color rgb="FF004751"/>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165" fontId="4" fillId="0" borderId="0" xfId="1" applyNumberFormat="1" applyFont="1" applyFill="1"/>
    <xf numFmtId="0" fontId="4" fillId="0" borderId="0" xfId="0" applyFont="1" applyFill="1"/>
    <xf numFmtId="165" fontId="4" fillId="2" borderId="1" xfId="1" applyNumberFormat="1" applyFont="1" applyFill="1" applyBorder="1"/>
    <xf numFmtId="165" fontId="3" fillId="2" borderId="2" xfId="1" applyNumberFormat="1" applyFont="1" applyFill="1" applyBorder="1"/>
    <xf numFmtId="0" fontId="3" fillId="0" borderId="0" xfId="0" applyFont="1" applyFill="1"/>
    <xf numFmtId="165" fontId="4" fillId="2" borderId="0" xfId="1" applyNumberFormat="1" applyFont="1" applyFill="1" applyBorder="1"/>
    <xf numFmtId="165" fontId="3" fillId="2" borderId="0" xfId="1" applyNumberFormat="1" applyFont="1" applyFill="1" applyBorder="1"/>
    <xf numFmtId="164" fontId="4" fillId="2" borderId="0" xfId="1" applyNumberFormat="1" applyFont="1" applyFill="1" applyBorder="1"/>
    <xf numFmtId="165" fontId="4" fillId="0" borderId="0" xfId="0" applyNumberFormat="1" applyFont="1"/>
    <xf numFmtId="0" fontId="4" fillId="0" borderId="0" xfId="0" applyFont="1" applyFill="1" applyAlignment="1">
      <alignment horizontal="right"/>
    </xf>
    <xf numFmtId="165" fontId="4" fillId="0" borderId="0" xfId="1" applyNumberFormat="1" applyFont="1"/>
    <xf numFmtId="164" fontId="4" fillId="0" borderId="0" xfId="1" applyNumberFormat="1" applyFont="1" applyFill="1" applyBorder="1" applyAlignment="1"/>
    <xf numFmtId="164" fontId="4" fillId="0" borderId="0" xfId="0" applyNumberFormat="1" applyFont="1"/>
    <xf numFmtId="164" fontId="4" fillId="2" borderId="0" xfId="1" applyNumberFormat="1" applyFont="1" applyFill="1" applyBorder="1" applyAlignment="1"/>
    <xf numFmtId="164" fontId="3" fillId="2" borderId="2" xfId="1" applyNumberFormat="1" applyFont="1" applyFill="1" applyBorder="1"/>
    <xf numFmtId="0" fontId="8" fillId="0" borderId="0" xfId="0" applyFont="1"/>
    <xf numFmtId="0" fontId="9" fillId="0" borderId="0" xfId="0" applyFont="1"/>
    <xf numFmtId="0" fontId="4" fillId="0" borderId="0" xfId="0" applyFont="1" applyAlignment="1">
      <alignment wrapText="1"/>
    </xf>
    <xf numFmtId="165" fontId="4" fillId="4" borderId="1" xfId="1" applyNumberFormat="1" applyFont="1" applyFill="1" applyBorder="1"/>
    <xf numFmtId="165" fontId="3" fillId="4" borderId="2" xfId="1" applyNumberFormat="1" applyFont="1" applyFill="1" applyBorder="1"/>
    <xf numFmtId="165" fontId="4" fillId="4" borderId="0" xfId="1" applyNumberFormat="1" applyFont="1" applyFill="1" applyBorder="1"/>
    <xf numFmtId="165" fontId="3" fillId="4" borderId="0" xfId="1" applyNumberFormat="1" applyFont="1" applyFill="1" applyBorder="1"/>
    <xf numFmtId="164" fontId="4" fillId="4" borderId="0" xfId="1" applyNumberFormat="1" applyFont="1" applyFill="1" applyBorder="1"/>
    <xf numFmtId="0" fontId="5" fillId="3" borderId="3" xfId="0" applyFont="1" applyFill="1" applyBorder="1"/>
    <xf numFmtId="0" fontId="6" fillId="3" borderId="4" xfId="0" applyFont="1" applyFill="1" applyBorder="1" applyAlignment="1">
      <alignment horizontal="right"/>
    </xf>
    <xf numFmtId="0" fontId="6" fillId="3" borderId="5" xfId="0" applyFont="1" applyFill="1" applyBorder="1" applyAlignment="1">
      <alignment horizontal="right"/>
    </xf>
    <xf numFmtId="0" fontId="5" fillId="3" borderId="6" xfId="0" applyFont="1" applyFill="1" applyBorder="1"/>
    <xf numFmtId="0" fontId="6" fillId="3" borderId="0" xfId="0" applyFont="1" applyFill="1" applyBorder="1" applyAlignment="1">
      <alignment horizontal="right"/>
    </xf>
    <xf numFmtId="0" fontId="6" fillId="3" borderId="7" xfId="0" applyFont="1" applyFill="1" applyBorder="1" applyAlignment="1">
      <alignment horizontal="right"/>
    </xf>
    <xf numFmtId="0" fontId="4" fillId="4" borderId="6" xfId="0" applyFont="1" applyFill="1" applyBorder="1"/>
    <xf numFmtId="0" fontId="4" fillId="4" borderId="0" xfId="0" applyFont="1" applyFill="1" applyBorder="1"/>
    <xf numFmtId="0" fontId="4" fillId="2" borderId="0" xfId="0" applyFont="1" applyFill="1" applyBorder="1"/>
    <xf numFmtId="0" fontId="4" fillId="4" borderId="7" xfId="0" applyFont="1" applyFill="1" applyBorder="1"/>
    <xf numFmtId="165" fontId="4" fillId="4" borderId="7" xfId="1" applyNumberFormat="1" applyFont="1" applyFill="1" applyBorder="1"/>
    <xf numFmtId="164" fontId="4" fillId="4" borderId="7" xfId="1" applyNumberFormat="1" applyFont="1" applyFill="1" applyBorder="1"/>
    <xf numFmtId="165" fontId="4" fillId="4" borderId="8" xfId="1" applyNumberFormat="1" applyFont="1" applyFill="1" applyBorder="1"/>
    <xf numFmtId="0" fontId="3" fillId="4" borderId="6" xfId="0" applyFont="1" applyFill="1" applyBorder="1"/>
    <xf numFmtId="165" fontId="3" fillId="4" borderId="9" xfId="1" applyNumberFormat="1" applyFont="1" applyFill="1" applyBorder="1"/>
    <xf numFmtId="165" fontId="3" fillId="4" borderId="7" xfId="1" applyNumberFormat="1" applyFont="1" applyFill="1" applyBorder="1"/>
    <xf numFmtId="0" fontId="7" fillId="4" borderId="6" xfId="0" applyFont="1" applyFill="1" applyBorder="1"/>
    <xf numFmtId="165" fontId="4" fillId="4" borderId="0" xfId="0" applyNumberFormat="1" applyFont="1" applyFill="1" applyBorder="1"/>
    <xf numFmtId="165" fontId="4" fillId="2" borderId="0" xfId="0" applyNumberFormat="1" applyFont="1" applyFill="1" applyBorder="1"/>
    <xf numFmtId="165" fontId="4" fillId="4" borderId="7" xfId="0" applyNumberFormat="1" applyFont="1" applyFill="1" applyBorder="1"/>
    <xf numFmtId="0" fontId="4" fillId="4" borderId="10" xfId="0" applyFont="1" applyFill="1" applyBorder="1"/>
    <xf numFmtId="165" fontId="4" fillId="4" borderId="11" xfId="0" applyNumberFormat="1" applyFont="1" applyFill="1" applyBorder="1"/>
    <xf numFmtId="165" fontId="4" fillId="2" borderId="11" xfId="0" applyNumberFormat="1" applyFont="1" applyFill="1" applyBorder="1"/>
    <xf numFmtId="165" fontId="4" fillId="4" borderId="12" xfId="0" applyNumberFormat="1" applyFont="1" applyFill="1" applyBorder="1"/>
    <xf numFmtId="164" fontId="3" fillId="4" borderId="2" xfId="1" applyNumberFormat="1" applyFont="1" applyFill="1" applyBorder="1"/>
    <xf numFmtId="164" fontId="4" fillId="4" borderId="0" xfId="1" applyNumberFormat="1" applyFont="1" applyFill="1" applyBorder="1" applyAlignment="1"/>
    <xf numFmtId="165" fontId="4" fillId="4" borderId="0" xfId="1" applyNumberFormat="1" applyFont="1" applyFill="1" applyBorder="1" applyAlignment="1"/>
    <xf numFmtId="165" fontId="4" fillId="2" borderId="0" xfId="1" applyNumberFormat="1" applyFont="1" applyFill="1" applyBorder="1" applyAlignment="1"/>
    <xf numFmtId="165" fontId="4" fillId="4" borderId="7" xfId="1" applyNumberFormat="1" applyFont="1" applyFill="1" applyBorder="1" applyAlignment="1"/>
    <xf numFmtId="165" fontId="4" fillId="4" borderId="0" xfId="1" applyNumberFormat="1" applyFont="1" applyFill="1" applyBorder="1" applyAlignment="1">
      <alignment horizontal="right" indent="1"/>
    </xf>
    <xf numFmtId="0" fontId="4" fillId="4" borderId="6" xfId="0" applyFont="1" applyFill="1" applyBorder="1" applyAlignment="1">
      <alignment horizontal="right"/>
    </xf>
    <xf numFmtId="164" fontId="3" fillId="4" borderId="9" xfId="1" applyNumberFormat="1" applyFont="1" applyFill="1" applyBorder="1"/>
    <xf numFmtId="164" fontId="4" fillId="4" borderId="7" xfId="1" applyNumberFormat="1" applyFont="1" applyFill="1" applyBorder="1" applyAlignment="1"/>
    <xf numFmtId="165" fontId="4" fillId="4" borderId="11" xfId="1" applyNumberFormat="1" applyFont="1" applyFill="1" applyBorder="1"/>
    <xf numFmtId="164" fontId="4" fillId="4" borderId="11" xfId="1" applyNumberFormat="1" applyFont="1" applyFill="1" applyBorder="1"/>
    <xf numFmtId="165" fontId="4" fillId="2" borderId="11" xfId="1" applyNumberFormat="1" applyFont="1" applyFill="1" applyBorder="1"/>
    <xf numFmtId="165" fontId="4" fillId="4" borderId="12" xfId="1" applyNumberFormat="1" applyFont="1" applyFill="1" applyBorder="1"/>
    <xf numFmtId="164" fontId="3" fillId="2" borderId="2" xfId="1" applyNumberFormat="1" applyFont="1" applyFill="1" applyBorder="1" applyAlignment="1">
      <alignment horizontal="right"/>
    </xf>
    <xf numFmtId="164" fontId="4" fillId="2" borderId="0" xfId="1" applyNumberFormat="1" applyFont="1" applyFill="1" applyBorder="1" applyAlignment="1">
      <alignment horizontal="right"/>
    </xf>
    <xf numFmtId="166" fontId="4" fillId="4" borderId="7" xfId="1" applyNumberFormat="1" applyFont="1" applyFill="1" applyBorder="1" applyAlignment="1"/>
    <xf numFmtId="165" fontId="4" fillId="4" borderId="0" xfId="1" applyNumberFormat="1" applyFont="1" applyFill="1" applyBorder="1" applyAlignment="1">
      <alignment horizontal="right"/>
    </xf>
    <xf numFmtId="164" fontId="3" fillId="4" borderId="2" xfId="1" applyNumberFormat="1" applyFont="1" applyFill="1" applyBorder="1" applyAlignment="1">
      <alignment horizontal="right"/>
    </xf>
    <xf numFmtId="164" fontId="4" fillId="4" borderId="0" xfId="1" applyNumberFormat="1" applyFont="1" applyFill="1" applyBorder="1" applyAlignment="1">
      <alignment horizontal="right"/>
    </xf>
    <xf numFmtId="165" fontId="4" fillId="2" borderId="0" xfId="1" applyNumberFormat="1" applyFont="1" applyFill="1" applyBorder="1" applyAlignment="1">
      <alignment horizontal="right"/>
    </xf>
    <xf numFmtId="165" fontId="4" fillId="4" borderId="7" xfId="1" applyNumberFormat="1" applyFont="1" applyFill="1" applyBorder="1" applyAlignment="1">
      <alignment horizontal="right"/>
    </xf>
    <xf numFmtId="164" fontId="4" fillId="4" borderId="7" xfId="1" applyNumberFormat="1" applyFont="1" applyFill="1" applyBorder="1" applyAlignment="1">
      <alignment horizontal="right"/>
    </xf>
    <xf numFmtId="164" fontId="3" fillId="4" borderId="9" xfId="1" applyNumberFormat="1" applyFont="1" applyFill="1" applyBorder="1" applyAlignment="1">
      <alignment horizontal="right"/>
    </xf>
    <xf numFmtId="164" fontId="4" fillId="4" borderId="0" xfId="0" applyNumberFormat="1" applyFont="1" applyFill="1" applyBorder="1"/>
    <xf numFmtId="164" fontId="4" fillId="2" borderId="0" xfId="0" applyNumberFormat="1" applyFont="1" applyFill="1" applyBorder="1"/>
    <xf numFmtId="164" fontId="4" fillId="4" borderId="7" xfId="0" applyNumberFormat="1" applyFont="1" applyFill="1" applyBorder="1"/>
    <xf numFmtId="0" fontId="3" fillId="4" borderId="10" xfId="0" applyFont="1" applyFill="1" applyBorder="1"/>
    <xf numFmtId="164" fontId="3" fillId="4" borderId="13" xfId="1" applyNumberFormat="1" applyFont="1" applyFill="1" applyBorder="1"/>
    <xf numFmtId="164" fontId="3" fillId="2" borderId="13" xfId="1" applyNumberFormat="1" applyFont="1" applyFill="1" applyBorder="1"/>
    <xf numFmtId="164" fontId="3" fillId="4" borderId="14" xfId="1" applyNumberFormat="1" applyFont="1" applyFill="1" applyBorder="1"/>
    <xf numFmtId="165" fontId="3" fillId="4" borderId="13" xfId="1" applyNumberFormat="1" applyFont="1" applyFill="1" applyBorder="1"/>
    <xf numFmtId="165" fontId="3" fillId="2" borderId="13" xfId="1" applyNumberFormat="1" applyFont="1" applyFill="1" applyBorder="1"/>
    <xf numFmtId="165" fontId="3" fillId="4" borderId="14" xfId="1" applyNumberFormat="1" applyFont="1" applyFill="1" applyBorder="1"/>
    <xf numFmtId="166" fontId="4" fillId="4" borderId="0" xfId="1" applyNumberFormat="1" applyFont="1" applyFill="1" applyBorder="1" applyAlignment="1">
      <alignment horizontal="right"/>
    </xf>
    <xf numFmtId="0" fontId="4" fillId="0" borderId="0" xfId="0" applyFont="1" applyFill="1" applyAlignment="1">
      <alignment horizontal="left" wrapText="1"/>
    </xf>
    <xf numFmtId="0" fontId="4" fillId="0"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4712"/>
      <color rgb="FF004751"/>
      <color rgb="FFCFDA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3243263</xdr:colOff>
      <xdr:row>14</xdr:row>
      <xdr:rowOff>10612</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showGridLines="0" tabSelected="1" workbookViewId="0">
      <selection activeCell="A8" sqref="A8"/>
    </sheetView>
  </sheetViews>
  <sheetFormatPr defaultRowHeight="14.25" x14ac:dyDescent="0.45"/>
  <cols>
    <col min="1" max="1" width="146.265625" style="2" customWidth="1"/>
  </cols>
  <sheetData>
    <row r="1" spans="1:1" x14ac:dyDescent="0.45">
      <c r="A1" s="1"/>
    </row>
    <row r="2" spans="1:1" x14ac:dyDescent="0.45">
      <c r="A2" s="1"/>
    </row>
    <row r="16" spans="1:1" ht="15.4" x14ac:dyDescent="0.45">
      <c r="A16" s="22" t="s">
        <v>91</v>
      </c>
    </row>
    <row r="17" spans="1:1" ht="15.4" x14ac:dyDescent="0.45">
      <c r="A17" s="22"/>
    </row>
    <row r="18" spans="1:1" ht="15.4" x14ac:dyDescent="0.45">
      <c r="A18" s="22" t="s">
        <v>92</v>
      </c>
    </row>
    <row r="19" spans="1:1" ht="15.4" x14ac:dyDescent="0.45">
      <c r="A19" s="22"/>
    </row>
    <row r="20" spans="1:1" ht="30.4" x14ac:dyDescent="0.45">
      <c r="A20" s="22" t="s">
        <v>93</v>
      </c>
    </row>
    <row r="21" spans="1:1" ht="15.4" x14ac:dyDescent="0.45">
      <c r="A21" s="22" t="s">
        <v>94</v>
      </c>
    </row>
    <row r="22" spans="1:1" ht="15.4" x14ac:dyDescent="0.45">
      <c r="A22" s="22"/>
    </row>
    <row r="23" spans="1:1" ht="15.4" x14ac:dyDescent="0.45">
      <c r="A23" s="22"/>
    </row>
    <row r="24" spans="1:1" ht="15.4" x14ac:dyDescent="0.45">
      <c r="A24" s="22"/>
    </row>
    <row r="25" spans="1:1" ht="15.4" x14ac:dyDescent="0.45">
      <c r="A25" s="22"/>
    </row>
    <row r="26" spans="1:1" ht="15.4" x14ac:dyDescent="0.45">
      <c r="A26" s="22"/>
    </row>
    <row r="27" spans="1:1" ht="15.4" x14ac:dyDescent="0.45">
      <c r="A27" s="22"/>
    </row>
    <row r="28" spans="1:1" ht="15.4" x14ac:dyDescent="0.45">
      <c r="A28" s="22"/>
    </row>
    <row r="29" spans="1:1" ht="15.4" x14ac:dyDescent="0.45">
      <c r="A29" s="22"/>
    </row>
    <row r="30" spans="1:1" ht="15.4" x14ac:dyDescent="0.45">
      <c r="A30" s="22"/>
    </row>
    <row r="34" spans="1:1" x14ac:dyDescent="0.45">
      <c r="A34"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selection activeCell="C40" sqref="C40"/>
    </sheetView>
  </sheetViews>
  <sheetFormatPr defaultColWidth="9.1328125" defaultRowHeight="15" x14ac:dyDescent="0.4"/>
  <cols>
    <col min="1" max="1" width="34" style="4" customWidth="1"/>
    <col min="2" max="10" width="12.73046875" style="4" customWidth="1"/>
    <col min="11" max="16384" width="9.1328125" style="4"/>
  </cols>
  <sheetData>
    <row r="1" spans="1:9" x14ac:dyDescent="0.4">
      <c r="A1" s="21" t="s">
        <v>20</v>
      </c>
    </row>
    <row r="2" spans="1:9" x14ac:dyDescent="0.4">
      <c r="A2" s="21" t="s">
        <v>71</v>
      </c>
    </row>
    <row r="3" spans="1:9" x14ac:dyDescent="0.4">
      <c r="A3" s="21" t="s">
        <v>0</v>
      </c>
    </row>
    <row r="4" spans="1:9" x14ac:dyDescent="0.4">
      <c r="A4" s="20"/>
    </row>
    <row r="5" spans="1:9" x14ac:dyDescent="0.4">
      <c r="A5" s="21" t="s">
        <v>1</v>
      </c>
    </row>
    <row r="6" spans="1:9" ht="15.4" thickBot="1" x14ac:dyDescent="0.45"/>
    <row r="7" spans="1:9" x14ac:dyDescent="0.4">
      <c r="A7" s="28"/>
      <c r="B7" s="29" t="s">
        <v>2</v>
      </c>
      <c r="C7" s="29" t="s">
        <v>3</v>
      </c>
      <c r="D7" s="29" t="s">
        <v>4</v>
      </c>
      <c r="E7" s="29" t="s">
        <v>5</v>
      </c>
      <c r="F7" s="29" t="s">
        <v>6</v>
      </c>
      <c r="G7" s="29" t="s">
        <v>7</v>
      </c>
      <c r="H7" s="30" t="s">
        <v>8</v>
      </c>
    </row>
    <row r="8" spans="1:9" x14ac:dyDescent="0.4">
      <c r="A8" s="31"/>
      <c r="B8" s="32" t="s">
        <v>9</v>
      </c>
      <c r="C8" s="32" t="s">
        <v>9</v>
      </c>
      <c r="D8" s="32" t="s">
        <v>9</v>
      </c>
      <c r="E8" s="32" t="s">
        <v>9</v>
      </c>
      <c r="F8" s="32" t="s">
        <v>9</v>
      </c>
      <c r="G8" s="32" t="s">
        <v>10</v>
      </c>
      <c r="H8" s="33" t="s">
        <v>10</v>
      </c>
    </row>
    <row r="9" spans="1:9" x14ac:dyDescent="0.4">
      <c r="A9" s="31"/>
      <c r="B9" s="32" t="s">
        <v>11</v>
      </c>
      <c r="C9" s="32" t="s">
        <v>11</v>
      </c>
      <c r="D9" s="32" t="s">
        <v>11</v>
      </c>
      <c r="E9" s="32" t="s">
        <v>11</v>
      </c>
      <c r="F9" s="32" t="s">
        <v>11</v>
      </c>
      <c r="G9" s="32" t="s">
        <v>11</v>
      </c>
      <c r="H9" s="33" t="s">
        <v>11</v>
      </c>
    </row>
    <row r="10" spans="1:9" x14ac:dyDescent="0.4">
      <c r="A10" s="34"/>
      <c r="B10" s="35"/>
      <c r="C10" s="35"/>
      <c r="D10" s="35"/>
      <c r="E10" s="35"/>
      <c r="F10" s="36"/>
      <c r="G10" s="35"/>
      <c r="H10" s="37"/>
    </row>
    <row r="11" spans="1:9" x14ac:dyDescent="0.4">
      <c r="A11" s="34" t="s">
        <v>12</v>
      </c>
      <c r="B11" s="25">
        <v>64642</v>
      </c>
      <c r="C11" s="25">
        <v>62202</v>
      </c>
      <c r="D11" s="25">
        <v>62471</v>
      </c>
      <c r="E11" s="25">
        <v>68280</v>
      </c>
      <c r="F11" s="10">
        <v>73333</v>
      </c>
      <c r="G11" s="25">
        <v>66469</v>
      </c>
      <c r="H11" s="38">
        <v>67721</v>
      </c>
      <c r="I11" s="6"/>
    </row>
    <row r="12" spans="1:9" x14ac:dyDescent="0.4">
      <c r="A12" s="34" t="s">
        <v>13</v>
      </c>
      <c r="B12" s="27">
        <v>-499</v>
      </c>
      <c r="C12" s="27">
        <v>-1137</v>
      </c>
      <c r="D12" s="27">
        <v>-8197</v>
      </c>
      <c r="E12" s="27">
        <v>-1841</v>
      </c>
      <c r="F12" s="12">
        <v>-1589</v>
      </c>
      <c r="G12" s="27">
        <v>-3222</v>
      </c>
      <c r="H12" s="39">
        <v>-3586</v>
      </c>
      <c r="I12" s="6"/>
    </row>
    <row r="13" spans="1:9" ht="3.95" customHeight="1" x14ac:dyDescent="0.4">
      <c r="A13" s="34"/>
      <c r="B13" s="23"/>
      <c r="C13" s="23"/>
      <c r="D13" s="23"/>
      <c r="E13" s="23"/>
      <c r="F13" s="7"/>
      <c r="G13" s="23"/>
      <c r="H13" s="40"/>
      <c r="I13" s="6"/>
    </row>
    <row r="14" spans="1:9" s="3" customFormat="1" x14ac:dyDescent="0.4">
      <c r="A14" s="41" t="s">
        <v>14</v>
      </c>
      <c r="B14" s="24">
        <f>SUM(B11:B13)</f>
        <v>64143</v>
      </c>
      <c r="C14" s="24">
        <f t="shared" ref="C14:H14" si="0">SUM(C11:C13)</f>
        <v>61065</v>
      </c>
      <c r="D14" s="24">
        <f t="shared" si="0"/>
        <v>54274</v>
      </c>
      <c r="E14" s="24">
        <f t="shared" si="0"/>
        <v>66439</v>
      </c>
      <c r="F14" s="8">
        <f t="shared" si="0"/>
        <v>71744</v>
      </c>
      <c r="G14" s="24">
        <f t="shared" si="0"/>
        <v>63247</v>
      </c>
      <c r="H14" s="42">
        <f t="shared" si="0"/>
        <v>64135</v>
      </c>
      <c r="I14" s="9"/>
    </row>
    <row r="15" spans="1:9" x14ac:dyDescent="0.4">
      <c r="A15" s="34"/>
      <c r="B15" s="25"/>
      <c r="C15" s="25"/>
      <c r="D15" s="25"/>
      <c r="E15" s="25"/>
      <c r="F15" s="10"/>
      <c r="G15" s="25"/>
      <c r="H15" s="38"/>
      <c r="I15" s="6"/>
    </row>
    <row r="16" spans="1:9" x14ac:dyDescent="0.4">
      <c r="A16" s="34" t="s">
        <v>15</v>
      </c>
      <c r="B16" s="25">
        <v>4119</v>
      </c>
      <c r="C16" s="25">
        <v>4763</v>
      </c>
      <c r="D16" s="25">
        <v>5069</v>
      </c>
      <c r="E16" s="25">
        <v>5732</v>
      </c>
      <c r="F16" s="10">
        <v>4908</v>
      </c>
      <c r="G16" s="25">
        <v>5183</v>
      </c>
      <c r="H16" s="38">
        <v>5097</v>
      </c>
      <c r="I16" s="6"/>
    </row>
    <row r="17" spans="1:11" x14ac:dyDescent="0.4">
      <c r="A17" s="34" t="s">
        <v>16</v>
      </c>
      <c r="B17" s="25">
        <v>8483</v>
      </c>
      <c r="C17" s="25">
        <v>10563</v>
      </c>
      <c r="D17" s="25">
        <v>11642</v>
      </c>
      <c r="E17" s="25">
        <v>13073</v>
      </c>
      <c r="F17" s="10">
        <v>15771</v>
      </c>
      <c r="G17" s="25">
        <v>18635</v>
      </c>
      <c r="H17" s="38">
        <v>21538</v>
      </c>
      <c r="I17" s="6"/>
    </row>
    <row r="18" spans="1:11" ht="3.95" customHeight="1" x14ac:dyDescent="0.4">
      <c r="A18" s="34"/>
      <c r="B18" s="23"/>
      <c r="C18" s="23"/>
      <c r="D18" s="23"/>
      <c r="E18" s="23"/>
      <c r="F18" s="7"/>
      <c r="G18" s="23"/>
      <c r="H18" s="40"/>
      <c r="I18" s="6"/>
    </row>
    <row r="19" spans="1:11" s="3" customFormat="1" x14ac:dyDescent="0.4">
      <c r="A19" s="41" t="s">
        <v>17</v>
      </c>
      <c r="B19" s="24">
        <f>SUM(B16:B18)</f>
        <v>12602</v>
      </c>
      <c r="C19" s="24">
        <f t="shared" ref="C19:H19" si="1">SUM(C16:C18)</f>
        <v>15326</v>
      </c>
      <c r="D19" s="24">
        <f t="shared" si="1"/>
        <v>16711</v>
      </c>
      <c r="E19" s="24">
        <f t="shared" si="1"/>
        <v>18805</v>
      </c>
      <c r="F19" s="8">
        <f t="shared" si="1"/>
        <v>20679</v>
      </c>
      <c r="G19" s="24">
        <f t="shared" si="1"/>
        <v>23818</v>
      </c>
      <c r="H19" s="42">
        <f t="shared" si="1"/>
        <v>26635</v>
      </c>
      <c r="I19" s="9"/>
    </row>
    <row r="20" spans="1:11" x14ac:dyDescent="0.4">
      <c r="A20" s="34"/>
      <c r="B20" s="25"/>
      <c r="C20" s="25"/>
      <c r="D20" s="25"/>
      <c r="E20" s="25"/>
      <c r="F20" s="10"/>
      <c r="G20" s="25"/>
      <c r="H20" s="38"/>
      <c r="I20" s="6"/>
    </row>
    <row r="21" spans="1:11" x14ac:dyDescent="0.4">
      <c r="A21" s="34"/>
      <c r="B21" s="26">
        <f>B14+B19</f>
        <v>76745</v>
      </c>
      <c r="C21" s="26">
        <f t="shared" ref="C21:H21" si="2">C14+C19</f>
        <v>76391</v>
      </c>
      <c r="D21" s="26">
        <f t="shared" si="2"/>
        <v>70985</v>
      </c>
      <c r="E21" s="26">
        <f t="shared" si="2"/>
        <v>85244</v>
      </c>
      <c r="F21" s="11">
        <f t="shared" si="2"/>
        <v>92423</v>
      </c>
      <c r="G21" s="26">
        <f t="shared" si="2"/>
        <v>87065</v>
      </c>
      <c r="H21" s="43">
        <f t="shared" si="2"/>
        <v>90770</v>
      </c>
      <c r="I21" s="6"/>
    </row>
    <row r="22" spans="1:11" x14ac:dyDescent="0.4">
      <c r="A22" s="34"/>
      <c r="B22" s="25"/>
      <c r="C22" s="25"/>
      <c r="D22" s="25"/>
      <c r="E22" s="25"/>
      <c r="F22" s="10"/>
      <c r="G22" s="25"/>
      <c r="H22" s="38"/>
      <c r="I22" s="6"/>
    </row>
    <row r="23" spans="1:11" x14ac:dyDescent="0.4">
      <c r="A23" s="34" t="s">
        <v>18</v>
      </c>
      <c r="B23" s="27">
        <v>-6246</v>
      </c>
      <c r="C23" s="27">
        <v>-1994</v>
      </c>
      <c r="D23" s="27">
        <v>3551</v>
      </c>
      <c r="E23" s="27">
        <v>-8735</v>
      </c>
      <c r="F23" s="12">
        <v>-11386</v>
      </c>
      <c r="G23" s="27">
        <v>-3951</v>
      </c>
      <c r="H23" s="39">
        <v>-4291</v>
      </c>
      <c r="I23" s="6"/>
    </row>
    <row r="24" spans="1:11" ht="3.95" customHeight="1" x14ac:dyDescent="0.4">
      <c r="A24" s="34"/>
      <c r="B24" s="23"/>
      <c r="C24" s="23"/>
      <c r="D24" s="23"/>
      <c r="E24" s="23"/>
      <c r="F24" s="7"/>
      <c r="G24" s="23"/>
      <c r="H24" s="40"/>
      <c r="I24" s="6"/>
    </row>
    <row r="25" spans="1:11" s="3" customFormat="1" x14ac:dyDescent="0.4">
      <c r="A25" s="41" t="s">
        <v>19</v>
      </c>
      <c r="B25" s="24">
        <f>SUM(B21:B24)</f>
        <v>70499</v>
      </c>
      <c r="C25" s="24">
        <f t="shared" ref="C25:H25" si="3">SUM(C21:C24)</f>
        <v>74397</v>
      </c>
      <c r="D25" s="24">
        <f t="shared" si="3"/>
        <v>74536</v>
      </c>
      <c r="E25" s="24">
        <f t="shared" si="3"/>
        <v>76509</v>
      </c>
      <c r="F25" s="8">
        <f t="shared" si="3"/>
        <v>81037</v>
      </c>
      <c r="G25" s="24">
        <f t="shared" si="3"/>
        <v>83114</v>
      </c>
      <c r="H25" s="42">
        <f t="shared" si="3"/>
        <v>86479</v>
      </c>
      <c r="I25" s="9"/>
      <c r="K25" s="3" t="s">
        <v>21</v>
      </c>
    </row>
    <row r="26" spans="1:11" x14ac:dyDescent="0.4">
      <c r="A26" s="34"/>
      <c r="B26" s="35"/>
      <c r="C26" s="35"/>
      <c r="D26" s="35"/>
      <c r="E26" s="35"/>
      <c r="F26" s="36"/>
      <c r="G26" s="35"/>
      <c r="H26" s="37"/>
      <c r="I26" s="6"/>
    </row>
    <row r="27" spans="1:11" s="6" customFormat="1" ht="15.4" x14ac:dyDescent="0.45">
      <c r="A27" s="44" t="s">
        <v>28</v>
      </c>
      <c r="B27" s="35"/>
      <c r="C27" s="35"/>
      <c r="D27" s="35"/>
      <c r="E27" s="35"/>
      <c r="F27" s="36"/>
      <c r="G27" s="35"/>
      <c r="H27" s="37"/>
    </row>
    <row r="28" spans="1:11" x14ac:dyDescent="0.4">
      <c r="A28" s="34" t="s">
        <v>95</v>
      </c>
      <c r="B28" s="45">
        <f>B11+B16-'Total Departmental Spending '!B45</f>
        <v>63282</v>
      </c>
      <c r="C28" s="45">
        <f>C11+C16-'Total Departmental Spending '!C45</f>
        <v>65577</v>
      </c>
      <c r="D28" s="45">
        <f>D11+D16-'Total Departmental Spending '!D45</f>
        <v>63948</v>
      </c>
      <c r="E28" s="45">
        <f>E11+E16-'Total Departmental Spending '!E45</f>
        <v>65277</v>
      </c>
      <c r="F28" s="46">
        <f>F11+F16-'Total Departmental Spending '!F45</f>
        <v>66856</v>
      </c>
      <c r="G28" s="45">
        <f>G11+G16-'Total Departmental Spending '!G45</f>
        <v>67704</v>
      </c>
      <c r="H28" s="47">
        <f>H11+H16-'Total Departmental Spending '!H45</f>
        <v>68530</v>
      </c>
    </row>
    <row r="29" spans="1:11" ht="15.4" thickBot="1" x14ac:dyDescent="0.45">
      <c r="A29" s="48" t="s">
        <v>96</v>
      </c>
      <c r="B29" s="49">
        <f>B12+B17-'Total Departmental Spending '!B71</f>
        <v>7217</v>
      </c>
      <c r="C29" s="49">
        <f>C12+C17-'Total Departmental Spending '!C71</f>
        <v>8820</v>
      </c>
      <c r="D29" s="49">
        <f>D12+D17-'Total Departmental Spending '!D71</f>
        <v>10588</v>
      </c>
      <c r="E29" s="49">
        <f>E12+E17-'Total Departmental Spending '!E71</f>
        <v>11232</v>
      </c>
      <c r="F29" s="50">
        <f>F12+F17-'Total Departmental Spending '!F71</f>
        <v>14181</v>
      </c>
      <c r="G29" s="49">
        <f>G12+G17-'Total Departmental Spending '!G71</f>
        <v>15410</v>
      </c>
      <c r="H29" s="51">
        <f>H12+H17-'Total Departmental Spending '!H71</f>
        <v>17949</v>
      </c>
    </row>
    <row r="30" spans="1:11" ht="3.95" customHeight="1" x14ac:dyDescent="0.4"/>
    <row r="31" spans="1:11" x14ac:dyDescent="0.4">
      <c r="B31" s="13"/>
      <c r="C31" s="13"/>
      <c r="D31" s="13"/>
      <c r="E31" s="13"/>
      <c r="F31" s="13"/>
      <c r="G31" s="13"/>
      <c r="H31" s="13"/>
    </row>
    <row r="32" spans="1:11" x14ac:dyDescent="0.4">
      <c r="A32" s="86" t="s">
        <v>101</v>
      </c>
      <c r="B32" s="86"/>
      <c r="C32" s="86"/>
      <c r="D32" s="86"/>
      <c r="E32" s="86"/>
      <c r="F32" s="86"/>
      <c r="G32" s="86"/>
      <c r="H32" s="86"/>
    </row>
    <row r="33" spans="1:8" x14ac:dyDescent="0.4">
      <c r="A33" s="86"/>
      <c r="B33" s="86"/>
      <c r="C33" s="86"/>
      <c r="D33" s="86"/>
      <c r="E33" s="86"/>
      <c r="F33" s="86"/>
      <c r="G33" s="86"/>
      <c r="H33" s="86"/>
    </row>
    <row r="34" spans="1:8" x14ac:dyDescent="0.4">
      <c r="A34" s="86"/>
      <c r="B34" s="86"/>
      <c r="C34" s="86"/>
      <c r="D34" s="86"/>
      <c r="E34" s="86"/>
      <c r="F34" s="86"/>
      <c r="G34" s="86"/>
      <c r="H34" s="86"/>
    </row>
  </sheetData>
  <mergeCells count="1">
    <mergeCell ref="A32:H34"/>
  </mergeCell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topLeftCell="A73" zoomScaleNormal="100" workbookViewId="0">
      <selection activeCell="J91" sqref="J91"/>
    </sheetView>
  </sheetViews>
  <sheetFormatPr defaultColWidth="9.1328125" defaultRowHeight="15" x14ac:dyDescent="0.4"/>
  <cols>
    <col min="1" max="1" width="76.1328125" style="4" bestFit="1" customWidth="1"/>
    <col min="2" max="8" width="12.73046875" style="4" customWidth="1"/>
    <col min="9" max="16384" width="9.1328125" style="4"/>
  </cols>
  <sheetData>
    <row r="1" spans="1:10" x14ac:dyDescent="0.4">
      <c r="A1" s="21" t="s">
        <v>20</v>
      </c>
      <c r="E1" s="4" t="s">
        <v>39</v>
      </c>
    </row>
    <row r="2" spans="1:10" x14ac:dyDescent="0.4">
      <c r="A2" s="21" t="s">
        <v>71</v>
      </c>
    </row>
    <row r="3" spans="1:10" x14ac:dyDescent="0.4">
      <c r="A3" s="21" t="s">
        <v>0</v>
      </c>
    </row>
    <row r="4" spans="1:10" x14ac:dyDescent="0.4">
      <c r="A4" s="20"/>
    </row>
    <row r="5" spans="1:10" x14ac:dyDescent="0.4">
      <c r="A5" s="21" t="s">
        <v>72</v>
      </c>
    </row>
    <row r="6" spans="1:10" ht="15.4" thickBot="1" x14ac:dyDescent="0.45">
      <c r="A6" s="3"/>
    </row>
    <row r="7" spans="1:10" x14ac:dyDescent="0.4">
      <c r="A7" s="28"/>
      <c r="B7" s="29" t="s">
        <v>2</v>
      </c>
      <c r="C7" s="29" t="s">
        <v>3</v>
      </c>
      <c r="D7" s="29" t="s">
        <v>4</v>
      </c>
      <c r="E7" s="29" t="s">
        <v>5</v>
      </c>
      <c r="F7" s="29" t="s">
        <v>6</v>
      </c>
      <c r="G7" s="29" t="s">
        <v>7</v>
      </c>
      <c r="H7" s="30" t="s">
        <v>8</v>
      </c>
    </row>
    <row r="8" spans="1:10" x14ac:dyDescent="0.4">
      <c r="A8" s="31"/>
      <c r="B8" s="32" t="s">
        <v>9</v>
      </c>
      <c r="C8" s="32" t="s">
        <v>9</v>
      </c>
      <c r="D8" s="32" t="s">
        <v>9</v>
      </c>
      <c r="E8" s="32" t="s">
        <v>9</v>
      </c>
      <c r="F8" s="32" t="s">
        <v>9</v>
      </c>
      <c r="G8" s="32" t="s">
        <v>10</v>
      </c>
      <c r="H8" s="33" t="s">
        <v>10</v>
      </c>
    </row>
    <row r="9" spans="1:10" x14ac:dyDescent="0.4">
      <c r="A9" s="31"/>
      <c r="B9" s="32" t="s">
        <v>11</v>
      </c>
      <c r="C9" s="32" t="s">
        <v>11</v>
      </c>
      <c r="D9" s="32" t="s">
        <v>11</v>
      </c>
      <c r="E9" s="32" t="s">
        <v>11</v>
      </c>
      <c r="F9" s="32" t="s">
        <v>11</v>
      </c>
      <c r="G9" s="32" t="s">
        <v>11</v>
      </c>
      <c r="H9" s="33" t="s">
        <v>11</v>
      </c>
    </row>
    <row r="10" spans="1:10" x14ac:dyDescent="0.4">
      <c r="A10" s="34"/>
      <c r="B10" s="35"/>
      <c r="C10" s="35"/>
      <c r="D10" s="35"/>
      <c r="E10" s="35"/>
      <c r="F10" s="36"/>
      <c r="G10" s="35"/>
      <c r="H10" s="37"/>
    </row>
    <row r="11" spans="1:10" x14ac:dyDescent="0.4">
      <c r="A11" s="41" t="s">
        <v>12</v>
      </c>
      <c r="B11" s="35"/>
      <c r="C11" s="35"/>
      <c r="D11" s="35"/>
      <c r="E11" s="35"/>
      <c r="F11" s="36"/>
      <c r="G11" s="35"/>
      <c r="H11" s="37"/>
    </row>
    <row r="12" spans="1:10" x14ac:dyDescent="0.4">
      <c r="A12" s="34" t="s">
        <v>22</v>
      </c>
      <c r="B12" s="54">
        <v>291</v>
      </c>
      <c r="C12" s="54">
        <v>264</v>
      </c>
      <c r="D12" s="54">
        <v>254</v>
      </c>
      <c r="E12" s="54">
        <v>262</v>
      </c>
      <c r="F12" s="55">
        <v>350</v>
      </c>
      <c r="G12" s="54">
        <v>368</v>
      </c>
      <c r="H12" s="56">
        <v>364</v>
      </c>
    </row>
    <row r="13" spans="1:10" x14ac:dyDescent="0.4">
      <c r="A13" s="34" t="s">
        <v>40</v>
      </c>
      <c r="B13" s="54">
        <v>128</v>
      </c>
      <c r="C13" s="54">
        <v>103</v>
      </c>
      <c r="D13" s="54">
        <v>140</v>
      </c>
      <c r="E13" s="54">
        <v>537</v>
      </c>
      <c r="F13" s="55">
        <v>179</v>
      </c>
      <c r="G13" s="54">
        <v>551</v>
      </c>
      <c r="H13" s="56">
        <v>419</v>
      </c>
      <c r="I13" s="6"/>
      <c r="J13" s="6"/>
    </row>
    <row r="14" spans="1:10" x14ac:dyDescent="0.4">
      <c r="A14" s="34" t="s">
        <v>23</v>
      </c>
      <c r="B14" s="54">
        <v>0</v>
      </c>
      <c r="C14" s="54">
        <v>0</v>
      </c>
      <c r="D14" s="54">
        <v>5</v>
      </c>
      <c r="E14" s="54">
        <v>1</v>
      </c>
      <c r="F14" s="55">
        <v>22</v>
      </c>
      <c r="G14" s="54">
        <v>4</v>
      </c>
      <c r="H14" s="56">
        <v>4</v>
      </c>
    </row>
    <row r="15" spans="1:10" x14ac:dyDescent="0.4">
      <c r="A15" s="34" t="s">
        <v>41</v>
      </c>
      <c r="B15" s="54">
        <v>174</v>
      </c>
      <c r="C15" s="54">
        <v>136</v>
      </c>
      <c r="D15" s="54">
        <v>137</v>
      </c>
      <c r="E15" s="54">
        <v>4271</v>
      </c>
      <c r="F15" s="55">
        <v>4236</v>
      </c>
      <c r="G15" s="54">
        <v>4873</v>
      </c>
      <c r="H15" s="56">
        <v>4811</v>
      </c>
    </row>
    <row r="16" spans="1:10" x14ac:dyDescent="0.4">
      <c r="A16" s="34" t="s">
        <v>80</v>
      </c>
      <c r="B16" s="54">
        <v>0</v>
      </c>
      <c r="C16" s="57">
        <v>0</v>
      </c>
      <c r="D16" s="54">
        <v>0</v>
      </c>
      <c r="E16" s="54">
        <v>0</v>
      </c>
      <c r="F16" s="55">
        <v>192</v>
      </c>
      <c r="G16" s="54">
        <v>248</v>
      </c>
      <c r="H16" s="56">
        <v>238</v>
      </c>
    </row>
    <row r="17" spans="1:8" x14ac:dyDescent="0.4">
      <c r="A17" s="34" t="s">
        <v>81</v>
      </c>
      <c r="B17" s="54">
        <v>285</v>
      </c>
      <c r="C17" s="54">
        <v>360</v>
      </c>
      <c r="D17" s="54">
        <v>316</v>
      </c>
      <c r="E17" s="54">
        <v>328</v>
      </c>
      <c r="F17" s="55">
        <v>0</v>
      </c>
      <c r="G17" s="54">
        <v>0</v>
      </c>
      <c r="H17" s="56">
        <v>0</v>
      </c>
    </row>
    <row r="18" spans="1:8" x14ac:dyDescent="0.4">
      <c r="A18" s="34" t="s">
        <v>103</v>
      </c>
      <c r="B18" s="54">
        <v>0</v>
      </c>
      <c r="C18" s="54">
        <v>0</v>
      </c>
      <c r="D18" s="54">
        <v>0</v>
      </c>
      <c r="E18" s="54">
        <v>0</v>
      </c>
      <c r="F18" s="55">
        <v>21</v>
      </c>
      <c r="G18" s="54">
        <v>8</v>
      </c>
      <c r="H18" s="56">
        <v>0</v>
      </c>
    </row>
    <row r="19" spans="1:8" x14ac:dyDescent="0.4">
      <c r="A19" s="34" t="s">
        <v>83</v>
      </c>
      <c r="B19" s="54">
        <v>21</v>
      </c>
      <c r="C19" s="54">
        <v>22</v>
      </c>
      <c r="D19" s="53">
        <v>-1</v>
      </c>
      <c r="E19" s="54">
        <v>20</v>
      </c>
      <c r="F19" s="55">
        <v>0</v>
      </c>
      <c r="G19" s="54">
        <v>0</v>
      </c>
      <c r="H19" s="56">
        <v>0</v>
      </c>
    </row>
    <row r="20" spans="1:8" x14ac:dyDescent="0.4">
      <c r="A20" s="34" t="s">
        <v>24</v>
      </c>
      <c r="B20" s="54">
        <v>42</v>
      </c>
      <c r="C20" s="54">
        <v>43</v>
      </c>
      <c r="D20" s="54">
        <v>50</v>
      </c>
      <c r="E20" s="54">
        <v>50</v>
      </c>
      <c r="F20" s="55">
        <v>53</v>
      </c>
      <c r="G20" s="54">
        <v>63</v>
      </c>
      <c r="H20" s="56">
        <v>64</v>
      </c>
    </row>
    <row r="21" spans="1:8" x14ac:dyDescent="0.4">
      <c r="A21" s="34" t="s">
        <v>84</v>
      </c>
      <c r="B21" s="54">
        <v>0</v>
      </c>
      <c r="C21" s="54">
        <v>0</v>
      </c>
      <c r="D21" s="54">
        <v>0</v>
      </c>
      <c r="E21" s="54">
        <v>0</v>
      </c>
      <c r="F21" s="55">
        <v>0</v>
      </c>
      <c r="G21" s="54">
        <v>9</v>
      </c>
      <c r="H21" s="56">
        <v>8</v>
      </c>
    </row>
    <row r="22" spans="1:8" x14ac:dyDescent="0.4">
      <c r="A22" s="34" t="s">
        <v>61</v>
      </c>
      <c r="B22" s="54">
        <v>397</v>
      </c>
      <c r="C22" s="54">
        <v>313</v>
      </c>
      <c r="D22" s="54">
        <v>404</v>
      </c>
      <c r="E22" s="54">
        <v>401</v>
      </c>
      <c r="F22" s="55">
        <v>398</v>
      </c>
      <c r="G22" s="54">
        <v>0</v>
      </c>
      <c r="H22" s="56">
        <v>0</v>
      </c>
    </row>
    <row r="23" spans="1:8" x14ac:dyDescent="0.4">
      <c r="A23" s="34" t="s">
        <v>85</v>
      </c>
      <c r="B23" s="54">
        <v>0</v>
      </c>
      <c r="C23" s="54">
        <v>0</v>
      </c>
      <c r="D23" s="54">
        <v>0</v>
      </c>
      <c r="E23" s="54">
        <v>0</v>
      </c>
      <c r="F23" s="55">
        <v>3271</v>
      </c>
      <c r="G23" s="54">
        <v>3954</v>
      </c>
      <c r="H23" s="56">
        <v>3958</v>
      </c>
    </row>
    <row r="24" spans="1:8" x14ac:dyDescent="0.4">
      <c r="A24" s="34" t="s">
        <v>86</v>
      </c>
      <c r="B24" s="54">
        <v>6530</v>
      </c>
      <c r="C24" s="54">
        <v>6031</v>
      </c>
      <c r="D24" s="54">
        <v>4907</v>
      </c>
      <c r="E24" s="54">
        <v>89</v>
      </c>
      <c r="F24" s="55">
        <v>0</v>
      </c>
      <c r="G24" s="54">
        <v>0</v>
      </c>
      <c r="H24" s="56">
        <v>0</v>
      </c>
    </row>
    <row r="25" spans="1:8" x14ac:dyDescent="0.4">
      <c r="A25" s="34" t="s">
        <v>87</v>
      </c>
      <c r="B25" s="54">
        <v>3083</v>
      </c>
      <c r="C25" s="54">
        <v>3760</v>
      </c>
      <c r="D25" s="54">
        <v>2448</v>
      </c>
      <c r="E25" s="54">
        <v>3250</v>
      </c>
      <c r="F25" s="55">
        <v>0</v>
      </c>
      <c r="G25" s="54">
        <v>0</v>
      </c>
      <c r="H25" s="56">
        <v>0</v>
      </c>
    </row>
    <row r="26" spans="1:8" x14ac:dyDescent="0.4">
      <c r="A26" s="34" t="s">
        <v>42</v>
      </c>
      <c r="B26" s="54">
        <v>31422</v>
      </c>
      <c r="C26" s="54">
        <v>30833</v>
      </c>
      <c r="D26" s="54">
        <v>31134</v>
      </c>
      <c r="E26" s="54">
        <v>30353</v>
      </c>
      <c r="F26" s="55">
        <v>30027</v>
      </c>
      <c r="G26" s="54">
        <v>30033</v>
      </c>
      <c r="H26" s="56">
        <v>30664</v>
      </c>
    </row>
    <row r="27" spans="1:8" x14ac:dyDescent="0.4">
      <c r="A27" s="34" t="s">
        <v>43</v>
      </c>
      <c r="B27" s="54">
        <v>11668</v>
      </c>
      <c r="C27" s="54">
        <v>14750</v>
      </c>
      <c r="D27" s="54">
        <v>15406</v>
      </c>
      <c r="E27" s="54">
        <v>16739</v>
      </c>
      <c r="F27" s="55">
        <v>18661</v>
      </c>
      <c r="G27" s="54">
        <v>20019</v>
      </c>
      <c r="H27" s="56">
        <v>20637</v>
      </c>
    </row>
    <row r="28" spans="1:8" x14ac:dyDescent="0.4">
      <c r="A28" s="34" t="s">
        <v>44</v>
      </c>
      <c r="B28" s="54">
        <v>7224</v>
      </c>
      <c r="C28" s="54">
        <v>3199</v>
      </c>
      <c r="D28" s="54">
        <v>5418</v>
      </c>
      <c r="E28" s="54">
        <v>10104</v>
      </c>
      <c r="F28" s="55">
        <v>13934</v>
      </c>
      <c r="G28" s="54">
        <v>4313</v>
      </c>
      <c r="H28" s="56">
        <v>4447</v>
      </c>
    </row>
    <row r="29" spans="1:8" x14ac:dyDescent="0.4">
      <c r="A29" s="34" t="s">
        <v>45</v>
      </c>
      <c r="B29" s="54">
        <v>107</v>
      </c>
      <c r="C29" s="54">
        <v>168</v>
      </c>
      <c r="D29" s="54">
        <v>124</v>
      </c>
      <c r="E29" s="54">
        <v>179</v>
      </c>
      <c r="F29" s="55">
        <v>242</v>
      </c>
      <c r="G29" s="54">
        <v>474</v>
      </c>
      <c r="H29" s="56">
        <v>468</v>
      </c>
    </row>
    <row r="30" spans="1:8" x14ac:dyDescent="0.4">
      <c r="A30" s="34" t="s">
        <v>25</v>
      </c>
      <c r="B30" s="54">
        <v>3193</v>
      </c>
      <c r="C30" s="54">
        <v>2183</v>
      </c>
      <c r="D30" s="54">
        <v>1711</v>
      </c>
      <c r="E30" s="54">
        <v>1680</v>
      </c>
      <c r="F30" s="55">
        <v>1739</v>
      </c>
      <c r="G30" s="54">
        <v>1544</v>
      </c>
      <c r="H30" s="56">
        <v>1631</v>
      </c>
    </row>
    <row r="31" spans="1:8" x14ac:dyDescent="0.4">
      <c r="A31" s="34" t="s">
        <v>26</v>
      </c>
      <c r="B31" s="54">
        <v>77</v>
      </c>
      <c r="C31" s="54">
        <v>37</v>
      </c>
      <c r="D31" s="54">
        <v>18</v>
      </c>
      <c r="E31" s="54">
        <v>16</v>
      </c>
      <c r="F31" s="55">
        <v>8</v>
      </c>
      <c r="G31" s="54">
        <v>8</v>
      </c>
      <c r="H31" s="56">
        <v>8</v>
      </c>
    </row>
    <row r="32" spans="1:8" ht="3.95" customHeight="1" x14ac:dyDescent="0.4">
      <c r="A32" s="34"/>
      <c r="B32" s="54"/>
      <c r="C32" s="54"/>
      <c r="D32" s="54"/>
      <c r="E32" s="54"/>
      <c r="F32" s="55"/>
      <c r="G32" s="54"/>
      <c r="H32" s="56"/>
    </row>
    <row r="33" spans="1:8" s="3" customFormat="1" x14ac:dyDescent="0.4">
      <c r="A33" s="41" t="s">
        <v>46</v>
      </c>
      <c r="B33" s="24">
        <f>SUM(B12:B32)</f>
        <v>64642</v>
      </c>
      <c r="C33" s="24">
        <f t="shared" ref="C33:H33" si="0">SUM(C12:C32)</f>
        <v>62202</v>
      </c>
      <c r="D33" s="24">
        <f t="shared" si="0"/>
        <v>62471</v>
      </c>
      <c r="E33" s="24">
        <f t="shared" si="0"/>
        <v>68280</v>
      </c>
      <c r="F33" s="8">
        <f t="shared" si="0"/>
        <v>73333</v>
      </c>
      <c r="G33" s="24">
        <f t="shared" si="0"/>
        <v>66469</v>
      </c>
      <c r="H33" s="42">
        <f t="shared" si="0"/>
        <v>67721</v>
      </c>
    </row>
    <row r="34" spans="1:8" s="6" customFormat="1" x14ac:dyDescent="0.4">
      <c r="A34" s="58"/>
      <c r="B34" s="25"/>
      <c r="C34" s="25"/>
      <c r="D34" s="25"/>
      <c r="E34" s="25"/>
      <c r="F34" s="10"/>
      <c r="G34" s="25"/>
      <c r="H34" s="38"/>
    </row>
    <row r="35" spans="1:8" ht="15.4" x14ac:dyDescent="0.45">
      <c r="A35" s="44" t="s">
        <v>28</v>
      </c>
      <c r="B35" s="25"/>
      <c r="C35" s="25"/>
      <c r="D35" s="25"/>
      <c r="E35" s="25"/>
      <c r="F35" s="10"/>
      <c r="G35" s="25"/>
      <c r="H35" s="38"/>
    </row>
    <row r="36" spans="1:8" x14ac:dyDescent="0.4">
      <c r="A36" s="34" t="s">
        <v>29</v>
      </c>
      <c r="B36" s="25">
        <v>479</v>
      </c>
      <c r="C36" s="25">
        <v>434</v>
      </c>
      <c r="D36" s="25">
        <v>419</v>
      </c>
      <c r="E36" s="25">
        <v>390</v>
      </c>
      <c r="F36" s="10">
        <v>362</v>
      </c>
      <c r="G36" s="25">
        <v>431</v>
      </c>
      <c r="H36" s="38">
        <v>457</v>
      </c>
    </row>
    <row r="37" spans="1:8" x14ac:dyDescent="0.4">
      <c r="A37" s="34" t="s">
        <v>30</v>
      </c>
      <c r="B37" s="25">
        <v>519</v>
      </c>
      <c r="C37" s="25">
        <v>588</v>
      </c>
      <c r="D37" s="25">
        <v>575</v>
      </c>
      <c r="E37" s="25">
        <v>666</v>
      </c>
      <c r="F37" s="10">
        <v>593</v>
      </c>
      <c r="G37" s="25">
        <v>1002</v>
      </c>
      <c r="H37" s="38">
        <v>959</v>
      </c>
    </row>
    <row r="38" spans="1:8" x14ac:dyDescent="0.4">
      <c r="A38" s="34" t="s">
        <v>31</v>
      </c>
      <c r="B38" s="27">
        <v>-7</v>
      </c>
      <c r="C38" s="27">
        <v>-11</v>
      </c>
      <c r="D38" s="27">
        <v>-5</v>
      </c>
      <c r="E38" s="27">
        <v>-77</v>
      </c>
      <c r="F38" s="12">
        <v>-162</v>
      </c>
      <c r="G38" s="25">
        <v>0</v>
      </c>
      <c r="H38" s="38">
        <v>0</v>
      </c>
    </row>
    <row r="39" spans="1:8" x14ac:dyDescent="0.4">
      <c r="A39" s="34" t="s">
        <v>32</v>
      </c>
      <c r="B39" s="25">
        <v>33609</v>
      </c>
      <c r="C39" s="25">
        <v>33360</v>
      </c>
      <c r="D39" s="25">
        <v>32375</v>
      </c>
      <c r="E39" s="25">
        <v>30579</v>
      </c>
      <c r="F39" s="10">
        <v>30456</v>
      </c>
      <c r="G39" s="25">
        <v>30585</v>
      </c>
      <c r="H39" s="38">
        <v>30724</v>
      </c>
    </row>
    <row r="40" spans="1:8" x14ac:dyDescent="0.4">
      <c r="A40" s="34" t="s">
        <v>33</v>
      </c>
      <c r="B40" s="25">
        <v>13104</v>
      </c>
      <c r="C40" s="25">
        <v>12062</v>
      </c>
      <c r="D40" s="25">
        <v>9849</v>
      </c>
      <c r="E40" s="25">
        <v>10694</v>
      </c>
      <c r="F40" s="10">
        <v>11982</v>
      </c>
      <c r="G40" s="25">
        <v>10741</v>
      </c>
      <c r="H40" s="38">
        <v>10935</v>
      </c>
    </row>
    <row r="41" spans="1:8" x14ac:dyDescent="0.4">
      <c r="A41" s="34" t="s">
        <v>34</v>
      </c>
      <c r="B41" s="27">
        <v>-159</v>
      </c>
      <c r="C41" s="27">
        <v>-248</v>
      </c>
      <c r="D41" s="27">
        <v>-204</v>
      </c>
      <c r="E41" s="27">
        <v>-31</v>
      </c>
      <c r="F41" s="12">
        <v>-202</v>
      </c>
      <c r="G41" s="27">
        <v>-250</v>
      </c>
      <c r="H41" s="39">
        <v>-250</v>
      </c>
    </row>
    <row r="42" spans="1:8" x14ac:dyDescent="0.4">
      <c r="A42" s="34" t="s">
        <v>47</v>
      </c>
      <c r="B42" s="25">
        <v>8</v>
      </c>
      <c r="C42" s="25">
        <v>10</v>
      </c>
      <c r="D42" s="25">
        <v>12</v>
      </c>
      <c r="E42" s="25">
        <v>0</v>
      </c>
      <c r="F42" s="10">
        <v>0</v>
      </c>
      <c r="G42" s="25">
        <v>0</v>
      </c>
      <c r="H42" s="38">
        <v>11</v>
      </c>
    </row>
    <row r="43" spans="1:8" x14ac:dyDescent="0.4">
      <c r="A43" s="34" t="s">
        <v>48</v>
      </c>
      <c r="B43" s="25">
        <v>0</v>
      </c>
      <c r="C43" s="25">
        <v>3</v>
      </c>
      <c r="D43" s="25">
        <v>0</v>
      </c>
      <c r="E43" s="25">
        <v>6</v>
      </c>
      <c r="F43" s="10">
        <v>0</v>
      </c>
      <c r="G43" s="25">
        <v>0</v>
      </c>
      <c r="H43" s="38">
        <v>0</v>
      </c>
    </row>
    <row r="44" spans="1:8" x14ac:dyDescent="0.4">
      <c r="A44" s="34" t="s">
        <v>35</v>
      </c>
      <c r="B44" s="25">
        <v>24</v>
      </c>
      <c r="C44" s="25">
        <v>20</v>
      </c>
      <c r="D44" s="25">
        <v>16</v>
      </c>
      <c r="E44" s="25">
        <v>172</v>
      </c>
      <c r="F44" s="10">
        <v>22</v>
      </c>
      <c r="G44" s="25">
        <v>33</v>
      </c>
      <c r="H44" s="38">
        <v>23</v>
      </c>
    </row>
    <row r="45" spans="1:8" x14ac:dyDescent="0.4">
      <c r="A45" s="34" t="s">
        <v>36</v>
      </c>
      <c r="B45" s="25">
        <v>5479</v>
      </c>
      <c r="C45" s="25">
        <v>1388</v>
      </c>
      <c r="D45" s="25">
        <v>3592</v>
      </c>
      <c r="E45" s="25">
        <v>8735</v>
      </c>
      <c r="F45" s="10">
        <v>11385</v>
      </c>
      <c r="G45" s="25">
        <v>3948</v>
      </c>
      <c r="H45" s="38">
        <v>4288</v>
      </c>
    </row>
    <row r="46" spans="1:8" x14ac:dyDescent="0.4">
      <c r="A46" s="34" t="s">
        <v>49</v>
      </c>
      <c r="B46" s="25">
        <v>0</v>
      </c>
      <c r="C46" s="25">
        <v>0</v>
      </c>
      <c r="D46" s="25">
        <v>0</v>
      </c>
      <c r="E46" s="25">
        <v>0</v>
      </c>
      <c r="F46" s="10">
        <v>0</v>
      </c>
      <c r="G46" s="25">
        <v>0</v>
      </c>
      <c r="H46" s="38">
        <v>11</v>
      </c>
    </row>
    <row r="47" spans="1:8" x14ac:dyDescent="0.4">
      <c r="A47" s="34" t="s">
        <v>97</v>
      </c>
      <c r="B47" s="25">
        <v>0</v>
      </c>
      <c r="C47" s="25">
        <v>0</v>
      </c>
      <c r="D47" s="25">
        <v>0</v>
      </c>
      <c r="E47" s="25">
        <v>0</v>
      </c>
      <c r="F47" s="10">
        <v>0</v>
      </c>
      <c r="G47" s="25">
        <v>0</v>
      </c>
      <c r="H47" s="38">
        <v>0</v>
      </c>
    </row>
    <row r="48" spans="1:8" x14ac:dyDescent="0.4">
      <c r="A48" s="34" t="s">
        <v>38</v>
      </c>
      <c r="B48" s="25">
        <f>11588-2</f>
        <v>11586</v>
      </c>
      <c r="C48" s="25">
        <v>14596</v>
      </c>
      <c r="D48" s="25">
        <v>15842</v>
      </c>
      <c r="E48" s="25">
        <f>17147-1</f>
        <v>17146</v>
      </c>
      <c r="F48" s="10">
        <f>18899-2</f>
        <v>18897</v>
      </c>
      <c r="G48" s="25">
        <f>19980-1</f>
        <v>19979</v>
      </c>
      <c r="H48" s="38">
        <f>20564-1</f>
        <v>20563</v>
      </c>
    </row>
    <row r="49" spans="1:8" x14ac:dyDescent="0.4">
      <c r="A49" s="34"/>
      <c r="B49" s="25"/>
      <c r="C49" s="25"/>
      <c r="D49" s="25"/>
      <c r="E49" s="25"/>
      <c r="F49" s="10"/>
      <c r="G49" s="25"/>
      <c r="H49" s="38"/>
    </row>
    <row r="50" spans="1:8" s="6" customFormat="1" x14ac:dyDescent="0.4">
      <c r="A50" s="58"/>
      <c r="B50" s="24">
        <f>SUM(B36:B49)</f>
        <v>64642</v>
      </c>
      <c r="C50" s="24">
        <f t="shared" ref="C50:H50" si="1">SUM(C36:C49)</f>
        <v>62202</v>
      </c>
      <c r="D50" s="24">
        <f t="shared" si="1"/>
        <v>62471</v>
      </c>
      <c r="E50" s="24">
        <f t="shared" si="1"/>
        <v>68280</v>
      </c>
      <c r="F50" s="8">
        <f t="shared" si="1"/>
        <v>73333</v>
      </c>
      <c r="G50" s="24">
        <f t="shared" si="1"/>
        <v>66469</v>
      </c>
      <c r="H50" s="42">
        <f t="shared" si="1"/>
        <v>67721</v>
      </c>
    </row>
    <row r="51" spans="1:8" x14ac:dyDescent="0.4">
      <c r="A51" s="34"/>
      <c r="B51" s="25"/>
      <c r="C51" s="25"/>
      <c r="D51" s="25"/>
      <c r="E51" s="25"/>
      <c r="F51" s="10"/>
      <c r="G51" s="25"/>
      <c r="H51" s="38"/>
    </row>
    <row r="52" spans="1:8" x14ac:dyDescent="0.4">
      <c r="A52" s="41" t="s">
        <v>13</v>
      </c>
      <c r="B52" s="25"/>
      <c r="C52" s="25"/>
      <c r="D52" s="25"/>
      <c r="E52" s="25"/>
      <c r="F52" s="10"/>
      <c r="G52" s="25"/>
      <c r="H52" s="38"/>
    </row>
    <row r="53" spans="1:8" x14ac:dyDescent="0.4">
      <c r="A53" s="34" t="s">
        <v>50</v>
      </c>
      <c r="B53" s="27">
        <v>-10</v>
      </c>
      <c r="C53" s="27">
        <v>-5</v>
      </c>
      <c r="D53" s="25">
        <v>0</v>
      </c>
      <c r="E53" s="27">
        <v>21</v>
      </c>
      <c r="F53" s="12">
        <v>-10</v>
      </c>
      <c r="G53" s="27">
        <v>-9</v>
      </c>
      <c r="H53" s="39">
        <v>-86</v>
      </c>
    </row>
    <row r="54" spans="1:8" x14ac:dyDescent="0.4">
      <c r="A54" s="34" t="s">
        <v>51</v>
      </c>
      <c r="B54" s="27">
        <v>-1</v>
      </c>
      <c r="C54" s="68">
        <v>0</v>
      </c>
      <c r="D54" s="25">
        <v>0</v>
      </c>
      <c r="E54" s="25">
        <v>0</v>
      </c>
      <c r="F54" s="10">
        <v>0</v>
      </c>
      <c r="G54" s="25">
        <v>0</v>
      </c>
      <c r="H54" s="38">
        <v>0</v>
      </c>
    </row>
    <row r="55" spans="1:8" x14ac:dyDescent="0.4">
      <c r="A55" s="34" t="s">
        <v>52</v>
      </c>
      <c r="B55" s="27">
        <v>11</v>
      </c>
      <c r="C55" s="27">
        <v>-6</v>
      </c>
      <c r="D55" s="27">
        <v>-7</v>
      </c>
      <c r="E55" s="27">
        <v>4</v>
      </c>
      <c r="F55" s="12">
        <v>-5</v>
      </c>
      <c r="G55" s="25">
        <v>0</v>
      </c>
      <c r="H55" s="38">
        <v>0</v>
      </c>
    </row>
    <row r="56" spans="1:8" x14ac:dyDescent="0.4">
      <c r="A56" s="34" t="s">
        <v>53</v>
      </c>
      <c r="B56" s="25">
        <v>0</v>
      </c>
      <c r="C56" s="25">
        <v>0</v>
      </c>
      <c r="D56" s="27">
        <v>4</v>
      </c>
      <c r="E56" s="27">
        <v>-3</v>
      </c>
      <c r="F56" s="10">
        <v>0</v>
      </c>
      <c r="G56" s="25">
        <v>0</v>
      </c>
      <c r="H56" s="38">
        <v>0</v>
      </c>
    </row>
    <row r="57" spans="1:8" x14ac:dyDescent="0.4">
      <c r="A57" s="34" t="s">
        <v>44</v>
      </c>
      <c r="B57" s="27">
        <v>-535</v>
      </c>
      <c r="C57" s="27">
        <v>-1100</v>
      </c>
      <c r="D57" s="27">
        <v>-8140</v>
      </c>
      <c r="E57" s="27">
        <v>-1882</v>
      </c>
      <c r="F57" s="12">
        <v>-1621</v>
      </c>
      <c r="G57" s="27">
        <v>-3195</v>
      </c>
      <c r="H57" s="39">
        <v>-3489</v>
      </c>
    </row>
    <row r="58" spans="1:8" x14ac:dyDescent="0.4">
      <c r="A58" s="34" t="s">
        <v>45</v>
      </c>
      <c r="B58" s="27">
        <v>-1</v>
      </c>
      <c r="C58" s="27">
        <v>-8</v>
      </c>
      <c r="D58" s="27">
        <v>-26</v>
      </c>
      <c r="E58" s="27">
        <v>12</v>
      </c>
      <c r="F58" s="12">
        <v>-13</v>
      </c>
      <c r="G58" s="25">
        <v>0</v>
      </c>
      <c r="H58" s="38">
        <v>0</v>
      </c>
    </row>
    <row r="59" spans="1:8" x14ac:dyDescent="0.4">
      <c r="A59" s="34" t="s">
        <v>25</v>
      </c>
      <c r="B59" s="27">
        <v>33</v>
      </c>
      <c r="C59" s="27">
        <v>-29</v>
      </c>
      <c r="D59" s="27">
        <v>-30</v>
      </c>
      <c r="E59" s="27">
        <v>-33</v>
      </c>
      <c r="F59" s="12">
        <v>-14</v>
      </c>
      <c r="G59" s="27">
        <v>-18</v>
      </c>
      <c r="H59" s="39">
        <v>-11</v>
      </c>
    </row>
    <row r="60" spans="1:8" x14ac:dyDescent="0.4">
      <c r="A60" s="34" t="s">
        <v>26</v>
      </c>
      <c r="B60" s="27">
        <v>4</v>
      </c>
      <c r="C60" s="27">
        <v>11</v>
      </c>
      <c r="D60" s="27">
        <v>2</v>
      </c>
      <c r="E60" s="27">
        <v>40</v>
      </c>
      <c r="F60" s="12">
        <v>74</v>
      </c>
      <c r="G60" s="25">
        <v>0</v>
      </c>
      <c r="H60" s="38">
        <v>0</v>
      </c>
    </row>
    <row r="61" spans="1:8" ht="3.95" customHeight="1" x14ac:dyDescent="0.4">
      <c r="A61" s="34"/>
      <c r="B61" s="27"/>
      <c r="C61" s="27"/>
      <c r="D61" s="27"/>
      <c r="E61" s="27"/>
      <c r="F61" s="12"/>
      <c r="G61" s="25"/>
      <c r="H61" s="38"/>
    </row>
    <row r="62" spans="1:8" s="3" customFormat="1" x14ac:dyDescent="0.4">
      <c r="A62" s="41" t="s">
        <v>57</v>
      </c>
      <c r="B62" s="52">
        <f>SUM(B53:B61)</f>
        <v>-499</v>
      </c>
      <c r="C62" s="52">
        <f t="shared" ref="C62:H62" si="2">SUM(C53:C61)</f>
        <v>-1137</v>
      </c>
      <c r="D62" s="52">
        <f t="shared" si="2"/>
        <v>-8197</v>
      </c>
      <c r="E62" s="52">
        <f t="shared" si="2"/>
        <v>-1841</v>
      </c>
      <c r="F62" s="19">
        <f t="shared" si="2"/>
        <v>-1589</v>
      </c>
      <c r="G62" s="52">
        <f t="shared" si="2"/>
        <v>-3222</v>
      </c>
      <c r="H62" s="59">
        <f t="shared" si="2"/>
        <v>-3586</v>
      </c>
    </row>
    <row r="63" spans="1:8" s="6" customFormat="1" x14ac:dyDescent="0.4">
      <c r="A63" s="58"/>
      <c r="B63" s="25"/>
      <c r="C63" s="25"/>
      <c r="D63" s="25"/>
      <c r="E63" s="25"/>
      <c r="F63" s="10"/>
      <c r="G63" s="25"/>
      <c r="H63" s="38"/>
    </row>
    <row r="64" spans="1:8" ht="15.4" x14ac:dyDescent="0.45">
      <c r="A64" s="44" t="s">
        <v>28</v>
      </c>
      <c r="B64" s="25"/>
      <c r="C64" s="25"/>
      <c r="D64" s="25"/>
      <c r="E64" s="25"/>
      <c r="F64" s="10"/>
      <c r="G64" s="25"/>
      <c r="H64" s="38"/>
    </row>
    <row r="65" spans="1:8" x14ac:dyDescent="0.4">
      <c r="A65" s="34" t="s">
        <v>29</v>
      </c>
      <c r="B65" s="27">
        <v>65</v>
      </c>
      <c r="C65" s="27">
        <v>59</v>
      </c>
      <c r="D65" s="27">
        <v>75</v>
      </c>
      <c r="E65" s="25">
        <v>0</v>
      </c>
      <c r="F65" s="12">
        <v>64</v>
      </c>
      <c r="G65" s="27">
        <v>50</v>
      </c>
      <c r="H65" s="39">
        <v>45</v>
      </c>
    </row>
    <row r="66" spans="1:8" x14ac:dyDescent="0.4">
      <c r="A66" s="34" t="s">
        <v>30</v>
      </c>
      <c r="B66" s="27">
        <v>98</v>
      </c>
      <c r="C66" s="27">
        <v>94</v>
      </c>
      <c r="D66" s="27">
        <v>198</v>
      </c>
      <c r="E66" s="27">
        <v>104</v>
      </c>
      <c r="F66" s="12">
        <v>74</v>
      </c>
      <c r="G66" s="27">
        <v>228</v>
      </c>
      <c r="H66" s="39">
        <v>238</v>
      </c>
    </row>
    <row r="67" spans="1:8" x14ac:dyDescent="0.4">
      <c r="A67" s="34" t="s">
        <v>31</v>
      </c>
      <c r="B67" s="27">
        <v>-105</v>
      </c>
      <c r="C67" s="27">
        <v>-101</v>
      </c>
      <c r="D67" s="27">
        <v>-119</v>
      </c>
      <c r="E67" s="25">
        <v>0</v>
      </c>
      <c r="F67" s="12">
        <v>-110</v>
      </c>
      <c r="G67" s="27">
        <v>-89</v>
      </c>
      <c r="H67" s="39">
        <v>-85</v>
      </c>
    </row>
    <row r="68" spans="1:8" x14ac:dyDescent="0.4">
      <c r="A68" s="34" t="s">
        <v>33</v>
      </c>
      <c r="B68" s="27">
        <v>19</v>
      </c>
      <c r="C68" s="27">
        <v>25</v>
      </c>
      <c r="D68" s="25">
        <v>0</v>
      </c>
      <c r="E68" s="25">
        <v>0</v>
      </c>
      <c r="F68" s="12">
        <v>284</v>
      </c>
      <c r="G68" s="27">
        <v>24</v>
      </c>
      <c r="H68" s="39">
        <v>25</v>
      </c>
    </row>
    <row r="69" spans="1:8" x14ac:dyDescent="0.4">
      <c r="A69" s="34" t="s">
        <v>47</v>
      </c>
      <c r="B69" s="25">
        <v>0</v>
      </c>
      <c r="C69" s="27">
        <v>137</v>
      </c>
      <c r="D69" s="27">
        <v>157</v>
      </c>
      <c r="E69" s="25">
        <v>0</v>
      </c>
      <c r="F69" s="10">
        <v>0</v>
      </c>
      <c r="G69" s="25">
        <v>0</v>
      </c>
      <c r="H69" s="38">
        <v>0</v>
      </c>
    </row>
    <row r="70" spans="1:8" x14ac:dyDescent="0.4">
      <c r="A70" s="34" t="s">
        <v>35</v>
      </c>
      <c r="B70" s="27">
        <v>1</v>
      </c>
      <c r="C70" s="27">
        <v>1</v>
      </c>
      <c r="D70" s="27">
        <v>1</v>
      </c>
      <c r="E70" s="25">
        <v>0</v>
      </c>
      <c r="F70" s="12">
        <v>2</v>
      </c>
      <c r="G70" s="25">
        <v>0</v>
      </c>
      <c r="H70" s="38">
        <v>0</v>
      </c>
    </row>
    <row r="71" spans="1:8" x14ac:dyDescent="0.4">
      <c r="A71" s="34" t="s">
        <v>36</v>
      </c>
      <c r="B71" s="27">
        <v>767</v>
      </c>
      <c r="C71" s="27">
        <v>606</v>
      </c>
      <c r="D71" s="27">
        <v>-7143</v>
      </c>
      <c r="E71" s="25">
        <v>0</v>
      </c>
      <c r="F71" s="12">
        <v>1</v>
      </c>
      <c r="G71" s="27">
        <v>3</v>
      </c>
      <c r="H71" s="39">
        <v>3</v>
      </c>
    </row>
    <row r="72" spans="1:8" x14ac:dyDescent="0.4">
      <c r="A72" s="34" t="s">
        <v>58</v>
      </c>
      <c r="B72" s="27">
        <v>127</v>
      </c>
      <c r="C72" s="27">
        <v>-18</v>
      </c>
      <c r="D72" s="27">
        <v>79</v>
      </c>
      <c r="E72" s="27">
        <v>39</v>
      </c>
      <c r="F72" s="12">
        <v>25</v>
      </c>
      <c r="G72" s="27">
        <v>5</v>
      </c>
      <c r="H72" s="39">
        <v>9</v>
      </c>
    </row>
    <row r="73" spans="1:8" x14ac:dyDescent="0.4">
      <c r="A73" s="34" t="s">
        <v>99</v>
      </c>
      <c r="B73" s="27">
        <v>-83</v>
      </c>
      <c r="C73" s="27">
        <v>-71</v>
      </c>
      <c r="D73" s="27">
        <v>-76</v>
      </c>
      <c r="E73" s="27">
        <v>-58</v>
      </c>
      <c r="F73" s="12">
        <v>-44</v>
      </c>
      <c r="G73" s="27">
        <v>-90</v>
      </c>
      <c r="H73" s="39">
        <v>-103</v>
      </c>
    </row>
    <row r="74" spans="1:8" x14ac:dyDescent="0.4">
      <c r="A74" s="34" t="s">
        <v>37</v>
      </c>
      <c r="B74" s="27">
        <v>4</v>
      </c>
      <c r="C74" s="27">
        <v>5</v>
      </c>
      <c r="D74" s="25">
        <v>0</v>
      </c>
      <c r="E74" s="25">
        <v>0</v>
      </c>
      <c r="F74" s="12">
        <v>-15</v>
      </c>
      <c r="G74" s="27">
        <v>5</v>
      </c>
      <c r="H74" s="39">
        <v>5</v>
      </c>
    </row>
    <row r="75" spans="1:8" x14ac:dyDescent="0.4">
      <c r="A75" s="34" t="s">
        <v>59</v>
      </c>
      <c r="B75" s="27">
        <v>1</v>
      </c>
      <c r="C75" s="27">
        <v>1</v>
      </c>
      <c r="D75" s="27">
        <v>6</v>
      </c>
      <c r="E75" s="25">
        <v>0</v>
      </c>
      <c r="F75" s="10">
        <v>0</v>
      </c>
      <c r="G75" s="27">
        <v>4</v>
      </c>
      <c r="H75" s="39">
        <v>4</v>
      </c>
    </row>
    <row r="76" spans="1:8" x14ac:dyDescent="0.4">
      <c r="A76" s="34" t="s">
        <v>38</v>
      </c>
      <c r="B76" s="27">
        <v>-1393</v>
      </c>
      <c r="C76" s="27">
        <v>-1875</v>
      </c>
      <c r="D76" s="27">
        <v>-1375</v>
      </c>
      <c r="E76" s="27">
        <v>-1926</v>
      </c>
      <c r="F76" s="12">
        <v>-1870</v>
      </c>
      <c r="G76" s="27">
        <f>-3363+1</f>
        <v>-3362</v>
      </c>
      <c r="H76" s="39">
        <v>-3727</v>
      </c>
    </row>
    <row r="77" spans="1:8" ht="3.95" customHeight="1" x14ac:dyDescent="0.4">
      <c r="A77" s="34"/>
      <c r="B77" s="25"/>
      <c r="C77" s="25"/>
      <c r="D77" s="25"/>
      <c r="E77" s="25"/>
      <c r="F77" s="10"/>
      <c r="G77" s="25"/>
      <c r="H77" s="38"/>
    </row>
    <row r="78" spans="1:8" s="3" customFormat="1" x14ac:dyDescent="0.4">
      <c r="A78" s="41"/>
      <c r="B78" s="52">
        <f t="shared" ref="B78:H78" si="3">SUM(B65:B77)</f>
        <v>-499</v>
      </c>
      <c r="C78" s="52">
        <f t="shared" si="3"/>
        <v>-1137</v>
      </c>
      <c r="D78" s="52">
        <f t="shared" si="3"/>
        <v>-8197</v>
      </c>
      <c r="E78" s="52">
        <f t="shared" si="3"/>
        <v>-1841</v>
      </c>
      <c r="F78" s="19">
        <f t="shared" si="3"/>
        <v>-1589</v>
      </c>
      <c r="G78" s="52">
        <f t="shared" si="3"/>
        <v>-3222</v>
      </c>
      <c r="H78" s="59">
        <f t="shared" si="3"/>
        <v>-3586</v>
      </c>
    </row>
    <row r="79" spans="1:8" s="9" customFormat="1" x14ac:dyDescent="0.4">
      <c r="A79" s="58"/>
      <c r="B79" s="53"/>
      <c r="C79" s="53"/>
      <c r="D79" s="53"/>
      <c r="E79" s="53"/>
      <c r="F79" s="18"/>
      <c r="G79" s="53"/>
      <c r="H79" s="60"/>
    </row>
    <row r="80" spans="1:8" s="9" customFormat="1" x14ac:dyDescent="0.4">
      <c r="A80" s="41" t="s">
        <v>60</v>
      </c>
      <c r="B80" s="52">
        <f>B33+B62</f>
        <v>64143</v>
      </c>
      <c r="C80" s="52">
        <f t="shared" ref="C80:H80" si="4">C33+C62</f>
        <v>61065</v>
      </c>
      <c r="D80" s="52">
        <f t="shared" si="4"/>
        <v>54274</v>
      </c>
      <c r="E80" s="52">
        <f t="shared" si="4"/>
        <v>66439</v>
      </c>
      <c r="F80" s="19">
        <f t="shared" si="4"/>
        <v>71744</v>
      </c>
      <c r="G80" s="52">
        <f t="shared" si="4"/>
        <v>63247</v>
      </c>
      <c r="H80" s="59">
        <f t="shared" si="4"/>
        <v>64135</v>
      </c>
    </row>
    <row r="81" spans="1:8" s="9" customFormat="1" x14ac:dyDescent="0.4">
      <c r="A81" s="58"/>
      <c r="B81" s="53"/>
      <c r="C81" s="53"/>
      <c r="D81" s="53"/>
      <c r="E81" s="53"/>
      <c r="F81" s="18"/>
      <c r="G81" s="53"/>
      <c r="H81" s="60"/>
    </row>
    <row r="82" spans="1:8" ht="15.4" x14ac:dyDescent="0.45">
      <c r="A82" s="44" t="s">
        <v>28</v>
      </c>
      <c r="B82" s="25"/>
      <c r="C82" s="25"/>
      <c r="D82" s="25"/>
      <c r="E82" s="25"/>
      <c r="F82" s="10"/>
      <c r="G82" s="25"/>
      <c r="H82" s="38"/>
    </row>
    <row r="83" spans="1:8" ht="15.4" thickBot="1" x14ac:dyDescent="0.45">
      <c r="A83" s="48" t="s">
        <v>36</v>
      </c>
      <c r="B83" s="61">
        <v>6246</v>
      </c>
      <c r="C83" s="61">
        <v>1994</v>
      </c>
      <c r="D83" s="62">
        <v>-3551</v>
      </c>
      <c r="E83" s="61">
        <v>8735</v>
      </c>
      <c r="F83" s="63">
        <v>11386</v>
      </c>
      <c r="G83" s="61">
        <v>3951</v>
      </c>
      <c r="H83" s="64">
        <v>4291</v>
      </c>
    </row>
    <row r="84" spans="1:8" s="6" customFormat="1" x14ac:dyDescent="0.4">
      <c r="A84" s="14"/>
      <c r="B84" s="16"/>
      <c r="C84" s="16"/>
      <c r="D84" s="16"/>
      <c r="E84" s="16"/>
      <c r="F84" s="16"/>
      <c r="G84" s="16"/>
      <c r="H84" s="16"/>
    </row>
    <row r="85" spans="1:8" x14ac:dyDescent="0.4">
      <c r="B85" s="15"/>
      <c r="C85" s="15"/>
      <c r="D85" s="15"/>
      <c r="E85" s="15"/>
      <c r="F85" s="5"/>
      <c r="G85" s="15"/>
      <c r="H85" s="15"/>
    </row>
    <row r="86" spans="1:8" x14ac:dyDescent="0.4">
      <c r="A86" s="21" t="s">
        <v>73</v>
      </c>
      <c r="F86" s="6"/>
    </row>
    <row r="87" spans="1:8" ht="15.4" thickBot="1" x14ac:dyDescent="0.45">
      <c r="A87" s="3"/>
      <c r="F87" s="6"/>
    </row>
    <row r="88" spans="1:8" x14ac:dyDescent="0.4">
      <c r="A88" s="28"/>
      <c r="B88" s="29" t="s">
        <v>2</v>
      </c>
      <c r="C88" s="29" t="s">
        <v>3</v>
      </c>
      <c r="D88" s="29" t="s">
        <v>4</v>
      </c>
      <c r="E88" s="29" t="s">
        <v>5</v>
      </c>
      <c r="F88" s="29" t="s">
        <v>6</v>
      </c>
      <c r="G88" s="29" t="s">
        <v>7</v>
      </c>
      <c r="H88" s="30" t="s">
        <v>8</v>
      </c>
    </row>
    <row r="89" spans="1:8" x14ac:dyDescent="0.4">
      <c r="A89" s="31"/>
      <c r="B89" s="32" t="s">
        <v>9</v>
      </c>
      <c r="C89" s="32" t="s">
        <v>9</v>
      </c>
      <c r="D89" s="32" t="s">
        <v>9</v>
      </c>
      <c r="E89" s="32" t="s">
        <v>9</v>
      </c>
      <c r="F89" s="32" t="s">
        <v>9</v>
      </c>
      <c r="G89" s="32" t="s">
        <v>10</v>
      </c>
      <c r="H89" s="33" t="s">
        <v>10</v>
      </c>
    </row>
    <row r="90" spans="1:8" x14ac:dyDescent="0.4">
      <c r="A90" s="31"/>
      <c r="B90" s="32" t="s">
        <v>11</v>
      </c>
      <c r="C90" s="32" t="s">
        <v>11</v>
      </c>
      <c r="D90" s="32" t="s">
        <v>11</v>
      </c>
      <c r="E90" s="32" t="s">
        <v>11</v>
      </c>
      <c r="F90" s="32" t="s">
        <v>11</v>
      </c>
      <c r="G90" s="32" t="s">
        <v>11</v>
      </c>
      <c r="H90" s="33" t="s">
        <v>11</v>
      </c>
    </row>
    <row r="91" spans="1:8" x14ac:dyDescent="0.4">
      <c r="A91" s="34"/>
      <c r="B91" s="68"/>
      <c r="C91" s="68"/>
      <c r="D91" s="68"/>
      <c r="E91" s="68"/>
      <c r="F91" s="71"/>
      <c r="G91" s="68"/>
      <c r="H91" s="72"/>
    </row>
    <row r="92" spans="1:8" x14ac:dyDescent="0.4">
      <c r="A92" s="41" t="s">
        <v>15</v>
      </c>
      <c r="B92" s="68"/>
      <c r="C92" s="68"/>
      <c r="D92" s="68"/>
      <c r="E92" s="68"/>
      <c r="F92" s="71"/>
      <c r="G92" s="68"/>
      <c r="H92" s="72"/>
    </row>
    <row r="93" spans="1:8" x14ac:dyDescent="0.4">
      <c r="A93" s="34" t="s">
        <v>22</v>
      </c>
      <c r="B93" s="70">
        <v>2</v>
      </c>
      <c r="C93" s="70">
        <v>9</v>
      </c>
      <c r="D93" s="70">
        <v>4</v>
      </c>
      <c r="E93" s="70">
        <v>30</v>
      </c>
      <c r="F93" s="66">
        <v>42</v>
      </c>
      <c r="G93" s="70">
        <v>81</v>
      </c>
      <c r="H93" s="73">
        <v>5</v>
      </c>
    </row>
    <row r="94" spans="1:8" x14ac:dyDescent="0.4">
      <c r="A94" s="34" t="s">
        <v>40</v>
      </c>
      <c r="B94" s="70">
        <v>-5</v>
      </c>
      <c r="C94" s="70">
        <v>-6</v>
      </c>
      <c r="D94" s="68">
        <v>0</v>
      </c>
      <c r="E94" s="68">
        <v>0</v>
      </c>
      <c r="F94" s="66">
        <v>2</v>
      </c>
      <c r="G94" s="70">
        <v>5</v>
      </c>
      <c r="H94" s="73">
        <v>4</v>
      </c>
    </row>
    <row r="95" spans="1:8" x14ac:dyDescent="0.4">
      <c r="A95" s="34" t="s">
        <v>23</v>
      </c>
      <c r="B95" s="68">
        <v>0</v>
      </c>
      <c r="C95" s="68">
        <v>0</v>
      </c>
      <c r="D95" s="70">
        <v>164</v>
      </c>
      <c r="E95" s="70">
        <v>356</v>
      </c>
      <c r="F95" s="66">
        <v>68</v>
      </c>
      <c r="G95" s="70">
        <v>28</v>
      </c>
      <c r="H95" s="73">
        <v>28</v>
      </c>
    </row>
    <row r="96" spans="1:8" x14ac:dyDescent="0.4">
      <c r="A96" s="34" t="s">
        <v>41</v>
      </c>
      <c r="B96" s="68">
        <v>0</v>
      </c>
      <c r="C96" s="68">
        <v>0</v>
      </c>
      <c r="D96" s="68">
        <v>0</v>
      </c>
      <c r="E96" s="68">
        <v>0</v>
      </c>
      <c r="F96" s="71">
        <v>0</v>
      </c>
      <c r="G96" s="70">
        <v>14</v>
      </c>
      <c r="H96" s="73">
        <v>5</v>
      </c>
    </row>
    <row r="97" spans="1:8" x14ac:dyDescent="0.4">
      <c r="A97" s="34" t="s">
        <v>80</v>
      </c>
      <c r="B97" s="68">
        <v>0</v>
      </c>
      <c r="C97" s="68">
        <v>0</v>
      </c>
      <c r="D97" s="68">
        <v>0</v>
      </c>
      <c r="E97" s="68">
        <v>0</v>
      </c>
      <c r="F97" s="71">
        <v>0</v>
      </c>
      <c r="G97" s="70">
        <v>1</v>
      </c>
      <c r="H97" s="72">
        <v>0</v>
      </c>
    </row>
    <row r="98" spans="1:8" x14ac:dyDescent="0.4">
      <c r="A98" s="34" t="s">
        <v>81</v>
      </c>
      <c r="B98" s="68">
        <v>0</v>
      </c>
      <c r="C98" s="68">
        <v>0</v>
      </c>
      <c r="D98" s="68">
        <v>0</v>
      </c>
      <c r="E98" s="70">
        <v>-13</v>
      </c>
      <c r="F98" s="71">
        <v>0</v>
      </c>
      <c r="G98" s="68">
        <v>0</v>
      </c>
      <c r="H98" s="72">
        <v>0</v>
      </c>
    </row>
    <row r="99" spans="1:8" x14ac:dyDescent="0.4">
      <c r="A99" s="34" t="s">
        <v>98</v>
      </c>
      <c r="B99" s="68">
        <v>0</v>
      </c>
      <c r="C99" s="68">
        <v>0</v>
      </c>
      <c r="D99" s="70">
        <v>1</v>
      </c>
      <c r="E99" s="70">
        <v>1</v>
      </c>
      <c r="F99" s="66">
        <v>1</v>
      </c>
      <c r="G99" s="68">
        <v>0</v>
      </c>
      <c r="H99" s="73">
        <v>-1</v>
      </c>
    </row>
    <row r="100" spans="1:8" x14ac:dyDescent="0.4">
      <c r="A100" s="34" t="s">
        <v>102</v>
      </c>
      <c r="B100" s="68">
        <v>0</v>
      </c>
      <c r="C100" s="68">
        <v>0</v>
      </c>
      <c r="D100" s="68">
        <v>0</v>
      </c>
      <c r="E100" s="68">
        <v>0</v>
      </c>
      <c r="F100" s="71">
        <v>0</v>
      </c>
      <c r="G100" s="68">
        <v>0</v>
      </c>
      <c r="H100" s="72">
        <v>0</v>
      </c>
    </row>
    <row r="101" spans="1:8" x14ac:dyDescent="0.4">
      <c r="A101" s="34" t="s">
        <v>24</v>
      </c>
      <c r="B101" s="68">
        <v>0</v>
      </c>
      <c r="C101" s="68">
        <v>0</v>
      </c>
      <c r="D101" s="68">
        <v>0</v>
      </c>
      <c r="E101" s="68">
        <v>0</v>
      </c>
      <c r="F101" s="66">
        <v>2</v>
      </c>
      <c r="G101" s="70">
        <v>2</v>
      </c>
      <c r="H101" s="73">
        <v>1</v>
      </c>
    </row>
    <row r="102" spans="1:8" x14ac:dyDescent="0.4">
      <c r="A102" s="34" t="s">
        <v>88</v>
      </c>
      <c r="B102" s="68">
        <v>0</v>
      </c>
      <c r="C102" s="68">
        <v>0</v>
      </c>
      <c r="D102" s="68">
        <v>0</v>
      </c>
      <c r="E102" s="68">
        <v>0</v>
      </c>
      <c r="F102" s="66">
        <v>1478</v>
      </c>
      <c r="G102" s="70">
        <v>2028</v>
      </c>
      <c r="H102" s="73">
        <v>2428</v>
      </c>
    </row>
    <row r="103" spans="1:8" x14ac:dyDescent="0.4">
      <c r="A103" s="34" t="s">
        <v>86</v>
      </c>
      <c r="B103" s="70">
        <v>632</v>
      </c>
      <c r="C103" s="70">
        <v>1265</v>
      </c>
      <c r="D103" s="70">
        <v>850</v>
      </c>
      <c r="E103" s="70">
        <v>1999</v>
      </c>
      <c r="F103" s="71">
        <v>0</v>
      </c>
      <c r="G103" s="68">
        <v>0</v>
      </c>
      <c r="H103" s="72">
        <v>0</v>
      </c>
    </row>
    <row r="104" spans="1:8" x14ac:dyDescent="0.4">
      <c r="A104" s="34" t="s">
        <v>89</v>
      </c>
      <c r="B104" s="70">
        <v>397</v>
      </c>
      <c r="C104" s="70">
        <v>321</v>
      </c>
      <c r="D104" s="70">
        <v>57</v>
      </c>
      <c r="E104" s="70">
        <v>51</v>
      </c>
      <c r="F104" s="71">
        <v>0</v>
      </c>
      <c r="G104" s="68">
        <v>0</v>
      </c>
      <c r="H104" s="72">
        <v>0</v>
      </c>
    </row>
    <row r="105" spans="1:8" x14ac:dyDescent="0.4">
      <c r="A105" s="34" t="s">
        <v>42</v>
      </c>
      <c r="B105" s="70">
        <v>2261</v>
      </c>
      <c r="C105" s="70">
        <v>1727</v>
      </c>
      <c r="D105" s="70">
        <v>3080</v>
      </c>
      <c r="E105" s="70">
        <v>2468</v>
      </c>
      <c r="F105" s="66">
        <v>2320</v>
      </c>
      <c r="G105" s="70">
        <v>1908</v>
      </c>
      <c r="H105" s="73">
        <v>2651</v>
      </c>
    </row>
    <row r="106" spans="1:8" x14ac:dyDescent="0.4">
      <c r="A106" s="34" t="s">
        <v>43</v>
      </c>
      <c r="B106" s="70">
        <v>713</v>
      </c>
      <c r="C106" s="70">
        <v>1241</v>
      </c>
      <c r="D106" s="70">
        <v>560</v>
      </c>
      <c r="E106" s="70">
        <v>612</v>
      </c>
      <c r="F106" s="66">
        <v>763</v>
      </c>
      <c r="G106" s="70">
        <v>802</v>
      </c>
      <c r="H106" s="72">
        <v>0</v>
      </c>
    </row>
    <row r="107" spans="1:8" x14ac:dyDescent="0.4">
      <c r="A107" s="34" t="s">
        <v>44</v>
      </c>
      <c r="B107" s="70">
        <v>-1</v>
      </c>
      <c r="C107" s="70">
        <v>1</v>
      </c>
      <c r="D107" s="68">
        <v>0</v>
      </c>
      <c r="E107" s="70">
        <v>12</v>
      </c>
      <c r="F107" s="66">
        <v>18</v>
      </c>
      <c r="G107" s="70">
        <v>19</v>
      </c>
      <c r="H107" s="73">
        <v>-387</v>
      </c>
    </row>
    <row r="108" spans="1:8" x14ac:dyDescent="0.4">
      <c r="A108" s="34" t="s">
        <v>45</v>
      </c>
      <c r="B108" s="70">
        <v>4</v>
      </c>
      <c r="C108" s="70">
        <v>12</v>
      </c>
      <c r="D108" s="70">
        <v>35</v>
      </c>
      <c r="E108" s="70">
        <v>23</v>
      </c>
      <c r="F108" s="71">
        <v>0</v>
      </c>
      <c r="G108" s="70">
        <v>79</v>
      </c>
      <c r="H108" s="73">
        <v>197</v>
      </c>
    </row>
    <row r="109" spans="1:8" x14ac:dyDescent="0.4">
      <c r="A109" s="34" t="s">
        <v>25</v>
      </c>
      <c r="B109" s="70">
        <v>116</v>
      </c>
      <c r="C109" s="70">
        <v>193</v>
      </c>
      <c r="D109" s="70">
        <v>318</v>
      </c>
      <c r="E109" s="70">
        <v>193</v>
      </c>
      <c r="F109" s="66">
        <v>214</v>
      </c>
      <c r="G109" s="70">
        <v>215</v>
      </c>
      <c r="H109" s="73">
        <v>165</v>
      </c>
    </row>
    <row r="110" spans="1:8" x14ac:dyDescent="0.4">
      <c r="A110" s="34" t="s">
        <v>26</v>
      </c>
      <c r="B110" s="68">
        <v>0</v>
      </c>
      <c r="C110" s="68">
        <v>0</v>
      </c>
      <c r="D110" s="68">
        <v>0</v>
      </c>
      <c r="E110" s="68">
        <v>0</v>
      </c>
      <c r="F110" s="71">
        <v>0</v>
      </c>
      <c r="G110" s="70">
        <v>1</v>
      </c>
      <c r="H110" s="73">
        <v>1</v>
      </c>
    </row>
    <row r="111" spans="1:8" ht="3.95" customHeight="1" x14ac:dyDescent="0.4">
      <c r="A111" s="34"/>
      <c r="B111" s="68"/>
      <c r="C111" s="68"/>
      <c r="D111" s="68"/>
      <c r="E111" s="68"/>
      <c r="F111" s="71"/>
      <c r="G111" s="68"/>
      <c r="H111" s="72"/>
    </row>
    <row r="112" spans="1:8" s="3" customFormat="1" x14ac:dyDescent="0.4">
      <c r="A112" s="41" t="s">
        <v>62</v>
      </c>
      <c r="B112" s="69">
        <f>SUM(B93:B111)</f>
        <v>4119</v>
      </c>
      <c r="C112" s="69">
        <f t="shared" ref="C112:H112" si="5">SUM(C93:C111)</f>
        <v>4763</v>
      </c>
      <c r="D112" s="69">
        <f t="shared" si="5"/>
        <v>5069</v>
      </c>
      <c r="E112" s="69">
        <f t="shared" si="5"/>
        <v>5732</v>
      </c>
      <c r="F112" s="65">
        <f t="shared" si="5"/>
        <v>4908</v>
      </c>
      <c r="G112" s="69">
        <f t="shared" si="5"/>
        <v>5183</v>
      </c>
      <c r="H112" s="74">
        <f t="shared" si="5"/>
        <v>5097</v>
      </c>
    </row>
    <row r="113" spans="1:8" s="6" customFormat="1" x14ac:dyDescent="0.4">
      <c r="A113" s="58"/>
      <c r="B113" s="70"/>
      <c r="C113" s="70"/>
      <c r="D113" s="70"/>
      <c r="E113" s="70"/>
      <c r="F113" s="66"/>
      <c r="G113" s="70"/>
      <c r="H113" s="73"/>
    </row>
    <row r="114" spans="1:8" ht="15.4" x14ac:dyDescent="0.45">
      <c r="A114" s="44" t="s">
        <v>28</v>
      </c>
      <c r="B114" s="68"/>
      <c r="C114" s="68"/>
      <c r="D114" s="68"/>
      <c r="E114" s="68"/>
      <c r="F114" s="71"/>
      <c r="G114" s="68"/>
      <c r="H114" s="72"/>
    </row>
    <row r="115" spans="1:8" x14ac:dyDescent="0.4">
      <c r="A115" s="34" t="s">
        <v>30</v>
      </c>
      <c r="B115" s="27">
        <v>4</v>
      </c>
      <c r="C115" s="27">
        <v>5</v>
      </c>
      <c r="D115" s="27">
        <v>4</v>
      </c>
      <c r="E115" s="25">
        <v>0</v>
      </c>
      <c r="F115" s="12">
        <v>1</v>
      </c>
      <c r="G115" s="25">
        <v>0</v>
      </c>
      <c r="H115" s="39">
        <v>6</v>
      </c>
    </row>
    <row r="116" spans="1:8" x14ac:dyDescent="0.4">
      <c r="A116" s="34" t="s">
        <v>63</v>
      </c>
      <c r="B116" s="27">
        <v>2359</v>
      </c>
      <c r="C116" s="27">
        <v>2639</v>
      </c>
      <c r="D116" s="27">
        <v>1936</v>
      </c>
      <c r="E116" s="27">
        <v>2471</v>
      </c>
      <c r="F116" s="12">
        <v>2345</v>
      </c>
      <c r="G116" s="27">
        <v>1817</v>
      </c>
      <c r="H116" s="39">
        <v>2850</v>
      </c>
    </row>
    <row r="117" spans="1:8" x14ac:dyDescent="0.4">
      <c r="A117" s="34" t="s">
        <v>64</v>
      </c>
      <c r="B117" s="27">
        <v>486</v>
      </c>
      <c r="C117" s="27">
        <v>577</v>
      </c>
      <c r="D117" s="27">
        <v>332</v>
      </c>
      <c r="E117" s="25">
        <v>0</v>
      </c>
      <c r="F117" s="12">
        <v>385</v>
      </c>
      <c r="G117" s="27">
        <v>260</v>
      </c>
      <c r="H117" s="39">
        <v>315</v>
      </c>
    </row>
    <row r="118" spans="1:8" x14ac:dyDescent="0.4">
      <c r="A118" s="34" t="s">
        <v>65</v>
      </c>
      <c r="B118" s="27">
        <v>82</v>
      </c>
      <c r="C118" s="27">
        <v>21</v>
      </c>
      <c r="D118" s="27">
        <v>214</v>
      </c>
      <c r="E118" s="27">
        <v>2725</v>
      </c>
      <c r="F118" s="12">
        <v>2060</v>
      </c>
      <c r="G118" s="27">
        <v>1121</v>
      </c>
      <c r="H118" s="39">
        <v>562</v>
      </c>
    </row>
    <row r="119" spans="1:8" x14ac:dyDescent="0.4">
      <c r="A119" s="34" t="s">
        <v>66</v>
      </c>
      <c r="B119" s="27">
        <v>481</v>
      </c>
      <c r="C119" s="27">
        <v>189</v>
      </c>
      <c r="D119" s="27">
        <v>49</v>
      </c>
      <c r="E119" s="27">
        <v>563</v>
      </c>
      <c r="F119" s="12">
        <v>116</v>
      </c>
      <c r="G119" s="27">
        <v>185</v>
      </c>
      <c r="H119" s="39">
        <v>97</v>
      </c>
    </row>
    <row r="120" spans="1:8" x14ac:dyDescent="0.4">
      <c r="A120" s="34" t="s">
        <v>67</v>
      </c>
      <c r="B120" s="25">
        <v>0</v>
      </c>
      <c r="C120" s="25">
        <v>0</v>
      </c>
      <c r="D120" s="25">
        <v>0</v>
      </c>
      <c r="E120" s="25">
        <v>0</v>
      </c>
      <c r="F120" s="12">
        <v>-1</v>
      </c>
      <c r="G120" s="25">
        <v>0</v>
      </c>
      <c r="H120" s="38">
        <v>0</v>
      </c>
    </row>
    <row r="121" spans="1:8" x14ac:dyDescent="0.4">
      <c r="A121" s="34" t="s">
        <v>68</v>
      </c>
      <c r="B121" s="27">
        <v>-5</v>
      </c>
      <c r="C121" s="27">
        <v>-1</v>
      </c>
      <c r="D121" s="25">
        <v>0</v>
      </c>
      <c r="E121" s="25">
        <v>0</v>
      </c>
      <c r="F121" s="10">
        <v>0</v>
      </c>
      <c r="G121" s="27">
        <v>28</v>
      </c>
      <c r="H121" s="39">
        <v>1</v>
      </c>
    </row>
    <row r="122" spans="1:8" x14ac:dyDescent="0.4">
      <c r="A122" s="34" t="s">
        <v>69</v>
      </c>
      <c r="B122" s="27">
        <v>712</v>
      </c>
      <c r="C122" s="27">
        <v>1333</v>
      </c>
      <c r="D122" s="27">
        <v>2534</v>
      </c>
      <c r="E122" s="27">
        <v>-27</v>
      </c>
      <c r="F122" s="12">
        <v>2</v>
      </c>
      <c r="G122" s="27">
        <v>1772</v>
      </c>
      <c r="H122" s="39">
        <v>1266</v>
      </c>
    </row>
    <row r="123" spans="1:8" x14ac:dyDescent="0.4">
      <c r="A123" s="58"/>
      <c r="B123" s="53"/>
      <c r="C123" s="53"/>
      <c r="D123" s="53"/>
      <c r="E123" s="53"/>
      <c r="F123" s="18"/>
      <c r="G123" s="53"/>
      <c r="H123" s="60"/>
    </row>
    <row r="124" spans="1:8" x14ac:dyDescent="0.4">
      <c r="A124" s="34"/>
      <c r="B124" s="52">
        <f>SUM(B115:B123)</f>
        <v>4119</v>
      </c>
      <c r="C124" s="52">
        <f t="shared" ref="C124:H124" si="6">SUM(C115:C123)</f>
        <v>4763</v>
      </c>
      <c r="D124" s="52">
        <f t="shared" si="6"/>
        <v>5069</v>
      </c>
      <c r="E124" s="52">
        <f t="shared" si="6"/>
        <v>5732</v>
      </c>
      <c r="F124" s="19">
        <f t="shared" si="6"/>
        <v>4908</v>
      </c>
      <c r="G124" s="52">
        <f t="shared" si="6"/>
        <v>5183</v>
      </c>
      <c r="H124" s="59">
        <f t="shared" si="6"/>
        <v>5097</v>
      </c>
    </row>
    <row r="125" spans="1:8" x14ac:dyDescent="0.4">
      <c r="A125" s="34"/>
      <c r="B125" s="25"/>
      <c r="C125" s="25"/>
      <c r="D125" s="25"/>
      <c r="E125" s="25"/>
      <c r="F125" s="10"/>
      <c r="G125" s="25"/>
      <c r="H125" s="38"/>
    </row>
    <row r="126" spans="1:8" x14ac:dyDescent="0.4">
      <c r="A126" s="41" t="s">
        <v>16</v>
      </c>
      <c r="B126" s="25"/>
      <c r="C126" s="25"/>
      <c r="D126" s="25"/>
      <c r="E126" s="25"/>
      <c r="F126" s="10"/>
      <c r="G126" s="25"/>
      <c r="H126" s="38"/>
    </row>
    <row r="127" spans="1:8" x14ac:dyDescent="0.4">
      <c r="A127" s="34" t="s">
        <v>54</v>
      </c>
      <c r="B127" s="27">
        <v>8407</v>
      </c>
      <c r="C127" s="27">
        <v>10410</v>
      </c>
      <c r="D127" s="27">
        <v>11472</v>
      </c>
      <c r="E127" s="27">
        <v>12845</v>
      </c>
      <c r="F127" s="12">
        <v>15565</v>
      </c>
      <c r="G127" s="27">
        <v>18214</v>
      </c>
      <c r="H127" s="39">
        <v>21081</v>
      </c>
    </row>
    <row r="128" spans="1:8" x14ac:dyDescent="0.4">
      <c r="A128" s="34" t="s">
        <v>55</v>
      </c>
      <c r="B128" s="27">
        <v>73</v>
      </c>
      <c r="C128" s="27">
        <v>151</v>
      </c>
      <c r="D128" s="27">
        <v>171</v>
      </c>
      <c r="E128" s="27">
        <v>229</v>
      </c>
      <c r="F128" s="12">
        <v>205</v>
      </c>
      <c r="G128" s="27">
        <v>418</v>
      </c>
      <c r="H128" s="39">
        <v>456</v>
      </c>
    </row>
    <row r="129" spans="1:8" x14ac:dyDescent="0.4">
      <c r="A129" s="34" t="s">
        <v>56</v>
      </c>
      <c r="B129" s="25">
        <v>0</v>
      </c>
      <c r="C129" s="25">
        <v>0</v>
      </c>
      <c r="D129" s="27">
        <v>-3</v>
      </c>
      <c r="E129" s="27">
        <v>-3</v>
      </c>
      <c r="F129" s="10">
        <v>0</v>
      </c>
      <c r="G129" s="25">
        <v>0</v>
      </c>
      <c r="H129" s="38">
        <v>0</v>
      </c>
    </row>
    <row r="130" spans="1:8" x14ac:dyDescent="0.4">
      <c r="A130" s="34" t="s">
        <v>26</v>
      </c>
      <c r="B130" s="27">
        <v>3</v>
      </c>
      <c r="C130" s="27">
        <v>2</v>
      </c>
      <c r="D130" s="27">
        <v>2</v>
      </c>
      <c r="E130" s="27">
        <v>2</v>
      </c>
      <c r="F130" s="12">
        <v>1</v>
      </c>
      <c r="G130" s="27">
        <v>3</v>
      </c>
      <c r="H130" s="39">
        <v>1</v>
      </c>
    </row>
    <row r="131" spans="1:8" ht="3.95" customHeight="1" x14ac:dyDescent="0.4">
      <c r="A131" s="34"/>
      <c r="B131" s="25"/>
      <c r="C131" s="25"/>
      <c r="D131" s="25"/>
      <c r="E131" s="25"/>
      <c r="F131" s="10"/>
      <c r="G131" s="25"/>
      <c r="H131" s="38"/>
    </row>
    <row r="132" spans="1:8" x14ac:dyDescent="0.4">
      <c r="A132" s="41" t="s">
        <v>70</v>
      </c>
      <c r="B132" s="52">
        <f>SUM(B127:B131)</f>
        <v>8483</v>
      </c>
      <c r="C132" s="52">
        <f t="shared" ref="C132:H132" si="7">SUM(C127:C131)</f>
        <v>10563</v>
      </c>
      <c r="D132" s="52">
        <f t="shared" si="7"/>
        <v>11642</v>
      </c>
      <c r="E132" s="52">
        <f t="shared" si="7"/>
        <v>13073</v>
      </c>
      <c r="F132" s="19">
        <f t="shared" si="7"/>
        <v>15771</v>
      </c>
      <c r="G132" s="52">
        <f t="shared" si="7"/>
        <v>18635</v>
      </c>
      <c r="H132" s="59">
        <f t="shared" si="7"/>
        <v>21538</v>
      </c>
    </row>
    <row r="133" spans="1:8" s="6" customFormat="1" x14ac:dyDescent="0.4">
      <c r="A133" s="58"/>
      <c r="B133" s="27"/>
      <c r="C133" s="27"/>
      <c r="D133" s="27"/>
      <c r="E133" s="27"/>
      <c r="F133" s="12"/>
      <c r="G133" s="27"/>
      <c r="H133" s="39"/>
    </row>
    <row r="134" spans="1:8" ht="15.4" x14ac:dyDescent="0.45">
      <c r="A134" s="44" t="s">
        <v>28</v>
      </c>
      <c r="B134" s="25"/>
      <c r="C134" s="25"/>
      <c r="D134" s="25"/>
      <c r="E134" s="25"/>
      <c r="F134" s="10"/>
      <c r="G134" s="25"/>
      <c r="H134" s="38"/>
    </row>
    <row r="135" spans="1:8" x14ac:dyDescent="0.4">
      <c r="A135" s="34" t="s">
        <v>65</v>
      </c>
      <c r="B135" s="27">
        <v>-11</v>
      </c>
      <c r="C135" s="25">
        <v>0</v>
      </c>
      <c r="D135" s="25">
        <v>0</v>
      </c>
      <c r="E135" s="25">
        <v>0</v>
      </c>
      <c r="F135" s="10">
        <v>0</v>
      </c>
      <c r="G135" s="25">
        <v>0</v>
      </c>
      <c r="H135" s="38">
        <v>0</v>
      </c>
    </row>
    <row r="136" spans="1:8" x14ac:dyDescent="0.4">
      <c r="A136" s="34" t="s">
        <v>66</v>
      </c>
      <c r="B136" s="25">
        <v>3</v>
      </c>
      <c r="C136" s="25">
        <v>2</v>
      </c>
      <c r="D136" s="25">
        <v>2</v>
      </c>
      <c r="E136" s="25">
        <v>2</v>
      </c>
      <c r="F136" s="10">
        <v>0</v>
      </c>
      <c r="G136" s="25">
        <v>3</v>
      </c>
      <c r="H136" s="38">
        <v>1</v>
      </c>
    </row>
    <row r="137" spans="1:8" x14ac:dyDescent="0.4">
      <c r="A137" s="34" t="s">
        <v>67</v>
      </c>
      <c r="B137" s="57">
        <v>0</v>
      </c>
      <c r="C137" s="25">
        <v>0</v>
      </c>
      <c r="D137" s="25">
        <v>0</v>
      </c>
      <c r="E137" s="25">
        <v>0</v>
      </c>
      <c r="F137" s="10">
        <v>0</v>
      </c>
      <c r="G137" s="25">
        <v>0</v>
      </c>
      <c r="H137" s="38">
        <v>0</v>
      </c>
    </row>
    <row r="138" spans="1:8" x14ac:dyDescent="0.4">
      <c r="A138" s="34" t="s">
        <v>68</v>
      </c>
      <c r="B138" s="25">
        <v>8491</v>
      </c>
      <c r="C138" s="25">
        <v>10561</v>
      </c>
      <c r="D138" s="25">
        <v>11643</v>
      </c>
      <c r="E138" s="25">
        <v>13074</v>
      </c>
      <c r="F138" s="10">
        <v>15771</v>
      </c>
      <c r="G138" s="25">
        <v>18632</v>
      </c>
      <c r="H138" s="38">
        <v>21537</v>
      </c>
    </row>
    <row r="139" spans="1:8" x14ac:dyDescent="0.4">
      <c r="A139" s="34" t="s">
        <v>69</v>
      </c>
      <c r="B139" s="68">
        <v>0</v>
      </c>
      <c r="C139" s="25">
        <v>0</v>
      </c>
      <c r="D139" s="75">
        <v>-3</v>
      </c>
      <c r="E139" s="75">
        <v>-3</v>
      </c>
      <c r="F139" s="10">
        <v>0</v>
      </c>
      <c r="G139" s="25">
        <v>0</v>
      </c>
      <c r="H139" s="38">
        <v>0</v>
      </c>
    </row>
    <row r="140" spans="1:8" x14ac:dyDescent="0.4">
      <c r="A140" s="34"/>
      <c r="B140" s="75"/>
      <c r="C140" s="75"/>
      <c r="D140" s="75"/>
      <c r="E140" s="75"/>
      <c r="F140" s="76"/>
      <c r="G140" s="75"/>
      <c r="H140" s="77"/>
    </row>
    <row r="141" spans="1:8" x14ac:dyDescent="0.4">
      <c r="A141" s="34"/>
      <c r="B141" s="52">
        <f>SUM(B135:B140)</f>
        <v>8483</v>
      </c>
      <c r="C141" s="52">
        <f t="shared" ref="C141:H141" si="8">SUM(C135:C140)</f>
        <v>10563</v>
      </c>
      <c r="D141" s="52">
        <f t="shared" si="8"/>
        <v>11642</v>
      </c>
      <c r="E141" s="52">
        <f t="shared" si="8"/>
        <v>13073</v>
      </c>
      <c r="F141" s="19">
        <f t="shared" si="8"/>
        <v>15771</v>
      </c>
      <c r="G141" s="52">
        <f t="shared" si="8"/>
        <v>18635</v>
      </c>
      <c r="H141" s="59">
        <f t="shared" si="8"/>
        <v>21538</v>
      </c>
    </row>
    <row r="142" spans="1:8" x14ac:dyDescent="0.4">
      <c r="A142" s="34"/>
      <c r="B142" s="75"/>
      <c r="C142" s="75"/>
      <c r="D142" s="75"/>
      <c r="E142" s="75"/>
      <c r="F142" s="76"/>
      <c r="G142" s="75"/>
      <c r="H142" s="77"/>
    </row>
    <row r="143" spans="1:8" ht="15.4" thickBot="1" x14ac:dyDescent="0.45">
      <c r="A143" s="78" t="s">
        <v>100</v>
      </c>
      <c r="B143" s="79">
        <f>B132+B112</f>
        <v>12602</v>
      </c>
      <c r="C143" s="79">
        <f t="shared" ref="C143:H143" si="9">C132+C112</f>
        <v>15326</v>
      </c>
      <c r="D143" s="79">
        <f t="shared" si="9"/>
        <v>16711</v>
      </c>
      <c r="E143" s="79">
        <f t="shared" si="9"/>
        <v>18805</v>
      </c>
      <c r="F143" s="80">
        <f t="shared" si="9"/>
        <v>20679</v>
      </c>
      <c r="G143" s="79">
        <f t="shared" si="9"/>
        <v>23818</v>
      </c>
      <c r="H143" s="81">
        <f t="shared" si="9"/>
        <v>26635</v>
      </c>
    </row>
    <row r="144" spans="1:8" x14ac:dyDescent="0.4">
      <c r="B144" s="17"/>
      <c r="C144" s="17"/>
      <c r="D144" s="17"/>
      <c r="E144" s="17"/>
      <c r="F144" s="17"/>
      <c r="G144" s="17"/>
      <c r="H144" s="17"/>
    </row>
    <row r="145" spans="1:8" x14ac:dyDescent="0.4">
      <c r="B145" s="17"/>
      <c r="C145" s="17"/>
      <c r="D145" s="17"/>
      <c r="E145" s="17"/>
      <c r="F145" s="17"/>
      <c r="G145" s="17"/>
      <c r="H145" s="17"/>
    </row>
    <row r="146" spans="1:8" s="6" customFormat="1" ht="15" customHeight="1" x14ac:dyDescent="0.4">
      <c r="A146" s="87" t="s">
        <v>74</v>
      </c>
      <c r="B146" s="87"/>
      <c r="C146" s="87"/>
      <c r="D146" s="87"/>
      <c r="E146" s="87"/>
      <c r="F146" s="87"/>
      <c r="G146" s="87"/>
      <c r="H146" s="87"/>
    </row>
    <row r="147" spans="1:8" s="6" customFormat="1" ht="36.4" customHeight="1" x14ac:dyDescent="0.4">
      <c r="A147" s="87" t="s">
        <v>75</v>
      </c>
      <c r="B147" s="87"/>
      <c r="C147" s="87"/>
      <c r="D147" s="87"/>
      <c r="E147" s="87"/>
      <c r="F147" s="87"/>
      <c r="G147" s="87"/>
      <c r="H147" s="87"/>
    </row>
    <row r="148" spans="1:8" s="6" customFormat="1" ht="36.75" customHeight="1" x14ac:dyDescent="0.4">
      <c r="A148" s="87" t="s">
        <v>76</v>
      </c>
      <c r="B148" s="87"/>
      <c r="C148" s="87"/>
      <c r="D148" s="87"/>
      <c r="E148" s="87"/>
      <c r="F148" s="87"/>
      <c r="G148" s="87"/>
      <c r="H148" s="87"/>
    </row>
    <row r="149" spans="1:8" s="6" customFormat="1" ht="43.15" customHeight="1" x14ac:dyDescent="0.4">
      <c r="A149" s="87" t="s">
        <v>77</v>
      </c>
      <c r="B149" s="87"/>
      <c r="C149" s="87"/>
      <c r="D149" s="87"/>
      <c r="E149" s="87"/>
      <c r="F149" s="87"/>
      <c r="G149" s="87"/>
      <c r="H149" s="87"/>
    </row>
    <row r="150" spans="1:8" s="6" customFormat="1" ht="33.75" customHeight="1" x14ac:dyDescent="0.4">
      <c r="A150" s="87" t="s">
        <v>78</v>
      </c>
      <c r="B150" s="87"/>
      <c r="C150" s="87"/>
      <c r="D150" s="87"/>
      <c r="E150" s="87"/>
      <c r="F150" s="87"/>
      <c r="G150" s="87"/>
      <c r="H150" s="87"/>
    </row>
    <row r="151" spans="1:8" s="6" customFormat="1" ht="33.75" customHeight="1" x14ac:dyDescent="0.4">
      <c r="A151" s="87" t="s">
        <v>79</v>
      </c>
      <c r="B151" s="87"/>
      <c r="C151" s="87"/>
      <c r="D151" s="87"/>
      <c r="E151" s="87"/>
      <c r="F151" s="87"/>
      <c r="G151" s="87"/>
      <c r="H151" s="87"/>
    </row>
    <row r="152" spans="1:8" s="6" customFormat="1" x14ac:dyDescent="0.4"/>
    <row r="153" spans="1:8" s="6" customFormat="1" x14ac:dyDescent="0.4"/>
    <row r="154" spans="1:8" s="6" customFormat="1" x14ac:dyDescent="0.4"/>
    <row r="155" spans="1:8" s="6" customFormat="1" x14ac:dyDescent="0.4"/>
    <row r="156" spans="1:8" s="6" customFormat="1" x14ac:dyDescent="0.4"/>
  </sheetData>
  <mergeCells count="6">
    <mergeCell ref="A151:H151"/>
    <mergeCell ref="A146:H146"/>
    <mergeCell ref="A147:H147"/>
    <mergeCell ref="A148:H148"/>
    <mergeCell ref="A150:H150"/>
    <mergeCell ref="A149:H149"/>
  </mergeCells>
  <pageMargins left="0.7" right="0.7" top="0.75" bottom="0.75" header="0.3" footer="0.3"/>
  <pageSetup paperSize="9" scale="52" fitToHeight="0" orientation="portrait" r:id="rId1"/>
  <rowBreaks count="1" manualBreakCount="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Normal="100" workbookViewId="0">
      <selection activeCell="F13" sqref="F13"/>
    </sheetView>
  </sheetViews>
  <sheetFormatPr defaultColWidth="9.1328125" defaultRowHeight="15" x14ac:dyDescent="0.4"/>
  <cols>
    <col min="1" max="1" width="63.1328125" style="4" bestFit="1" customWidth="1"/>
    <col min="2" max="9" width="12.73046875" style="4" customWidth="1"/>
    <col min="10" max="16384" width="9.1328125" style="4"/>
  </cols>
  <sheetData>
    <row r="1" spans="1:9" x14ac:dyDescent="0.4">
      <c r="A1" s="21" t="s">
        <v>20</v>
      </c>
      <c r="C1" s="20"/>
    </row>
    <row r="2" spans="1:9" x14ac:dyDescent="0.4">
      <c r="A2" s="21" t="s">
        <v>71</v>
      </c>
    </row>
    <row r="3" spans="1:9" x14ac:dyDescent="0.4">
      <c r="A3" s="21" t="s">
        <v>90</v>
      </c>
    </row>
    <row r="4" spans="1:9" ht="15.4" thickBot="1" x14ac:dyDescent="0.45">
      <c r="A4" s="3"/>
    </row>
    <row r="5" spans="1:9" x14ac:dyDescent="0.4">
      <c r="A5" s="28"/>
      <c r="B5" s="29" t="s">
        <v>2</v>
      </c>
      <c r="C5" s="29" t="s">
        <v>3</v>
      </c>
      <c r="D5" s="29" t="s">
        <v>4</v>
      </c>
      <c r="E5" s="29" t="s">
        <v>5</v>
      </c>
      <c r="F5" s="29" t="s">
        <v>6</v>
      </c>
      <c r="G5" s="29" t="s">
        <v>7</v>
      </c>
      <c r="H5" s="30" t="s">
        <v>8</v>
      </c>
    </row>
    <row r="6" spans="1:9" x14ac:dyDescent="0.4">
      <c r="A6" s="31"/>
      <c r="B6" s="32" t="s">
        <v>9</v>
      </c>
      <c r="C6" s="32" t="s">
        <v>9</v>
      </c>
      <c r="D6" s="32" t="s">
        <v>9</v>
      </c>
      <c r="E6" s="32" t="s">
        <v>9</v>
      </c>
      <c r="F6" s="32" t="s">
        <v>9</v>
      </c>
      <c r="G6" s="32" t="s">
        <v>10</v>
      </c>
      <c r="H6" s="33" t="s">
        <v>10</v>
      </c>
    </row>
    <row r="7" spans="1:9" x14ac:dyDescent="0.4">
      <c r="A7" s="31"/>
      <c r="B7" s="32" t="s">
        <v>11</v>
      </c>
      <c r="C7" s="32" t="s">
        <v>11</v>
      </c>
      <c r="D7" s="32" t="s">
        <v>11</v>
      </c>
      <c r="E7" s="32" t="s">
        <v>11</v>
      </c>
      <c r="F7" s="32" t="s">
        <v>11</v>
      </c>
      <c r="G7" s="32" t="s">
        <v>11</v>
      </c>
      <c r="H7" s="33" t="s">
        <v>11</v>
      </c>
    </row>
    <row r="8" spans="1:9" x14ac:dyDescent="0.4">
      <c r="A8" s="34"/>
      <c r="B8" s="35"/>
      <c r="C8" s="35"/>
      <c r="D8" s="35"/>
      <c r="E8" s="35"/>
      <c r="F8" s="36"/>
      <c r="G8" s="35"/>
      <c r="H8" s="37"/>
    </row>
    <row r="9" spans="1:9" x14ac:dyDescent="0.4">
      <c r="A9" s="41" t="s">
        <v>12</v>
      </c>
      <c r="B9" s="35"/>
      <c r="C9" s="35"/>
      <c r="D9" s="35"/>
      <c r="E9" s="35"/>
      <c r="F9" s="36"/>
      <c r="G9" s="35"/>
      <c r="H9" s="37"/>
    </row>
    <row r="10" spans="1:9" x14ac:dyDescent="0.4">
      <c r="A10" s="34" t="s">
        <v>22</v>
      </c>
      <c r="B10" s="25">
        <v>257</v>
      </c>
      <c r="C10" s="25">
        <v>240</v>
      </c>
      <c r="D10" s="25">
        <v>226</v>
      </c>
      <c r="E10" s="25">
        <v>253</v>
      </c>
      <c r="F10" s="10">
        <v>320</v>
      </c>
      <c r="G10" s="25">
        <v>282</v>
      </c>
      <c r="H10" s="38">
        <v>296</v>
      </c>
      <c r="I10" s="6"/>
    </row>
    <row r="11" spans="1:9" x14ac:dyDescent="0.4">
      <c r="A11" s="34" t="s">
        <v>23</v>
      </c>
      <c r="B11" s="85">
        <v>0</v>
      </c>
      <c r="C11" s="85">
        <v>0</v>
      </c>
      <c r="D11" s="53">
        <v>-1</v>
      </c>
      <c r="E11" s="25">
        <v>2</v>
      </c>
      <c r="F11" s="10">
        <v>2</v>
      </c>
      <c r="G11" s="25">
        <v>2</v>
      </c>
      <c r="H11" s="38">
        <v>2</v>
      </c>
      <c r="I11" s="6"/>
    </row>
    <row r="12" spans="1:9" x14ac:dyDescent="0.4">
      <c r="A12" s="34" t="s">
        <v>82</v>
      </c>
      <c r="B12" s="85">
        <v>0</v>
      </c>
      <c r="C12" s="85">
        <v>0</v>
      </c>
      <c r="D12" s="85">
        <v>0</v>
      </c>
      <c r="E12" s="85">
        <v>0</v>
      </c>
      <c r="F12" s="10">
        <v>16</v>
      </c>
      <c r="G12" s="25">
        <v>3</v>
      </c>
      <c r="H12" s="60">
        <v>-11</v>
      </c>
      <c r="I12" s="6"/>
    </row>
    <row r="13" spans="1:9" x14ac:dyDescent="0.4">
      <c r="A13" s="34" t="s">
        <v>83</v>
      </c>
      <c r="B13" s="25">
        <v>18</v>
      </c>
      <c r="C13" s="25">
        <v>18</v>
      </c>
      <c r="D13" s="25">
        <v>17</v>
      </c>
      <c r="E13" s="25">
        <v>15</v>
      </c>
      <c r="F13" s="10">
        <v>0</v>
      </c>
      <c r="G13" s="85">
        <v>0</v>
      </c>
      <c r="H13" s="67">
        <v>0</v>
      </c>
      <c r="I13" s="6"/>
    </row>
    <row r="14" spans="1:9" x14ac:dyDescent="0.4">
      <c r="A14" s="34" t="s">
        <v>24</v>
      </c>
      <c r="B14" s="25">
        <v>6</v>
      </c>
      <c r="C14" s="25">
        <v>6</v>
      </c>
      <c r="D14" s="25">
        <v>3</v>
      </c>
      <c r="E14" s="25">
        <v>4</v>
      </c>
      <c r="F14" s="10">
        <v>4</v>
      </c>
      <c r="G14" s="25">
        <v>4</v>
      </c>
      <c r="H14" s="38">
        <v>4</v>
      </c>
      <c r="I14" s="6"/>
    </row>
    <row r="15" spans="1:9" x14ac:dyDescent="0.4">
      <c r="A15" s="34" t="s">
        <v>61</v>
      </c>
      <c r="B15" s="25">
        <v>21</v>
      </c>
      <c r="C15" s="25">
        <v>18</v>
      </c>
      <c r="D15" s="25">
        <v>13</v>
      </c>
      <c r="E15" s="25">
        <v>12</v>
      </c>
      <c r="F15" s="10">
        <v>15</v>
      </c>
      <c r="G15" s="85">
        <v>0</v>
      </c>
      <c r="H15" s="67">
        <v>0</v>
      </c>
      <c r="I15" s="6"/>
    </row>
    <row r="16" spans="1:9" x14ac:dyDescent="0.4">
      <c r="A16" s="34" t="s">
        <v>85</v>
      </c>
      <c r="B16" s="25">
        <v>192</v>
      </c>
      <c r="C16" s="25">
        <v>176</v>
      </c>
      <c r="D16" s="85">
        <v>0</v>
      </c>
      <c r="E16" s="85">
        <v>0</v>
      </c>
      <c r="F16" s="10">
        <v>98</v>
      </c>
      <c r="G16" s="25">
        <v>101</v>
      </c>
      <c r="H16" s="38">
        <v>101</v>
      </c>
      <c r="I16" s="6"/>
    </row>
    <row r="17" spans="1:9" x14ac:dyDescent="0.4">
      <c r="A17" s="34" t="s">
        <v>86</v>
      </c>
      <c r="B17" s="85">
        <v>0</v>
      </c>
      <c r="C17" s="85">
        <v>0</v>
      </c>
      <c r="D17" s="25">
        <v>63</v>
      </c>
      <c r="E17" s="25">
        <v>76</v>
      </c>
      <c r="F17" s="10">
        <v>0</v>
      </c>
      <c r="G17" s="85">
        <v>0</v>
      </c>
      <c r="H17" s="67">
        <v>0</v>
      </c>
      <c r="I17" s="6"/>
    </row>
    <row r="18" spans="1:9" x14ac:dyDescent="0.4">
      <c r="A18" s="34" t="s">
        <v>89</v>
      </c>
      <c r="B18" s="85">
        <v>0</v>
      </c>
      <c r="C18" s="85">
        <v>0</v>
      </c>
      <c r="D18" s="25">
        <v>88</v>
      </c>
      <c r="E18" s="25">
        <v>63</v>
      </c>
      <c r="F18" s="10">
        <v>0</v>
      </c>
      <c r="G18" s="85">
        <v>0</v>
      </c>
      <c r="H18" s="67">
        <v>0</v>
      </c>
      <c r="I18" s="6"/>
    </row>
    <row r="19" spans="1:9" x14ac:dyDescent="0.4">
      <c r="A19" s="34" t="s">
        <v>25</v>
      </c>
      <c r="B19" s="25">
        <v>69</v>
      </c>
      <c r="C19" s="25">
        <v>79</v>
      </c>
      <c r="D19" s="25">
        <v>72</v>
      </c>
      <c r="E19" s="25">
        <v>69</v>
      </c>
      <c r="F19" s="10">
        <v>68</v>
      </c>
      <c r="G19" s="25">
        <v>80</v>
      </c>
      <c r="H19" s="38">
        <v>66</v>
      </c>
      <c r="I19" s="6"/>
    </row>
    <row r="20" spans="1:9" x14ac:dyDescent="0.4">
      <c r="A20" s="34" t="s">
        <v>26</v>
      </c>
      <c r="B20" s="25">
        <v>8</v>
      </c>
      <c r="C20" s="25">
        <v>6</v>
      </c>
      <c r="D20" s="25">
        <v>5</v>
      </c>
      <c r="E20" s="25">
        <v>15</v>
      </c>
      <c r="F20" s="10">
        <v>5</v>
      </c>
      <c r="G20" s="25">
        <v>6</v>
      </c>
      <c r="H20" s="38">
        <v>6</v>
      </c>
      <c r="I20" s="6"/>
    </row>
    <row r="21" spans="1:9" x14ac:dyDescent="0.4">
      <c r="A21" s="34"/>
      <c r="B21" s="25"/>
      <c r="C21" s="25"/>
      <c r="D21" s="25"/>
      <c r="E21" s="25"/>
      <c r="F21" s="10"/>
      <c r="G21" s="25"/>
      <c r="H21" s="38"/>
      <c r="I21" s="6"/>
    </row>
    <row r="22" spans="1:9" x14ac:dyDescent="0.4">
      <c r="A22" s="41" t="s">
        <v>27</v>
      </c>
      <c r="B22" s="24">
        <v>571</v>
      </c>
      <c r="C22" s="24">
        <v>543</v>
      </c>
      <c r="D22" s="24">
        <v>486</v>
      </c>
      <c r="E22" s="24">
        <v>509</v>
      </c>
      <c r="F22" s="8">
        <v>528</v>
      </c>
      <c r="G22" s="24">
        <v>478</v>
      </c>
      <c r="H22" s="42">
        <v>464</v>
      </c>
      <c r="I22" s="6"/>
    </row>
    <row r="23" spans="1:9" x14ac:dyDescent="0.4">
      <c r="A23" s="34"/>
      <c r="B23" s="35"/>
      <c r="C23" s="25"/>
      <c r="D23" s="25"/>
      <c r="E23" s="25"/>
      <c r="F23" s="10"/>
      <c r="G23" s="25"/>
      <c r="H23" s="38"/>
      <c r="I23" s="6"/>
    </row>
    <row r="24" spans="1:9" ht="15.4" x14ac:dyDescent="0.45">
      <c r="A24" s="44" t="s">
        <v>28</v>
      </c>
      <c r="B24" s="25"/>
      <c r="C24" s="25"/>
      <c r="D24" s="25"/>
      <c r="E24" s="25"/>
      <c r="F24" s="10"/>
      <c r="G24" s="25"/>
      <c r="H24" s="38"/>
    </row>
    <row r="25" spans="1:9" x14ac:dyDescent="0.4">
      <c r="A25" s="34" t="s">
        <v>29</v>
      </c>
      <c r="B25" s="53">
        <v>351</v>
      </c>
      <c r="C25" s="53">
        <v>340</v>
      </c>
      <c r="D25" s="53">
        <v>314</v>
      </c>
      <c r="E25" s="53">
        <v>317</v>
      </c>
      <c r="F25" s="18">
        <v>362</v>
      </c>
      <c r="G25" s="53">
        <v>284</v>
      </c>
      <c r="H25" s="60">
        <v>315</v>
      </c>
    </row>
    <row r="26" spans="1:9" x14ac:dyDescent="0.4">
      <c r="A26" s="34" t="s">
        <v>30</v>
      </c>
      <c r="B26" s="53">
        <v>161</v>
      </c>
      <c r="C26" s="53">
        <v>157</v>
      </c>
      <c r="D26" s="53">
        <v>145</v>
      </c>
      <c r="E26" s="53">
        <v>273</v>
      </c>
      <c r="F26" s="18">
        <v>157</v>
      </c>
      <c r="G26" s="53">
        <v>164</v>
      </c>
      <c r="H26" s="60">
        <v>148</v>
      </c>
      <c r="I26" s="6"/>
    </row>
    <row r="27" spans="1:9" x14ac:dyDescent="0.4">
      <c r="A27" s="34" t="s">
        <v>31</v>
      </c>
      <c r="B27" s="53">
        <v>-2</v>
      </c>
      <c r="C27" s="53">
        <v>-4</v>
      </c>
      <c r="D27" s="53">
        <v>-5</v>
      </c>
      <c r="E27" s="53">
        <v>-20</v>
      </c>
      <c r="F27" s="18">
        <v>-21</v>
      </c>
      <c r="G27" s="85">
        <v>0</v>
      </c>
      <c r="H27" s="67">
        <v>0</v>
      </c>
      <c r="I27" s="6"/>
    </row>
    <row r="28" spans="1:9" x14ac:dyDescent="0.4">
      <c r="A28" s="34" t="s">
        <v>35</v>
      </c>
      <c r="B28" s="53">
        <v>15</v>
      </c>
      <c r="C28" s="53">
        <v>16</v>
      </c>
      <c r="D28" s="53">
        <v>14</v>
      </c>
      <c r="E28" s="53">
        <v>3</v>
      </c>
      <c r="F28" s="18">
        <v>20</v>
      </c>
      <c r="G28" s="53">
        <v>31</v>
      </c>
      <c r="H28" s="60">
        <v>21</v>
      </c>
      <c r="I28" s="6"/>
    </row>
    <row r="29" spans="1:9" x14ac:dyDescent="0.4">
      <c r="A29" s="34" t="s">
        <v>36</v>
      </c>
      <c r="B29" s="53">
        <v>55</v>
      </c>
      <c r="C29" s="53">
        <v>41</v>
      </c>
      <c r="D29" s="53">
        <v>30</v>
      </c>
      <c r="E29" s="53">
        <v>32</v>
      </c>
      <c r="F29" s="18">
        <v>35</v>
      </c>
      <c r="G29" s="53">
        <v>47</v>
      </c>
      <c r="H29" s="60">
        <v>46</v>
      </c>
      <c r="I29" s="6"/>
    </row>
    <row r="30" spans="1:9" x14ac:dyDescent="0.4">
      <c r="A30" s="34" t="s">
        <v>38</v>
      </c>
      <c r="B30" s="53">
        <v>-9</v>
      </c>
      <c r="C30" s="53">
        <v>-7</v>
      </c>
      <c r="D30" s="53">
        <v>-12</v>
      </c>
      <c r="E30" s="53">
        <v>-96</v>
      </c>
      <c r="F30" s="18">
        <v>-25</v>
      </c>
      <c r="G30" s="53">
        <v>-48</v>
      </c>
      <c r="H30" s="60">
        <v>-66</v>
      </c>
      <c r="I30" s="6"/>
    </row>
    <row r="31" spans="1:9" x14ac:dyDescent="0.4">
      <c r="A31" s="34"/>
      <c r="B31" s="25"/>
      <c r="C31" s="25"/>
      <c r="D31" s="25"/>
      <c r="E31" s="25"/>
      <c r="F31" s="10"/>
      <c r="G31" s="25"/>
      <c r="H31" s="38"/>
      <c r="I31" s="6"/>
    </row>
    <row r="32" spans="1:9" ht="15.4" thickBot="1" x14ac:dyDescent="0.45">
      <c r="A32" s="48"/>
      <c r="B32" s="82">
        <f>SUM(B25:B31)</f>
        <v>571</v>
      </c>
      <c r="C32" s="82">
        <f t="shared" ref="C32:H32" si="0">SUM(C25:C31)</f>
        <v>543</v>
      </c>
      <c r="D32" s="82">
        <f t="shared" si="0"/>
        <v>486</v>
      </c>
      <c r="E32" s="82">
        <f t="shared" si="0"/>
        <v>509</v>
      </c>
      <c r="F32" s="83">
        <f t="shared" si="0"/>
        <v>528</v>
      </c>
      <c r="G32" s="82">
        <f t="shared" si="0"/>
        <v>478</v>
      </c>
      <c r="H32" s="84">
        <f t="shared" si="0"/>
        <v>464</v>
      </c>
    </row>
    <row r="33" spans="2:8" x14ac:dyDescent="0.4">
      <c r="B33" s="15"/>
      <c r="C33" s="15"/>
      <c r="D33" s="15"/>
      <c r="E33" s="15"/>
      <c r="F33" s="15"/>
      <c r="G33" s="15"/>
      <c r="H33" s="15"/>
    </row>
  </sheetData>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2018-07-20T07:13:20Z</dcterms:created>
  <dcterms:modified xsi:type="dcterms:W3CDTF">2018-07-20T09:46:30Z</dcterms:modified>
</cp:coreProperties>
</file>