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15" windowWidth="17895" windowHeight="11370" activeTab="5"/>
  </bookViews>
  <sheets>
    <sheet name="Information" sheetId="13" r:id="rId1"/>
    <sheet name="Table SI1" sheetId="1" r:id="rId2"/>
    <sheet name="Table SI2" sheetId="5" r:id="rId3"/>
    <sheet name="Table SI3" sheetId="11" r:id="rId4"/>
    <sheet name="Table SI4" sheetId="12" r:id="rId5"/>
    <sheet name="Table SI5" sheetId="10" r:id="rId6"/>
  </sheets>
  <calcPr calcId="145621" calcMode="manual"/>
</workbook>
</file>

<file path=xl/calcChain.xml><?xml version="1.0" encoding="utf-8"?>
<calcChain xmlns="http://schemas.openxmlformats.org/spreadsheetml/2006/main">
  <c r="C41" i="5" l="1"/>
  <c r="E41" i="5"/>
  <c r="G41" i="5"/>
  <c r="I41" i="5"/>
  <c r="C42" i="5"/>
  <c r="E42" i="5"/>
  <c r="G42" i="5"/>
  <c r="I42" i="5"/>
  <c r="C43" i="5"/>
  <c r="E43" i="5"/>
  <c r="G43" i="5"/>
  <c r="I43" i="5"/>
  <c r="C44" i="5"/>
  <c r="E44" i="5"/>
  <c r="G44" i="5"/>
  <c r="I44" i="5"/>
  <c r="C45" i="5"/>
  <c r="E45" i="5"/>
  <c r="G45" i="5"/>
  <c r="I45" i="5"/>
  <c r="C46" i="5"/>
  <c r="E46" i="5"/>
  <c r="G46" i="5"/>
  <c r="I46" i="5"/>
  <c r="C31" i="5"/>
  <c r="E31" i="5"/>
  <c r="G31" i="5"/>
  <c r="I31" i="5"/>
  <c r="C32" i="5"/>
  <c r="E32" i="5"/>
  <c r="G32" i="5"/>
  <c r="I32" i="5"/>
  <c r="C33" i="5"/>
  <c r="E33" i="5"/>
  <c r="G33" i="5"/>
  <c r="I33" i="5"/>
  <c r="C34" i="5"/>
  <c r="E34" i="5"/>
  <c r="G34" i="5"/>
  <c r="I34" i="5"/>
  <c r="K6" i="5"/>
  <c r="K8" i="5"/>
  <c r="K16" i="5"/>
  <c r="K17" i="5"/>
  <c r="K18" i="5"/>
  <c r="K19" i="5"/>
  <c r="K20" i="5"/>
  <c r="K22" i="5"/>
  <c r="K5" i="5"/>
  <c r="I6" i="5"/>
  <c r="I9" i="5"/>
  <c r="I10" i="5"/>
  <c r="I12" i="5"/>
  <c r="I16" i="5"/>
  <c r="I17" i="5"/>
  <c r="I18" i="5"/>
  <c r="I19" i="5"/>
  <c r="I22" i="5"/>
  <c r="I5" i="5"/>
  <c r="G6" i="5"/>
  <c r="G9" i="5"/>
  <c r="G12" i="5"/>
  <c r="G16" i="5"/>
  <c r="G17" i="5"/>
  <c r="G18" i="5"/>
  <c r="G19" i="5"/>
  <c r="G21" i="5"/>
  <c r="G22" i="5"/>
  <c r="G5" i="5"/>
  <c r="E6" i="5"/>
  <c r="E8" i="5"/>
  <c r="E9" i="5"/>
  <c r="E10" i="5"/>
  <c r="E12" i="5"/>
  <c r="E15" i="5"/>
  <c r="E17" i="5"/>
  <c r="E18" i="5"/>
  <c r="E19" i="5"/>
  <c r="E20" i="5"/>
  <c r="E21" i="5"/>
  <c r="E22" i="5"/>
  <c r="E5" i="5"/>
  <c r="C6" i="5"/>
  <c r="C8" i="5"/>
  <c r="C9" i="5"/>
  <c r="C10" i="5"/>
  <c r="C11" i="5"/>
  <c r="C12" i="5"/>
  <c r="C14" i="5"/>
  <c r="C15" i="5"/>
  <c r="C16" i="5"/>
  <c r="C17" i="5"/>
  <c r="C18" i="5"/>
  <c r="C19" i="5"/>
  <c r="C21" i="5"/>
  <c r="C22" i="5"/>
  <c r="C5" i="5"/>
</calcChain>
</file>

<file path=xl/sharedStrings.xml><?xml version="1.0" encoding="utf-8"?>
<sst xmlns="http://schemas.openxmlformats.org/spreadsheetml/2006/main" count="212" uniqueCount="90">
  <si>
    <t>Age group (years)</t>
  </si>
  <si>
    <t>&lt;1</t>
  </si>
  <si>
    <t>1 to 4</t>
  </si>
  <si>
    <t>5 to 9</t>
  </si>
  <si>
    <t>10 to 14</t>
  </si>
  <si>
    <t>15 to 44</t>
  </si>
  <si>
    <t>45 to 64</t>
  </si>
  <si>
    <t>65 to 74</t>
  </si>
  <si>
    <t>Total</t>
  </si>
  <si>
    <t>Female</t>
  </si>
  <si>
    <t>Male</t>
  </si>
  <si>
    <t>P. aeruginosa</t>
  </si>
  <si>
    <t>P. alcaligenes</t>
  </si>
  <si>
    <t>P. chlororaphis</t>
  </si>
  <si>
    <t>P. citronellolis</t>
  </si>
  <si>
    <t>P. koreensis</t>
  </si>
  <si>
    <t>P. libanensis</t>
  </si>
  <si>
    <t>P. luteola</t>
  </si>
  <si>
    <t>P. mendocina</t>
  </si>
  <si>
    <t>P. oleovorans</t>
  </si>
  <si>
    <t>P. otitidis</t>
  </si>
  <si>
    <t>P. paucimobilis</t>
  </si>
  <si>
    <t>P. stutzeri</t>
  </si>
  <si>
    <t>P. thomasii</t>
  </si>
  <si>
    <t>S. acidaminiphila</t>
  </si>
  <si>
    <t>S. maltophilia</t>
  </si>
  <si>
    <t>Year</t>
  </si>
  <si>
    <t>Rate (per 100,000 population)</t>
  </si>
  <si>
    <t>No.</t>
  </si>
  <si>
    <t>%</t>
  </si>
  <si>
    <r>
      <rPr>
        <b/>
        <i/>
        <sz val="12"/>
        <rFont val="Arial"/>
        <family val="2"/>
      </rPr>
      <t>Pseudomonas</t>
    </r>
    <r>
      <rPr>
        <b/>
        <sz val="12"/>
        <rFont val="Arial"/>
        <family val="2"/>
      </rPr>
      <t xml:space="preserve"> spp.</t>
    </r>
  </si>
  <si>
    <r>
      <rPr>
        <i/>
        <sz val="12"/>
        <rFont val="Arial"/>
        <family val="2"/>
      </rPr>
      <t>P. fluorescens</t>
    </r>
    <r>
      <rPr>
        <sz val="12"/>
        <rFont val="Arial"/>
        <family val="2"/>
      </rPr>
      <t xml:space="preserve"> group*</t>
    </r>
  </si>
  <si>
    <r>
      <rPr>
        <i/>
        <sz val="12"/>
        <rFont val="Arial"/>
        <family val="2"/>
      </rPr>
      <t>Pseudomonas</t>
    </r>
    <r>
      <rPr>
        <sz val="12"/>
        <rFont val="Arial"/>
        <family val="2"/>
      </rPr>
      <t xml:space="preserve"> spp., other named</t>
    </r>
  </si>
  <si>
    <r>
      <rPr>
        <i/>
        <sz val="12"/>
        <rFont val="Arial"/>
        <family val="2"/>
      </rPr>
      <t>Pseudomonas</t>
    </r>
    <r>
      <rPr>
        <sz val="12"/>
        <rFont val="Arial"/>
        <family val="2"/>
      </rPr>
      <t xml:space="preserve"> spp., sp. not recorded</t>
    </r>
  </si>
  <si>
    <r>
      <t>*</t>
    </r>
    <r>
      <rPr>
        <i/>
        <sz val="11"/>
        <rFont val="Calibri"/>
        <family val="2"/>
      </rPr>
      <t>P. fluorescens</t>
    </r>
    <r>
      <rPr>
        <sz val="11"/>
        <rFont val="Calibri"/>
        <family val="2"/>
      </rPr>
      <t xml:space="preserve"> and </t>
    </r>
    <r>
      <rPr>
        <i/>
        <sz val="11"/>
        <rFont val="Calibri"/>
        <family val="2"/>
      </rPr>
      <t>P. tolaasii</t>
    </r>
  </si>
  <si>
    <r>
      <t>**</t>
    </r>
    <r>
      <rPr>
        <i/>
        <sz val="11"/>
        <rFont val="Calibri"/>
        <family val="2"/>
      </rPr>
      <t xml:space="preserve">P. Putida, P. fulva, P. monteilii, P. mosselii </t>
    </r>
    <r>
      <rPr>
        <sz val="11"/>
        <rFont val="Calibri"/>
        <family val="2"/>
      </rPr>
      <t>and</t>
    </r>
    <r>
      <rPr>
        <i/>
        <sz val="11"/>
        <rFont val="Calibri"/>
        <family val="2"/>
      </rPr>
      <t xml:space="preserve"> P. oryzihabitans</t>
    </r>
  </si>
  <si>
    <r>
      <rPr>
        <i/>
        <sz val="12"/>
        <rFont val="Arial"/>
        <family val="2"/>
      </rPr>
      <t>P. putida</t>
    </r>
    <r>
      <rPr>
        <sz val="12"/>
        <rFont val="Arial"/>
        <family val="2"/>
      </rPr>
      <t xml:space="preserve"> group**</t>
    </r>
  </si>
  <si>
    <r>
      <rPr>
        <b/>
        <i/>
        <sz val="12"/>
        <rFont val="Arial"/>
        <family val="2"/>
      </rPr>
      <t>Stenotrophomonas</t>
    </r>
    <r>
      <rPr>
        <b/>
        <sz val="12"/>
        <rFont val="Arial"/>
        <family val="2"/>
      </rPr>
      <t>spp.</t>
    </r>
  </si>
  <si>
    <r>
      <rPr>
        <i/>
        <sz val="12"/>
        <rFont val="Arial"/>
        <family val="2"/>
      </rPr>
      <t>Stenotrophomonas</t>
    </r>
    <r>
      <rPr>
        <sz val="12"/>
        <rFont val="Arial"/>
        <family val="2"/>
      </rPr>
      <t xml:space="preserve"> spp., species not recorded</t>
    </r>
  </si>
  <si>
    <r>
      <rPr>
        <i/>
        <sz val="12"/>
        <rFont val="Arial"/>
        <family val="2"/>
      </rPr>
      <t>Brevundimonas</t>
    </r>
    <r>
      <rPr>
        <sz val="12"/>
        <rFont val="Arial"/>
        <family val="2"/>
      </rPr>
      <t xml:space="preserve"> spp.</t>
    </r>
  </si>
  <si>
    <r>
      <rPr>
        <i/>
        <sz val="12"/>
        <rFont val="Arial"/>
        <family val="2"/>
      </rPr>
      <t>Burkholderia</t>
    </r>
    <r>
      <rPr>
        <sz val="12"/>
        <rFont val="Arial"/>
        <family val="2"/>
      </rPr>
      <t xml:space="preserve"> spp.</t>
    </r>
  </si>
  <si>
    <r>
      <rPr>
        <i/>
        <sz val="12"/>
        <rFont val="Arial"/>
        <family val="2"/>
      </rPr>
      <t>Comamonas</t>
    </r>
    <r>
      <rPr>
        <sz val="12"/>
        <rFont val="Arial"/>
        <family val="2"/>
      </rPr>
      <t xml:space="preserve"> spp.</t>
    </r>
  </si>
  <si>
    <r>
      <rPr>
        <i/>
        <sz val="12"/>
        <rFont val="Arial"/>
        <family val="2"/>
      </rPr>
      <t>Ralstonia</t>
    </r>
    <r>
      <rPr>
        <sz val="12"/>
        <rFont val="Arial"/>
        <family val="2"/>
      </rPr>
      <t xml:space="preserve"> spp.</t>
    </r>
  </si>
  <si>
    <r>
      <rPr>
        <i/>
        <sz val="12"/>
        <rFont val="Arial"/>
        <family val="2"/>
      </rPr>
      <t>Shewanella</t>
    </r>
    <r>
      <rPr>
        <sz val="12"/>
        <rFont val="Arial"/>
        <family val="2"/>
      </rPr>
      <t xml:space="preserve"> spp.</t>
    </r>
  </si>
  <si>
    <t>Rate per 100,000 population</t>
  </si>
  <si>
    <r>
      <rPr>
        <sz val="12"/>
        <color rgb="FF000000"/>
        <rFont val="Calibri"/>
        <family val="2"/>
      </rPr>
      <t>≥</t>
    </r>
    <r>
      <rPr>
        <sz val="12"/>
        <color rgb="FF000000"/>
        <rFont val="Arial"/>
        <family val="2"/>
      </rPr>
      <t>75</t>
    </r>
  </si>
  <si>
    <r>
      <t xml:space="preserve">Appendix Table SI3a. </t>
    </r>
    <r>
      <rPr>
        <b/>
        <i/>
        <sz val="12"/>
        <color theme="1"/>
        <rFont val="Arial"/>
        <family val="2"/>
      </rPr>
      <t xml:space="preserve">Pseudomonas </t>
    </r>
    <r>
      <rPr>
        <b/>
        <sz val="12"/>
        <color theme="1"/>
        <rFont val="Arial"/>
        <family val="2"/>
      </rPr>
      <t>spp. bacteraemia rates per 100,000 population by age and sex (England only): 2017</t>
    </r>
  </si>
  <si>
    <t>Appendix Table SI3c. Closely related genera rates per 100,000 population by age and sex (England only): 2017</t>
  </si>
  <si>
    <t>N/A</t>
  </si>
  <si>
    <t>Closely related organisms</t>
  </si>
  <si>
    <r>
      <t xml:space="preserve">Pseudomonas </t>
    </r>
    <r>
      <rPr>
        <b/>
        <sz val="12"/>
        <color rgb="FF000000"/>
        <rFont val="Arial"/>
        <family val="2"/>
      </rPr>
      <t>spp.</t>
    </r>
  </si>
  <si>
    <r>
      <t>Stenotrophomonas</t>
    </r>
    <r>
      <rPr>
        <b/>
        <sz val="12"/>
        <color rgb="FF000000"/>
        <rFont val="Arial"/>
        <family val="2"/>
      </rPr>
      <t xml:space="preserve"> spp. </t>
    </r>
  </si>
  <si>
    <t>Antimicrobial agent</t>
  </si>
  <si>
    <t>Gentamicin</t>
  </si>
  <si>
    <t>Ciprofloxacin</t>
  </si>
  <si>
    <t>Ceftazidime</t>
  </si>
  <si>
    <t>Meropenem</t>
  </si>
  <si>
    <t>Piperacillin\Tazobactam</t>
  </si>
  <si>
    <r>
      <t>*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 = susceptible;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 = intermediate (reduced susceptibility);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 = resistant</t>
    </r>
  </si>
  <si>
    <r>
      <t xml:space="preserve">Appendix Table SI5a: Antimicrobial susceptibility for </t>
    </r>
    <r>
      <rPr>
        <b/>
        <i/>
        <sz val="12"/>
        <color theme="1"/>
        <rFont val="Arial"/>
        <family val="2"/>
      </rPr>
      <t xml:space="preserve">Pseudomonas aeruginosa </t>
    </r>
    <r>
      <rPr>
        <b/>
        <sz val="12"/>
        <color theme="1"/>
        <rFont val="Arial"/>
        <family val="2"/>
      </rPr>
      <t>bacteraemia (England only): 2015 to 2017</t>
    </r>
  </si>
  <si>
    <t>Imipenem</t>
  </si>
  <si>
    <t>Tobramycin</t>
  </si>
  <si>
    <t>Amikacin</t>
  </si>
  <si>
    <t>Netilmicin</t>
  </si>
  <si>
    <t>Colistin</t>
  </si>
  <si>
    <t>Co-trimaxazole</t>
  </si>
  <si>
    <r>
      <t xml:space="preserve">Appendix Table SI5b: Antimicrobial susceptibility for </t>
    </r>
    <r>
      <rPr>
        <b/>
        <i/>
        <sz val="12"/>
        <color theme="1"/>
        <rFont val="Arial"/>
        <family val="2"/>
      </rPr>
      <t xml:space="preserve">Stenotrophomonas </t>
    </r>
    <r>
      <rPr>
        <b/>
        <sz val="12"/>
        <color theme="1"/>
        <rFont val="Arial"/>
        <family val="2"/>
      </rPr>
      <t>bacteraemia (England only): 2015 to 2017</t>
    </r>
  </si>
  <si>
    <r>
      <t xml:space="preserve">Laboratory surveillance of </t>
    </r>
    <r>
      <rPr>
        <i/>
        <sz val="16"/>
        <color theme="1"/>
        <rFont val="Arial"/>
        <family val="2"/>
      </rPr>
      <t>Pseudomonas</t>
    </r>
    <r>
      <rPr>
        <sz val="16"/>
        <color theme="1"/>
        <rFont val="Arial"/>
        <family val="2"/>
      </rPr>
      <t xml:space="preserve"> spp. and </t>
    </r>
    <r>
      <rPr>
        <i/>
        <sz val="16"/>
        <color theme="1"/>
        <rFont val="Arial"/>
        <family val="2"/>
      </rPr>
      <t>Stenotrophomonas</t>
    </r>
    <r>
      <rPr>
        <sz val="16"/>
        <color theme="1"/>
        <rFont val="Arial"/>
        <family val="2"/>
      </rPr>
      <t xml:space="preserve"> spp. Bacteraemia in England, 2017: appendix - data for England-only</t>
    </r>
  </si>
  <si>
    <t>Table SI1</t>
  </si>
  <si>
    <t>Table SI2</t>
  </si>
  <si>
    <t>Table SI3</t>
  </si>
  <si>
    <t>Table SI4</t>
  </si>
  <si>
    <t>Table SI5</t>
  </si>
  <si>
    <t>Bacteraemia rate per 100,000 population (England only): 2009-2017</t>
  </si>
  <si>
    <r>
      <t xml:space="preserve">Appendix Table SI1b. </t>
    </r>
    <r>
      <rPr>
        <b/>
        <i/>
        <sz val="12"/>
        <color theme="1"/>
        <rFont val="Arial"/>
        <family val="2"/>
      </rPr>
      <t>Stentrophomonas</t>
    </r>
    <r>
      <rPr>
        <b/>
        <sz val="12"/>
        <color theme="1"/>
        <rFont val="Arial"/>
        <family val="2"/>
      </rPr>
      <t xml:space="preserve"> spp. bacteraemia rate per 100,000 population (England only): 2009-2017</t>
    </r>
  </si>
  <si>
    <t>Appendix Table SI1c. Related organisms bacteraemia rate per 100,000 population (England only): 2009-2017</t>
  </si>
  <si>
    <r>
      <t xml:space="preserve">Appendix Table SI1a. </t>
    </r>
    <r>
      <rPr>
        <b/>
        <i/>
        <sz val="12"/>
        <color theme="1"/>
        <rFont val="Arial"/>
        <family val="2"/>
      </rPr>
      <t>Pseudomonas</t>
    </r>
    <r>
      <rPr>
        <b/>
        <sz val="12"/>
        <color theme="1"/>
        <rFont val="Arial"/>
        <family val="2"/>
      </rPr>
      <t xml:space="preserve"> spp. bacteraemia rate per 100,000 population (England only): 2009-2017</t>
    </r>
  </si>
  <si>
    <r>
      <t xml:space="preserve">Appendix Table SI3b. </t>
    </r>
    <r>
      <rPr>
        <b/>
        <i/>
        <sz val="12"/>
        <color theme="1"/>
        <rFont val="Arial"/>
        <family val="2"/>
      </rPr>
      <t>Stenotrophomonas spp.</t>
    </r>
    <r>
      <rPr>
        <b/>
        <sz val="12"/>
        <color theme="1"/>
        <rFont val="Arial"/>
        <family val="2"/>
      </rPr>
      <t xml:space="preserve"> bacteraemia rates per 100,000 population by age and sex (England only): 2017</t>
    </r>
  </si>
  <si>
    <r>
      <t xml:space="preserve">Appendix Table SI2a. Reports of </t>
    </r>
    <r>
      <rPr>
        <b/>
        <i/>
        <sz val="12"/>
        <color theme="1"/>
        <rFont val="Arial"/>
        <family val="2"/>
      </rPr>
      <t>Pseudomonas</t>
    </r>
    <r>
      <rPr>
        <b/>
        <sz val="12"/>
        <color theme="1"/>
        <rFont val="Arial"/>
        <family val="2"/>
      </rPr>
      <t xml:space="preserve"> spp.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bacteraemia by species (England only): 2013 to 2017</t>
    </r>
  </si>
  <si>
    <r>
      <t xml:space="preserve">Appendix Table SI2b. Reports of </t>
    </r>
    <r>
      <rPr>
        <b/>
        <i/>
        <sz val="12"/>
        <rFont val="Arial"/>
        <family val="2"/>
      </rPr>
      <t>Stenotrophomonas</t>
    </r>
    <r>
      <rPr>
        <b/>
        <sz val="12"/>
        <rFont val="Arial"/>
        <family val="2"/>
      </rPr>
      <t xml:space="preserve"> spp. bacteraemia by species (England only): 2013 to 2017</t>
    </r>
  </si>
  <si>
    <t>S* (%)</t>
  </si>
  <si>
    <t>I (%)</t>
  </si>
  <si>
    <t>R (%)</t>
  </si>
  <si>
    <t>Reports of bacteraemia by species (England only): 2013-2017</t>
  </si>
  <si>
    <t>Bacteraemia rates per 100,000 population by age and sex (England only): 2017</t>
  </si>
  <si>
    <t>Bacteraemia rates by age (England only): 2017</t>
  </si>
  <si>
    <t>Antimicrobial susceptibility by bacteraemia (England only): 2013-2017</t>
  </si>
  <si>
    <t>Appendix Table SI2c. Reports of related organisms bacteraemia by genus (England only): 2013 to 2017</t>
  </si>
  <si>
    <t xml:space="preserve">Related organisms </t>
  </si>
  <si>
    <r>
      <t xml:space="preserve">Appendix Table SI4: </t>
    </r>
    <r>
      <rPr>
        <b/>
        <i/>
        <sz val="12"/>
        <color theme="1"/>
        <rFont val="Arial"/>
        <family val="2"/>
      </rPr>
      <t>Pseudomonas</t>
    </r>
    <r>
      <rPr>
        <b/>
        <sz val="12"/>
        <color theme="1"/>
        <rFont val="Arial"/>
        <family val="2"/>
      </rPr>
      <t xml:space="preserve"> spp., </t>
    </r>
    <r>
      <rPr>
        <b/>
        <i/>
        <sz val="12"/>
        <color theme="1"/>
        <rFont val="Arial"/>
        <family val="2"/>
      </rPr>
      <t>Stenotrophomonas</t>
    </r>
    <r>
      <rPr>
        <b/>
        <sz val="12"/>
        <color theme="1"/>
        <rFont val="Arial"/>
        <family val="2"/>
      </rPr>
      <t xml:space="preserve"> spp. and related genera bacteraemia rate per 100,000 population (England only):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</si>
</sst>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80808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Calibri"/>
      <family val="2"/>
    </font>
    <font>
      <sz val="12"/>
      <color theme="0" tint="-0.34998626667073579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0" fontId="1" fillId="0" borderId="0"/>
  </cellStyleXfs>
  <cellXfs count="175">
    <xf numFmtId="0" fontId="0" fillId="0" borderId="0" xfId="0"/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2" xfId="1" applyFont="1" applyFill="1" applyBorder="1" applyAlignment="1">
      <alignment vertical="center"/>
    </xf>
    <xf numFmtId="164" fontId="8" fillId="2" borderId="0" xfId="0" applyNumberFormat="1" applyFont="1" applyFill="1"/>
    <xf numFmtId="164" fontId="8" fillId="2" borderId="2" xfId="0" applyNumberFormat="1" applyFont="1" applyFill="1" applyBorder="1"/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 applyBorder="1"/>
    <xf numFmtId="0" fontId="5" fillId="2" borderId="3" xfId="1" applyFont="1" applyFill="1" applyBorder="1" applyAlignment="1">
      <alignment vertical="center"/>
    </xf>
    <xf numFmtId="0" fontId="5" fillId="2" borderId="3" xfId="1" applyFont="1" applyFill="1" applyBorder="1"/>
    <xf numFmtId="0" fontId="2" fillId="0" borderId="0" xfId="1"/>
    <xf numFmtId="0" fontId="5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0" fontId="11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2" xfId="0" applyFont="1" applyFill="1" applyBorder="1" applyAlignment="1">
      <alignment wrapText="1"/>
    </xf>
    <xf numFmtId="0" fontId="4" fillId="2" borderId="0" xfId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11" fillId="2" borderId="0" xfId="0" applyFont="1" applyFill="1" applyBorder="1"/>
    <xf numFmtId="1" fontId="7" fillId="2" borderId="0" xfId="1" applyNumberFormat="1" applyFont="1" applyFill="1" applyBorder="1" applyAlignment="1">
      <alignment horizontal="right"/>
    </xf>
    <xf numFmtId="1" fontId="7" fillId="2" borderId="2" xfId="1" applyNumberFormat="1" applyFont="1" applyFill="1" applyBorder="1" applyAlignment="1">
      <alignment horizontal="right"/>
    </xf>
    <xf numFmtId="1" fontId="7" fillId="2" borderId="0" xfId="1" applyNumberFormat="1" applyFont="1" applyFill="1" applyAlignment="1">
      <alignment horizontal="right" vertical="center"/>
    </xf>
    <xf numFmtId="1" fontId="13" fillId="2" borderId="0" xfId="0" applyNumberFormat="1" applyFont="1" applyFill="1" applyBorder="1"/>
    <xf numFmtId="1" fontId="13" fillId="2" borderId="0" xfId="0" applyNumberFormat="1" applyFont="1" applyFill="1"/>
    <xf numFmtId="1" fontId="13" fillId="2" borderId="0" xfId="1" applyNumberFormat="1" applyFont="1" applyFill="1" applyAlignment="1">
      <alignment horizontal="right" vertical="center"/>
    </xf>
    <xf numFmtId="1" fontId="7" fillId="2" borderId="0" xfId="1" applyNumberFormat="1" applyFont="1" applyFill="1" applyBorder="1" applyAlignment="1">
      <alignment horizontal="right" vertical="center"/>
    </xf>
    <xf numFmtId="1" fontId="13" fillId="2" borderId="2" xfId="0" applyNumberFormat="1" applyFont="1" applyFill="1" applyBorder="1"/>
    <xf numFmtId="1" fontId="13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Border="1"/>
    <xf numFmtId="1" fontId="14" fillId="2" borderId="0" xfId="2" applyNumberFormat="1" applyFont="1" applyFill="1"/>
    <xf numFmtId="0" fontId="0" fillId="0" borderId="0" xfId="0"/>
    <xf numFmtId="0" fontId="0" fillId="0" borderId="0" xfId="0" applyFill="1"/>
    <xf numFmtId="1" fontId="15" fillId="2" borderId="0" xfId="2" applyNumberFormat="1" applyFont="1" applyFill="1"/>
    <xf numFmtId="0" fontId="8" fillId="2" borderId="0" xfId="2" applyFont="1" applyFill="1" applyBorder="1"/>
    <xf numFmtId="0" fontId="8" fillId="2" borderId="0" xfId="2" applyFont="1" applyFill="1" applyBorder="1" applyAlignment="1">
      <alignment wrapText="1"/>
    </xf>
    <xf numFmtId="0" fontId="3" fillId="0" borderId="0" xfId="2"/>
    <xf numFmtId="0" fontId="9" fillId="0" borderId="0" xfId="2" applyFont="1"/>
    <xf numFmtId="0" fontId="3" fillId="0" borderId="0" xfId="2"/>
    <xf numFmtId="0" fontId="9" fillId="0" borderId="0" xfId="2" applyFont="1"/>
    <xf numFmtId="0" fontId="9" fillId="2" borderId="0" xfId="2" applyFont="1" applyFill="1"/>
    <xf numFmtId="0" fontId="8" fillId="2" borderId="0" xfId="2" applyFont="1" applyFill="1"/>
    <xf numFmtId="0" fontId="9" fillId="2" borderId="0" xfId="2" applyFont="1" applyFill="1"/>
    <xf numFmtId="0" fontId="8" fillId="2" borderId="0" xfId="2" applyFont="1" applyFill="1"/>
    <xf numFmtId="0" fontId="1" fillId="0" borderId="0" xfId="16"/>
    <xf numFmtId="0" fontId="17" fillId="2" borderId="2" xfId="16" applyFont="1" applyFill="1" applyBorder="1" applyAlignment="1">
      <alignment vertical="center"/>
    </xf>
    <xf numFmtId="0" fontId="20" fillId="2" borderId="1" xfId="16" applyFont="1" applyFill="1" applyBorder="1"/>
    <xf numFmtId="0" fontId="16" fillId="2" borderId="2" xfId="16" applyFont="1" applyFill="1" applyBorder="1" applyAlignment="1">
      <alignment horizontal="center" vertical="center"/>
    </xf>
    <xf numFmtId="164" fontId="17" fillId="2" borderId="2" xfId="16" applyNumberFormat="1" applyFont="1" applyFill="1" applyBorder="1" applyAlignment="1">
      <alignment horizontal="right" vertical="center"/>
    </xf>
    <xf numFmtId="164" fontId="17" fillId="2" borderId="0" xfId="16" applyNumberFormat="1" applyFont="1" applyFill="1" applyBorder="1" applyAlignment="1">
      <alignment horizontal="right" vertical="center"/>
    </xf>
    <xf numFmtId="0" fontId="4" fillId="2" borderId="0" xfId="16" applyFont="1" applyFill="1" applyAlignment="1">
      <alignment vertical="center"/>
    </xf>
    <xf numFmtId="164" fontId="17" fillId="2" borderId="1" xfId="16" applyNumberFormat="1" applyFont="1" applyFill="1" applyBorder="1" applyAlignment="1">
      <alignment horizontal="right" vertical="center"/>
    </xf>
    <xf numFmtId="0" fontId="5" fillId="2" borderId="2" xfId="16" applyFont="1" applyFill="1" applyBorder="1" applyAlignment="1">
      <alignment vertical="center"/>
    </xf>
    <xf numFmtId="0" fontId="17" fillId="2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164" fontId="16" fillId="2" borderId="2" xfId="16" applyNumberFormat="1" applyFont="1" applyFill="1" applyBorder="1" applyAlignment="1">
      <alignment horizontal="right" vertical="center"/>
    </xf>
    <xf numFmtId="0" fontId="1" fillId="0" borderId="0" xfId="16"/>
    <xf numFmtId="0" fontId="17" fillId="2" borderId="2" xfId="16" applyFont="1" applyFill="1" applyBorder="1" applyAlignment="1">
      <alignment vertical="center"/>
    </xf>
    <xf numFmtId="0" fontId="20" fillId="2" borderId="1" xfId="16" applyFont="1" applyFill="1" applyBorder="1"/>
    <xf numFmtId="164" fontId="17" fillId="2" borderId="2" xfId="16" applyNumberFormat="1" applyFont="1" applyFill="1" applyBorder="1" applyAlignment="1">
      <alignment horizontal="right" vertical="center"/>
    </xf>
    <xf numFmtId="164" fontId="17" fillId="2" borderId="0" xfId="16" applyNumberFormat="1" applyFont="1" applyFill="1" applyBorder="1" applyAlignment="1">
      <alignment horizontal="right" vertical="center"/>
    </xf>
    <xf numFmtId="0" fontId="4" fillId="2" borderId="0" xfId="16" applyFont="1" applyFill="1" applyAlignment="1">
      <alignment vertical="center"/>
    </xf>
    <xf numFmtId="164" fontId="17" fillId="2" borderId="1" xfId="16" applyNumberFormat="1" applyFont="1" applyFill="1" applyBorder="1" applyAlignment="1">
      <alignment horizontal="right" vertical="center"/>
    </xf>
    <xf numFmtId="0" fontId="5" fillId="2" borderId="2" xfId="16" applyFont="1" applyFill="1" applyBorder="1" applyAlignment="1">
      <alignment vertical="center"/>
    </xf>
    <xf numFmtId="0" fontId="17" fillId="2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164" fontId="16" fillId="2" borderId="2" xfId="16" applyNumberFormat="1" applyFont="1" applyFill="1" applyBorder="1" applyAlignment="1">
      <alignment horizontal="right" vertical="center"/>
    </xf>
    <xf numFmtId="164" fontId="17" fillId="2" borderId="0" xfId="16" applyNumberFormat="1" applyFont="1" applyFill="1" applyAlignment="1">
      <alignment horizontal="right" vertical="center"/>
    </xf>
    <xf numFmtId="0" fontId="1" fillId="0" borderId="0" xfId="16"/>
    <xf numFmtId="0" fontId="5" fillId="0" borderId="0" xfId="16" applyFont="1" applyAlignment="1">
      <alignment vertical="center"/>
    </xf>
    <xf numFmtId="0" fontId="16" fillId="4" borderId="1" xfId="16" applyFont="1" applyFill="1" applyBorder="1" applyAlignment="1">
      <alignment vertical="center"/>
    </xf>
    <xf numFmtId="0" fontId="17" fillId="4" borderId="1" xfId="16" applyFont="1" applyFill="1" applyBorder="1" applyAlignment="1">
      <alignment vertical="center"/>
    </xf>
    <xf numFmtId="0" fontId="17" fillId="4" borderId="0" xfId="16" applyFont="1" applyFill="1" applyBorder="1" applyAlignment="1">
      <alignment vertical="center"/>
    </xf>
    <xf numFmtId="0" fontId="9" fillId="2" borderId="2" xfId="2" applyFont="1" applyFill="1" applyBorder="1"/>
    <xf numFmtId="0" fontId="3" fillId="0" borderId="0" xfId="2" applyFill="1" applyBorder="1"/>
    <xf numFmtId="0" fontId="8" fillId="2" borderId="0" xfId="2" applyFont="1" applyFill="1"/>
    <xf numFmtId="0" fontId="8" fillId="2" borderId="0" xfId="2" applyFont="1" applyFill="1"/>
    <xf numFmtId="0" fontId="8" fillId="2" borderId="0" xfId="2" applyFont="1" applyFill="1"/>
    <xf numFmtId="0" fontId="8" fillId="2" borderId="0" xfId="2" applyFont="1" applyFill="1"/>
    <xf numFmtId="0" fontId="8" fillId="2" borderId="0" xfId="2" applyFont="1" applyFill="1"/>
    <xf numFmtId="0" fontId="8" fillId="2" borderId="0" xfId="2" applyFont="1" applyFill="1"/>
    <xf numFmtId="0" fontId="8" fillId="2" borderId="6" xfId="2" applyFont="1" applyFill="1" applyBorder="1"/>
    <xf numFmtId="0" fontId="3" fillId="0" borderId="0" xfId="2"/>
    <xf numFmtId="0" fontId="8" fillId="2" borderId="6" xfId="2" applyFont="1" applyFill="1" applyBorder="1"/>
    <xf numFmtId="0" fontId="9" fillId="0" borderId="0" xfId="2" applyFont="1" applyFill="1" applyBorder="1"/>
    <xf numFmtId="1" fontId="15" fillId="0" borderId="0" xfId="2" applyNumberFormat="1" applyFont="1" applyFill="1" applyBorder="1"/>
    <xf numFmtId="1" fontId="14" fillId="0" borderId="0" xfId="2" applyNumberFormat="1" applyFont="1" applyFill="1" applyBorder="1"/>
    <xf numFmtId="0" fontId="5" fillId="2" borderId="2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8" fillId="7" borderId="15" xfId="16" applyNumberFormat="1" applyFont="1" applyFill="1" applyBorder="1" applyAlignment="1">
      <alignment horizontal="right" vertical="center"/>
    </xf>
    <xf numFmtId="165" fontId="8" fillId="7" borderId="12" xfId="16" applyNumberFormat="1" applyFont="1" applyFill="1" applyBorder="1" applyAlignment="1">
      <alignment horizontal="right" vertical="center"/>
    </xf>
    <xf numFmtId="1" fontId="14" fillId="2" borderId="2" xfId="2" applyNumberFormat="1" applyFont="1" applyFill="1" applyBorder="1"/>
    <xf numFmtId="0" fontId="8" fillId="2" borderId="2" xfId="2" applyFont="1" applyFill="1" applyBorder="1" applyAlignment="1">
      <alignment vertical="center" wrapText="1"/>
    </xf>
    <xf numFmtId="0" fontId="16" fillId="4" borderId="3" xfId="16" applyFont="1" applyFill="1" applyBorder="1" applyAlignment="1">
      <alignment vertical="center" wrapText="1"/>
    </xf>
    <xf numFmtId="1" fontId="14" fillId="2" borderId="2" xfId="2" applyNumberFormat="1" applyFont="1" applyFill="1" applyBorder="1" applyAlignment="1">
      <alignment vertical="center"/>
    </xf>
    <xf numFmtId="0" fontId="22" fillId="2" borderId="2" xfId="16" applyFont="1" applyFill="1" applyBorder="1" applyAlignment="1">
      <alignment horizontal="left" vertical="center"/>
    </xf>
    <xf numFmtId="165" fontId="8" fillId="5" borderId="11" xfId="16" applyNumberFormat="1" applyFont="1" applyFill="1" applyBorder="1" applyAlignment="1">
      <alignment horizontal="right" vertical="center"/>
    </xf>
    <xf numFmtId="0" fontId="8" fillId="2" borderId="2" xfId="2" applyFont="1" applyFill="1" applyBorder="1" applyAlignment="1">
      <alignment vertical="center"/>
    </xf>
    <xf numFmtId="0" fontId="3" fillId="0" borderId="1" xfId="2" applyBorder="1"/>
    <xf numFmtId="0" fontId="8" fillId="2" borderId="1" xfId="2" applyFont="1" applyFill="1" applyBorder="1"/>
    <xf numFmtId="0" fontId="16" fillId="2" borderId="2" xfId="16" applyFont="1" applyFill="1" applyBorder="1" applyAlignment="1">
      <alignment horizontal="left" vertical="center"/>
    </xf>
    <xf numFmtId="164" fontId="8" fillId="7" borderId="12" xfId="16" applyNumberFormat="1" applyFont="1" applyFill="1" applyBorder="1" applyAlignment="1">
      <alignment horizontal="right" vertical="center"/>
    </xf>
    <xf numFmtId="0" fontId="9" fillId="2" borderId="2" xfId="2" applyFont="1" applyFill="1" applyBorder="1" applyAlignment="1">
      <alignment horizontal="left"/>
    </xf>
    <xf numFmtId="165" fontId="8" fillId="7" borderId="15" xfId="16" applyNumberFormat="1" applyFont="1" applyFill="1" applyBorder="1" applyAlignment="1">
      <alignment horizontal="right" vertical="center"/>
    </xf>
    <xf numFmtId="1" fontId="14" fillId="2" borderId="0" xfId="2" applyNumberFormat="1" applyFont="1" applyFill="1"/>
    <xf numFmtId="1" fontId="15" fillId="2" borderId="0" xfId="2" applyNumberFormat="1" applyFont="1" applyFill="1"/>
    <xf numFmtId="0" fontId="4" fillId="2" borderId="0" xfId="16" applyFont="1" applyFill="1" applyBorder="1"/>
    <xf numFmtId="0" fontId="11" fillId="2" borderId="0" xfId="2" applyFont="1" applyFill="1"/>
    <xf numFmtId="0" fontId="8" fillId="2" borderId="2" xfId="2" applyFont="1" applyFill="1" applyBorder="1"/>
    <xf numFmtId="1" fontId="14" fillId="2" borderId="0" xfId="2" applyNumberFormat="1" applyFont="1" applyFill="1"/>
    <xf numFmtId="0" fontId="9" fillId="0" borderId="0" xfId="2" applyFont="1"/>
    <xf numFmtId="1" fontId="15" fillId="2" borderId="0" xfId="2" applyNumberFormat="1" applyFont="1" applyFill="1"/>
    <xf numFmtId="0" fontId="3" fillId="0" borderId="0" xfId="2"/>
    <xf numFmtId="165" fontId="8" fillId="5" borderId="6" xfId="16" applyNumberFormat="1" applyFont="1" applyFill="1" applyBorder="1" applyAlignment="1">
      <alignment horizontal="right" vertical="center"/>
    </xf>
    <xf numFmtId="164" fontId="8" fillId="6" borderId="2" xfId="16" applyNumberFormat="1" applyFont="1" applyFill="1" applyBorder="1" applyAlignment="1">
      <alignment horizontal="right" vertical="center"/>
    </xf>
    <xf numFmtId="164" fontId="8" fillId="5" borderId="14" xfId="16" applyNumberFormat="1" applyFont="1" applyFill="1" applyBorder="1" applyAlignment="1">
      <alignment horizontal="right" vertical="center"/>
    </xf>
    <xf numFmtId="165" fontId="8" fillId="7" borderId="6" xfId="16" applyNumberFormat="1" applyFont="1" applyFill="1" applyBorder="1" applyAlignment="1">
      <alignment horizontal="right" vertical="center"/>
    </xf>
    <xf numFmtId="165" fontId="8" fillId="6" borderId="0" xfId="16" applyNumberFormat="1" applyFont="1" applyFill="1" applyBorder="1" applyAlignment="1">
      <alignment horizontal="right" vertical="center"/>
    </xf>
    <xf numFmtId="164" fontId="8" fillId="6" borderId="6" xfId="16" applyNumberFormat="1" applyFont="1" applyFill="1" applyBorder="1" applyAlignment="1">
      <alignment horizontal="right" vertical="center"/>
    </xf>
    <xf numFmtId="165" fontId="8" fillId="6" borderId="1" xfId="16" applyNumberFormat="1" applyFont="1" applyFill="1" applyBorder="1" applyAlignment="1">
      <alignment horizontal="right" vertical="center"/>
    </xf>
    <xf numFmtId="165" fontId="8" fillId="7" borderId="2" xfId="16" applyNumberFormat="1" applyFont="1" applyFill="1" applyBorder="1" applyAlignment="1">
      <alignment horizontal="right" vertical="center"/>
    </xf>
    <xf numFmtId="164" fontId="8" fillId="7" borderId="8" xfId="16" applyNumberFormat="1" applyFont="1" applyFill="1" applyBorder="1" applyAlignment="1">
      <alignment horizontal="right" vertical="center"/>
    </xf>
    <xf numFmtId="165" fontId="8" fillId="7" borderId="0" xfId="16" applyNumberFormat="1" applyFont="1" applyFill="1" applyBorder="1" applyAlignment="1">
      <alignment horizontal="right" vertical="center"/>
    </xf>
    <xf numFmtId="164" fontId="8" fillId="6" borderId="1" xfId="16" applyNumberFormat="1" applyFont="1" applyFill="1" applyBorder="1" applyAlignment="1">
      <alignment horizontal="right" vertical="center"/>
    </xf>
    <xf numFmtId="164" fontId="8" fillId="6" borderId="0" xfId="16" applyNumberFormat="1" applyFont="1" applyFill="1" applyBorder="1" applyAlignment="1">
      <alignment horizontal="right" vertical="center"/>
    </xf>
    <xf numFmtId="165" fontId="8" fillId="6" borderId="6" xfId="16" applyNumberFormat="1" applyFont="1" applyFill="1" applyBorder="1" applyAlignment="1">
      <alignment horizontal="right" vertical="center"/>
    </xf>
    <xf numFmtId="165" fontId="8" fillId="7" borderId="8" xfId="16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64" fontId="8" fillId="5" borderId="13" xfId="16" applyNumberFormat="1" applyFont="1" applyFill="1" applyBorder="1" applyAlignment="1">
      <alignment horizontal="right" vertical="center"/>
    </xf>
    <xf numFmtId="165" fontId="8" fillId="5" borderId="13" xfId="16" applyNumberFormat="1" applyFont="1" applyFill="1" applyBorder="1" applyAlignment="1">
      <alignment horizontal="right" vertical="center"/>
    </xf>
    <xf numFmtId="165" fontId="8" fillId="6" borderId="2" xfId="16" applyNumberFormat="1" applyFont="1" applyFill="1" applyBorder="1" applyAlignment="1">
      <alignment horizontal="right" vertical="center"/>
    </xf>
    <xf numFmtId="164" fontId="8" fillId="5" borderId="11" xfId="16" applyNumberFormat="1" applyFont="1" applyFill="1" applyBorder="1" applyAlignment="1">
      <alignment horizontal="right" vertical="center"/>
    </xf>
    <xf numFmtId="165" fontId="8" fillId="5" borderId="14" xfId="16" applyNumberFormat="1" applyFont="1" applyFill="1" applyBorder="1" applyAlignment="1">
      <alignment horizontal="right" vertical="center"/>
    </xf>
    <xf numFmtId="0" fontId="1" fillId="2" borderId="0" xfId="16" applyFill="1" applyBorder="1"/>
    <xf numFmtId="0" fontId="4" fillId="2" borderId="20" xfId="16" applyFont="1" applyFill="1" applyBorder="1"/>
    <xf numFmtId="0" fontId="4" fillId="2" borderId="6" xfId="16" applyFont="1" applyFill="1" applyBorder="1"/>
    <xf numFmtId="0" fontId="4" fillId="2" borderId="17" xfId="16" applyFont="1" applyFill="1" applyBorder="1"/>
    <xf numFmtId="0" fontId="4" fillId="2" borderId="18" xfId="16" applyFont="1" applyFill="1" applyBorder="1"/>
    <xf numFmtId="0" fontId="1" fillId="2" borderId="6" xfId="16" applyFill="1" applyBorder="1"/>
    <xf numFmtId="0" fontId="0" fillId="2" borderId="19" xfId="0" applyFill="1" applyBorder="1"/>
    <xf numFmtId="0" fontId="0" fillId="2" borderId="16" xfId="0" applyFill="1" applyBorder="1"/>
    <xf numFmtId="0" fontId="0" fillId="0" borderId="17" xfId="0" applyBorder="1"/>
    <xf numFmtId="0" fontId="0" fillId="0" borderId="6" xfId="0" applyBorder="1"/>
    <xf numFmtId="0" fontId="1" fillId="2" borderId="5" xfId="16" applyFill="1" applyBorder="1"/>
    <xf numFmtId="0" fontId="0" fillId="2" borderId="21" xfId="0" applyFill="1" applyBorder="1"/>
    <xf numFmtId="1" fontId="9" fillId="5" borderId="9" xfId="2" applyNumberFormat="1" applyFont="1" applyFill="1" applyBorder="1" applyAlignment="1">
      <alignment horizontal="left" wrapText="1"/>
    </xf>
    <xf numFmtId="1" fontId="9" fillId="5" borderId="14" xfId="2" applyNumberFormat="1" applyFont="1" applyFill="1" applyBorder="1" applyAlignment="1">
      <alignment horizontal="left" wrapText="1"/>
    </xf>
    <xf numFmtId="1" fontId="9" fillId="5" borderId="7" xfId="2" applyNumberFormat="1" applyFont="1" applyFill="1" applyBorder="1" applyAlignment="1">
      <alignment horizontal="left" wrapText="1"/>
    </xf>
    <xf numFmtId="1" fontId="9" fillId="6" borderId="0" xfId="2" applyNumberFormat="1" applyFont="1" applyFill="1" applyBorder="1" applyAlignment="1">
      <alignment horizontal="left" wrapText="1"/>
    </xf>
    <xf numFmtId="1" fontId="9" fillId="6" borderId="7" xfId="2" applyNumberFormat="1" applyFont="1" applyFill="1" applyBorder="1" applyAlignment="1">
      <alignment horizontal="left" wrapText="1"/>
    </xf>
    <xf numFmtId="1" fontId="9" fillId="6" borderId="3" xfId="2" applyNumberFormat="1" applyFont="1" applyFill="1" applyBorder="1" applyAlignment="1">
      <alignment horizontal="left" wrapText="1"/>
    </xf>
    <xf numFmtId="1" fontId="9" fillId="6" borderId="2" xfId="2" applyNumberFormat="1" applyFont="1" applyFill="1" applyBorder="1" applyAlignment="1">
      <alignment horizontal="left" wrapText="1"/>
    </xf>
    <xf numFmtId="1" fontId="9" fillId="7" borderId="10" xfId="2" applyNumberFormat="1" applyFont="1" applyFill="1" applyBorder="1" applyAlignment="1">
      <alignment horizontal="left" wrapText="1"/>
    </xf>
    <xf numFmtId="1" fontId="9" fillId="7" borderId="3" xfId="2" applyNumberFormat="1" applyFont="1" applyFill="1" applyBorder="1" applyAlignment="1">
      <alignment horizontal="left" wrapText="1"/>
    </xf>
    <xf numFmtId="1" fontId="9" fillId="7" borderId="15" xfId="2" applyNumberFormat="1" applyFont="1" applyFill="1" applyBorder="1" applyAlignment="1">
      <alignment horizontal="left" wrapText="1"/>
    </xf>
    <xf numFmtId="1" fontId="9" fillId="7" borderId="7" xfId="2" applyNumberFormat="1" applyFont="1" applyFill="1" applyBorder="1" applyAlignment="1">
      <alignment horizontal="left" wrapText="1"/>
    </xf>
    <xf numFmtId="0" fontId="18" fillId="0" borderId="0" xfId="16" applyFont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16" fillId="2" borderId="1" xfId="16" applyFont="1" applyFill="1" applyBorder="1" applyAlignment="1">
      <alignment horizontal="center" vertical="center"/>
    </xf>
    <xf numFmtId="0" fontId="16" fillId="4" borderId="3" xfId="16" applyFont="1" applyFill="1" applyBorder="1" applyAlignment="1">
      <alignment horizontal="center" vertical="center"/>
    </xf>
    <xf numFmtId="0" fontId="8" fillId="0" borderId="1" xfId="16" applyFont="1" applyBorder="1" applyAlignment="1">
      <alignment horizontal="left" vertical="center"/>
    </xf>
    <xf numFmtId="0" fontId="8" fillId="0" borderId="0" xfId="16" applyFont="1" applyBorder="1" applyAlignment="1">
      <alignment horizontal="left" vertical="center"/>
    </xf>
    <xf numFmtId="0" fontId="16" fillId="4" borderId="1" xfId="16" applyFont="1" applyFill="1" applyBorder="1" applyAlignment="1">
      <alignment horizontal="center" vertical="center"/>
    </xf>
  </cellXfs>
  <cellStyles count="60">
    <cellStyle name="Comma 2" xfId="6"/>
    <cellStyle name="Comma 2 2" xfId="14"/>
    <cellStyle name="Comma 2 2 2" xfId="45"/>
    <cellStyle name="Comma 2 3" xfId="23"/>
    <cellStyle name="Comma 2 3 2" xfId="50"/>
    <cellStyle name="Comma 2 4" xfId="47"/>
    <cellStyle name="Comma 3" xfId="9"/>
    <cellStyle name="Comma 3 2" xfId="20"/>
    <cellStyle name="Comma 3 2 2" xfId="46"/>
    <cellStyle name="Comma 3 3" xfId="25"/>
    <cellStyle name="Comma 3 3 2" xfId="52"/>
    <cellStyle name="Comma 3 4" xfId="48"/>
    <cellStyle name="Comma 4" xfId="4"/>
    <cellStyle name="Normal" xfId="0" builtinId="0"/>
    <cellStyle name="Normal 2" xfId="2"/>
    <cellStyle name="Normal 2 2" xfId="8"/>
    <cellStyle name="Normal 2 3" xfId="21"/>
    <cellStyle name="Normal 3" xfId="1"/>
    <cellStyle name="Normal 3 2" xfId="16"/>
    <cellStyle name="Normal 3 2 2" xfId="30"/>
    <cellStyle name="Normal 3 2 2 2" xfId="57"/>
    <cellStyle name="Normal 3 2 3" xfId="39"/>
    <cellStyle name="Normal 3 3" xfId="22"/>
    <cellStyle name="Normal 3 3 2" xfId="49"/>
    <cellStyle name="Normal 3 4" xfId="34"/>
    <cellStyle name="Normal 3 5" xfId="5"/>
    <cellStyle name="Normal 4" xfId="7"/>
    <cellStyle name="Normal 4 2" xfId="18"/>
    <cellStyle name="Normal 4 2 2" xfId="32"/>
    <cellStyle name="Normal 4 2 2 2" xfId="59"/>
    <cellStyle name="Normal 4 2 3" xfId="41"/>
    <cellStyle name="Normal 4 3" xfId="24"/>
    <cellStyle name="Normal 4 3 2" xfId="51"/>
    <cellStyle name="Normal 4 4" xfId="36"/>
    <cellStyle name="Normal 5" xfId="10"/>
    <cellStyle name="Normal 5 2" xfId="15"/>
    <cellStyle name="Normal 5 2 2" xfId="29"/>
    <cellStyle name="Normal 5 2 2 2" xfId="56"/>
    <cellStyle name="Normal 5 2 3" xfId="38"/>
    <cellStyle name="Normal 5 2 4" xfId="44"/>
    <cellStyle name="Normal 5 3" xfId="26"/>
    <cellStyle name="Normal 5 3 2" xfId="53"/>
    <cellStyle name="Normal 5 4" xfId="33"/>
    <cellStyle name="Normal 5 5" xfId="42"/>
    <cellStyle name="Normal 6" xfId="13"/>
    <cellStyle name="Normal 6 2" xfId="43"/>
    <cellStyle name="Normal 7" xfId="19"/>
    <cellStyle name="Normal 8" xfId="12"/>
    <cellStyle name="Normal 8 2" xfId="28"/>
    <cellStyle name="Normal 8 2 2" xfId="55"/>
    <cellStyle name="Normal 8 3" xfId="37"/>
    <cellStyle name="Note 2" xfId="11"/>
    <cellStyle name="Note 2 2" xfId="17"/>
    <cellStyle name="Note 2 2 2" xfId="31"/>
    <cellStyle name="Note 2 2 2 2" xfId="58"/>
    <cellStyle name="Note 2 2 3" xfId="40"/>
    <cellStyle name="Note 2 3" xfId="27"/>
    <cellStyle name="Note 2 3 2" xfId="54"/>
    <cellStyle name="Note 2 4" xfId="3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581025</xdr:colOff>
      <xdr:row>8</xdr:row>
      <xdr:rowOff>75159</xdr:rowOff>
    </xdr:to>
    <xdr:pic>
      <xdr:nvPicPr>
        <xdr:cNvPr id="2" name="Picture 1" descr="http://www.pestmagazine.co.uk/_Attachments/Gallery/Shared/PestTech%20preview%2013%20PHE%20small%20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0225" cy="102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16"/>
  <sheetViews>
    <sheetView workbookViewId="0">
      <selection activeCell="D29" sqref="D29"/>
    </sheetView>
  </sheetViews>
  <sheetFormatPr defaultRowHeight="15"/>
  <cols>
    <col min="4" max="4" width="11.7109375" customWidth="1"/>
  </cols>
  <sheetData>
    <row r="4" spans="4:14">
      <c r="D4" s="166" t="s">
        <v>67</v>
      </c>
      <c r="E4" s="166"/>
      <c r="F4" s="166"/>
      <c r="G4" s="166"/>
      <c r="H4" s="166"/>
      <c r="I4" s="166"/>
      <c r="J4" s="166"/>
      <c r="K4" s="166"/>
      <c r="L4" s="166"/>
      <c r="M4" s="166"/>
    </row>
    <row r="5" spans="4:14"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4:14"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4:14"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4:14"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10" spans="4:14">
      <c r="E10" s="152"/>
      <c r="F10" s="152"/>
      <c r="G10" s="152"/>
      <c r="H10" s="152"/>
      <c r="I10" s="152"/>
      <c r="J10" s="152"/>
      <c r="K10" s="152"/>
    </row>
    <row r="11" spans="4:14" ht="15.75">
      <c r="D11" s="144" t="s">
        <v>68</v>
      </c>
      <c r="E11" s="116" t="s">
        <v>73</v>
      </c>
      <c r="F11" s="143"/>
      <c r="G11" s="143"/>
      <c r="H11" s="143"/>
      <c r="I11" s="143"/>
      <c r="J11" s="143"/>
      <c r="K11" s="143"/>
      <c r="L11" s="153"/>
      <c r="M11" s="154"/>
    </row>
    <row r="12" spans="4:14" ht="15.75">
      <c r="D12" s="146" t="s">
        <v>69</v>
      </c>
      <c r="E12" s="116" t="s">
        <v>83</v>
      </c>
      <c r="F12" s="143"/>
      <c r="G12" s="143"/>
      <c r="H12" s="143"/>
      <c r="I12" s="143"/>
      <c r="J12" s="143"/>
      <c r="K12" s="143"/>
      <c r="L12" s="143"/>
      <c r="M12" s="150"/>
    </row>
    <row r="13" spans="4:14" ht="15.75">
      <c r="D13" s="146" t="s">
        <v>70</v>
      </c>
      <c r="E13" s="116" t="s">
        <v>84</v>
      </c>
      <c r="F13" s="143"/>
      <c r="G13" s="143"/>
      <c r="H13" s="143"/>
      <c r="I13" s="143"/>
      <c r="J13" s="143"/>
      <c r="K13" s="143"/>
      <c r="L13" s="143"/>
      <c r="M13" s="26"/>
      <c r="N13" s="151"/>
    </row>
    <row r="14" spans="4:14" ht="15.75">
      <c r="D14" s="146" t="s">
        <v>71</v>
      </c>
      <c r="E14" s="116" t="s">
        <v>85</v>
      </c>
      <c r="F14" s="143"/>
      <c r="G14" s="143"/>
      <c r="H14" s="143"/>
      <c r="I14" s="143"/>
      <c r="J14" s="143"/>
      <c r="K14" s="143"/>
      <c r="L14" s="143"/>
      <c r="M14" s="150"/>
    </row>
    <row r="15" spans="4:14" ht="15.75">
      <c r="D15" s="147" t="s">
        <v>72</v>
      </c>
      <c r="E15" s="145" t="s">
        <v>86</v>
      </c>
      <c r="F15" s="148"/>
      <c r="G15" s="148"/>
      <c r="H15" s="148"/>
      <c r="I15" s="148"/>
      <c r="J15" s="148"/>
      <c r="K15" s="148"/>
      <c r="L15" s="148"/>
      <c r="M15" s="149"/>
    </row>
    <row r="16" spans="4:14"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mergeCells count="1">
    <mergeCell ref="D4:M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2" sqref="E32"/>
    </sheetView>
  </sheetViews>
  <sheetFormatPr defaultRowHeight="15"/>
  <cols>
    <col min="1" max="1" width="11.28515625" customWidth="1"/>
    <col min="2" max="2" width="33.5703125" customWidth="1"/>
  </cols>
  <sheetData>
    <row r="1" spans="1:2" ht="15.75">
      <c r="A1" s="1" t="s">
        <v>76</v>
      </c>
    </row>
    <row r="2" spans="1:2" s="41" customFormat="1" ht="16.5" thickBot="1">
      <c r="A2" s="12"/>
    </row>
    <row r="3" spans="1:2" ht="16.5" thickBot="1">
      <c r="A3" s="9" t="s">
        <v>26</v>
      </c>
      <c r="B3" s="10" t="s">
        <v>27</v>
      </c>
    </row>
    <row r="4" spans="1:2" ht="15.75">
      <c r="A4" s="6">
        <v>2009</v>
      </c>
      <c r="B4" s="7">
        <v>7.1</v>
      </c>
    </row>
    <row r="5" spans="1:2" ht="15.75">
      <c r="A5" s="2">
        <v>2010</v>
      </c>
      <c r="B5" s="4">
        <v>6.9658609367208042</v>
      </c>
    </row>
    <row r="6" spans="1:2" ht="15.75">
      <c r="A6" s="2">
        <v>2011</v>
      </c>
      <c r="B6" s="4">
        <v>6.6017452370695935</v>
      </c>
    </row>
    <row r="7" spans="1:2" ht="15.75">
      <c r="A7" s="2">
        <v>2012</v>
      </c>
      <c r="B7" s="4">
        <v>6.6867650972696255</v>
      </c>
    </row>
    <row r="8" spans="1:2" ht="15.75">
      <c r="A8" s="2">
        <v>2013</v>
      </c>
      <c r="B8" s="4">
        <v>6.3918087420822003</v>
      </c>
    </row>
    <row r="9" spans="1:2" ht="15.75">
      <c r="A9" s="2">
        <v>2014</v>
      </c>
      <c r="B9" s="4">
        <v>6.5320709032362805</v>
      </c>
    </row>
    <row r="10" spans="1:2" ht="15.75">
      <c r="A10" s="2">
        <v>2015</v>
      </c>
      <c r="B10" s="4">
        <v>7.0692820856561527</v>
      </c>
    </row>
    <row r="11" spans="1:2" ht="15.75">
      <c r="A11" s="2">
        <v>2016</v>
      </c>
      <c r="B11" s="4">
        <v>7.3948669129318381</v>
      </c>
    </row>
    <row r="12" spans="1:2" ht="16.5" thickBot="1">
      <c r="A12" s="3">
        <v>2017</v>
      </c>
      <c r="B12" s="5">
        <v>8.2235552041289957</v>
      </c>
    </row>
    <row r="15" spans="1:2" ht="15.75">
      <c r="A15" s="1" t="s">
        <v>74</v>
      </c>
    </row>
    <row r="16" spans="1:2" s="41" customFormat="1" ht="16.5" thickBot="1">
      <c r="A16" s="12"/>
    </row>
    <row r="17" spans="1:10" ht="16.5" thickBot="1">
      <c r="A17" s="9" t="s">
        <v>26</v>
      </c>
      <c r="B17" s="10" t="s">
        <v>27</v>
      </c>
    </row>
    <row r="18" spans="1:10" ht="15.75">
      <c r="A18" s="6">
        <v>2009</v>
      </c>
      <c r="B18" s="7">
        <v>0.9</v>
      </c>
    </row>
    <row r="19" spans="1:10" ht="15.75">
      <c r="A19" s="2">
        <v>2010</v>
      </c>
      <c r="B19" s="4">
        <v>0.76744145580452827</v>
      </c>
    </row>
    <row r="20" spans="1:10" ht="15.75">
      <c r="A20" s="2">
        <v>2011</v>
      </c>
      <c r="B20" s="4">
        <v>0.83604531810008553</v>
      </c>
    </row>
    <row r="21" spans="1:10" ht="15.75">
      <c r="A21" s="2">
        <v>2012</v>
      </c>
      <c r="B21" s="4">
        <v>0.77766124698466998</v>
      </c>
    </row>
    <row r="22" spans="1:10" ht="15.75">
      <c r="A22" s="2">
        <v>2013</v>
      </c>
      <c r="B22" s="4">
        <v>0.76300708480853452</v>
      </c>
    </row>
    <row r="23" spans="1:10" ht="15.75">
      <c r="A23" s="2">
        <v>2014</v>
      </c>
      <c r="B23" s="4">
        <v>0.85793264963588123</v>
      </c>
    </row>
    <row r="24" spans="1:10" ht="15.75">
      <c r="A24" s="2">
        <v>2015</v>
      </c>
      <c r="B24" s="4">
        <v>0.72280808311898703</v>
      </c>
    </row>
    <row r="25" spans="1:10" ht="15.75">
      <c r="A25" s="2">
        <v>2016</v>
      </c>
      <c r="B25" s="4">
        <v>0.76174185719214671</v>
      </c>
    </row>
    <row r="26" spans="1:10" ht="16.5" thickBot="1">
      <c r="A26" s="3">
        <v>2017</v>
      </c>
      <c r="B26" s="5">
        <v>0.75993249411093022</v>
      </c>
    </row>
    <row r="29" spans="1:10" ht="15.75">
      <c r="A29" s="137" t="s">
        <v>75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0" s="41" customFormat="1" ht="16.5" thickBot="1">
      <c r="A30" s="12"/>
    </row>
    <row r="31" spans="1:10" ht="16.5" thickBot="1">
      <c r="A31" s="9" t="s">
        <v>26</v>
      </c>
      <c r="B31" s="10" t="s">
        <v>27</v>
      </c>
    </row>
    <row r="32" spans="1:10" ht="15.75">
      <c r="A32" s="6">
        <v>2009</v>
      </c>
      <c r="B32" s="8">
        <v>5.3643565824994646E-2</v>
      </c>
    </row>
    <row r="33" spans="1:2" ht="15.75">
      <c r="A33" s="2">
        <v>2010</v>
      </c>
      <c r="B33" s="4">
        <v>7.7883910118776378E-2</v>
      </c>
    </row>
    <row r="34" spans="1:2" ht="15.75">
      <c r="A34" s="2">
        <v>2011</v>
      </c>
      <c r="B34" s="4">
        <v>8.4734322780414068E-2</v>
      </c>
    </row>
    <row r="35" spans="1:2" ht="15.75">
      <c r="A35" s="2">
        <v>2012</v>
      </c>
      <c r="B35" s="4">
        <v>7.8513875897490717E-2</v>
      </c>
    </row>
    <row r="36" spans="1:2" ht="15.75">
      <c r="A36" s="2">
        <v>2013</v>
      </c>
      <c r="B36" s="4">
        <v>9.0966781400530883E-2</v>
      </c>
    </row>
    <row r="37" spans="1:2" ht="15.75">
      <c r="A37" s="2">
        <v>2014</v>
      </c>
      <c r="B37" s="4">
        <v>5.7072772829854762E-2</v>
      </c>
    </row>
    <row r="38" spans="1:2" ht="15.75">
      <c r="A38" s="2">
        <v>2015</v>
      </c>
      <c r="B38" s="4">
        <v>0.11681746797882618</v>
      </c>
    </row>
    <row r="39" spans="1:2" ht="15.75">
      <c r="A39" s="2">
        <v>2016</v>
      </c>
      <c r="B39" s="4">
        <v>0.11218051103542304</v>
      </c>
    </row>
    <row r="40" spans="1:2" ht="16.5" thickBot="1">
      <c r="A40" s="3">
        <v>2017</v>
      </c>
      <c r="B40" s="5">
        <v>8.8658790979608534E-2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F52" sqref="F52"/>
    </sheetView>
  </sheetViews>
  <sheetFormatPr defaultRowHeight="15"/>
  <cols>
    <col min="1" max="1" width="27" customWidth="1"/>
    <col min="2" max="2" width="9.5703125" customWidth="1"/>
    <col min="3" max="3" width="7.85546875" customWidth="1"/>
    <col min="4" max="4" width="8.5703125" customWidth="1"/>
    <col min="5" max="5" width="7.85546875" customWidth="1"/>
    <col min="7" max="7" width="7.28515625" customWidth="1"/>
    <col min="9" max="9" width="8.140625" customWidth="1"/>
    <col min="11" max="11" width="8.28515625" customWidth="1"/>
  </cols>
  <sheetData>
    <row r="1" spans="1:11" ht="15.75">
      <c r="A1" s="12" t="s">
        <v>78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6.5" thickBot="1">
      <c r="A2" s="12"/>
      <c r="B2" s="11"/>
      <c r="C2" s="11"/>
      <c r="D2" s="11"/>
      <c r="E2" s="11"/>
      <c r="F2" s="11"/>
      <c r="G2" s="11"/>
      <c r="H2" s="11"/>
      <c r="I2" s="11"/>
      <c r="J2" s="11"/>
    </row>
    <row r="3" spans="1:11" ht="15.75">
      <c r="A3" s="13"/>
      <c r="B3" s="167">
        <v>2013</v>
      </c>
      <c r="C3" s="167"/>
      <c r="D3" s="167">
        <v>2014</v>
      </c>
      <c r="E3" s="167"/>
      <c r="F3" s="167">
        <v>2015</v>
      </c>
      <c r="G3" s="167"/>
      <c r="H3" s="167">
        <v>2016</v>
      </c>
      <c r="I3" s="167"/>
      <c r="J3" s="167">
        <v>2017</v>
      </c>
      <c r="K3" s="167"/>
    </row>
    <row r="4" spans="1:11" ht="16.5" thickBot="1">
      <c r="A4" s="14"/>
      <c r="B4" s="97" t="s">
        <v>28</v>
      </c>
      <c r="C4" s="97" t="s">
        <v>29</v>
      </c>
      <c r="D4" s="97" t="s">
        <v>28</v>
      </c>
      <c r="E4" s="97" t="s">
        <v>29</v>
      </c>
      <c r="F4" s="97" t="s">
        <v>28</v>
      </c>
      <c r="G4" s="97" t="s">
        <v>29</v>
      </c>
      <c r="H4" s="97" t="s">
        <v>28</v>
      </c>
      <c r="I4" s="97" t="s">
        <v>29</v>
      </c>
      <c r="J4" s="97" t="s">
        <v>28</v>
      </c>
      <c r="K4" s="97" t="s">
        <v>29</v>
      </c>
    </row>
    <row r="5" spans="1:11" ht="15.75">
      <c r="A5" s="39" t="s">
        <v>30</v>
      </c>
      <c r="B5" s="22">
        <v>3443</v>
      </c>
      <c r="C5" s="36">
        <f>B5/3443*100</f>
        <v>100</v>
      </c>
      <c r="D5" s="22">
        <v>3548</v>
      </c>
      <c r="E5" s="36">
        <f>D5/3548*100</f>
        <v>100</v>
      </c>
      <c r="F5" s="22">
        <v>3872</v>
      </c>
      <c r="G5" s="38">
        <f>F5/3872*100</f>
        <v>100</v>
      </c>
      <c r="H5" s="22">
        <v>4086</v>
      </c>
      <c r="I5" s="38">
        <f>H5/4086*100</f>
        <v>100</v>
      </c>
      <c r="J5" s="22">
        <v>4542</v>
      </c>
      <c r="K5" s="36">
        <f>J5/4542*100</f>
        <v>100</v>
      </c>
    </row>
    <row r="6" spans="1:11" ht="15.75">
      <c r="A6" s="17" t="s">
        <v>11</v>
      </c>
      <c r="B6" s="16">
        <v>2849</v>
      </c>
      <c r="C6" s="30">
        <f t="shared" ref="C6:C22" si="0">B6/3443*100</f>
        <v>82.74760383386581</v>
      </c>
      <c r="D6" s="16">
        <v>2890</v>
      </c>
      <c r="E6" s="32">
        <f t="shared" ref="E6:E22" si="1">D6/3548*100</f>
        <v>81.454340473506207</v>
      </c>
      <c r="F6" s="16">
        <v>3149</v>
      </c>
      <c r="G6" s="35">
        <f t="shared" ref="G6:G22" si="2">F6/3872*100</f>
        <v>81.327479338842977</v>
      </c>
      <c r="H6" s="16">
        <v>3273</v>
      </c>
      <c r="I6" s="35">
        <f t="shared" ref="I6:I22" si="3">H6/4086*100</f>
        <v>80.102790014684288</v>
      </c>
      <c r="J6" s="16">
        <v>3733</v>
      </c>
      <c r="K6" s="36">
        <f t="shared" ref="K6:K22" si="4">J6/4542*100</f>
        <v>82.188463232056364</v>
      </c>
    </row>
    <row r="7" spans="1:11" ht="15.75">
      <c r="A7" s="17" t="s">
        <v>12</v>
      </c>
      <c r="B7" s="15">
        <v>2</v>
      </c>
      <c r="C7" s="30" t="s">
        <v>1</v>
      </c>
      <c r="D7" s="15">
        <v>4</v>
      </c>
      <c r="E7" s="30" t="s">
        <v>1</v>
      </c>
      <c r="F7" s="15">
        <v>6</v>
      </c>
      <c r="G7" s="30" t="s">
        <v>1</v>
      </c>
      <c r="H7" s="15">
        <v>8</v>
      </c>
      <c r="I7" s="30" t="s">
        <v>1</v>
      </c>
      <c r="J7" s="15">
        <v>5</v>
      </c>
      <c r="K7" s="36" t="s">
        <v>1</v>
      </c>
    </row>
    <row r="8" spans="1:11" ht="15.75">
      <c r="A8" s="17" t="s">
        <v>13</v>
      </c>
      <c r="B8" s="15">
        <v>0</v>
      </c>
      <c r="C8" s="30">
        <f t="shared" si="0"/>
        <v>0</v>
      </c>
      <c r="D8" s="15">
        <v>0</v>
      </c>
      <c r="E8" s="32">
        <f t="shared" si="1"/>
        <v>0</v>
      </c>
      <c r="F8" s="15">
        <v>1</v>
      </c>
      <c r="G8" s="30" t="s">
        <v>1</v>
      </c>
      <c r="H8" s="15">
        <v>1</v>
      </c>
      <c r="I8" s="30" t="s">
        <v>1</v>
      </c>
      <c r="J8" s="15">
        <v>0</v>
      </c>
      <c r="K8" s="32">
        <f t="shared" si="4"/>
        <v>0</v>
      </c>
    </row>
    <row r="9" spans="1:11" ht="15.75">
      <c r="A9" s="29" t="s">
        <v>14</v>
      </c>
      <c r="B9" s="27">
        <v>0</v>
      </c>
      <c r="C9" s="30">
        <f t="shared" si="0"/>
        <v>0</v>
      </c>
      <c r="D9" s="27">
        <v>0</v>
      </c>
      <c r="E9" s="33">
        <f t="shared" si="1"/>
        <v>0</v>
      </c>
      <c r="F9" s="27">
        <v>0</v>
      </c>
      <c r="G9" s="33">
        <f t="shared" si="2"/>
        <v>0</v>
      </c>
      <c r="H9" s="27">
        <v>0</v>
      </c>
      <c r="I9" s="33">
        <f t="shared" si="3"/>
        <v>0</v>
      </c>
      <c r="J9" s="27">
        <v>1</v>
      </c>
      <c r="K9" s="32" t="s">
        <v>1</v>
      </c>
    </row>
    <row r="10" spans="1:11" ht="15.75">
      <c r="A10" s="18" t="s">
        <v>31</v>
      </c>
      <c r="B10" s="16">
        <v>52</v>
      </c>
      <c r="C10" s="30">
        <f t="shared" si="0"/>
        <v>1.5103107754864944</v>
      </c>
      <c r="D10" s="16">
        <v>52</v>
      </c>
      <c r="E10" s="32">
        <f t="shared" si="1"/>
        <v>1.4656144306651635</v>
      </c>
      <c r="F10" s="16">
        <v>36</v>
      </c>
      <c r="G10" s="30" t="s">
        <v>1</v>
      </c>
      <c r="H10" s="16">
        <v>43</v>
      </c>
      <c r="I10" s="35">
        <f t="shared" si="3"/>
        <v>1.0523739598629467</v>
      </c>
      <c r="J10" s="16">
        <v>31</v>
      </c>
      <c r="K10" s="32" t="s">
        <v>1</v>
      </c>
    </row>
    <row r="11" spans="1:11" ht="15.75">
      <c r="A11" s="17" t="s">
        <v>15</v>
      </c>
      <c r="B11" s="16">
        <v>0</v>
      </c>
      <c r="C11" s="30">
        <f t="shared" si="0"/>
        <v>0</v>
      </c>
      <c r="D11" s="16">
        <v>1</v>
      </c>
      <c r="E11" s="30" t="s">
        <v>1</v>
      </c>
      <c r="F11" s="16">
        <v>2</v>
      </c>
      <c r="G11" s="30" t="s">
        <v>1</v>
      </c>
      <c r="H11" s="16">
        <v>1</v>
      </c>
      <c r="I11" s="30" t="s">
        <v>1</v>
      </c>
      <c r="J11" s="16">
        <v>4</v>
      </c>
      <c r="K11" s="32" t="s">
        <v>1</v>
      </c>
    </row>
    <row r="12" spans="1:11" ht="15.75">
      <c r="A12" s="17" t="s">
        <v>16</v>
      </c>
      <c r="B12" s="18">
        <v>0</v>
      </c>
      <c r="C12" s="30">
        <f t="shared" si="0"/>
        <v>0</v>
      </c>
      <c r="D12" s="18">
        <v>0</v>
      </c>
      <c r="E12" s="34">
        <f t="shared" si="1"/>
        <v>0</v>
      </c>
      <c r="F12" s="18">
        <v>0</v>
      </c>
      <c r="G12" s="34">
        <f t="shared" si="2"/>
        <v>0</v>
      </c>
      <c r="H12" s="18">
        <v>0</v>
      </c>
      <c r="I12" s="34">
        <f t="shared" si="3"/>
        <v>0</v>
      </c>
      <c r="J12" s="18">
        <v>1</v>
      </c>
      <c r="K12" s="32" t="s">
        <v>1</v>
      </c>
    </row>
    <row r="13" spans="1:11" ht="15.75">
      <c r="A13" s="17" t="s">
        <v>17</v>
      </c>
      <c r="B13" s="15">
        <v>2</v>
      </c>
      <c r="C13" s="30" t="s">
        <v>1</v>
      </c>
      <c r="D13" s="15">
        <v>1</v>
      </c>
      <c r="E13" s="30" t="s">
        <v>1</v>
      </c>
      <c r="F13" s="15">
        <v>3</v>
      </c>
      <c r="G13" s="30" t="s">
        <v>1</v>
      </c>
      <c r="H13" s="15">
        <v>7</v>
      </c>
      <c r="I13" s="30" t="s">
        <v>1</v>
      </c>
      <c r="J13" s="15">
        <v>10</v>
      </c>
      <c r="K13" s="32" t="s">
        <v>1</v>
      </c>
    </row>
    <row r="14" spans="1:11" ht="15.75">
      <c r="A14" s="17" t="s">
        <v>18</v>
      </c>
      <c r="B14" s="15">
        <v>0</v>
      </c>
      <c r="C14" s="30">
        <f t="shared" si="0"/>
        <v>0</v>
      </c>
      <c r="D14" s="15">
        <v>2</v>
      </c>
      <c r="E14" s="30" t="s">
        <v>1</v>
      </c>
      <c r="F14" s="15">
        <v>4</v>
      </c>
      <c r="G14" s="30" t="s">
        <v>1</v>
      </c>
      <c r="H14" s="15">
        <v>6</v>
      </c>
      <c r="I14" s="30" t="s">
        <v>1</v>
      </c>
      <c r="J14" s="15">
        <v>14</v>
      </c>
      <c r="K14" s="32" t="s">
        <v>1</v>
      </c>
    </row>
    <row r="15" spans="1:11" ht="15.75">
      <c r="A15" s="17" t="s">
        <v>19</v>
      </c>
      <c r="B15" s="15">
        <v>0</v>
      </c>
      <c r="C15" s="30">
        <f t="shared" si="0"/>
        <v>0</v>
      </c>
      <c r="D15" s="15">
        <v>0</v>
      </c>
      <c r="E15" s="32">
        <f t="shared" si="1"/>
        <v>0</v>
      </c>
      <c r="F15" s="15">
        <v>1</v>
      </c>
      <c r="G15" s="30" t="s">
        <v>1</v>
      </c>
      <c r="H15" s="15">
        <v>5</v>
      </c>
      <c r="I15" s="30" t="s">
        <v>1</v>
      </c>
      <c r="J15" s="15">
        <v>1</v>
      </c>
      <c r="K15" s="32" t="s">
        <v>1</v>
      </c>
    </row>
    <row r="16" spans="1:11" ht="15.75">
      <c r="A16" s="17" t="s">
        <v>20</v>
      </c>
      <c r="B16" s="15">
        <v>0</v>
      </c>
      <c r="C16" s="30">
        <f t="shared" si="0"/>
        <v>0</v>
      </c>
      <c r="D16" s="15">
        <v>1</v>
      </c>
      <c r="E16" s="30" t="s">
        <v>1</v>
      </c>
      <c r="F16" s="15">
        <v>0</v>
      </c>
      <c r="G16" s="35">
        <f t="shared" si="2"/>
        <v>0</v>
      </c>
      <c r="H16" s="15">
        <v>0</v>
      </c>
      <c r="I16" s="35">
        <f t="shared" si="3"/>
        <v>0</v>
      </c>
      <c r="J16" s="15">
        <v>0</v>
      </c>
      <c r="K16" s="32">
        <f t="shared" si="4"/>
        <v>0</v>
      </c>
    </row>
    <row r="17" spans="1:18" ht="15.75">
      <c r="A17" s="17" t="s">
        <v>21</v>
      </c>
      <c r="B17" s="15">
        <v>65</v>
      </c>
      <c r="C17" s="30">
        <f t="shared" si="0"/>
        <v>1.8878884693581182</v>
      </c>
      <c r="D17" s="15">
        <v>63</v>
      </c>
      <c r="E17" s="32">
        <f t="shared" si="1"/>
        <v>1.7756482525366404</v>
      </c>
      <c r="F17" s="15">
        <v>56</v>
      </c>
      <c r="G17" s="35">
        <f t="shared" si="2"/>
        <v>1.4462809917355373</v>
      </c>
      <c r="H17" s="15">
        <v>65</v>
      </c>
      <c r="I17" s="35">
        <f t="shared" si="3"/>
        <v>1.5907978463044543</v>
      </c>
      <c r="J17" s="15">
        <v>62</v>
      </c>
      <c r="K17" s="32">
        <f t="shared" si="4"/>
        <v>1.3650374284456186</v>
      </c>
    </row>
    <row r="18" spans="1:18" ht="15.75">
      <c r="A18" s="18" t="s">
        <v>36</v>
      </c>
      <c r="B18" s="15">
        <v>50</v>
      </c>
      <c r="C18" s="30">
        <f t="shared" si="0"/>
        <v>1.4522218995062446</v>
      </c>
      <c r="D18" s="15">
        <v>75</v>
      </c>
      <c r="E18" s="35">
        <f t="shared" si="1"/>
        <v>2.1138669673055244</v>
      </c>
      <c r="F18" s="15">
        <v>94</v>
      </c>
      <c r="G18" s="35">
        <f t="shared" si="2"/>
        <v>2.4276859504132231</v>
      </c>
      <c r="H18" s="15">
        <v>133</v>
      </c>
      <c r="I18" s="35">
        <f t="shared" si="3"/>
        <v>3.2550171316691143</v>
      </c>
      <c r="J18" s="15">
        <v>153</v>
      </c>
      <c r="K18" s="32">
        <f t="shared" si="4"/>
        <v>3.3685601056803169</v>
      </c>
    </row>
    <row r="19" spans="1:18" ht="15.75">
      <c r="A19" s="17" t="s">
        <v>22</v>
      </c>
      <c r="B19" s="21">
        <v>75</v>
      </c>
      <c r="C19" s="30">
        <f t="shared" si="0"/>
        <v>2.178332849259367</v>
      </c>
      <c r="D19" s="21">
        <v>86</v>
      </c>
      <c r="E19" s="36">
        <f t="shared" si="1"/>
        <v>2.4239007891770012</v>
      </c>
      <c r="F19" s="21">
        <v>83</v>
      </c>
      <c r="G19" s="38">
        <f t="shared" si="2"/>
        <v>2.1435950413223144</v>
      </c>
      <c r="H19" s="22">
        <v>71</v>
      </c>
      <c r="I19" s="38">
        <f t="shared" si="3"/>
        <v>1.7376407244248653</v>
      </c>
      <c r="J19" s="22">
        <v>77</v>
      </c>
      <c r="K19" s="36">
        <f t="shared" si="4"/>
        <v>1.6952884191985909</v>
      </c>
    </row>
    <row r="20" spans="1:18" ht="15.75">
      <c r="A20" s="17" t="s">
        <v>23</v>
      </c>
      <c r="B20" s="18">
        <v>1</v>
      </c>
      <c r="C20" s="30" t="s">
        <v>1</v>
      </c>
      <c r="D20" s="18">
        <v>0</v>
      </c>
      <c r="E20" s="34">
        <f t="shared" si="1"/>
        <v>0</v>
      </c>
      <c r="F20" s="18">
        <v>1</v>
      </c>
      <c r="G20" s="30" t="s">
        <v>1</v>
      </c>
      <c r="H20" s="18">
        <v>1</v>
      </c>
      <c r="I20" s="30" t="s">
        <v>1</v>
      </c>
      <c r="J20" s="18">
        <v>0</v>
      </c>
      <c r="K20" s="34">
        <f t="shared" si="4"/>
        <v>0</v>
      </c>
    </row>
    <row r="21" spans="1:18" ht="30.75">
      <c r="A21" s="19" t="s">
        <v>32</v>
      </c>
      <c r="B21" s="18">
        <v>70</v>
      </c>
      <c r="C21" s="30">
        <f t="shared" si="0"/>
        <v>2.0331106593087425</v>
      </c>
      <c r="D21" s="18">
        <v>78</v>
      </c>
      <c r="E21" s="34">
        <f t="shared" si="1"/>
        <v>2.1984216459977453</v>
      </c>
      <c r="F21" s="18">
        <v>43</v>
      </c>
      <c r="G21" s="34">
        <f t="shared" si="2"/>
        <v>1.1105371900826446</v>
      </c>
      <c r="H21" s="18">
        <v>34</v>
      </c>
      <c r="I21" s="30" t="s">
        <v>1</v>
      </c>
      <c r="J21" s="18">
        <v>31</v>
      </c>
      <c r="K21" s="32" t="s">
        <v>1</v>
      </c>
    </row>
    <row r="22" spans="1:18" ht="31.5" thickBot="1">
      <c r="A22" s="20" t="s">
        <v>33</v>
      </c>
      <c r="B22" s="28">
        <v>277</v>
      </c>
      <c r="C22" s="31">
        <f t="shared" si="0"/>
        <v>8.0453093232645951</v>
      </c>
      <c r="D22" s="28">
        <v>295</v>
      </c>
      <c r="E22" s="37">
        <f t="shared" si="1"/>
        <v>8.3145434047350619</v>
      </c>
      <c r="F22" s="28">
        <v>393</v>
      </c>
      <c r="G22" s="37">
        <f t="shared" si="2"/>
        <v>10.149793388429753</v>
      </c>
      <c r="H22" s="28">
        <v>438</v>
      </c>
      <c r="I22" s="37">
        <f t="shared" si="3"/>
        <v>10.719530102790015</v>
      </c>
      <c r="J22" s="28">
        <v>419</v>
      </c>
      <c r="K22" s="37">
        <f t="shared" si="4"/>
        <v>9.2250110083663586</v>
      </c>
    </row>
    <row r="23" spans="1:18">
      <c r="A23" s="23" t="s">
        <v>34</v>
      </c>
    </row>
    <row r="24" spans="1:18">
      <c r="A24" s="23" t="s">
        <v>35</v>
      </c>
    </row>
    <row r="27" spans="1:18" ht="15.75">
      <c r="A27" s="47" t="s">
        <v>79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8" ht="16.5" thickBot="1">
      <c r="A28" s="120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41"/>
      <c r="M28" s="41"/>
      <c r="N28" s="41"/>
      <c r="O28" s="41"/>
      <c r="P28" s="41"/>
      <c r="Q28" s="41"/>
      <c r="R28" s="41"/>
    </row>
    <row r="29" spans="1:18" ht="15.75">
      <c r="A29" s="108"/>
      <c r="B29" s="168">
        <v>2013</v>
      </c>
      <c r="C29" s="168"/>
      <c r="D29" s="169">
        <v>2014</v>
      </c>
      <c r="E29" s="169"/>
      <c r="F29" s="168">
        <v>2015</v>
      </c>
      <c r="G29" s="168"/>
      <c r="H29" s="168">
        <v>2016</v>
      </c>
      <c r="I29" s="168"/>
      <c r="J29" s="168">
        <v>2017</v>
      </c>
      <c r="K29" s="168"/>
      <c r="L29" s="41"/>
    </row>
    <row r="30" spans="1:18" ht="16.5" thickBot="1">
      <c r="A30" s="118"/>
      <c r="B30" s="112" t="s">
        <v>28</v>
      </c>
      <c r="C30" s="112" t="s">
        <v>29</v>
      </c>
      <c r="D30" s="112" t="s">
        <v>28</v>
      </c>
      <c r="E30" s="112" t="s">
        <v>29</v>
      </c>
      <c r="F30" s="112" t="s">
        <v>28</v>
      </c>
      <c r="G30" s="112" t="s">
        <v>29</v>
      </c>
      <c r="H30" s="112" t="s">
        <v>28</v>
      </c>
      <c r="I30" s="112" t="s">
        <v>29</v>
      </c>
      <c r="J30" s="112" t="s">
        <v>28</v>
      </c>
      <c r="K30" s="83" t="s">
        <v>29</v>
      </c>
      <c r="L30" s="98"/>
    </row>
    <row r="31" spans="1:18" ht="15.75">
      <c r="A31" s="50" t="s">
        <v>37</v>
      </c>
      <c r="B31" s="50">
        <v>411</v>
      </c>
      <c r="C31" s="43">
        <f>B31/411*100</f>
        <v>100</v>
      </c>
      <c r="D31" s="50">
        <v>466</v>
      </c>
      <c r="E31" s="43">
        <f>D31/466*100</f>
        <v>100</v>
      </c>
      <c r="F31" s="50">
        <v>396</v>
      </c>
      <c r="G31" s="43">
        <f>F31/396*100</f>
        <v>100</v>
      </c>
      <c r="H31" s="50">
        <v>421</v>
      </c>
      <c r="I31" s="43">
        <f>H31/421*100</f>
        <v>100</v>
      </c>
      <c r="J31" s="50">
        <v>420</v>
      </c>
      <c r="K31" s="115">
        <v>100</v>
      </c>
      <c r="L31" s="25"/>
    </row>
    <row r="32" spans="1:18" ht="15.75">
      <c r="A32" s="117" t="s">
        <v>24</v>
      </c>
      <c r="B32" s="51">
        <v>0</v>
      </c>
      <c r="C32" s="40">
        <f>B32/411*100</f>
        <v>0</v>
      </c>
      <c r="D32" s="51">
        <v>0</v>
      </c>
      <c r="E32" s="40">
        <f>D32/466*100</f>
        <v>0</v>
      </c>
      <c r="F32" s="51">
        <v>0</v>
      </c>
      <c r="G32" s="40">
        <f>F32/396*100</f>
        <v>0</v>
      </c>
      <c r="H32" s="51">
        <v>0</v>
      </c>
      <c r="I32" s="40">
        <f>H32/421*100</f>
        <v>0</v>
      </c>
      <c r="J32" s="51">
        <v>3</v>
      </c>
      <c r="K32" s="114">
        <v>0.7142857142857143</v>
      </c>
      <c r="L32" s="25"/>
    </row>
    <row r="33" spans="1:18" ht="15.75">
      <c r="A33" s="117" t="s">
        <v>25</v>
      </c>
      <c r="B33" s="51">
        <v>400</v>
      </c>
      <c r="C33" s="40">
        <f>B33/411*100</f>
        <v>97.323600973236012</v>
      </c>
      <c r="D33" s="51">
        <v>423</v>
      </c>
      <c r="E33" s="40">
        <f>D33/466*100</f>
        <v>90.772532188841211</v>
      </c>
      <c r="F33" s="51">
        <v>391</v>
      </c>
      <c r="G33" s="40">
        <f>F33/396*100</f>
        <v>98.73737373737373</v>
      </c>
      <c r="H33" s="51">
        <v>418</v>
      </c>
      <c r="I33" s="40">
        <f>H33/421*100</f>
        <v>99.287410926365794</v>
      </c>
      <c r="J33" s="51">
        <v>413</v>
      </c>
      <c r="K33" s="114">
        <v>98.333333333333329</v>
      </c>
      <c r="L33" s="25"/>
    </row>
    <row r="34" spans="1:18" ht="45.75" thickBot="1">
      <c r="A34" s="102" t="s">
        <v>38</v>
      </c>
      <c r="B34" s="107">
        <v>11</v>
      </c>
      <c r="C34" s="104">
        <f>B34/411*100</f>
        <v>2.6763990267639901</v>
      </c>
      <c r="D34" s="107">
        <v>43</v>
      </c>
      <c r="E34" s="104">
        <f>D34/466*100</f>
        <v>9.2274678111587995</v>
      </c>
      <c r="F34" s="107">
        <v>5</v>
      </c>
      <c r="G34" s="104">
        <f>F34/396*100</f>
        <v>1.2626262626262625</v>
      </c>
      <c r="H34" s="107">
        <v>3</v>
      </c>
      <c r="I34" s="104">
        <f>H34/421*100</f>
        <v>0.71258907363420432</v>
      </c>
      <c r="J34" s="107">
        <v>4</v>
      </c>
      <c r="K34" s="104">
        <v>0.95238095238095244</v>
      </c>
      <c r="L34" s="25"/>
    </row>
    <row r="35" spans="1:18" ht="15.75">
      <c r="K35" s="25"/>
      <c r="L35" s="94"/>
    </row>
    <row r="36" spans="1:18" ht="15.75">
      <c r="K36" s="25"/>
      <c r="L36" s="95"/>
    </row>
    <row r="37" spans="1:18" ht="15.75">
      <c r="A37" s="49" t="s">
        <v>87</v>
      </c>
      <c r="B37" s="48"/>
      <c r="C37" s="48"/>
      <c r="D37" s="48"/>
      <c r="E37" s="48"/>
      <c r="F37" s="48"/>
      <c r="G37" s="48"/>
      <c r="H37" s="48"/>
      <c r="I37" s="48"/>
      <c r="J37" s="48"/>
      <c r="K37" s="84"/>
      <c r="L37" s="96"/>
    </row>
    <row r="38" spans="1:18" ht="16.5" thickBot="1">
      <c r="A38" s="120"/>
      <c r="B38" s="122"/>
      <c r="C38" s="122"/>
      <c r="D38" s="122"/>
      <c r="E38" s="122"/>
      <c r="F38" s="122"/>
      <c r="G38" s="122"/>
      <c r="H38" s="122"/>
      <c r="I38" s="122"/>
      <c r="J38" s="122"/>
      <c r="K38" s="84"/>
      <c r="L38" s="96"/>
      <c r="M38" s="41"/>
      <c r="N38" s="41"/>
      <c r="O38" s="41"/>
      <c r="P38" s="41"/>
      <c r="Q38" s="41"/>
      <c r="R38" s="41"/>
    </row>
    <row r="39" spans="1:18" ht="15.75">
      <c r="A39" s="109"/>
      <c r="B39" s="168">
        <v>2013</v>
      </c>
      <c r="C39" s="168"/>
      <c r="D39" s="168">
        <v>2014</v>
      </c>
      <c r="E39" s="168"/>
      <c r="F39" s="168">
        <v>2015</v>
      </c>
      <c r="G39" s="168"/>
      <c r="H39" s="168">
        <v>2016</v>
      </c>
      <c r="I39" s="168"/>
      <c r="J39" s="168">
        <v>2017</v>
      </c>
      <c r="K39" s="168"/>
      <c r="L39" s="25"/>
    </row>
    <row r="40" spans="1:18" ht="16.5" thickBot="1">
      <c r="A40" s="118"/>
      <c r="B40" s="112" t="s">
        <v>28</v>
      </c>
      <c r="C40" s="112" t="s">
        <v>29</v>
      </c>
      <c r="D40" s="112" t="s">
        <v>28</v>
      </c>
      <c r="E40" s="112" t="s">
        <v>29</v>
      </c>
      <c r="F40" s="112" t="s">
        <v>28</v>
      </c>
      <c r="G40" s="112" t="s">
        <v>29</v>
      </c>
      <c r="H40" s="112" t="s">
        <v>28</v>
      </c>
      <c r="I40" s="112" t="s">
        <v>29</v>
      </c>
      <c r="J40" s="112" t="s">
        <v>28</v>
      </c>
      <c r="K40" s="83" t="s">
        <v>29</v>
      </c>
      <c r="L40" s="98"/>
    </row>
    <row r="41" spans="1:18" ht="15.75">
      <c r="A41" s="52" t="s">
        <v>88</v>
      </c>
      <c r="B41" s="52">
        <v>95</v>
      </c>
      <c r="C41" s="43">
        <f t="shared" ref="C41:C46" si="5">B41/95*100</f>
        <v>100</v>
      </c>
      <c r="D41" s="52">
        <v>62</v>
      </c>
      <c r="E41" s="43">
        <f t="shared" ref="E41:E46" si="6">D41/62*100</f>
        <v>100</v>
      </c>
      <c r="F41" s="52">
        <v>120</v>
      </c>
      <c r="G41" s="43">
        <f t="shared" ref="G41:G46" si="7">F41/120*100</f>
        <v>100</v>
      </c>
      <c r="H41" s="52">
        <v>114</v>
      </c>
      <c r="I41" s="43">
        <f t="shared" ref="I41:I46" si="8">H41/114*100</f>
        <v>100</v>
      </c>
      <c r="J41" s="52">
        <v>111</v>
      </c>
      <c r="K41" s="121">
        <v>100</v>
      </c>
      <c r="L41" s="25"/>
    </row>
    <row r="42" spans="1:18" ht="15.75">
      <c r="A42" s="53" t="s">
        <v>39</v>
      </c>
      <c r="B42" s="53">
        <v>30</v>
      </c>
      <c r="C42" s="40">
        <f t="shared" si="5"/>
        <v>31.578947368421051</v>
      </c>
      <c r="D42" s="53">
        <v>39</v>
      </c>
      <c r="E42" s="40">
        <f t="shared" si="6"/>
        <v>62.903225806451616</v>
      </c>
      <c r="F42" s="53">
        <v>37</v>
      </c>
      <c r="G42" s="40">
        <f t="shared" si="7"/>
        <v>30.833333333333336</v>
      </c>
      <c r="H42" s="53">
        <v>36</v>
      </c>
      <c r="I42" s="40">
        <f t="shared" si="8"/>
        <v>31.578947368421051</v>
      </c>
      <c r="J42" s="53">
        <v>38</v>
      </c>
      <c r="K42" s="119">
        <v>34.234234234234236</v>
      </c>
      <c r="L42" s="25"/>
    </row>
    <row r="43" spans="1:18" ht="15.75">
      <c r="A43" s="53" t="s">
        <v>40</v>
      </c>
      <c r="B43" s="53">
        <v>49</v>
      </c>
      <c r="C43" s="40">
        <f t="shared" si="5"/>
        <v>51.578947368421055</v>
      </c>
      <c r="D43" s="53">
        <v>31</v>
      </c>
      <c r="E43" s="40">
        <f t="shared" si="6"/>
        <v>50</v>
      </c>
      <c r="F43" s="53">
        <v>64</v>
      </c>
      <c r="G43" s="40">
        <f t="shared" si="7"/>
        <v>53.333333333333336</v>
      </c>
      <c r="H43" s="53">
        <v>62</v>
      </c>
      <c r="I43" s="40">
        <f t="shared" si="8"/>
        <v>54.385964912280706</v>
      </c>
      <c r="J43" s="53">
        <v>48</v>
      </c>
      <c r="K43" s="119">
        <v>43.243243243243242</v>
      </c>
      <c r="L43" s="25"/>
    </row>
    <row r="44" spans="1:18" ht="15.75">
      <c r="A44" s="45" t="s">
        <v>41</v>
      </c>
      <c r="B44" s="44">
        <v>5</v>
      </c>
      <c r="C44" s="40">
        <f t="shared" si="5"/>
        <v>5.2631578947368416</v>
      </c>
      <c r="D44" s="44">
        <v>12</v>
      </c>
      <c r="E44" s="40">
        <f t="shared" si="6"/>
        <v>19.35483870967742</v>
      </c>
      <c r="F44" s="44">
        <v>12</v>
      </c>
      <c r="G44" s="40">
        <f t="shared" si="7"/>
        <v>10</v>
      </c>
      <c r="H44" s="44">
        <v>11</v>
      </c>
      <c r="I44" s="40">
        <f t="shared" si="8"/>
        <v>9.6491228070175428</v>
      </c>
      <c r="J44" s="44">
        <v>9</v>
      </c>
      <c r="K44" s="119">
        <v>8.1081081081081088</v>
      </c>
      <c r="L44" s="25"/>
    </row>
    <row r="45" spans="1:18" ht="15.75">
      <c r="A45" s="53" t="s">
        <v>42</v>
      </c>
      <c r="B45" s="53">
        <v>8</v>
      </c>
      <c r="C45" s="40">
        <f t="shared" si="5"/>
        <v>8.4210526315789469</v>
      </c>
      <c r="D45" s="53">
        <v>8</v>
      </c>
      <c r="E45" s="40">
        <f t="shared" si="6"/>
        <v>12.903225806451612</v>
      </c>
      <c r="F45" s="53">
        <v>4</v>
      </c>
      <c r="G45" s="40">
        <f t="shared" si="7"/>
        <v>3.3333333333333335</v>
      </c>
      <c r="H45" s="53">
        <v>4</v>
      </c>
      <c r="I45" s="40">
        <f t="shared" si="8"/>
        <v>3.5087719298245612</v>
      </c>
      <c r="J45" s="53">
        <v>10</v>
      </c>
      <c r="K45" s="119">
        <v>9.0090090090090094</v>
      </c>
      <c r="L45" s="25"/>
    </row>
    <row r="46" spans="1:18" ht="16.5" thickBot="1">
      <c r="A46" s="118" t="s">
        <v>43</v>
      </c>
      <c r="B46" s="118">
        <v>3</v>
      </c>
      <c r="C46" s="101">
        <f t="shared" si="5"/>
        <v>3.1578947368421053</v>
      </c>
      <c r="D46" s="118">
        <v>2</v>
      </c>
      <c r="E46" s="101">
        <f t="shared" si="6"/>
        <v>3.225806451612903</v>
      </c>
      <c r="F46" s="118">
        <v>3</v>
      </c>
      <c r="G46" s="101">
        <f t="shared" si="7"/>
        <v>2.5</v>
      </c>
      <c r="H46" s="118">
        <v>1</v>
      </c>
      <c r="I46" s="101">
        <f t="shared" si="8"/>
        <v>0.8771929824561403</v>
      </c>
      <c r="J46" s="118">
        <v>6</v>
      </c>
      <c r="K46" s="101">
        <v>5.4054054054054053</v>
      </c>
      <c r="L46" s="25"/>
    </row>
    <row r="47" spans="1:18" ht="15.75">
      <c r="K47" s="25"/>
      <c r="L47" s="96"/>
    </row>
    <row r="48" spans="1:18" ht="15.75">
      <c r="K48" s="25"/>
      <c r="L48" s="96"/>
    </row>
    <row r="49" spans="11:12" ht="15.75">
      <c r="K49" s="25"/>
      <c r="L49" s="96"/>
    </row>
    <row r="50" spans="11:12" ht="15.75">
      <c r="K50" s="25"/>
      <c r="L50" s="96"/>
    </row>
    <row r="51" spans="11:12" ht="15.75">
      <c r="K51" s="25"/>
      <c r="L51" s="96"/>
    </row>
  </sheetData>
  <mergeCells count="15">
    <mergeCell ref="J39:K39"/>
    <mergeCell ref="B39:C39"/>
    <mergeCell ref="D39:E39"/>
    <mergeCell ref="F39:G39"/>
    <mergeCell ref="H39:I39"/>
    <mergeCell ref="J3:K3"/>
    <mergeCell ref="B29:C29"/>
    <mergeCell ref="D29:E29"/>
    <mergeCell ref="F29:G29"/>
    <mergeCell ref="H29:I29"/>
    <mergeCell ref="J29:K29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G33" sqref="G33"/>
    </sheetView>
  </sheetViews>
  <sheetFormatPr defaultRowHeight="15"/>
  <cols>
    <col min="1" max="1" width="21.28515625" customWidth="1"/>
    <col min="2" max="2" width="17.7109375" customWidth="1"/>
    <col min="3" max="3" width="15.140625" customWidth="1"/>
  </cols>
  <sheetData>
    <row r="1" spans="1:3" ht="15.75">
      <c r="A1" s="64" t="s">
        <v>46</v>
      </c>
      <c r="B1" s="54"/>
      <c r="C1" s="54"/>
    </row>
    <row r="2" spans="1:3" ht="15.75" thickBot="1">
      <c r="A2" s="54"/>
      <c r="B2" s="54"/>
      <c r="C2" s="54"/>
    </row>
    <row r="3" spans="1:3" ht="15.75">
      <c r="A3" s="56"/>
      <c r="B3" s="170" t="s">
        <v>44</v>
      </c>
      <c r="C3" s="170"/>
    </row>
    <row r="4" spans="1:3" ht="16.5" thickBot="1">
      <c r="A4" s="62" t="s">
        <v>0</v>
      </c>
      <c r="B4" s="57" t="s">
        <v>9</v>
      </c>
      <c r="C4" s="57" t="s">
        <v>10</v>
      </c>
    </row>
    <row r="5" spans="1:3">
      <c r="A5" s="60" t="s">
        <v>1</v>
      </c>
      <c r="B5" s="61">
        <v>9.5119743483530481</v>
      </c>
      <c r="C5" s="61">
        <v>13.111964521937773</v>
      </c>
    </row>
    <row r="6" spans="1:3">
      <c r="A6" s="60" t="s">
        <v>2</v>
      </c>
      <c r="B6" s="59">
        <v>2.7499030101776141</v>
      </c>
      <c r="C6" s="59">
        <v>2.8986716307007505</v>
      </c>
    </row>
    <row r="7" spans="1:3">
      <c r="A7" s="60" t="s">
        <v>3</v>
      </c>
      <c r="B7" s="59">
        <v>1.6740574309316787</v>
      </c>
      <c r="C7" s="59">
        <v>1.0252420283160457</v>
      </c>
    </row>
    <row r="8" spans="1:3">
      <c r="A8" s="60" t="s">
        <v>4</v>
      </c>
      <c r="B8" s="59">
        <v>0.80115740539833213</v>
      </c>
      <c r="C8" s="59">
        <v>1.0811353956732961</v>
      </c>
    </row>
    <row r="9" spans="1:3">
      <c r="A9" s="60" t="s">
        <v>5</v>
      </c>
      <c r="B9" s="59">
        <v>2.0739891871631007</v>
      </c>
      <c r="C9" s="59">
        <v>2.0583617887942784</v>
      </c>
    </row>
    <row r="10" spans="1:3">
      <c r="A10" s="60" t="s">
        <v>6</v>
      </c>
      <c r="B10" s="59">
        <v>5.5287568323647251</v>
      </c>
      <c r="C10" s="59">
        <v>7.8259767950419921</v>
      </c>
    </row>
    <row r="11" spans="1:3">
      <c r="A11" s="63" t="s">
        <v>7</v>
      </c>
      <c r="B11" s="59">
        <v>13.759566195811459</v>
      </c>
      <c r="C11" s="59">
        <v>24.808063425821015</v>
      </c>
    </row>
    <row r="12" spans="1:3" ht="16.5" thickBot="1">
      <c r="A12" s="55" t="s">
        <v>45</v>
      </c>
      <c r="B12" s="58">
        <v>24.864175093288996</v>
      </c>
      <c r="C12" s="58">
        <v>65.889828596185609</v>
      </c>
    </row>
    <row r="13" spans="1:3" ht="16.5" thickBot="1">
      <c r="A13" s="62" t="s">
        <v>8</v>
      </c>
      <c r="B13" s="65">
        <v>6.2787956168714674</v>
      </c>
      <c r="C13" s="65">
        <v>10.197458547184491</v>
      </c>
    </row>
    <row r="16" spans="1:3" ht="15.75">
      <c r="A16" s="64" t="s">
        <v>77</v>
      </c>
      <c r="B16" s="54"/>
      <c r="C16" s="54"/>
    </row>
    <row r="17" spans="1:3" ht="15.75" thickBot="1">
      <c r="A17" s="54"/>
      <c r="B17" s="54"/>
      <c r="C17" s="54"/>
    </row>
    <row r="18" spans="1:3" ht="15.75">
      <c r="A18" s="56"/>
      <c r="B18" s="170" t="s">
        <v>44</v>
      </c>
      <c r="C18" s="170"/>
    </row>
    <row r="19" spans="1:3" ht="16.5" thickBot="1">
      <c r="A19" s="62" t="s">
        <v>0</v>
      </c>
      <c r="B19" s="57" t="s">
        <v>9</v>
      </c>
      <c r="C19" s="57" t="s">
        <v>10</v>
      </c>
    </row>
    <row r="20" spans="1:3">
      <c r="A20" s="60" t="s">
        <v>1</v>
      </c>
      <c r="B20" s="61">
        <v>1.2273515288197481</v>
      </c>
      <c r="C20" s="61">
        <v>0.87413096812918489</v>
      </c>
    </row>
    <row r="21" spans="1:3">
      <c r="A21" s="60" t="s">
        <v>2</v>
      </c>
      <c r="B21" s="59">
        <v>0.59457362382218681</v>
      </c>
      <c r="C21" s="59">
        <v>0.6362937725928477</v>
      </c>
    </row>
    <row r="22" spans="1:3">
      <c r="A22" s="60" t="s">
        <v>3</v>
      </c>
      <c r="B22" s="59">
        <v>0.47830212312333675</v>
      </c>
      <c r="C22" s="59">
        <v>0.56957890462002536</v>
      </c>
    </row>
    <row r="23" spans="1:3">
      <c r="A23" s="60" t="s">
        <v>4</v>
      </c>
      <c r="B23" s="59">
        <v>0.13352623423305535</v>
      </c>
      <c r="C23" s="59">
        <v>0.19078859923646402</v>
      </c>
    </row>
    <row r="24" spans="1:3">
      <c r="A24" s="60" t="s">
        <v>5</v>
      </c>
      <c r="B24" s="59">
        <v>0.59391508541488791</v>
      </c>
      <c r="C24" s="59">
        <v>0.30597269833428464</v>
      </c>
    </row>
    <row r="25" spans="1:3">
      <c r="A25" s="60" t="s">
        <v>6</v>
      </c>
      <c r="B25" s="59">
        <v>1.0524283310338944</v>
      </c>
      <c r="C25" s="59">
        <v>0.85033633684618326</v>
      </c>
    </row>
    <row r="26" spans="1:3">
      <c r="A26" s="63" t="s">
        <v>7</v>
      </c>
      <c r="B26" s="59">
        <v>1.3902152374006398</v>
      </c>
      <c r="C26" s="59">
        <v>2.0321906670301604</v>
      </c>
    </row>
    <row r="27" spans="1:3" ht="16.5" thickBot="1">
      <c r="A27" s="55" t="s">
        <v>45</v>
      </c>
      <c r="B27" s="58">
        <v>0.65737321397498116</v>
      </c>
      <c r="C27" s="58">
        <v>1.8052007834571402</v>
      </c>
    </row>
    <row r="28" spans="1:3" ht="16.5" thickBot="1">
      <c r="A28" s="62" t="s">
        <v>8</v>
      </c>
      <c r="B28" s="65">
        <v>0.77233476836232173</v>
      </c>
      <c r="C28" s="65">
        <v>0.74722756595748419</v>
      </c>
    </row>
    <row r="31" spans="1:3" ht="15.75">
      <c r="A31" s="64" t="s">
        <v>47</v>
      </c>
      <c r="B31" s="54"/>
      <c r="C31" s="54"/>
    </row>
    <row r="32" spans="1:3" ht="15.75" thickBot="1">
      <c r="A32" s="54"/>
      <c r="B32" s="54"/>
      <c r="C32" s="54"/>
    </row>
    <row r="33" spans="1:3" ht="15.75">
      <c r="A33" s="56"/>
      <c r="B33" s="170" t="s">
        <v>44</v>
      </c>
      <c r="C33" s="170"/>
    </row>
    <row r="34" spans="1:3" ht="16.5" thickBot="1">
      <c r="A34" s="62" t="s">
        <v>0</v>
      </c>
      <c r="B34" s="57" t="s">
        <v>9</v>
      </c>
      <c r="C34" s="57" t="s">
        <v>10</v>
      </c>
    </row>
    <row r="35" spans="1:3">
      <c r="A35" s="60" t="s">
        <v>1</v>
      </c>
      <c r="B35" s="61" t="s">
        <v>48</v>
      </c>
      <c r="C35" s="61" t="s">
        <v>48</v>
      </c>
    </row>
    <row r="36" spans="1:3">
      <c r="A36" s="60" t="s">
        <v>2</v>
      </c>
      <c r="B36" s="59">
        <v>0</v>
      </c>
      <c r="C36" s="59">
        <v>0.14139861613174393</v>
      </c>
    </row>
    <row r="37" spans="1:3">
      <c r="A37" s="60" t="s">
        <v>3</v>
      </c>
      <c r="B37" s="59">
        <v>5.9787765390417094E-2</v>
      </c>
      <c r="C37" s="59">
        <v>0.17087367138600762</v>
      </c>
    </row>
    <row r="38" spans="1:3">
      <c r="A38" s="60" t="s">
        <v>4</v>
      </c>
      <c r="B38" s="59">
        <v>6.6763117116527673E-2</v>
      </c>
      <c r="C38" s="59">
        <v>6.3596199745488011E-2</v>
      </c>
    </row>
    <row r="39" spans="1:3">
      <c r="A39" s="60" t="s">
        <v>5</v>
      </c>
      <c r="B39" s="59">
        <v>0.12255390651418321</v>
      </c>
      <c r="C39" s="59">
        <v>6.490329964666644E-2</v>
      </c>
    </row>
    <row r="40" spans="1:3">
      <c r="A40" s="60" t="s">
        <v>6</v>
      </c>
      <c r="B40" s="59">
        <v>0.19645328845966029</v>
      </c>
      <c r="C40" s="59">
        <v>0.33148704656715616</v>
      </c>
    </row>
    <row r="41" spans="1:3">
      <c r="A41" s="63" t="s">
        <v>7</v>
      </c>
      <c r="B41" s="59">
        <v>0.32081890093860915</v>
      </c>
      <c r="C41" s="59">
        <v>0.30674576106115631</v>
      </c>
    </row>
    <row r="42" spans="1:3" ht="16.5" thickBot="1">
      <c r="A42" s="55" t="s">
        <v>45</v>
      </c>
      <c r="B42" s="58">
        <v>0.54136617621469041</v>
      </c>
      <c r="C42" s="58">
        <v>0.74331796965882235</v>
      </c>
    </row>
    <row r="43" spans="1:3" ht="16.5" thickBot="1">
      <c r="A43" s="62" t="s">
        <v>8</v>
      </c>
      <c r="B43" s="65">
        <v>0.18812468701659643</v>
      </c>
      <c r="C43" s="65">
        <v>0.21515171051916032</v>
      </c>
    </row>
  </sheetData>
  <mergeCells count="3">
    <mergeCell ref="B3:C3"/>
    <mergeCell ref="B18:C18"/>
    <mergeCell ref="B33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31" sqref="D31"/>
    </sheetView>
  </sheetViews>
  <sheetFormatPr defaultRowHeight="15"/>
  <cols>
    <col min="1" max="1" width="22.5703125" customWidth="1"/>
    <col min="2" max="2" width="23.42578125" customWidth="1"/>
    <col min="3" max="3" width="29" customWidth="1"/>
    <col min="4" max="4" width="30.140625" customWidth="1"/>
  </cols>
  <sheetData>
    <row r="1" spans="1:4" ht="15.75">
      <c r="A1" s="75" t="s">
        <v>89</v>
      </c>
      <c r="B1" s="66"/>
      <c r="C1" s="66"/>
      <c r="D1" s="66"/>
    </row>
    <row r="2" spans="1:4" ht="15.75" thickBot="1">
      <c r="A2" s="66"/>
      <c r="B2" s="66"/>
      <c r="C2" s="66"/>
      <c r="D2" s="66"/>
    </row>
    <row r="3" spans="1:4" ht="15.75">
      <c r="A3" s="68"/>
      <c r="B3" s="170" t="s">
        <v>44</v>
      </c>
      <c r="C3" s="170"/>
      <c r="D3" s="170"/>
    </row>
    <row r="4" spans="1:4" ht="16.5" thickBot="1">
      <c r="A4" s="73" t="s">
        <v>0</v>
      </c>
      <c r="B4" s="105" t="s">
        <v>50</v>
      </c>
      <c r="C4" s="105" t="s">
        <v>51</v>
      </c>
      <c r="D4" s="110" t="s">
        <v>49</v>
      </c>
    </row>
    <row r="5" spans="1:4">
      <c r="A5" s="71" t="s">
        <v>1</v>
      </c>
      <c r="B5" s="77">
        <v>11.507944217855846</v>
      </c>
      <c r="C5" s="72">
        <v>1.0461767470778041</v>
      </c>
      <c r="D5" s="72" t="s">
        <v>48</v>
      </c>
    </row>
    <row r="6" spans="1:4">
      <c r="A6" s="71" t="s">
        <v>2</v>
      </c>
      <c r="B6" s="77">
        <v>2.8261453225664446</v>
      </c>
      <c r="C6" s="70">
        <v>0.61595474979012255</v>
      </c>
      <c r="D6" s="70">
        <v>7.2465264681190883E-2</v>
      </c>
    </row>
    <row r="7" spans="1:4">
      <c r="A7" s="71" t="s">
        <v>3</v>
      </c>
      <c r="B7" s="77">
        <v>1.3417861974537566</v>
      </c>
      <c r="C7" s="70">
        <v>0.52504677291668733</v>
      </c>
      <c r="D7" s="70">
        <v>0.11667706064815274</v>
      </c>
    </row>
    <row r="8" spans="1:4">
      <c r="A8" s="71" t="s">
        <v>4</v>
      </c>
      <c r="B8" s="77">
        <v>0.94454725895642511</v>
      </c>
      <c r="C8" s="70">
        <v>0.16285297568214227</v>
      </c>
      <c r="D8" s="70">
        <v>6.5141190272856905E-2</v>
      </c>
    </row>
    <row r="9" spans="1:4">
      <c r="A9" s="71" t="s">
        <v>5</v>
      </c>
      <c r="B9" s="77">
        <v>2.0661105837543032</v>
      </c>
      <c r="C9" s="70">
        <v>0.44874800009143234</v>
      </c>
      <c r="D9" s="70">
        <v>9.348916668571508E-2</v>
      </c>
    </row>
    <row r="10" spans="1:4">
      <c r="A10" s="71" t="s">
        <v>6</v>
      </c>
      <c r="B10" s="77">
        <v>6.6691281295221465</v>
      </c>
      <c r="C10" s="70">
        <v>0.95273258993173526</v>
      </c>
      <c r="D10" s="70">
        <v>0.26306795393637467</v>
      </c>
    </row>
    <row r="11" spans="1:4">
      <c r="A11" s="74" t="s">
        <v>7</v>
      </c>
      <c r="B11" s="77">
        <v>19.08247471433554</v>
      </c>
      <c r="C11" s="70">
        <v>1.6995040403861275</v>
      </c>
      <c r="D11" s="70">
        <v>0.31403879007134966</v>
      </c>
    </row>
    <row r="12" spans="1:4" ht="16.5" thickBot="1">
      <c r="A12" s="67" t="s">
        <v>45</v>
      </c>
      <c r="B12" s="69">
        <v>42.152394329831743</v>
      </c>
      <c r="C12" s="69">
        <v>1.1410679993744262</v>
      </c>
      <c r="D12" s="69">
        <v>0.62646870553890066</v>
      </c>
    </row>
    <row r="13" spans="1:4" ht="16.5" thickBot="1">
      <c r="A13" s="73" t="s">
        <v>8</v>
      </c>
      <c r="B13" s="76">
        <v>8.2235552041289957</v>
      </c>
      <c r="C13" s="76">
        <v>0.75993249411093022</v>
      </c>
      <c r="D13" s="76">
        <v>0.20513209737825794</v>
      </c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31" sqref="I31"/>
    </sheetView>
  </sheetViews>
  <sheetFormatPr defaultRowHeight="15"/>
  <cols>
    <col min="1" max="1" width="25.140625" customWidth="1"/>
    <col min="2" max="2" width="10.7109375" customWidth="1"/>
    <col min="3" max="3" width="8.85546875" customWidth="1"/>
    <col min="4" max="4" width="9.140625" customWidth="1"/>
    <col min="5" max="5" width="9.28515625" customWidth="1"/>
    <col min="6" max="6" width="8.85546875" customWidth="1"/>
    <col min="7" max="7" width="8.7109375" customWidth="1"/>
    <col min="8" max="8" width="9.28515625" customWidth="1"/>
    <col min="9" max="9" width="8.7109375" customWidth="1"/>
    <col min="10" max="10" width="10" customWidth="1"/>
  </cols>
  <sheetData>
    <row r="1" spans="1:10" ht="15.75">
      <c r="A1" s="79" t="s">
        <v>59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 thickBo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6.5" thickBot="1">
      <c r="A3" s="80"/>
      <c r="B3" s="171">
        <v>2015</v>
      </c>
      <c r="C3" s="171"/>
      <c r="D3" s="171"/>
      <c r="E3" s="171">
        <v>2016</v>
      </c>
      <c r="F3" s="171"/>
      <c r="G3" s="171"/>
      <c r="H3" s="171">
        <v>2017</v>
      </c>
      <c r="I3" s="171"/>
      <c r="J3" s="174"/>
    </row>
    <row r="4" spans="1:10" ht="16.5" thickBot="1">
      <c r="A4" s="103" t="s">
        <v>52</v>
      </c>
      <c r="B4" s="156" t="s">
        <v>80</v>
      </c>
      <c r="C4" s="158" t="s">
        <v>81</v>
      </c>
      <c r="D4" s="164" t="s">
        <v>82</v>
      </c>
      <c r="E4" s="157" t="s">
        <v>80</v>
      </c>
      <c r="F4" s="159" t="s">
        <v>81</v>
      </c>
      <c r="G4" s="165" t="s">
        <v>82</v>
      </c>
      <c r="H4" s="155" t="s">
        <v>80</v>
      </c>
      <c r="I4" s="159" t="s">
        <v>81</v>
      </c>
      <c r="J4" s="163" t="s">
        <v>82</v>
      </c>
    </row>
    <row r="5" spans="1:10">
      <c r="A5" s="81" t="s">
        <v>53</v>
      </c>
      <c r="B5" s="106">
        <v>95.721306740000003</v>
      </c>
      <c r="C5" s="129">
        <v>0.289100896</v>
      </c>
      <c r="D5" s="100">
        <v>3.9895923679999998</v>
      </c>
      <c r="E5" s="141">
        <v>96.255450120000006</v>
      </c>
      <c r="F5" s="133">
        <v>0.256476019</v>
      </c>
      <c r="G5" s="111">
        <v>3.4880738650000001</v>
      </c>
      <c r="H5" s="106">
        <v>95.429362879999999</v>
      </c>
      <c r="I5" s="129">
        <v>0.23084025899999999</v>
      </c>
      <c r="J5" s="132">
        <v>4.339796861</v>
      </c>
    </row>
    <row r="6" spans="1:10">
      <c r="A6" s="82" t="s">
        <v>54</v>
      </c>
      <c r="B6" s="139">
        <v>90.384051600000006</v>
      </c>
      <c r="C6" s="127">
        <v>2.2574025209999999</v>
      </c>
      <c r="D6" s="136">
        <v>7.3585458810000004</v>
      </c>
      <c r="E6" s="138">
        <v>90.291763489999994</v>
      </c>
      <c r="F6" s="134">
        <v>2.556158017</v>
      </c>
      <c r="G6" s="131">
        <v>7.1520784920000002</v>
      </c>
      <c r="H6" s="139">
        <v>89.318341529999998</v>
      </c>
      <c r="I6" s="127">
        <v>2.4361677209999999</v>
      </c>
      <c r="J6" s="132">
        <v>8.2454907469999998</v>
      </c>
    </row>
    <row r="7" spans="1:10">
      <c r="A7" s="82" t="s">
        <v>55</v>
      </c>
      <c r="B7" s="139">
        <v>93.492015670000001</v>
      </c>
      <c r="C7" s="127">
        <v>0.66285025600000003</v>
      </c>
      <c r="D7" s="136">
        <v>5.845134077</v>
      </c>
      <c r="E7" s="138">
        <v>92.790635809999998</v>
      </c>
      <c r="F7" s="134">
        <v>0.77148177699999998</v>
      </c>
      <c r="G7" s="131">
        <v>6.4378824159999999</v>
      </c>
      <c r="H7" s="139">
        <v>92.509633910000005</v>
      </c>
      <c r="I7" s="127">
        <v>0.86705202299999995</v>
      </c>
      <c r="J7" s="132">
        <v>6.6233140659999998</v>
      </c>
    </row>
    <row r="8" spans="1:10">
      <c r="A8" s="82" t="s">
        <v>56</v>
      </c>
      <c r="B8" s="139">
        <v>92.457348100000004</v>
      </c>
      <c r="C8" s="127">
        <v>2.4842861420000002</v>
      </c>
      <c r="D8" s="136">
        <v>5.058365759</v>
      </c>
      <c r="E8" s="138">
        <v>91.494981510000002</v>
      </c>
      <c r="F8" s="134">
        <v>3.0375066030000002</v>
      </c>
      <c r="G8" s="131">
        <v>5.4675118859999996</v>
      </c>
      <c r="H8" s="139">
        <v>89.848556549999998</v>
      </c>
      <c r="I8" s="127">
        <v>3.6677709420000002</v>
      </c>
      <c r="J8" s="132">
        <v>6.4836725040000003</v>
      </c>
    </row>
    <row r="9" spans="1:10" ht="15.75">
      <c r="A9" s="85" t="s">
        <v>60</v>
      </c>
      <c r="B9" s="139">
        <v>87.766450419999998</v>
      </c>
      <c r="C9" s="127">
        <v>2.7803521779999998</v>
      </c>
      <c r="D9" s="136">
        <v>9.4531974049999992</v>
      </c>
      <c r="E9" s="138">
        <v>86.661698959999995</v>
      </c>
      <c r="F9" s="134">
        <v>2.1609538000000001</v>
      </c>
      <c r="G9" s="131">
        <v>11.17734724</v>
      </c>
      <c r="H9" s="139">
        <v>85.4206808</v>
      </c>
      <c r="I9" s="127">
        <v>3.4682080919999998</v>
      </c>
      <c r="J9" s="132">
        <v>11.11111111</v>
      </c>
    </row>
    <row r="10" spans="1:10" ht="15.75">
      <c r="A10" s="86" t="s">
        <v>61</v>
      </c>
      <c r="B10" s="139">
        <v>96.317460319999995</v>
      </c>
      <c r="C10" s="127">
        <v>6.3492063000000001E-2</v>
      </c>
      <c r="D10" s="136">
        <v>3.6190476189999998</v>
      </c>
      <c r="E10" s="138">
        <v>97.26027397</v>
      </c>
      <c r="F10" s="134">
        <v>0.109589041</v>
      </c>
      <c r="G10" s="131">
        <v>2.6301369860000001</v>
      </c>
      <c r="H10" s="139">
        <v>97.056117760000006</v>
      </c>
      <c r="I10" s="127">
        <v>0</v>
      </c>
      <c r="J10" s="132">
        <v>2.9438822450000002</v>
      </c>
    </row>
    <row r="11" spans="1:10" ht="15.75">
      <c r="A11" s="87" t="s">
        <v>62</v>
      </c>
      <c r="B11" s="139">
        <v>97.250229149999996</v>
      </c>
      <c r="C11" s="127">
        <v>1.283226398</v>
      </c>
      <c r="D11" s="136">
        <v>1.466544455</v>
      </c>
      <c r="E11" s="138">
        <v>96.733360559999994</v>
      </c>
      <c r="F11" s="134">
        <v>1.2249897919999999</v>
      </c>
      <c r="G11" s="131">
        <v>2.0416496529999999</v>
      </c>
      <c r="H11" s="139">
        <v>95.857190970000005</v>
      </c>
      <c r="I11" s="127">
        <v>1.8861569549999999</v>
      </c>
      <c r="J11" s="132">
        <v>2.256652071</v>
      </c>
    </row>
    <row r="12" spans="1:10" ht="15.75">
      <c r="A12" s="88" t="s">
        <v>63</v>
      </c>
      <c r="B12" s="139">
        <v>95.652173910000002</v>
      </c>
      <c r="C12" s="127">
        <v>0</v>
      </c>
      <c r="D12" s="136">
        <v>4.3478260869999996</v>
      </c>
      <c r="E12" s="138">
        <v>82.857142859999996</v>
      </c>
      <c r="F12" s="134">
        <v>0</v>
      </c>
      <c r="G12" s="131">
        <v>17.14285714</v>
      </c>
      <c r="H12" s="139">
        <v>90.909090910000003</v>
      </c>
      <c r="I12" s="127">
        <v>0</v>
      </c>
      <c r="J12" s="132">
        <v>9.0909090910000003</v>
      </c>
    </row>
    <row r="13" spans="1:10" s="41" customFormat="1" ht="15.75">
      <c r="A13" s="89" t="s">
        <v>64</v>
      </c>
      <c r="B13" s="139">
        <v>98.357142859999996</v>
      </c>
      <c r="C13" s="127">
        <v>0</v>
      </c>
      <c r="D13" s="136">
        <v>1.6428571430000001</v>
      </c>
      <c r="E13" s="138">
        <v>98.382749329999996</v>
      </c>
      <c r="F13" s="134">
        <v>6.7385445000000002E-2</v>
      </c>
      <c r="G13" s="131">
        <v>1.5498652289999999</v>
      </c>
      <c r="H13" s="139">
        <v>98.458304130000002</v>
      </c>
      <c r="I13" s="127">
        <v>7.0077084999999997E-2</v>
      </c>
      <c r="J13" s="132">
        <v>1.4716187810000001</v>
      </c>
    </row>
    <row r="14" spans="1:10" s="41" customFormat="1" ht="15.75">
      <c r="A14" s="90" t="s">
        <v>57</v>
      </c>
      <c r="B14" s="139">
        <v>90.823743190000002</v>
      </c>
      <c r="C14" s="127">
        <v>2.967898243</v>
      </c>
      <c r="D14" s="136">
        <v>6.2083585709999998</v>
      </c>
      <c r="E14" s="138">
        <v>90.399782430000002</v>
      </c>
      <c r="F14" s="134">
        <v>2.9099809630000002</v>
      </c>
      <c r="G14" s="131">
        <v>6.690236606</v>
      </c>
      <c r="H14" s="139">
        <v>86.156111929999994</v>
      </c>
      <c r="I14" s="127">
        <v>6.9464899359999999</v>
      </c>
      <c r="J14" s="132">
        <v>6.8973981350000004</v>
      </c>
    </row>
    <row r="15" spans="1:10" s="41" customFormat="1" ht="16.5" thickBot="1">
      <c r="A15" s="91" t="s">
        <v>65</v>
      </c>
      <c r="B15" s="142">
        <v>8.5836909870000007</v>
      </c>
      <c r="C15" s="140">
        <v>0</v>
      </c>
      <c r="D15" s="113">
        <v>91.416309010000006</v>
      </c>
      <c r="E15" s="125">
        <v>9.6509240250000001</v>
      </c>
      <c r="F15" s="124">
        <v>0</v>
      </c>
      <c r="G15" s="99">
        <v>90.349075979999995</v>
      </c>
      <c r="H15" s="142">
        <v>6.1895551260000001</v>
      </c>
      <c r="I15" s="140">
        <v>0</v>
      </c>
      <c r="J15" s="130">
        <v>93.810444869999998</v>
      </c>
    </row>
    <row r="16" spans="1:10" s="41" customFormat="1" ht="15.75">
      <c r="A16" s="172" t="s">
        <v>58</v>
      </c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5" s="41" customFormat="1">
      <c r="A17"/>
      <c r="B17"/>
      <c r="C17"/>
      <c r="D17"/>
      <c r="E17"/>
      <c r="F17"/>
      <c r="G17"/>
      <c r="H17"/>
      <c r="I17"/>
      <c r="J17"/>
    </row>
    <row r="20" spans="1:15" ht="15.75">
      <c r="A20" s="79" t="s">
        <v>66</v>
      </c>
      <c r="B20" s="78"/>
      <c r="C20" s="78"/>
      <c r="D20" s="78"/>
      <c r="E20" s="78"/>
      <c r="F20" s="78"/>
      <c r="G20" s="78"/>
      <c r="H20" s="78"/>
      <c r="I20" s="78"/>
      <c r="J20" s="78"/>
    </row>
    <row r="21" spans="1:15" ht="15.75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O21" s="24"/>
    </row>
    <row r="22" spans="1:15" ht="16.5" thickBot="1">
      <c r="A22" s="80"/>
      <c r="B22" s="171">
        <v>2015</v>
      </c>
      <c r="C22" s="171"/>
      <c r="D22" s="171"/>
      <c r="E22" s="171">
        <v>2016</v>
      </c>
      <c r="F22" s="171"/>
      <c r="G22" s="171"/>
      <c r="H22" s="171">
        <v>2017</v>
      </c>
      <c r="I22" s="171"/>
      <c r="J22" s="171"/>
      <c r="K22" s="92"/>
      <c r="L22" s="92"/>
    </row>
    <row r="23" spans="1:15" ht="16.5" thickBot="1">
      <c r="A23" s="103" t="s">
        <v>52</v>
      </c>
      <c r="B23" s="155" t="s">
        <v>80</v>
      </c>
      <c r="C23" s="160" t="s">
        <v>81</v>
      </c>
      <c r="D23" s="162" t="s">
        <v>82</v>
      </c>
      <c r="E23" s="156" t="s">
        <v>80</v>
      </c>
      <c r="F23" s="161" t="s">
        <v>81</v>
      </c>
      <c r="G23" s="162" t="s">
        <v>82</v>
      </c>
      <c r="H23" s="155" t="s">
        <v>80</v>
      </c>
      <c r="I23" s="160" t="s">
        <v>81</v>
      </c>
      <c r="J23" s="163" t="s">
        <v>82</v>
      </c>
    </row>
    <row r="24" spans="1:15" ht="16.5" thickBot="1">
      <c r="A24" s="93" t="s">
        <v>65</v>
      </c>
      <c r="B24" s="142">
        <v>93.230769230000007</v>
      </c>
      <c r="C24" s="135">
        <v>0</v>
      </c>
      <c r="D24" s="126">
        <v>6.769230769</v>
      </c>
      <c r="E24" s="125">
        <v>93.75</v>
      </c>
      <c r="F24" s="128">
        <v>0</v>
      </c>
      <c r="G24" s="99">
        <v>6.25</v>
      </c>
      <c r="H24" s="123">
        <v>92.713567839999996</v>
      </c>
      <c r="I24" s="135">
        <v>0</v>
      </c>
      <c r="J24" s="130">
        <v>7.2864321609999996</v>
      </c>
    </row>
    <row r="25" spans="1:15" ht="15.75">
      <c r="A25" s="172" t="s">
        <v>58</v>
      </c>
      <c r="B25" s="172"/>
      <c r="C25" s="172"/>
      <c r="D25" s="172"/>
      <c r="E25" s="172"/>
      <c r="F25" s="172"/>
      <c r="G25" s="172"/>
      <c r="H25" s="172"/>
      <c r="I25" s="172"/>
      <c r="J25" s="173"/>
    </row>
  </sheetData>
  <mergeCells count="8">
    <mergeCell ref="B3:D3"/>
    <mergeCell ref="E3:G3"/>
    <mergeCell ref="H3:J3"/>
    <mergeCell ref="B22:D22"/>
    <mergeCell ref="E22:G22"/>
    <mergeCell ref="H22:J22"/>
    <mergeCell ref="A25:J25"/>
    <mergeCell ref="A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Table SI1</vt:lpstr>
      <vt:lpstr>Table SI2</vt:lpstr>
      <vt:lpstr>Table SI3</vt:lpstr>
      <vt:lpstr>Table SI4</vt:lpstr>
      <vt:lpstr>Table SI5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Shahriari</dc:creator>
  <cp:lastModifiedBy>Sara Shahriari</cp:lastModifiedBy>
  <dcterms:created xsi:type="dcterms:W3CDTF">2018-07-06T10:13:07Z</dcterms:created>
  <dcterms:modified xsi:type="dcterms:W3CDTF">2018-07-13T10:23:13Z</dcterms:modified>
</cp:coreProperties>
</file>