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FUTURE REGULATION\4. GDI\Advice &amp; Guidance\3. Publishing\1. Publishing jobs 2016-17\Legal\Enforcement and sanctions\Final docs for publish april 18\"/>
    </mc:Choice>
  </mc:AlternateContent>
  <bookViews>
    <workbookView xWindow="0" yWindow="0" windowWidth="25200" windowHeight="11655"/>
  </bookViews>
  <sheets>
    <sheet name="readme" sheetId="6" r:id="rId1"/>
    <sheet name="front page" sheetId="3" r:id="rId2"/>
    <sheet name="status lookup table" sheetId="5" r:id="rId3"/>
    <sheet name="Economic data" sheetId="1" state="hidden" r:id="rId4"/>
    <sheet name="CALCULATIONS" sheetId="4" state="hidden" r:id="rId5"/>
  </sheets>
  <externalReferences>
    <externalReference r:id="rId6"/>
    <externalReference r:id="rId7"/>
  </externalReferences>
  <definedNames>
    <definedName name="Catchment">'front page'!$L$6:$L$104</definedName>
    <definedName name="Condition">'front page'!$S$6:$S$9</definedName>
    <definedName name="ds">'[1]Economic data'!$B$5:$B$207</definedName>
    <definedName name="InputYear">'Economic data'!$B$8:$B$48</definedName>
    <definedName name="_xlnm.Print_Area" localSheetId="1">'front page'!$B$2:$I$37</definedName>
    <definedName name="years">'Economic data'!$B$6:$B$208</definedName>
    <definedName name="years1">'[2]GES - Rivers'!$A$270:$A$471</definedName>
  </definedNames>
  <calcPr calcId="152511"/>
</workbook>
</file>

<file path=xl/calcChain.xml><?xml version="1.0" encoding="utf-8"?>
<calcChain xmlns="http://schemas.openxmlformats.org/spreadsheetml/2006/main">
  <c r="B323" i="1" l="1"/>
  <c r="C323" i="1"/>
  <c r="D323" i="1"/>
  <c r="E323" i="1"/>
  <c r="F323" i="1"/>
  <c r="G323" i="1"/>
  <c r="H323" i="1"/>
  <c r="I323" i="1"/>
  <c r="J323" i="1"/>
  <c r="B324" i="1"/>
  <c r="C324" i="1"/>
  <c r="D324" i="1"/>
  <c r="E324" i="1"/>
  <c r="F324" i="1"/>
  <c r="G324" i="1"/>
  <c r="H324" i="1"/>
  <c r="I324" i="1"/>
  <c r="J324" i="1"/>
  <c r="B325" i="1"/>
  <c r="C325" i="1"/>
  <c r="D325" i="1"/>
  <c r="E325" i="1"/>
  <c r="F325" i="1"/>
  <c r="G325" i="1"/>
  <c r="H325" i="1"/>
  <c r="I325" i="1"/>
  <c r="J325" i="1"/>
  <c r="B326" i="1"/>
  <c r="C326" i="1"/>
  <c r="D326" i="1"/>
  <c r="E326" i="1"/>
  <c r="F326" i="1"/>
  <c r="G326" i="1"/>
  <c r="H326" i="1"/>
  <c r="I326" i="1"/>
  <c r="J326" i="1"/>
  <c r="B327" i="1"/>
  <c r="C327" i="1"/>
  <c r="D327" i="1"/>
  <c r="E327" i="1"/>
  <c r="F327" i="1"/>
  <c r="G327" i="1"/>
  <c r="H327" i="1"/>
  <c r="I327" i="1"/>
  <c r="J327" i="1"/>
  <c r="B328" i="1"/>
  <c r="C328" i="1"/>
  <c r="D328" i="1"/>
  <c r="E328" i="1"/>
  <c r="F328" i="1"/>
  <c r="G328" i="1"/>
  <c r="H328" i="1"/>
  <c r="I328" i="1"/>
  <c r="J328" i="1"/>
  <c r="B329" i="1"/>
  <c r="C329" i="1"/>
  <c r="D329" i="1"/>
  <c r="E329" i="1"/>
  <c r="F329" i="1"/>
  <c r="G329" i="1"/>
  <c r="H329" i="1"/>
  <c r="I329" i="1"/>
  <c r="J329" i="1"/>
  <c r="B330" i="1"/>
  <c r="C330" i="1"/>
  <c r="D330" i="1"/>
  <c r="E330" i="1"/>
  <c r="F330" i="1"/>
  <c r="G330" i="1"/>
  <c r="H330" i="1"/>
  <c r="I330" i="1"/>
  <c r="J330" i="1"/>
  <c r="B331" i="1"/>
  <c r="C331" i="1"/>
  <c r="D331" i="1"/>
  <c r="E331" i="1"/>
  <c r="F331" i="1"/>
  <c r="G331" i="1"/>
  <c r="H331" i="1"/>
  <c r="I331" i="1"/>
  <c r="J331" i="1"/>
  <c r="B332" i="1"/>
  <c r="C332" i="1"/>
  <c r="D332" i="1"/>
  <c r="E332" i="1"/>
  <c r="F332" i="1"/>
  <c r="G332" i="1"/>
  <c r="H332" i="1"/>
  <c r="I332" i="1"/>
  <c r="J332" i="1"/>
  <c r="B333" i="1"/>
  <c r="C333" i="1"/>
  <c r="D333" i="1"/>
  <c r="E333" i="1"/>
  <c r="F333" i="1"/>
  <c r="G333" i="1"/>
  <c r="H333" i="1"/>
  <c r="I333" i="1"/>
  <c r="J333" i="1"/>
  <c r="C322" i="1"/>
  <c r="D322" i="1"/>
  <c r="E322" i="1"/>
  <c r="F322" i="1"/>
  <c r="G322" i="1"/>
  <c r="H322" i="1"/>
  <c r="I322" i="1"/>
  <c r="J322" i="1"/>
  <c r="B322" i="1"/>
  <c r="C218" i="1"/>
  <c r="D218" i="1"/>
  <c r="E218" i="1"/>
  <c r="F218" i="1"/>
  <c r="G218" i="1"/>
  <c r="H218" i="1"/>
  <c r="I218" i="1"/>
  <c r="J218" i="1"/>
  <c r="K218" i="1"/>
  <c r="C219" i="1"/>
  <c r="D219" i="1"/>
  <c r="E219" i="1"/>
  <c r="F219" i="1"/>
  <c r="G219" i="1"/>
  <c r="H219" i="1"/>
  <c r="I219" i="1"/>
  <c r="J219" i="1"/>
  <c r="K219" i="1"/>
  <c r="C220" i="1"/>
  <c r="D220" i="1"/>
  <c r="E220" i="1"/>
  <c r="F220" i="1"/>
  <c r="G220" i="1"/>
  <c r="H220" i="1"/>
  <c r="I220" i="1"/>
  <c r="J220" i="1"/>
  <c r="K220" i="1"/>
  <c r="C221" i="1"/>
  <c r="D221" i="1"/>
  <c r="E221" i="1"/>
  <c r="F221" i="1"/>
  <c r="G221" i="1"/>
  <c r="H221" i="1"/>
  <c r="I221" i="1"/>
  <c r="J221" i="1"/>
  <c r="K221" i="1"/>
  <c r="C222" i="1"/>
  <c r="D222" i="1"/>
  <c r="E222" i="1"/>
  <c r="F222" i="1"/>
  <c r="G222" i="1"/>
  <c r="H222" i="1"/>
  <c r="I222" i="1"/>
  <c r="J222" i="1"/>
  <c r="K222" i="1"/>
  <c r="C223" i="1"/>
  <c r="D223" i="1"/>
  <c r="E223" i="1"/>
  <c r="F223" i="1"/>
  <c r="G223" i="1"/>
  <c r="H223" i="1"/>
  <c r="I223" i="1"/>
  <c r="J223" i="1"/>
  <c r="K223" i="1"/>
  <c r="C224" i="1"/>
  <c r="D224" i="1"/>
  <c r="E224" i="1"/>
  <c r="F224" i="1"/>
  <c r="G224" i="1"/>
  <c r="H224" i="1"/>
  <c r="I224" i="1"/>
  <c r="J224" i="1"/>
  <c r="K224" i="1"/>
  <c r="C225" i="1"/>
  <c r="D225" i="1"/>
  <c r="E225" i="1"/>
  <c r="F225" i="1"/>
  <c r="G225" i="1"/>
  <c r="H225" i="1"/>
  <c r="I225" i="1"/>
  <c r="J225" i="1"/>
  <c r="K225" i="1"/>
  <c r="C226" i="1"/>
  <c r="D226" i="1"/>
  <c r="E226" i="1"/>
  <c r="F226" i="1"/>
  <c r="G226" i="1"/>
  <c r="H226" i="1"/>
  <c r="I226" i="1"/>
  <c r="J226" i="1"/>
  <c r="K226" i="1"/>
  <c r="C227" i="1"/>
  <c r="D227" i="1"/>
  <c r="E227" i="1"/>
  <c r="F227" i="1"/>
  <c r="G227" i="1"/>
  <c r="H227" i="1"/>
  <c r="I227" i="1"/>
  <c r="J227" i="1"/>
  <c r="K227" i="1"/>
  <c r="C228" i="1"/>
  <c r="D228" i="1"/>
  <c r="E228" i="1"/>
  <c r="F228" i="1"/>
  <c r="G228" i="1"/>
  <c r="H228" i="1"/>
  <c r="I228" i="1"/>
  <c r="J228" i="1"/>
  <c r="K228" i="1"/>
  <c r="C229" i="1"/>
  <c r="D229" i="1"/>
  <c r="E229" i="1"/>
  <c r="F229" i="1"/>
  <c r="G229" i="1"/>
  <c r="H229" i="1"/>
  <c r="I229" i="1"/>
  <c r="J229" i="1"/>
  <c r="K229" i="1"/>
  <c r="C230" i="1"/>
  <c r="D230" i="1"/>
  <c r="E230" i="1"/>
  <c r="F230" i="1"/>
  <c r="G230" i="1"/>
  <c r="H230" i="1"/>
  <c r="I230" i="1"/>
  <c r="J230" i="1"/>
  <c r="K230" i="1"/>
  <c r="C231" i="1"/>
  <c r="D231" i="1"/>
  <c r="E231" i="1"/>
  <c r="F231" i="1"/>
  <c r="G231" i="1"/>
  <c r="H231" i="1"/>
  <c r="I231" i="1"/>
  <c r="J231" i="1"/>
  <c r="K231" i="1"/>
  <c r="C232" i="1"/>
  <c r="D232" i="1"/>
  <c r="E232" i="1"/>
  <c r="F232" i="1"/>
  <c r="G232" i="1"/>
  <c r="H232" i="1"/>
  <c r="I232" i="1"/>
  <c r="J232" i="1"/>
  <c r="K232" i="1"/>
  <c r="C233" i="1"/>
  <c r="D233" i="1"/>
  <c r="E233" i="1"/>
  <c r="F233" i="1"/>
  <c r="G233" i="1"/>
  <c r="H233" i="1"/>
  <c r="I233" i="1"/>
  <c r="J233" i="1"/>
  <c r="K233" i="1"/>
  <c r="C234" i="1"/>
  <c r="D234" i="1"/>
  <c r="E234" i="1"/>
  <c r="F234" i="1"/>
  <c r="G234" i="1"/>
  <c r="H234" i="1"/>
  <c r="I234" i="1"/>
  <c r="J234" i="1"/>
  <c r="K234" i="1"/>
  <c r="C235" i="1"/>
  <c r="D235" i="1"/>
  <c r="E235" i="1"/>
  <c r="F235" i="1"/>
  <c r="G235" i="1"/>
  <c r="H235" i="1"/>
  <c r="I235" i="1"/>
  <c r="J235" i="1"/>
  <c r="K235" i="1"/>
  <c r="C236" i="1"/>
  <c r="D236" i="1"/>
  <c r="E236" i="1"/>
  <c r="F236" i="1"/>
  <c r="G236" i="1"/>
  <c r="H236" i="1"/>
  <c r="I236" i="1"/>
  <c r="J236" i="1"/>
  <c r="K236" i="1"/>
  <c r="C237" i="1"/>
  <c r="D237" i="1"/>
  <c r="E237" i="1"/>
  <c r="F237" i="1"/>
  <c r="G237" i="1"/>
  <c r="H237" i="1"/>
  <c r="I237" i="1"/>
  <c r="J237" i="1"/>
  <c r="K237" i="1"/>
  <c r="C238" i="1"/>
  <c r="D238" i="1"/>
  <c r="E238" i="1"/>
  <c r="F238" i="1"/>
  <c r="G238" i="1"/>
  <c r="H238" i="1"/>
  <c r="I238" i="1"/>
  <c r="J238" i="1"/>
  <c r="K238" i="1"/>
  <c r="C239" i="1"/>
  <c r="D239" i="1"/>
  <c r="E239" i="1"/>
  <c r="F239" i="1"/>
  <c r="G239" i="1"/>
  <c r="H239" i="1"/>
  <c r="I239" i="1"/>
  <c r="J239" i="1"/>
  <c r="K239" i="1"/>
  <c r="C240" i="1"/>
  <c r="D240" i="1"/>
  <c r="E240" i="1"/>
  <c r="F240" i="1"/>
  <c r="G240" i="1"/>
  <c r="H240" i="1"/>
  <c r="I240" i="1"/>
  <c r="J240" i="1"/>
  <c r="K240" i="1"/>
  <c r="C241" i="1"/>
  <c r="D241" i="1"/>
  <c r="E241" i="1"/>
  <c r="F241" i="1"/>
  <c r="G241" i="1"/>
  <c r="H241" i="1"/>
  <c r="I241" i="1"/>
  <c r="J241" i="1"/>
  <c r="K241" i="1"/>
  <c r="C242" i="1"/>
  <c r="D242" i="1"/>
  <c r="E242" i="1"/>
  <c r="F242" i="1"/>
  <c r="G242" i="1"/>
  <c r="H242" i="1"/>
  <c r="I242" i="1"/>
  <c r="J242" i="1"/>
  <c r="K242" i="1"/>
  <c r="C243" i="1"/>
  <c r="D243" i="1"/>
  <c r="E243" i="1"/>
  <c r="F243" i="1"/>
  <c r="G243" i="1"/>
  <c r="H243" i="1"/>
  <c r="I243" i="1"/>
  <c r="J243" i="1"/>
  <c r="K243" i="1"/>
  <c r="C244" i="1"/>
  <c r="D244" i="1"/>
  <c r="E244" i="1"/>
  <c r="F244" i="1"/>
  <c r="G244" i="1"/>
  <c r="H244" i="1"/>
  <c r="I244" i="1"/>
  <c r="J244" i="1"/>
  <c r="K244" i="1"/>
  <c r="C245" i="1"/>
  <c r="D245" i="1"/>
  <c r="E245" i="1"/>
  <c r="F245" i="1"/>
  <c r="G245" i="1"/>
  <c r="H245" i="1"/>
  <c r="I245" i="1"/>
  <c r="J245" i="1"/>
  <c r="K245" i="1"/>
  <c r="C246" i="1"/>
  <c r="D246" i="1"/>
  <c r="E246" i="1"/>
  <c r="F246" i="1"/>
  <c r="G246" i="1"/>
  <c r="H246" i="1"/>
  <c r="I246" i="1"/>
  <c r="J246" i="1"/>
  <c r="K246" i="1"/>
  <c r="C247" i="1"/>
  <c r="D247" i="1"/>
  <c r="E247" i="1"/>
  <c r="F247" i="1"/>
  <c r="G247" i="1"/>
  <c r="H247" i="1"/>
  <c r="I247" i="1"/>
  <c r="J247" i="1"/>
  <c r="K247" i="1"/>
  <c r="C248" i="1"/>
  <c r="D248" i="1"/>
  <c r="E248" i="1"/>
  <c r="F248" i="1"/>
  <c r="G248" i="1"/>
  <c r="H248" i="1"/>
  <c r="I248" i="1"/>
  <c r="J248" i="1"/>
  <c r="K248" i="1"/>
  <c r="C249" i="1"/>
  <c r="D249" i="1"/>
  <c r="E249" i="1"/>
  <c r="F249" i="1"/>
  <c r="G249" i="1"/>
  <c r="H249" i="1"/>
  <c r="I249" i="1"/>
  <c r="J249" i="1"/>
  <c r="K249" i="1"/>
  <c r="C250" i="1"/>
  <c r="D250" i="1"/>
  <c r="E250" i="1"/>
  <c r="F250" i="1"/>
  <c r="G250" i="1"/>
  <c r="H250" i="1"/>
  <c r="I250" i="1"/>
  <c r="J250" i="1"/>
  <c r="K250" i="1"/>
  <c r="C251" i="1"/>
  <c r="D251" i="1"/>
  <c r="E251" i="1"/>
  <c r="F251" i="1"/>
  <c r="G251" i="1"/>
  <c r="H251" i="1"/>
  <c r="I251" i="1"/>
  <c r="J251" i="1"/>
  <c r="K251" i="1"/>
  <c r="C252" i="1"/>
  <c r="D252" i="1"/>
  <c r="E252" i="1"/>
  <c r="F252" i="1"/>
  <c r="G252" i="1"/>
  <c r="H252" i="1"/>
  <c r="I252" i="1"/>
  <c r="J252" i="1"/>
  <c r="K252" i="1"/>
  <c r="C253" i="1"/>
  <c r="D253" i="1"/>
  <c r="E253" i="1"/>
  <c r="F253" i="1"/>
  <c r="G253" i="1"/>
  <c r="H253" i="1"/>
  <c r="I253" i="1"/>
  <c r="J253" i="1"/>
  <c r="K253" i="1"/>
  <c r="C254" i="1"/>
  <c r="D254" i="1"/>
  <c r="E254" i="1"/>
  <c r="F254" i="1"/>
  <c r="G254" i="1"/>
  <c r="H254" i="1"/>
  <c r="I254" i="1"/>
  <c r="J254" i="1"/>
  <c r="K254" i="1"/>
  <c r="C255" i="1"/>
  <c r="D255" i="1"/>
  <c r="E255" i="1"/>
  <c r="F255" i="1"/>
  <c r="G255" i="1"/>
  <c r="H255" i="1"/>
  <c r="I255" i="1"/>
  <c r="J255" i="1"/>
  <c r="K255" i="1"/>
  <c r="C256" i="1"/>
  <c r="D256" i="1"/>
  <c r="E256" i="1"/>
  <c r="F256" i="1"/>
  <c r="G256" i="1"/>
  <c r="H256" i="1"/>
  <c r="I256" i="1"/>
  <c r="J256" i="1"/>
  <c r="K256" i="1"/>
  <c r="C257" i="1"/>
  <c r="D257" i="1"/>
  <c r="E257" i="1"/>
  <c r="F257" i="1"/>
  <c r="G257" i="1"/>
  <c r="H257" i="1"/>
  <c r="I257" i="1"/>
  <c r="J257" i="1"/>
  <c r="K257" i="1"/>
  <c r="C258" i="1"/>
  <c r="D258" i="1"/>
  <c r="E258" i="1"/>
  <c r="F258" i="1"/>
  <c r="G258" i="1"/>
  <c r="H258" i="1"/>
  <c r="I258" i="1"/>
  <c r="J258" i="1"/>
  <c r="K258" i="1"/>
  <c r="C259" i="1"/>
  <c r="D259" i="1"/>
  <c r="E259" i="1"/>
  <c r="F259" i="1"/>
  <c r="G259" i="1"/>
  <c r="H259" i="1"/>
  <c r="I259" i="1"/>
  <c r="J259" i="1"/>
  <c r="K259" i="1"/>
  <c r="C260" i="1"/>
  <c r="D260" i="1"/>
  <c r="E260" i="1"/>
  <c r="F260" i="1"/>
  <c r="G260" i="1"/>
  <c r="H260" i="1"/>
  <c r="I260" i="1"/>
  <c r="J260" i="1"/>
  <c r="K260" i="1"/>
  <c r="C261" i="1"/>
  <c r="D261" i="1"/>
  <c r="E261" i="1"/>
  <c r="F261" i="1"/>
  <c r="G261" i="1"/>
  <c r="H261" i="1"/>
  <c r="I261" i="1"/>
  <c r="J261" i="1"/>
  <c r="K261" i="1"/>
  <c r="C262" i="1"/>
  <c r="D262" i="1"/>
  <c r="E262" i="1"/>
  <c r="F262" i="1"/>
  <c r="G262" i="1"/>
  <c r="H262" i="1"/>
  <c r="I262" i="1"/>
  <c r="J262" i="1"/>
  <c r="K262" i="1"/>
  <c r="C263" i="1"/>
  <c r="D263" i="1"/>
  <c r="E263" i="1"/>
  <c r="F263" i="1"/>
  <c r="G263" i="1"/>
  <c r="H263" i="1"/>
  <c r="I263" i="1"/>
  <c r="J263" i="1"/>
  <c r="K263" i="1"/>
  <c r="C264" i="1"/>
  <c r="D264" i="1"/>
  <c r="E264" i="1"/>
  <c r="F264" i="1"/>
  <c r="G264" i="1"/>
  <c r="H264" i="1"/>
  <c r="I264" i="1"/>
  <c r="J264" i="1"/>
  <c r="K264" i="1"/>
  <c r="C265" i="1"/>
  <c r="D265" i="1"/>
  <c r="E265" i="1"/>
  <c r="F265" i="1"/>
  <c r="G265" i="1"/>
  <c r="H265" i="1"/>
  <c r="I265" i="1"/>
  <c r="J265" i="1"/>
  <c r="K265" i="1"/>
  <c r="C266" i="1"/>
  <c r="D266" i="1"/>
  <c r="E266" i="1"/>
  <c r="F266" i="1"/>
  <c r="G266" i="1"/>
  <c r="H266" i="1"/>
  <c r="I266" i="1"/>
  <c r="J266" i="1"/>
  <c r="K266" i="1"/>
  <c r="C267" i="1"/>
  <c r="D267" i="1"/>
  <c r="E267" i="1"/>
  <c r="F267" i="1"/>
  <c r="G267" i="1"/>
  <c r="H267" i="1"/>
  <c r="I267" i="1"/>
  <c r="J267" i="1"/>
  <c r="K267" i="1"/>
  <c r="C268" i="1"/>
  <c r="D268" i="1"/>
  <c r="E268" i="1"/>
  <c r="F268" i="1"/>
  <c r="G268" i="1"/>
  <c r="H268" i="1"/>
  <c r="I268" i="1"/>
  <c r="J268" i="1"/>
  <c r="K268" i="1"/>
  <c r="C269" i="1"/>
  <c r="D269" i="1"/>
  <c r="E269" i="1"/>
  <c r="F269" i="1"/>
  <c r="G269" i="1"/>
  <c r="H269" i="1"/>
  <c r="I269" i="1"/>
  <c r="J269" i="1"/>
  <c r="K269" i="1"/>
  <c r="C270" i="1"/>
  <c r="D270" i="1"/>
  <c r="E270" i="1"/>
  <c r="F270" i="1"/>
  <c r="G270" i="1"/>
  <c r="H270" i="1"/>
  <c r="I270" i="1"/>
  <c r="J270" i="1"/>
  <c r="K270" i="1"/>
  <c r="C271" i="1"/>
  <c r="D271" i="1"/>
  <c r="E271" i="1"/>
  <c r="F271" i="1"/>
  <c r="G271" i="1"/>
  <c r="H271" i="1"/>
  <c r="I271" i="1"/>
  <c r="J271" i="1"/>
  <c r="K271" i="1"/>
  <c r="C272" i="1"/>
  <c r="D272" i="1"/>
  <c r="E272" i="1"/>
  <c r="F272" i="1"/>
  <c r="G272" i="1"/>
  <c r="H272" i="1"/>
  <c r="I272" i="1"/>
  <c r="J272" i="1"/>
  <c r="K272" i="1"/>
  <c r="C273" i="1"/>
  <c r="D273" i="1"/>
  <c r="E273" i="1"/>
  <c r="F273" i="1"/>
  <c r="G273" i="1"/>
  <c r="H273" i="1"/>
  <c r="I273" i="1"/>
  <c r="J273" i="1"/>
  <c r="K273" i="1"/>
  <c r="C274" i="1"/>
  <c r="D274" i="1"/>
  <c r="E274" i="1"/>
  <c r="F274" i="1"/>
  <c r="G274" i="1"/>
  <c r="H274" i="1"/>
  <c r="I274" i="1"/>
  <c r="J274" i="1"/>
  <c r="K274" i="1"/>
  <c r="C275" i="1"/>
  <c r="D275" i="1"/>
  <c r="E275" i="1"/>
  <c r="F275" i="1"/>
  <c r="G275" i="1"/>
  <c r="H275" i="1"/>
  <c r="I275" i="1"/>
  <c r="J275" i="1"/>
  <c r="K275" i="1"/>
  <c r="C276" i="1"/>
  <c r="D276" i="1"/>
  <c r="E276" i="1"/>
  <c r="F276" i="1"/>
  <c r="G276" i="1"/>
  <c r="H276" i="1"/>
  <c r="I276" i="1"/>
  <c r="J276" i="1"/>
  <c r="K276" i="1"/>
  <c r="C277" i="1"/>
  <c r="D277" i="1"/>
  <c r="E277" i="1"/>
  <c r="F277" i="1"/>
  <c r="G277" i="1"/>
  <c r="H277" i="1"/>
  <c r="I277" i="1"/>
  <c r="J277" i="1"/>
  <c r="K277" i="1"/>
  <c r="C278" i="1"/>
  <c r="D278" i="1"/>
  <c r="E278" i="1"/>
  <c r="F278" i="1"/>
  <c r="G278" i="1"/>
  <c r="H278" i="1"/>
  <c r="I278" i="1"/>
  <c r="J278" i="1"/>
  <c r="K278" i="1"/>
  <c r="C279" i="1"/>
  <c r="D279" i="1"/>
  <c r="E279" i="1"/>
  <c r="F279" i="1"/>
  <c r="G279" i="1"/>
  <c r="H279" i="1"/>
  <c r="I279" i="1"/>
  <c r="J279" i="1"/>
  <c r="K279" i="1"/>
  <c r="C280" i="1"/>
  <c r="D280" i="1"/>
  <c r="E280" i="1"/>
  <c r="F280" i="1"/>
  <c r="G280" i="1"/>
  <c r="H280" i="1"/>
  <c r="I280" i="1"/>
  <c r="J280" i="1"/>
  <c r="K280" i="1"/>
  <c r="C281" i="1"/>
  <c r="D281" i="1"/>
  <c r="E281" i="1"/>
  <c r="F281" i="1"/>
  <c r="G281" i="1"/>
  <c r="H281" i="1"/>
  <c r="I281" i="1"/>
  <c r="J281" i="1"/>
  <c r="K281" i="1"/>
  <c r="C282" i="1"/>
  <c r="D282" i="1"/>
  <c r="E282" i="1"/>
  <c r="F282" i="1"/>
  <c r="G282" i="1"/>
  <c r="H282" i="1"/>
  <c r="I282" i="1"/>
  <c r="J282" i="1"/>
  <c r="K282" i="1"/>
  <c r="C283" i="1"/>
  <c r="D283" i="1"/>
  <c r="E283" i="1"/>
  <c r="F283" i="1"/>
  <c r="G283" i="1"/>
  <c r="H283" i="1"/>
  <c r="I283" i="1"/>
  <c r="J283" i="1"/>
  <c r="K283" i="1"/>
  <c r="C284" i="1"/>
  <c r="D284" i="1"/>
  <c r="E284" i="1"/>
  <c r="F284" i="1"/>
  <c r="G284" i="1"/>
  <c r="H284" i="1"/>
  <c r="I284" i="1"/>
  <c r="J284" i="1"/>
  <c r="K284" i="1"/>
  <c r="C285" i="1"/>
  <c r="D285" i="1"/>
  <c r="E285" i="1"/>
  <c r="F285" i="1"/>
  <c r="G285" i="1"/>
  <c r="H285" i="1"/>
  <c r="I285" i="1"/>
  <c r="J285" i="1"/>
  <c r="K285" i="1"/>
  <c r="C286" i="1"/>
  <c r="D286" i="1"/>
  <c r="E286" i="1"/>
  <c r="F286" i="1"/>
  <c r="G286" i="1"/>
  <c r="H286" i="1"/>
  <c r="I286" i="1"/>
  <c r="J286" i="1"/>
  <c r="K286" i="1"/>
  <c r="C287" i="1"/>
  <c r="D287" i="1"/>
  <c r="E287" i="1"/>
  <c r="F287" i="1"/>
  <c r="G287" i="1"/>
  <c r="H287" i="1"/>
  <c r="I287" i="1"/>
  <c r="J287" i="1"/>
  <c r="K287" i="1"/>
  <c r="C288" i="1"/>
  <c r="D288" i="1"/>
  <c r="E288" i="1"/>
  <c r="F288" i="1"/>
  <c r="G288" i="1"/>
  <c r="H288" i="1"/>
  <c r="I288" i="1"/>
  <c r="J288" i="1"/>
  <c r="K288" i="1"/>
  <c r="C289" i="1"/>
  <c r="D289" i="1"/>
  <c r="E289" i="1"/>
  <c r="F289" i="1"/>
  <c r="G289" i="1"/>
  <c r="H289" i="1"/>
  <c r="I289" i="1"/>
  <c r="J289" i="1"/>
  <c r="K289" i="1"/>
  <c r="C290" i="1"/>
  <c r="D290" i="1"/>
  <c r="E290" i="1"/>
  <c r="F290" i="1"/>
  <c r="G290" i="1"/>
  <c r="H290" i="1"/>
  <c r="I290" i="1"/>
  <c r="J290" i="1"/>
  <c r="K290" i="1"/>
  <c r="C291" i="1"/>
  <c r="D291" i="1"/>
  <c r="E291" i="1"/>
  <c r="F291" i="1"/>
  <c r="G291" i="1"/>
  <c r="H291" i="1"/>
  <c r="I291" i="1"/>
  <c r="J291" i="1"/>
  <c r="K291" i="1"/>
  <c r="C292" i="1"/>
  <c r="D292" i="1"/>
  <c r="E292" i="1"/>
  <c r="F292" i="1"/>
  <c r="G292" i="1"/>
  <c r="H292" i="1"/>
  <c r="I292" i="1"/>
  <c r="J292" i="1"/>
  <c r="K292" i="1"/>
  <c r="C293" i="1"/>
  <c r="D293" i="1"/>
  <c r="E293" i="1"/>
  <c r="F293" i="1"/>
  <c r="G293" i="1"/>
  <c r="H293" i="1"/>
  <c r="I293" i="1"/>
  <c r="J293" i="1"/>
  <c r="K293" i="1"/>
  <c r="C294" i="1"/>
  <c r="D294" i="1"/>
  <c r="E294" i="1"/>
  <c r="F294" i="1"/>
  <c r="G294" i="1"/>
  <c r="H294" i="1"/>
  <c r="I294" i="1"/>
  <c r="J294" i="1"/>
  <c r="K294" i="1"/>
  <c r="C295" i="1"/>
  <c r="D295" i="1"/>
  <c r="E295" i="1"/>
  <c r="F295" i="1"/>
  <c r="G295" i="1"/>
  <c r="H295" i="1"/>
  <c r="I295" i="1"/>
  <c r="J295" i="1"/>
  <c r="K295" i="1"/>
  <c r="C296" i="1"/>
  <c r="D296" i="1"/>
  <c r="E296" i="1"/>
  <c r="F296" i="1"/>
  <c r="G296" i="1"/>
  <c r="H296" i="1"/>
  <c r="I296" i="1"/>
  <c r="J296" i="1"/>
  <c r="K296" i="1"/>
  <c r="C297" i="1"/>
  <c r="D297" i="1"/>
  <c r="E297" i="1"/>
  <c r="F297" i="1"/>
  <c r="G297" i="1"/>
  <c r="H297" i="1"/>
  <c r="I297" i="1"/>
  <c r="J297" i="1"/>
  <c r="K297" i="1"/>
  <c r="C298" i="1"/>
  <c r="D298" i="1"/>
  <c r="E298" i="1"/>
  <c r="F298" i="1"/>
  <c r="G298" i="1"/>
  <c r="H298" i="1"/>
  <c r="I298" i="1"/>
  <c r="J298" i="1"/>
  <c r="K298" i="1"/>
  <c r="C299" i="1"/>
  <c r="D299" i="1"/>
  <c r="E299" i="1"/>
  <c r="F299" i="1"/>
  <c r="G299" i="1"/>
  <c r="H299" i="1"/>
  <c r="I299" i="1"/>
  <c r="J299" i="1"/>
  <c r="K299" i="1"/>
  <c r="C300" i="1"/>
  <c r="D300" i="1"/>
  <c r="E300" i="1"/>
  <c r="F300" i="1"/>
  <c r="G300" i="1"/>
  <c r="H300" i="1"/>
  <c r="I300" i="1"/>
  <c r="J300" i="1"/>
  <c r="K300" i="1"/>
  <c r="C301" i="1"/>
  <c r="D301" i="1"/>
  <c r="E301" i="1"/>
  <c r="F301" i="1"/>
  <c r="G301" i="1"/>
  <c r="H301" i="1"/>
  <c r="I301" i="1"/>
  <c r="J301" i="1"/>
  <c r="K301" i="1"/>
  <c r="C302" i="1"/>
  <c r="D302" i="1"/>
  <c r="E302" i="1"/>
  <c r="F302" i="1"/>
  <c r="G302" i="1"/>
  <c r="H302" i="1"/>
  <c r="I302" i="1"/>
  <c r="J302" i="1"/>
  <c r="K302" i="1"/>
  <c r="C303" i="1"/>
  <c r="D303" i="1"/>
  <c r="E303" i="1"/>
  <c r="F303" i="1"/>
  <c r="G303" i="1"/>
  <c r="H303" i="1"/>
  <c r="I303" i="1"/>
  <c r="J303" i="1"/>
  <c r="K303" i="1"/>
  <c r="C304" i="1"/>
  <c r="D304" i="1"/>
  <c r="E304" i="1"/>
  <c r="F304" i="1"/>
  <c r="G304" i="1"/>
  <c r="H304" i="1"/>
  <c r="I304" i="1"/>
  <c r="J304" i="1"/>
  <c r="K304" i="1"/>
  <c r="C305" i="1"/>
  <c r="D305" i="1"/>
  <c r="E305" i="1"/>
  <c r="F305" i="1"/>
  <c r="G305" i="1"/>
  <c r="H305" i="1"/>
  <c r="I305" i="1"/>
  <c r="J305" i="1"/>
  <c r="K305" i="1"/>
  <c r="C306" i="1"/>
  <c r="D306" i="1"/>
  <c r="E306" i="1"/>
  <c r="F306" i="1"/>
  <c r="G306" i="1"/>
  <c r="H306" i="1"/>
  <c r="I306" i="1"/>
  <c r="J306" i="1"/>
  <c r="K306" i="1"/>
  <c r="C307" i="1"/>
  <c r="D307" i="1"/>
  <c r="E307" i="1"/>
  <c r="F307" i="1"/>
  <c r="G307" i="1"/>
  <c r="H307" i="1"/>
  <c r="I307" i="1"/>
  <c r="J307" i="1"/>
  <c r="K307" i="1"/>
  <c r="C308" i="1"/>
  <c r="D308" i="1"/>
  <c r="E308" i="1"/>
  <c r="F308" i="1"/>
  <c r="G308" i="1"/>
  <c r="H308" i="1"/>
  <c r="I308" i="1"/>
  <c r="J308" i="1"/>
  <c r="K308" i="1"/>
  <c r="C309" i="1"/>
  <c r="D309" i="1"/>
  <c r="E309" i="1"/>
  <c r="F309" i="1"/>
  <c r="G309" i="1"/>
  <c r="H309" i="1"/>
  <c r="I309" i="1"/>
  <c r="J309" i="1"/>
  <c r="K309" i="1"/>
  <c r="C310" i="1"/>
  <c r="D310" i="1"/>
  <c r="E310" i="1"/>
  <c r="F310" i="1"/>
  <c r="G310" i="1"/>
  <c r="H310" i="1"/>
  <c r="I310" i="1"/>
  <c r="J310" i="1"/>
  <c r="K310" i="1"/>
  <c r="C311" i="1"/>
  <c r="D311" i="1"/>
  <c r="E311" i="1"/>
  <c r="F311" i="1"/>
  <c r="G311" i="1"/>
  <c r="H311" i="1"/>
  <c r="I311" i="1"/>
  <c r="J311" i="1"/>
  <c r="K311" i="1"/>
  <c r="C312" i="1"/>
  <c r="D312" i="1"/>
  <c r="E312" i="1"/>
  <c r="F312" i="1"/>
  <c r="G312" i="1"/>
  <c r="H312" i="1"/>
  <c r="I312" i="1"/>
  <c r="J312" i="1"/>
  <c r="K312" i="1"/>
  <c r="C313" i="1"/>
  <c r="D313" i="1"/>
  <c r="E313" i="1"/>
  <c r="F313" i="1"/>
  <c r="G313" i="1"/>
  <c r="H313" i="1"/>
  <c r="I313" i="1"/>
  <c r="J313" i="1"/>
  <c r="K313" i="1"/>
  <c r="C314" i="1"/>
  <c r="D314" i="1"/>
  <c r="E314" i="1"/>
  <c r="F314" i="1"/>
  <c r="G314" i="1"/>
  <c r="H314" i="1"/>
  <c r="I314" i="1"/>
  <c r="J314" i="1"/>
  <c r="K314" i="1"/>
  <c r="C315" i="1"/>
  <c r="D315" i="1"/>
  <c r="E315" i="1"/>
  <c r="F315" i="1"/>
  <c r="G315" i="1"/>
  <c r="H315" i="1"/>
  <c r="I315" i="1"/>
  <c r="J315" i="1"/>
  <c r="K315" i="1"/>
  <c r="D217" i="1"/>
  <c r="E217" i="1"/>
  <c r="F217" i="1"/>
  <c r="G217" i="1"/>
  <c r="H217" i="1"/>
  <c r="I217" i="1"/>
  <c r="J217" i="1"/>
  <c r="K217" i="1"/>
  <c r="C217" i="1"/>
  <c r="G25" i="3" l="1"/>
  <c r="G26" i="3"/>
  <c r="G24" i="3"/>
  <c r="D25" i="4"/>
  <c r="P218" i="1"/>
  <c r="Q218" i="1"/>
  <c r="R218" i="1"/>
  <c r="S218" i="1"/>
  <c r="T218" i="1"/>
  <c r="U218" i="1"/>
  <c r="P219" i="1"/>
  <c r="Q219" i="1"/>
  <c r="R219" i="1"/>
  <c r="S219" i="1"/>
  <c r="T219" i="1"/>
  <c r="U219" i="1"/>
  <c r="P220" i="1"/>
  <c r="Q220" i="1"/>
  <c r="R220" i="1"/>
  <c r="S220" i="1"/>
  <c r="T220" i="1"/>
  <c r="U220" i="1"/>
  <c r="P221" i="1"/>
  <c r="Q221" i="1"/>
  <c r="R221" i="1"/>
  <c r="S221" i="1"/>
  <c r="T221" i="1"/>
  <c r="U221" i="1"/>
  <c r="P222" i="1"/>
  <c r="Q222" i="1"/>
  <c r="R222" i="1"/>
  <c r="S222" i="1"/>
  <c r="T222" i="1"/>
  <c r="U222" i="1"/>
  <c r="P223" i="1"/>
  <c r="Q223" i="1"/>
  <c r="R223" i="1"/>
  <c r="S223" i="1"/>
  <c r="T223" i="1"/>
  <c r="U223" i="1"/>
  <c r="P224" i="1"/>
  <c r="Q224" i="1"/>
  <c r="R224" i="1"/>
  <c r="S224" i="1"/>
  <c r="T224" i="1"/>
  <c r="U224" i="1"/>
  <c r="P225" i="1"/>
  <c r="Q225" i="1"/>
  <c r="R225" i="1"/>
  <c r="S225" i="1"/>
  <c r="T225" i="1"/>
  <c r="U225" i="1"/>
  <c r="P226" i="1"/>
  <c r="Q226" i="1"/>
  <c r="R226" i="1"/>
  <c r="S226" i="1"/>
  <c r="T226" i="1"/>
  <c r="U226" i="1"/>
  <c r="P227" i="1"/>
  <c r="Q227" i="1"/>
  <c r="R227" i="1"/>
  <c r="S227" i="1"/>
  <c r="T227" i="1"/>
  <c r="U227" i="1"/>
  <c r="P228" i="1"/>
  <c r="Q228" i="1"/>
  <c r="R228" i="1"/>
  <c r="S228" i="1"/>
  <c r="T228" i="1"/>
  <c r="U228" i="1"/>
  <c r="P229" i="1"/>
  <c r="Q229" i="1"/>
  <c r="R229" i="1"/>
  <c r="S229" i="1"/>
  <c r="T229" i="1"/>
  <c r="U229" i="1"/>
  <c r="P230" i="1"/>
  <c r="Q230" i="1"/>
  <c r="R230" i="1"/>
  <c r="S230" i="1"/>
  <c r="T230" i="1"/>
  <c r="U230" i="1"/>
  <c r="P231" i="1"/>
  <c r="Q231" i="1"/>
  <c r="R231" i="1"/>
  <c r="S231" i="1"/>
  <c r="T231" i="1"/>
  <c r="U231" i="1"/>
  <c r="P232" i="1"/>
  <c r="Q232" i="1"/>
  <c r="R232" i="1"/>
  <c r="S232" i="1"/>
  <c r="T232" i="1"/>
  <c r="U232" i="1"/>
  <c r="P233" i="1"/>
  <c r="Q233" i="1"/>
  <c r="R233" i="1"/>
  <c r="S233" i="1"/>
  <c r="T233" i="1"/>
  <c r="U233" i="1"/>
  <c r="P234" i="1"/>
  <c r="Q234" i="1"/>
  <c r="R234" i="1"/>
  <c r="S234" i="1"/>
  <c r="T234" i="1"/>
  <c r="U234" i="1"/>
  <c r="P235" i="1"/>
  <c r="Q235" i="1"/>
  <c r="R235" i="1"/>
  <c r="S235" i="1"/>
  <c r="T235" i="1"/>
  <c r="U235" i="1"/>
  <c r="P236" i="1"/>
  <c r="Q236" i="1"/>
  <c r="R236" i="1"/>
  <c r="S236" i="1"/>
  <c r="T236" i="1"/>
  <c r="U236" i="1"/>
  <c r="P237" i="1"/>
  <c r="Q237" i="1"/>
  <c r="R237" i="1"/>
  <c r="S237" i="1"/>
  <c r="T237" i="1"/>
  <c r="U237" i="1"/>
  <c r="P238" i="1"/>
  <c r="Q238" i="1"/>
  <c r="R238" i="1"/>
  <c r="S238" i="1"/>
  <c r="T238" i="1"/>
  <c r="U238" i="1"/>
  <c r="P239" i="1"/>
  <c r="Q239" i="1"/>
  <c r="R239" i="1"/>
  <c r="S239" i="1"/>
  <c r="T239" i="1"/>
  <c r="U239" i="1"/>
  <c r="P240" i="1"/>
  <c r="Q240" i="1"/>
  <c r="R240" i="1"/>
  <c r="S240" i="1"/>
  <c r="T240" i="1"/>
  <c r="U240" i="1"/>
  <c r="P241" i="1"/>
  <c r="Q241" i="1"/>
  <c r="R241" i="1"/>
  <c r="S241" i="1"/>
  <c r="T241" i="1"/>
  <c r="U241" i="1"/>
  <c r="P242" i="1"/>
  <c r="Q242" i="1"/>
  <c r="R242" i="1"/>
  <c r="S242" i="1"/>
  <c r="T242" i="1"/>
  <c r="U242" i="1"/>
  <c r="P243" i="1"/>
  <c r="Q243" i="1"/>
  <c r="R243" i="1"/>
  <c r="S243" i="1"/>
  <c r="T243" i="1"/>
  <c r="U243" i="1"/>
  <c r="P244" i="1"/>
  <c r="Q244" i="1"/>
  <c r="R244" i="1"/>
  <c r="S244" i="1"/>
  <c r="T244" i="1"/>
  <c r="U244" i="1"/>
  <c r="P245" i="1"/>
  <c r="Q245" i="1"/>
  <c r="R245" i="1"/>
  <c r="S245" i="1"/>
  <c r="T245" i="1"/>
  <c r="U245" i="1"/>
  <c r="P246" i="1"/>
  <c r="Q246" i="1"/>
  <c r="R246" i="1"/>
  <c r="S246" i="1"/>
  <c r="T246" i="1"/>
  <c r="U246" i="1"/>
  <c r="P247" i="1"/>
  <c r="Q247" i="1"/>
  <c r="R247" i="1"/>
  <c r="S247" i="1"/>
  <c r="T247" i="1"/>
  <c r="U247" i="1"/>
  <c r="P248" i="1"/>
  <c r="Q248" i="1"/>
  <c r="R248" i="1"/>
  <c r="S248" i="1"/>
  <c r="T248" i="1"/>
  <c r="U248" i="1"/>
  <c r="P249" i="1"/>
  <c r="Q249" i="1"/>
  <c r="R249" i="1"/>
  <c r="S249" i="1"/>
  <c r="T249" i="1"/>
  <c r="U249" i="1"/>
  <c r="P250" i="1"/>
  <c r="Q250" i="1"/>
  <c r="R250" i="1"/>
  <c r="S250" i="1"/>
  <c r="T250" i="1"/>
  <c r="U250" i="1"/>
  <c r="P251" i="1"/>
  <c r="Q251" i="1"/>
  <c r="R251" i="1"/>
  <c r="S251" i="1"/>
  <c r="T251" i="1"/>
  <c r="U251" i="1"/>
  <c r="P252" i="1"/>
  <c r="Q252" i="1"/>
  <c r="R252" i="1"/>
  <c r="S252" i="1"/>
  <c r="T252" i="1"/>
  <c r="U252" i="1"/>
  <c r="P253" i="1"/>
  <c r="Q253" i="1"/>
  <c r="R253" i="1"/>
  <c r="S253" i="1"/>
  <c r="T253" i="1"/>
  <c r="U253" i="1"/>
  <c r="P254" i="1"/>
  <c r="Q254" i="1"/>
  <c r="R254" i="1"/>
  <c r="S254" i="1"/>
  <c r="T254" i="1"/>
  <c r="U254" i="1"/>
  <c r="P255" i="1"/>
  <c r="Q255" i="1"/>
  <c r="R255" i="1"/>
  <c r="S255" i="1"/>
  <c r="T255" i="1"/>
  <c r="U255" i="1"/>
  <c r="P256" i="1"/>
  <c r="Q256" i="1"/>
  <c r="R256" i="1"/>
  <c r="S256" i="1"/>
  <c r="T256" i="1"/>
  <c r="U256" i="1"/>
  <c r="P257" i="1"/>
  <c r="Q257" i="1"/>
  <c r="R257" i="1"/>
  <c r="S257" i="1"/>
  <c r="T257" i="1"/>
  <c r="U257" i="1"/>
  <c r="P258" i="1"/>
  <c r="Q258" i="1"/>
  <c r="R258" i="1"/>
  <c r="S258" i="1"/>
  <c r="T258" i="1"/>
  <c r="U258" i="1"/>
  <c r="P259" i="1"/>
  <c r="Q259" i="1"/>
  <c r="R259" i="1"/>
  <c r="S259" i="1"/>
  <c r="T259" i="1"/>
  <c r="U259" i="1"/>
  <c r="P260" i="1"/>
  <c r="Q260" i="1"/>
  <c r="R260" i="1"/>
  <c r="S260" i="1"/>
  <c r="T260" i="1"/>
  <c r="U260" i="1"/>
  <c r="P261" i="1"/>
  <c r="Q261" i="1"/>
  <c r="R261" i="1"/>
  <c r="S261" i="1"/>
  <c r="T261" i="1"/>
  <c r="U261" i="1"/>
  <c r="P262" i="1"/>
  <c r="Q262" i="1"/>
  <c r="R262" i="1"/>
  <c r="S262" i="1"/>
  <c r="T262" i="1"/>
  <c r="U262" i="1"/>
  <c r="P263" i="1"/>
  <c r="Q263" i="1"/>
  <c r="R263" i="1"/>
  <c r="S263" i="1"/>
  <c r="T263" i="1"/>
  <c r="U263" i="1"/>
  <c r="P264" i="1"/>
  <c r="Q264" i="1"/>
  <c r="R264" i="1"/>
  <c r="S264" i="1"/>
  <c r="T264" i="1"/>
  <c r="U264" i="1"/>
  <c r="P265" i="1"/>
  <c r="Q265" i="1"/>
  <c r="R265" i="1"/>
  <c r="S265" i="1"/>
  <c r="T265" i="1"/>
  <c r="U265" i="1"/>
  <c r="P266" i="1"/>
  <c r="Q266" i="1"/>
  <c r="R266" i="1"/>
  <c r="S266" i="1"/>
  <c r="T266" i="1"/>
  <c r="U266" i="1"/>
  <c r="P267" i="1"/>
  <c r="Q267" i="1"/>
  <c r="R267" i="1"/>
  <c r="S267" i="1"/>
  <c r="T267" i="1"/>
  <c r="U267" i="1"/>
  <c r="P268" i="1"/>
  <c r="Q268" i="1"/>
  <c r="R268" i="1"/>
  <c r="S268" i="1"/>
  <c r="T268" i="1"/>
  <c r="U268" i="1"/>
  <c r="P269" i="1"/>
  <c r="Q269" i="1"/>
  <c r="R269" i="1"/>
  <c r="S269" i="1"/>
  <c r="T269" i="1"/>
  <c r="U269" i="1"/>
  <c r="P270" i="1"/>
  <c r="Q270" i="1"/>
  <c r="R270" i="1"/>
  <c r="S270" i="1"/>
  <c r="T270" i="1"/>
  <c r="U270" i="1"/>
  <c r="P271" i="1"/>
  <c r="Q271" i="1"/>
  <c r="R271" i="1"/>
  <c r="S271" i="1"/>
  <c r="T271" i="1"/>
  <c r="U271" i="1"/>
  <c r="P272" i="1"/>
  <c r="Q272" i="1"/>
  <c r="R272" i="1"/>
  <c r="S272" i="1"/>
  <c r="T272" i="1"/>
  <c r="U272" i="1"/>
  <c r="P273" i="1"/>
  <c r="Q273" i="1"/>
  <c r="R273" i="1"/>
  <c r="S273" i="1"/>
  <c r="T273" i="1"/>
  <c r="U273" i="1"/>
  <c r="P274" i="1"/>
  <c r="Q274" i="1"/>
  <c r="R274" i="1"/>
  <c r="S274" i="1"/>
  <c r="T274" i="1"/>
  <c r="U274" i="1"/>
  <c r="P275" i="1"/>
  <c r="Q275" i="1"/>
  <c r="R275" i="1"/>
  <c r="S275" i="1"/>
  <c r="T275" i="1"/>
  <c r="U275" i="1"/>
  <c r="P276" i="1"/>
  <c r="Q276" i="1"/>
  <c r="R276" i="1"/>
  <c r="S276" i="1"/>
  <c r="T276" i="1"/>
  <c r="U276" i="1"/>
  <c r="P277" i="1"/>
  <c r="Q277" i="1"/>
  <c r="R277" i="1"/>
  <c r="S277" i="1"/>
  <c r="T277" i="1"/>
  <c r="U277" i="1"/>
  <c r="P278" i="1"/>
  <c r="Q278" i="1"/>
  <c r="R278" i="1"/>
  <c r="S278" i="1"/>
  <c r="T278" i="1"/>
  <c r="U278" i="1"/>
  <c r="P279" i="1"/>
  <c r="Q279" i="1"/>
  <c r="R279" i="1"/>
  <c r="S279" i="1"/>
  <c r="T279" i="1"/>
  <c r="U279" i="1"/>
  <c r="P280" i="1"/>
  <c r="Q280" i="1"/>
  <c r="R280" i="1"/>
  <c r="S280" i="1"/>
  <c r="T280" i="1"/>
  <c r="U280" i="1"/>
  <c r="P281" i="1"/>
  <c r="Q281" i="1"/>
  <c r="R281" i="1"/>
  <c r="S281" i="1"/>
  <c r="T281" i="1"/>
  <c r="U281" i="1"/>
  <c r="P282" i="1"/>
  <c r="Q282" i="1"/>
  <c r="R282" i="1"/>
  <c r="S282" i="1"/>
  <c r="T282" i="1"/>
  <c r="U282" i="1"/>
  <c r="P283" i="1"/>
  <c r="Q283" i="1"/>
  <c r="R283" i="1"/>
  <c r="S283" i="1"/>
  <c r="T283" i="1"/>
  <c r="U283" i="1"/>
  <c r="P284" i="1"/>
  <c r="Q284" i="1"/>
  <c r="R284" i="1"/>
  <c r="S284" i="1"/>
  <c r="T284" i="1"/>
  <c r="U284" i="1"/>
  <c r="P285" i="1"/>
  <c r="Q285" i="1"/>
  <c r="R285" i="1"/>
  <c r="S285" i="1"/>
  <c r="T285" i="1"/>
  <c r="U285" i="1"/>
  <c r="P286" i="1"/>
  <c r="Q286" i="1"/>
  <c r="R286" i="1"/>
  <c r="S286" i="1"/>
  <c r="T286" i="1"/>
  <c r="U286" i="1"/>
  <c r="P287" i="1"/>
  <c r="Q287" i="1"/>
  <c r="R287" i="1"/>
  <c r="S287" i="1"/>
  <c r="T287" i="1"/>
  <c r="U287" i="1"/>
  <c r="P288" i="1"/>
  <c r="Q288" i="1"/>
  <c r="R288" i="1"/>
  <c r="S288" i="1"/>
  <c r="T288" i="1"/>
  <c r="U288" i="1"/>
  <c r="P289" i="1"/>
  <c r="Q289" i="1"/>
  <c r="R289" i="1"/>
  <c r="S289" i="1"/>
  <c r="T289" i="1"/>
  <c r="U289" i="1"/>
  <c r="P290" i="1"/>
  <c r="Q290" i="1"/>
  <c r="R290" i="1"/>
  <c r="S290" i="1"/>
  <c r="T290" i="1"/>
  <c r="U290" i="1"/>
  <c r="P291" i="1"/>
  <c r="Q291" i="1"/>
  <c r="R291" i="1"/>
  <c r="S291" i="1"/>
  <c r="T291" i="1"/>
  <c r="U291" i="1"/>
  <c r="P292" i="1"/>
  <c r="Q292" i="1"/>
  <c r="R292" i="1"/>
  <c r="S292" i="1"/>
  <c r="T292" i="1"/>
  <c r="U292" i="1"/>
  <c r="P293" i="1"/>
  <c r="Q293" i="1"/>
  <c r="R293" i="1"/>
  <c r="S293" i="1"/>
  <c r="T293" i="1"/>
  <c r="U293" i="1"/>
  <c r="P294" i="1"/>
  <c r="Q294" i="1"/>
  <c r="R294" i="1"/>
  <c r="S294" i="1"/>
  <c r="T294" i="1"/>
  <c r="U294" i="1"/>
  <c r="P295" i="1"/>
  <c r="Q295" i="1"/>
  <c r="R295" i="1"/>
  <c r="S295" i="1"/>
  <c r="T295" i="1"/>
  <c r="U295" i="1"/>
  <c r="P296" i="1"/>
  <c r="Q296" i="1"/>
  <c r="R296" i="1"/>
  <c r="S296" i="1"/>
  <c r="T296" i="1"/>
  <c r="U296" i="1"/>
  <c r="P297" i="1"/>
  <c r="Q297" i="1"/>
  <c r="R297" i="1"/>
  <c r="S297" i="1"/>
  <c r="T297" i="1"/>
  <c r="U297" i="1"/>
  <c r="P298" i="1"/>
  <c r="Q298" i="1"/>
  <c r="R298" i="1"/>
  <c r="S298" i="1"/>
  <c r="T298" i="1"/>
  <c r="U298" i="1"/>
  <c r="P299" i="1"/>
  <c r="Q299" i="1"/>
  <c r="R299" i="1"/>
  <c r="S299" i="1"/>
  <c r="T299" i="1"/>
  <c r="U299" i="1"/>
  <c r="P300" i="1"/>
  <c r="Q300" i="1"/>
  <c r="R300" i="1"/>
  <c r="S300" i="1"/>
  <c r="T300" i="1"/>
  <c r="U300" i="1"/>
  <c r="P301" i="1"/>
  <c r="Q301" i="1"/>
  <c r="R301" i="1"/>
  <c r="S301" i="1"/>
  <c r="T301" i="1"/>
  <c r="U301" i="1"/>
  <c r="P302" i="1"/>
  <c r="Q302" i="1"/>
  <c r="R302" i="1"/>
  <c r="S302" i="1"/>
  <c r="T302" i="1"/>
  <c r="U302" i="1"/>
  <c r="P303" i="1"/>
  <c r="Q303" i="1"/>
  <c r="R303" i="1"/>
  <c r="S303" i="1"/>
  <c r="T303" i="1"/>
  <c r="U303" i="1"/>
  <c r="P304" i="1"/>
  <c r="Q304" i="1"/>
  <c r="R304" i="1"/>
  <c r="S304" i="1"/>
  <c r="T304" i="1"/>
  <c r="U304" i="1"/>
  <c r="P305" i="1"/>
  <c r="Q305" i="1"/>
  <c r="R305" i="1"/>
  <c r="S305" i="1"/>
  <c r="T305" i="1"/>
  <c r="U305" i="1"/>
  <c r="P306" i="1"/>
  <c r="Q306" i="1"/>
  <c r="R306" i="1"/>
  <c r="S306" i="1"/>
  <c r="T306" i="1"/>
  <c r="U306" i="1"/>
  <c r="P307" i="1"/>
  <c r="Q307" i="1"/>
  <c r="R307" i="1"/>
  <c r="S307" i="1"/>
  <c r="T307" i="1"/>
  <c r="U307" i="1"/>
  <c r="P308" i="1"/>
  <c r="Q308" i="1"/>
  <c r="R308" i="1"/>
  <c r="S308" i="1"/>
  <c r="T308" i="1"/>
  <c r="U308" i="1"/>
  <c r="P309" i="1"/>
  <c r="Q309" i="1"/>
  <c r="R309" i="1"/>
  <c r="S309" i="1"/>
  <c r="T309" i="1"/>
  <c r="U309" i="1"/>
  <c r="P310" i="1"/>
  <c r="Q310" i="1"/>
  <c r="R310" i="1"/>
  <c r="S310" i="1"/>
  <c r="T310" i="1"/>
  <c r="U310" i="1"/>
  <c r="P311" i="1"/>
  <c r="Q311" i="1"/>
  <c r="R311" i="1"/>
  <c r="S311" i="1"/>
  <c r="T311" i="1"/>
  <c r="U311" i="1"/>
  <c r="P312" i="1"/>
  <c r="Q312" i="1"/>
  <c r="R312" i="1"/>
  <c r="S312" i="1"/>
  <c r="T312" i="1"/>
  <c r="U312" i="1"/>
  <c r="P313" i="1"/>
  <c r="Q313" i="1"/>
  <c r="R313" i="1"/>
  <c r="S313" i="1"/>
  <c r="T313" i="1"/>
  <c r="U313" i="1"/>
  <c r="P314" i="1"/>
  <c r="Q314" i="1"/>
  <c r="R314" i="1"/>
  <c r="S314" i="1"/>
  <c r="T314" i="1"/>
  <c r="U314" i="1"/>
  <c r="P315" i="1"/>
  <c r="Q315" i="1"/>
  <c r="R315" i="1"/>
  <c r="S315" i="1"/>
  <c r="T315" i="1"/>
  <c r="U315" i="1"/>
  <c r="U217" i="1"/>
  <c r="T217" i="1"/>
  <c r="S217" i="1"/>
  <c r="R217" i="1"/>
  <c r="Q217" i="1"/>
  <c r="P217" i="1"/>
  <c r="M218" i="1"/>
  <c r="N218" i="1"/>
  <c r="O218" i="1"/>
  <c r="M219" i="1"/>
  <c r="N219" i="1"/>
  <c r="O219" i="1"/>
  <c r="M220" i="1"/>
  <c r="N220" i="1"/>
  <c r="O220" i="1"/>
  <c r="M221" i="1"/>
  <c r="N221" i="1"/>
  <c r="O221" i="1"/>
  <c r="M222" i="1"/>
  <c r="N222" i="1"/>
  <c r="O222" i="1"/>
  <c r="M223" i="1"/>
  <c r="N223" i="1"/>
  <c r="O223" i="1"/>
  <c r="M224" i="1"/>
  <c r="N224" i="1"/>
  <c r="O224" i="1"/>
  <c r="M225" i="1"/>
  <c r="N225" i="1"/>
  <c r="O225" i="1"/>
  <c r="M226" i="1"/>
  <c r="N226" i="1"/>
  <c r="O226" i="1"/>
  <c r="M227" i="1"/>
  <c r="N227" i="1"/>
  <c r="O227" i="1"/>
  <c r="M228" i="1"/>
  <c r="N228" i="1"/>
  <c r="O228" i="1"/>
  <c r="M229" i="1"/>
  <c r="N229" i="1"/>
  <c r="O229" i="1"/>
  <c r="M230" i="1"/>
  <c r="N230" i="1"/>
  <c r="O230" i="1"/>
  <c r="M231" i="1"/>
  <c r="N231" i="1"/>
  <c r="O231" i="1"/>
  <c r="M232" i="1"/>
  <c r="N232" i="1"/>
  <c r="O232" i="1"/>
  <c r="M233" i="1"/>
  <c r="N233" i="1"/>
  <c r="O233" i="1"/>
  <c r="M234" i="1"/>
  <c r="N234" i="1"/>
  <c r="O234" i="1"/>
  <c r="M235" i="1"/>
  <c r="N235" i="1"/>
  <c r="O235" i="1"/>
  <c r="M236" i="1"/>
  <c r="N236" i="1"/>
  <c r="O236" i="1"/>
  <c r="M237" i="1"/>
  <c r="N237" i="1"/>
  <c r="O237" i="1"/>
  <c r="M238" i="1"/>
  <c r="N238" i="1"/>
  <c r="O238" i="1"/>
  <c r="M239" i="1"/>
  <c r="N239" i="1"/>
  <c r="O239" i="1"/>
  <c r="M240" i="1"/>
  <c r="N240" i="1"/>
  <c r="O240" i="1"/>
  <c r="M241" i="1"/>
  <c r="N241" i="1"/>
  <c r="O241" i="1"/>
  <c r="M242" i="1"/>
  <c r="N242" i="1"/>
  <c r="O242" i="1"/>
  <c r="M243" i="1"/>
  <c r="N243" i="1"/>
  <c r="O243" i="1"/>
  <c r="M244" i="1"/>
  <c r="N244" i="1"/>
  <c r="O244" i="1"/>
  <c r="M245" i="1"/>
  <c r="N245" i="1"/>
  <c r="O245" i="1"/>
  <c r="M246" i="1"/>
  <c r="N246" i="1"/>
  <c r="O246" i="1"/>
  <c r="M247" i="1"/>
  <c r="N247" i="1"/>
  <c r="O247" i="1"/>
  <c r="M248" i="1"/>
  <c r="N248" i="1"/>
  <c r="O248" i="1"/>
  <c r="M249" i="1"/>
  <c r="N249" i="1"/>
  <c r="O249" i="1"/>
  <c r="M250" i="1"/>
  <c r="N250" i="1"/>
  <c r="O250" i="1"/>
  <c r="M251" i="1"/>
  <c r="N251" i="1"/>
  <c r="O251" i="1"/>
  <c r="M252" i="1"/>
  <c r="N252" i="1"/>
  <c r="O252" i="1"/>
  <c r="M253" i="1"/>
  <c r="N253" i="1"/>
  <c r="O253" i="1"/>
  <c r="M254" i="1"/>
  <c r="N254" i="1"/>
  <c r="O254" i="1"/>
  <c r="M255" i="1"/>
  <c r="N255" i="1"/>
  <c r="O255" i="1"/>
  <c r="M256" i="1"/>
  <c r="N256" i="1"/>
  <c r="O256" i="1"/>
  <c r="M257" i="1"/>
  <c r="N257" i="1"/>
  <c r="O257" i="1"/>
  <c r="M258" i="1"/>
  <c r="N258" i="1"/>
  <c r="O258" i="1"/>
  <c r="M259" i="1"/>
  <c r="N259" i="1"/>
  <c r="O259" i="1"/>
  <c r="M260" i="1"/>
  <c r="N260" i="1"/>
  <c r="O260" i="1"/>
  <c r="M261" i="1"/>
  <c r="N261" i="1"/>
  <c r="O261" i="1"/>
  <c r="M262" i="1"/>
  <c r="N262" i="1"/>
  <c r="O262" i="1"/>
  <c r="M263" i="1"/>
  <c r="N263" i="1"/>
  <c r="O263" i="1"/>
  <c r="M264" i="1"/>
  <c r="N264" i="1"/>
  <c r="O264" i="1"/>
  <c r="M265" i="1"/>
  <c r="N265" i="1"/>
  <c r="O265" i="1"/>
  <c r="M266" i="1"/>
  <c r="N266" i="1"/>
  <c r="O266" i="1"/>
  <c r="M267" i="1"/>
  <c r="N267" i="1"/>
  <c r="O267" i="1"/>
  <c r="M268" i="1"/>
  <c r="N268" i="1"/>
  <c r="O268" i="1"/>
  <c r="M269" i="1"/>
  <c r="N269" i="1"/>
  <c r="O269" i="1"/>
  <c r="M270" i="1"/>
  <c r="N270" i="1"/>
  <c r="O270" i="1"/>
  <c r="M271" i="1"/>
  <c r="N271" i="1"/>
  <c r="O271" i="1"/>
  <c r="M272" i="1"/>
  <c r="N272" i="1"/>
  <c r="O272" i="1"/>
  <c r="M273" i="1"/>
  <c r="N273" i="1"/>
  <c r="O273" i="1"/>
  <c r="M274" i="1"/>
  <c r="N274" i="1"/>
  <c r="O274" i="1"/>
  <c r="M275" i="1"/>
  <c r="N275" i="1"/>
  <c r="O275" i="1"/>
  <c r="M276" i="1"/>
  <c r="N276" i="1"/>
  <c r="O276" i="1"/>
  <c r="M277" i="1"/>
  <c r="N277" i="1"/>
  <c r="O277" i="1"/>
  <c r="M278" i="1"/>
  <c r="N278" i="1"/>
  <c r="O278" i="1"/>
  <c r="M279" i="1"/>
  <c r="N279" i="1"/>
  <c r="O279" i="1"/>
  <c r="M280" i="1"/>
  <c r="N280" i="1"/>
  <c r="O280" i="1"/>
  <c r="M281" i="1"/>
  <c r="N281" i="1"/>
  <c r="O281" i="1"/>
  <c r="M282" i="1"/>
  <c r="N282" i="1"/>
  <c r="O282" i="1"/>
  <c r="M283" i="1"/>
  <c r="N283" i="1"/>
  <c r="O283" i="1"/>
  <c r="M284" i="1"/>
  <c r="N284" i="1"/>
  <c r="O284" i="1"/>
  <c r="M285" i="1"/>
  <c r="N285" i="1"/>
  <c r="O285" i="1"/>
  <c r="M286" i="1"/>
  <c r="N286" i="1"/>
  <c r="O286" i="1"/>
  <c r="M287" i="1"/>
  <c r="N287" i="1"/>
  <c r="O287" i="1"/>
  <c r="M288" i="1"/>
  <c r="N288" i="1"/>
  <c r="O288" i="1"/>
  <c r="M289" i="1"/>
  <c r="N289" i="1"/>
  <c r="O289" i="1"/>
  <c r="M290" i="1"/>
  <c r="N290" i="1"/>
  <c r="O290" i="1"/>
  <c r="M291" i="1"/>
  <c r="N291" i="1"/>
  <c r="O291" i="1"/>
  <c r="M292" i="1"/>
  <c r="N292" i="1"/>
  <c r="O292" i="1"/>
  <c r="M293" i="1"/>
  <c r="N293" i="1"/>
  <c r="O293" i="1"/>
  <c r="M294" i="1"/>
  <c r="N294" i="1"/>
  <c r="O294" i="1"/>
  <c r="M295" i="1"/>
  <c r="N295" i="1"/>
  <c r="O295" i="1"/>
  <c r="M296" i="1"/>
  <c r="N296" i="1"/>
  <c r="O296" i="1"/>
  <c r="M297" i="1"/>
  <c r="N297" i="1"/>
  <c r="O297" i="1"/>
  <c r="M298" i="1"/>
  <c r="N298" i="1"/>
  <c r="O298" i="1"/>
  <c r="M299" i="1"/>
  <c r="N299" i="1"/>
  <c r="O299" i="1"/>
  <c r="M300" i="1"/>
  <c r="N300" i="1"/>
  <c r="O300" i="1"/>
  <c r="M301" i="1"/>
  <c r="N301" i="1"/>
  <c r="O301" i="1"/>
  <c r="M302" i="1"/>
  <c r="N302" i="1"/>
  <c r="O302" i="1"/>
  <c r="M303" i="1"/>
  <c r="N303" i="1"/>
  <c r="O303" i="1"/>
  <c r="M304" i="1"/>
  <c r="N304" i="1"/>
  <c r="O304" i="1"/>
  <c r="M305" i="1"/>
  <c r="N305" i="1"/>
  <c r="O305" i="1"/>
  <c r="M306" i="1"/>
  <c r="N306" i="1"/>
  <c r="O306" i="1"/>
  <c r="M307" i="1"/>
  <c r="N307" i="1"/>
  <c r="O307" i="1"/>
  <c r="M308" i="1"/>
  <c r="N308" i="1"/>
  <c r="O308" i="1"/>
  <c r="M309" i="1"/>
  <c r="N309" i="1"/>
  <c r="O309" i="1"/>
  <c r="M310" i="1"/>
  <c r="N310" i="1"/>
  <c r="O310" i="1"/>
  <c r="M311" i="1"/>
  <c r="N311" i="1"/>
  <c r="O311" i="1"/>
  <c r="M312" i="1"/>
  <c r="N312" i="1"/>
  <c r="O312" i="1"/>
  <c r="M313" i="1"/>
  <c r="N313" i="1"/>
  <c r="O313" i="1"/>
  <c r="M314" i="1"/>
  <c r="N314" i="1"/>
  <c r="O314" i="1"/>
  <c r="M315" i="1"/>
  <c r="N315" i="1"/>
  <c r="O315" i="1"/>
  <c r="O217" i="1"/>
  <c r="N217" i="1"/>
  <c r="M217" i="1"/>
  <c r="C3" i="4"/>
  <c r="E3" i="4"/>
  <c r="C4" i="4"/>
  <c r="E4" i="4"/>
  <c r="C5" i="4"/>
  <c r="E5" i="4"/>
  <c r="B7" i="4"/>
  <c r="C8" i="4"/>
  <c r="E8" i="4"/>
  <c r="C9" i="4"/>
  <c r="E9" i="4"/>
  <c r="C10" i="4"/>
  <c r="E10" i="4"/>
  <c r="B2" i="4"/>
  <c r="F11" i="3"/>
  <c r="E208" i="1"/>
  <c r="E207" i="1"/>
  <c r="E206" i="1"/>
  <c r="E205" i="1"/>
  <c r="E204" i="1"/>
  <c r="E203" i="1"/>
  <c r="E202" i="1"/>
  <c r="E201" i="1"/>
  <c r="E200" i="1"/>
  <c r="E199" i="1"/>
  <c r="E198" i="1"/>
  <c r="E197" i="1"/>
  <c r="E196" i="1"/>
  <c r="E195" i="1"/>
  <c r="E194" i="1"/>
  <c r="E193" i="1"/>
  <c r="E192" i="1"/>
  <c r="E191" i="1"/>
  <c r="E190" i="1"/>
  <c r="E189" i="1"/>
  <c r="E188" i="1"/>
  <c r="E187" i="1"/>
  <c r="E186" i="1"/>
  <c r="E185" i="1"/>
  <c r="E184" i="1"/>
  <c r="E183" i="1"/>
  <c r="E182" i="1"/>
  <c r="E181" i="1"/>
  <c r="E180" i="1"/>
  <c r="E179" i="1"/>
  <c r="E178" i="1"/>
  <c r="E177" i="1"/>
  <c r="E176" i="1"/>
  <c r="E175" i="1"/>
  <c r="E174" i="1"/>
  <c r="E173" i="1"/>
  <c r="E172" i="1"/>
  <c r="E171" i="1"/>
  <c r="E170" i="1"/>
  <c r="E169" i="1"/>
  <c r="E168" i="1"/>
  <c r="E167" i="1"/>
  <c r="E166" i="1"/>
  <c r="E165" i="1"/>
  <c r="E164" i="1"/>
  <c r="E163" i="1"/>
  <c r="E162" i="1"/>
  <c r="E161" i="1"/>
  <c r="E160" i="1"/>
  <c r="E159" i="1"/>
  <c r="E158" i="1"/>
  <c r="E157" i="1"/>
  <c r="E156" i="1"/>
  <c r="E155" i="1"/>
  <c r="E154" i="1"/>
  <c r="E153" i="1"/>
  <c r="E152" i="1"/>
  <c r="E151" i="1"/>
  <c r="E150" i="1"/>
  <c r="E149" i="1"/>
  <c r="E148" i="1"/>
  <c r="E147" i="1"/>
  <c r="E146" i="1"/>
  <c r="E145" i="1"/>
  <c r="E144" i="1"/>
  <c r="E143" i="1"/>
  <c r="E142" i="1"/>
  <c r="E141" i="1"/>
  <c r="E140" i="1"/>
  <c r="E139" i="1"/>
  <c r="E138" i="1"/>
  <c r="E137" i="1"/>
  <c r="E136" i="1"/>
  <c r="E135" i="1"/>
  <c r="E134" i="1"/>
  <c r="E133" i="1"/>
  <c r="E132" i="1"/>
  <c r="E131" i="1"/>
  <c r="E130" i="1"/>
  <c r="E129" i="1"/>
  <c r="E128" i="1"/>
  <c r="E127" i="1"/>
  <c r="E126" i="1"/>
  <c r="E125" i="1"/>
  <c r="E124" i="1"/>
  <c r="E123" i="1"/>
  <c r="E122" i="1"/>
  <c r="E121" i="1"/>
  <c r="E120" i="1"/>
  <c r="E119" i="1"/>
  <c r="E118" i="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F205" i="1" s="1"/>
  <c r="J17" i="4" l="1"/>
  <c r="G16" i="4"/>
  <c r="G17" i="4"/>
  <c r="J16" i="4"/>
  <c r="G15" i="4"/>
  <c r="J15" i="4"/>
  <c r="D16" i="4"/>
  <c r="D17" i="4"/>
  <c r="D15" i="4"/>
  <c r="F9" i="1"/>
  <c r="F13" i="1"/>
  <c r="F17" i="1"/>
  <c r="F21" i="1"/>
  <c r="F25" i="1"/>
  <c r="F29" i="1"/>
  <c r="F35" i="1"/>
  <c r="F39" i="1"/>
  <c r="F43" i="1"/>
  <c r="F47" i="1"/>
  <c r="F51" i="1"/>
  <c r="F55" i="1"/>
  <c r="F59" i="1"/>
  <c r="F63" i="1"/>
  <c r="F67" i="1"/>
  <c r="F71" i="1"/>
  <c r="F75" i="1"/>
  <c r="F79" i="1"/>
  <c r="F83" i="1"/>
  <c r="F87" i="1"/>
  <c r="F91" i="1"/>
  <c r="F95" i="1"/>
  <c r="F97" i="1"/>
  <c r="F101" i="1"/>
  <c r="F105" i="1"/>
  <c r="F109" i="1"/>
  <c r="F113" i="1"/>
  <c r="F117" i="1"/>
  <c r="F121" i="1"/>
  <c r="F125" i="1"/>
  <c r="F129" i="1"/>
  <c r="F133" i="1"/>
  <c r="F137" i="1"/>
  <c r="F141" i="1"/>
  <c r="F145" i="1"/>
  <c r="F149" i="1"/>
  <c r="F153" i="1"/>
  <c r="F159" i="1"/>
  <c r="F163" i="1"/>
  <c r="F167" i="1"/>
  <c r="F171" i="1"/>
  <c r="F175" i="1"/>
  <c r="F177" i="1"/>
  <c r="F181" i="1"/>
  <c r="F183" i="1"/>
  <c r="F185" i="1"/>
  <c r="F187" i="1"/>
  <c r="F189" i="1"/>
  <c r="F191" i="1"/>
  <c r="F193" i="1"/>
  <c r="F195" i="1"/>
  <c r="F197" i="1"/>
  <c r="F199" i="1"/>
  <c r="F201" i="1"/>
  <c r="F203" i="1"/>
  <c r="F207" i="1"/>
  <c r="F8" i="1"/>
  <c r="F10" i="1"/>
  <c r="F12" i="1"/>
  <c r="F14" i="1"/>
  <c r="F16" i="1"/>
  <c r="F18" i="1"/>
  <c r="F20" i="1"/>
  <c r="F22" i="1"/>
  <c r="F24" i="1"/>
  <c r="F26" i="1"/>
  <c r="F28" i="1"/>
  <c r="F30" i="1"/>
  <c r="F32" i="1"/>
  <c r="F34" i="1"/>
  <c r="F36" i="1"/>
  <c r="F38" i="1"/>
  <c r="F40" i="1"/>
  <c r="F42" i="1"/>
  <c r="F44" i="1"/>
  <c r="F46" i="1"/>
  <c r="F48" i="1"/>
  <c r="F50" i="1"/>
  <c r="F52" i="1"/>
  <c r="F54" i="1"/>
  <c r="F56" i="1"/>
  <c r="F58" i="1"/>
  <c r="F60" i="1"/>
  <c r="F62" i="1"/>
  <c r="F64" i="1"/>
  <c r="F66" i="1"/>
  <c r="F68" i="1"/>
  <c r="F70" i="1"/>
  <c r="F72" i="1"/>
  <c r="F74" i="1"/>
  <c r="F76" i="1"/>
  <c r="F78" i="1"/>
  <c r="F80" i="1"/>
  <c r="F82" i="1"/>
  <c r="F84" i="1"/>
  <c r="F86" i="1"/>
  <c r="F88" i="1"/>
  <c r="F90" i="1"/>
  <c r="F92" i="1"/>
  <c r="F94" i="1"/>
  <c r="F96" i="1"/>
  <c r="F98" i="1"/>
  <c r="F100" i="1"/>
  <c r="F102" i="1"/>
  <c r="F104" i="1"/>
  <c r="F106" i="1"/>
  <c r="F108" i="1"/>
  <c r="F110" i="1"/>
  <c r="F112" i="1"/>
  <c r="F114" i="1"/>
  <c r="F116" i="1"/>
  <c r="F118" i="1"/>
  <c r="F120" i="1"/>
  <c r="F122" i="1"/>
  <c r="F124" i="1"/>
  <c r="F126" i="1"/>
  <c r="F128" i="1"/>
  <c r="F130" i="1"/>
  <c r="F132" i="1"/>
  <c r="F134" i="1"/>
  <c r="F136" i="1"/>
  <c r="F138" i="1"/>
  <c r="F140" i="1"/>
  <c r="F142" i="1"/>
  <c r="F144" i="1"/>
  <c r="F146" i="1"/>
  <c r="F148" i="1"/>
  <c r="F150" i="1"/>
  <c r="F152" i="1"/>
  <c r="F154" i="1"/>
  <c r="F156" i="1"/>
  <c r="F158" i="1"/>
  <c r="F160" i="1"/>
  <c r="F162" i="1"/>
  <c r="F164" i="1"/>
  <c r="F166" i="1"/>
  <c r="F168" i="1"/>
  <c r="F170" i="1"/>
  <c r="F172" i="1"/>
  <c r="F174" i="1"/>
  <c r="F176" i="1"/>
  <c r="F178" i="1"/>
  <c r="F180" i="1"/>
  <c r="F182" i="1"/>
  <c r="F184" i="1"/>
  <c r="F186" i="1"/>
  <c r="F188" i="1"/>
  <c r="F190" i="1"/>
  <c r="F192" i="1"/>
  <c r="F194" i="1"/>
  <c r="F196" i="1"/>
  <c r="F198" i="1"/>
  <c r="F200" i="1"/>
  <c r="F202" i="1"/>
  <c r="F204" i="1"/>
  <c r="F206" i="1"/>
  <c r="F208" i="1"/>
  <c r="F11" i="1"/>
  <c r="F15" i="1"/>
  <c r="F19" i="1"/>
  <c r="F23" i="1"/>
  <c r="F27" i="1"/>
  <c r="F31" i="1"/>
  <c r="F33" i="1"/>
  <c r="F37" i="1"/>
  <c r="F41" i="1"/>
  <c r="F45" i="1"/>
  <c r="F49" i="1"/>
  <c r="F53" i="1"/>
  <c r="F57" i="1"/>
  <c r="F61" i="1"/>
  <c r="F65" i="1"/>
  <c r="F69" i="1"/>
  <c r="F73" i="1"/>
  <c r="F77" i="1"/>
  <c r="F81" i="1"/>
  <c r="F85" i="1"/>
  <c r="F89" i="1"/>
  <c r="F93" i="1"/>
  <c r="F99" i="1"/>
  <c r="F103" i="1"/>
  <c r="F107" i="1"/>
  <c r="F111" i="1"/>
  <c r="F115" i="1"/>
  <c r="F119" i="1"/>
  <c r="F123" i="1"/>
  <c r="F127" i="1"/>
  <c r="F131" i="1"/>
  <c r="F135" i="1"/>
  <c r="F139" i="1"/>
  <c r="F143" i="1"/>
  <c r="F147" i="1"/>
  <c r="F151" i="1"/>
  <c r="F155" i="1"/>
  <c r="F157" i="1"/>
  <c r="F161" i="1"/>
  <c r="F165" i="1"/>
  <c r="F169" i="1"/>
  <c r="F173" i="1"/>
  <c r="F179" i="1"/>
  <c r="H17" i="4" l="1"/>
  <c r="C31" i="4" s="1"/>
  <c r="C40" i="4" s="1"/>
  <c r="C49" i="4" s="1"/>
  <c r="K17" i="4"/>
  <c r="G31" i="4" s="1"/>
  <c r="G40" i="4" s="1"/>
  <c r="G49" i="4" s="1"/>
  <c r="E17" i="4"/>
  <c r="E31" i="4" s="1"/>
  <c r="E40" i="4" s="1"/>
  <c r="E49" i="4" s="1"/>
  <c r="K16" i="4"/>
  <c r="G30" i="4" s="1"/>
  <c r="G39" i="4" s="1"/>
  <c r="G48" i="4" s="1"/>
  <c r="H16" i="4"/>
  <c r="C30" i="4" s="1"/>
  <c r="C39" i="4" s="1"/>
  <c r="C48" i="4" s="1"/>
  <c r="E16" i="4"/>
  <c r="E30" i="4" s="1"/>
  <c r="E39" i="4" s="1"/>
  <c r="E48" i="4" s="1"/>
  <c r="H15" i="4"/>
  <c r="C29" i="4" s="1"/>
  <c r="C38" i="4" s="1"/>
  <c r="C47" i="4" s="1"/>
  <c r="E15" i="4"/>
  <c r="E29" i="4" s="1"/>
  <c r="K15" i="4"/>
  <c r="G29" i="4" s="1"/>
  <c r="G38" i="4" s="1"/>
  <c r="G47" i="4" s="1"/>
  <c r="C50" i="4" l="1"/>
  <c r="G50" i="4"/>
  <c r="F36" i="3" s="1"/>
  <c r="C41" i="4"/>
  <c r="G41" i="4"/>
  <c r="C32" i="4"/>
  <c r="G32" i="4"/>
  <c r="E32" i="4"/>
  <c r="E38" i="4"/>
  <c r="E41" i="4" l="1"/>
  <c r="E47" i="4"/>
  <c r="E50" i="4" s="1"/>
  <c r="D36" i="3" s="1"/>
</calcChain>
</file>

<file path=xl/sharedStrings.xml><?xml version="1.0" encoding="utf-8"?>
<sst xmlns="http://schemas.openxmlformats.org/spreadsheetml/2006/main" count="940" uniqueCount="542">
  <si>
    <t>Discounting</t>
  </si>
  <si>
    <t>Year</t>
  </si>
  <si>
    <t>Year no.</t>
  </si>
  <si>
    <t>Stream of values</t>
  </si>
  <si>
    <t>Discount factors</t>
  </si>
  <si>
    <t>Cumulative Discount factors</t>
  </si>
  <si>
    <t>Discounted values</t>
  </si>
  <si>
    <t>N/A</t>
  </si>
  <si>
    <t>2013/14</t>
  </si>
  <si>
    <t>2014/15</t>
  </si>
  <si>
    <t>2015/16</t>
  </si>
  <si>
    <t>2016/17</t>
  </si>
  <si>
    <t>2017/18</t>
  </si>
  <si>
    <t>2018/19</t>
  </si>
  <si>
    <t>2019/20</t>
  </si>
  <si>
    <t>2020/21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</si>
  <si>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</si>
  <si>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</si>
  <si>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</si>
  <si>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</si>
  <si>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</si>
  <si>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</si>
  <si>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</si>
  <si>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</si>
  <si>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</si>
  <si>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</si>
  <si>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</si>
  <si>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</si>
  <si>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</si>
  <si>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</si>
  <si>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</si>
  <si>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</si>
  <si>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</si>
  <si>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</si>
  <si>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</si>
  <si>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</si>
  <si>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</si>
  <si>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</si>
  <si>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</si>
  <si>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</si>
  <si>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</si>
  <si>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</si>
  <si>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</si>
  <si>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</si>
  <si>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</si>
  <si>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</si>
  <si>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</si>
  <si>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</si>
  <si>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</si>
  <si>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</si>
  <si>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</si>
  <si>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</si>
  <si>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</si>
  <si>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</si>
  <si>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</si>
  <si>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</si>
  <si>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</si>
  <si>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</si>
  <si>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</si>
  <si>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</si>
  <si>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</si>
  <si>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</si>
  <si>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</si>
  <si>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</si>
  <si>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</si>
  <si>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</si>
  <si>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</si>
  <si>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</si>
  <si>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</si>
  <si>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</si>
  <si>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</si>
  <si>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</si>
  <si>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</si>
  <si>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</si>
  <si>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</si>
  <si>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</si>
  <si>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</si>
  <si>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</si>
  <si>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</si>
  <si>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</si>
  <si>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</si>
  <si>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</si>
  <si>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</si>
  <si>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</si>
  <si>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</si>
  <si>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</si>
  <si>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</si>
  <si>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</si>
  <si>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</si>
  <si>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</si>
  <si>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</si>
  <si>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</si>
  <si>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</si>
  <si>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</si>
  <si>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2099/3000</t>
  </si>
  <si>
    <t>3000/01</t>
  </si>
  <si>
    <t>3001/02</t>
  </si>
  <si>
    <t>3002/03</t>
  </si>
  <si>
    <t>3003/04</t>
  </si>
  <si>
    <t>3004/05</t>
  </si>
  <si>
    <t>3005/06</t>
  </si>
  <si>
    <t>3006/07</t>
  </si>
  <si>
    <t>3007/08</t>
  </si>
  <si>
    <t>3008/09</t>
  </si>
  <si>
    <t>3009/10</t>
  </si>
  <si>
    <t>3010/11</t>
  </si>
  <si>
    <t>3011/12</t>
  </si>
  <si>
    <t>3012/13</t>
  </si>
  <si>
    <t>3013/14</t>
  </si>
  <si>
    <t>3014/15</t>
  </si>
  <si>
    <t>3015/16</t>
  </si>
  <si>
    <t>3016/17</t>
  </si>
  <si>
    <t>3017/18</t>
  </si>
  <si>
    <t>3018/19</t>
  </si>
  <si>
    <t>3019/20</t>
  </si>
  <si>
    <t>3020/21</t>
  </si>
  <si>
    <t>3021/22</t>
  </si>
  <si>
    <t>3022/23</t>
  </si>
  <si>
    <t>3023/24</t>
  </si>
  <si>
    <t>3024/25</t>
  </si>
  <si>
    <t>3025/26</t>
  </si>
  <si>
    <t>3026/27</t>
  </si>
  <si>
    <t>3027/28</t>
  </si>
  <si>
    <t>3028/29</t>
  </si>
  <si>
    <t>3029/30</t>
  </si>
  <si>
    <t>3030/31</t>
  </si>
  <si>
    <t>3031/32</t>
  </si>
  <si>
    <t>3032/33</t>
  </si>
  <si>
    <t>3033/34</t>
  </si>
  <si>
    <t>3034/35</t>
  </si>
  <si>
    <t>3030/36</t>
  </si>
  <si>
    <t>3030/37</t>
  </si>
  <si>
    <t>3030/38</t>
  </si>
  <si>
    <t>3030/39</t>
  </si>
  <si>
    <t>3030/40</t>
  </si>
  <si>
    <t>3002/41</t>
  </si>
  <si>
    <t>3002/42</t>
  </si>
  <si>
    <t>3002/43</t>
  </si>
  <si>
    <t>3002/44</t>
  </si>
  <si>
    <t>3002/45</t>
  </si>
  <si>
    <t>3002/46</t>
  </si>
  <si>
    <t>3002/47</t>
  </si>
  <si>
    <t>3002/48</t>
  </si>
  <si>
    <t>3002/49</t>
  </si>
  <si>
    <t>3002/50</t>
  </si>
  <si>
    <t>3002/51</t>
  </si>
  <si>
    <t>3002/52</t>
  </si>
  <si>
    <t>3002/53</t>
  </si>
  <si>
    <t>3002/54</t>
  </si>
  <si>
    <t>3002/55</t>
  </si>
  <si>
    <t>3002/56</t>
  </si>
  <si>
    <t>3002/57</t>
  </si>
  <si>
    <t>3002/58</t>
  </si>
  <si>
    <t>3002/59</t>
  </si>
  <si>
    <t>3002/60</t>
  </si>
  <si>
    <t>3002/61</t>
  </si>
  <si>
    <t>3002/62</t>
  </si>
  <si>
    <t>3002/63</t>
  </si>
  <si>
    <t>3002/64</t>
  </si>
  <si>
    <t>3002/65</t>
  </si>
  <si>
    <t>3002/66</t>
  </si>
  <si>
    <t>3002/67</t>
  </si>
  <si>
    <t>3002/68</t>
  </si>
  <si>
    <t>3002/69</t>
  </si>
  <si>
    <t>3002/70</t>
  </si>
  <si>
    <t>3002/71</t>
  </si>
  <si>
    <t>3002/72</t>
  </si>
  <si>
    <t>3002/73</t>
  </si>
  <si>
    <t>3002/74</t>
  </si>
  <si>
    <t>3002/75</t>
  </si>
  <si>
    <t>3002/76</t>
  </si>
  <si>
    <t>3002/77</t>
  </si>
  <si>
    <t>3002/78</t>
  </si>
  <si>
    <t>3002/79</t>
  </si>
  <si>
    <t>3002/80</t>
  </si>
  <si>
    <t>3002/81</t>
  </si>
  <si>
    <t>3002/82</t>
  </si>
  <si>
    <t>3002/83</t>
  </si>
  <si>
    <t>3002/84</t>
  </si>
  <si>
    <t>3002/85</t>
  </si>
  <si>
    <t>3002/86</t>
  </si>
  <si>
    <t>3002/87</t>
  </si>
  <si>
    <t>3002/88</t>
  </si>
  <si>
    <t>3002/89</t>
  </si>
  <si>
    <t>3002/90</t>
  </si>
  <si>
    <t>3002/91</t>
  </si>
  <si>
    <t>3002/92</t>
  </si>
  <si>
    <t>3002/93</t>
  </si>
  <si>
    <t>3002/94</t>
  </si>
  <si>
    <t>3002/95</t>
  </si>
  <si>
    <t>3002/96</t>
  </si>
  <si>
    <t>3096/97</t>
  </si>
  <si>
    <t>3097/98</t>
  </si>
  <si>
    <t>3098/99</t>
  </si>
  <si>
    <t>3099/4000</t>
  </si>
  <si>
    <t>4000/01</t>
  </si>
  <si>
    <t>4001/02</t>
  </si>
  <si>
    <t>4002/03</t>
  </si>
  <si>
    <t>4003/04</t>
  </si>
  <si>
    <t>4004/05</t>
  </si>
  <si>
    <t>4005/06</t>
  </si>
  <si>
    <t>4006/07</t>
  </si>
  <si>
    <t>4007/08</t>
  </si>
  <si>
    <t>4008/09</t>
  </si>
  <si>
    <t>4009/10</t>
  </si>
  <si>
    <t>4010/11</t>
  </si>
  <si>
    <t>4011/12</t>
  </si>
  <si>
    <t>4012/13</t>
  </si>
  <si>
    <t>4013/14</t>
  </si>
  <si>
    <t>Rivers</t>
  </si>
  <si>
    <t>Catchment</t>
  </si>
  <si>
    <t>Bad to Poor</t>
  </si>
  <si>
    <t>Poor to Mod</t>
  </si>
  <si>
    <t>Mod to Good</t>
  </si>
  <si>
    <t>Length (km)</t>
  </si>
  <si>
    <t>Low</t>
  </si>
  <si>
    <t>Central</t>
  </si>
  <si>
    <t>High</t>
  </si>
  <si>
    <t>Adur and Ouse</t>
  </si>
  <si>
    <t>Aire and Calder</t>
  </si>
  <si>
    <t>Alt or Crossens</t>
  </si>
  <si>
    <t>Arun and Western Streams</t>
  </si>
  <si>
    <t>Bristol Avon and North Somerset Streams</t>
  </si>
  <si>
    <t>Broadland Rivers</t>
  </si>
  <si>
    <t>Cam and Ely Ouse (including South Level)</t>
  </si>
  <si>
    <t>Cherwell</t>
  </si>
  <si>
    <t>Colne</t>
  </si>
  <si>
    <t>Combined Essex</t>
  </si>
  <si>
    <t>Conwy and Clwyd</t>
  </si>
  <si>
    <t>Cotswolds</t>
  </si>
  <si>
    <t>Cuckmere and Pevensey Levels</t>
  </si>
  <si>
    <t>Darent</t>
  </si>
  <si>
    <t>Derbyshire Derwent</t>
  </si>
  <si>
    <t>Derwent (Humber)</t>
  </si>
  <si>
    <t>Derwent (NW)</t>
  </si>
  <si>
    <t>Don and Rother</t>
  </si>
  <si>
    <t>Dorset</t>
  </si>
  <si>
    <t>Douglas</t>
  </si>
  <si>
    <t>Dove</t>
  </si>
  <si>
    <t>East Devon</t>
  </si>
  <si>
    <t>East Hampshire</t>
  </si>
  <si>
    <t>East Suffolk</t>
  </si>
  <si>
    <t>Eden and Esk</t>
  </si>
  <si>
    <t>Esk and Coast</t>
  </si>
  <si>
    <t>Hampshire Avon</t>
  </si>
  <si>
    <t>Hull and East Riding</t>
  </si>
  <si>
    <t>Idle and Torne</t>
  </si>
  <si>
    <t>Irwell</t>
  </si>
  <si>
    <t>Isle of Wight</t>
  </si>
  <si>
    <t>Kennet and Pang</t>
  </si>
  <si>
    <t>Kent or Leven</t>
  </si>
  <si>
    <t>Loddon</t>
  </si>
  <si>
    <t>London</t>
  </si>
  <si>
    <t>Loughor to Taf</t>
  </si>
  <si>
    <t>Louth Grimsby and Ancholme</t>
  </si>
  <si>
    <t>Lower Trent and Erewash</t>
  </si>
  <si>
    <t>Lune</t>
  </si>
  <si>
    <t>Maidenhead to Sunbury</t>
  </si>
  <si>
    <t>Medway</t>
  </si>
  <si>
    <t>Mersey Estuary</t>
  </si>
  <si>
    <t>Middle Dee</t>
  </si>
  <si>
    <t>Mole</t>
  </si>
  <si>
    <t>Nene</t>
  </si>
  <si>
    <t>New Forest</t>
  </si>
  <si>
    <t>North Cornwall, Seaton, Looe and Fowey</t>
  </si>
  <si>
    <t>North Devon</t>
  </si>
  <si>
    <t>North Kent</t>
  </si>
  <si>
    <t>North Norfolk</t>
  </si>
  <si>
    <t>North West Norfolk</t>
  </si>
  <si>
    <t>North West Wales</t>
  </si>
  <si>
    <t>Northumberland Rivers</t>
  </si>
  <si>
    <t>Ogmore to Tawe</t>
  </si>
  <si>
    <t>Old Bedford including the Middle Level</t>
  </si>
  <si>
    <t>Ribble</t>
  </si>
  <si>
    <t>Roding, Beam and Ingrebourne</t>
  </si>
  <si>
    <t>Rother</t>
  </si>
  <si>
    <t>Severn Uplands</t>
  </si>
  <si>
    <t>Severn Vale</t>
  </si>
  <si>
    <t>Shropshire Middle Severn</t>
  </si>
  <si>
    <t>Soar</t>
  </si>
  <si>
    <t>South and West Somerset</t>
  </si>
  <si>
    <t>South Devon</t>
  </si>
  <si>
    <t>South East Valleys</t>
  </si>
  <si>
    <t>South Essex</t>
  </si>
  <si>
    <t>South West Lakes</t>
  </si>
  <si>
    <t>South West Wales</t>
  </si>
  <si>
    <t>Staffordshire Trent Valley</t>
  </si>
  <si>
    <t>Stour</t>
  </si>
  <si>
    <t>Swale, Ure, Nidd and Upper Ouse</t>
  </si>
  <si>
    <t>Tamar</t>
  </si>
  <si>
    <t>Tame Anker and Mease</t>
  </si>
  <si>
    <t>Tees</t>
  </si>
  <si>
    <t>Teme</t>
  </si>
  <si>
    <t>Test and Itchen</t>
  </si>
  <si>
    <t>Thame and South Chilterns</t>
  </si>
  <si>
    <t>Tidal Dee</t>
  </si>
  <si>
    <t>Till</t>
  </si>
  <si>
    <t>Tweed</t>
  </si>
  <si>
    <t>Tyne</t>
  </si>
  <si>
    <t>Upper Dee</t>
  </si>
  <si>
    <t>Upper Lee</t>
  </si>
  <si>
    <t>Upper Mersey</t>
  </si>
  <si>
    <t>Upper and Bedford Ouse</t>
  </si>
  <si>
    <t>Usk</t>
  </si>
  <si>
    <t>Vale of White Horse</t>
  </si>
  <si>
    <t>Warwickshire Avon</t>
  </si>
  <si>
    <t>Waver or Wampool</t>
  </si>
  <si>
    <t>Wear</t>
  </si>
  <si>
    <t>Weaver and Gowy</t>
  </si>
  <si>
    <t>Welland</t>
  </si>
  <si>
    <t>West Cornwall and the Fal</t>
  </si>
  <si>
    <t>Wey</t>
  </si>
  <si>
    <t>Wharfe and Lower Ouse</t>
  </si>
  <si>
    <t>Witham</t>
  </si>
  <si>
    <t>Worcestershire Middle Severn</t>
  </si>
  <si>
    <t>Wye</t>
  </si>
  <si>
    <t>Wyre</t>
  </si>
  <si>
    <t>Coastal, Lake or Transitional</t>
  </si>
  <si>
    <t>Sourced from 'Unit Values (all wb)_PM' dated 1/8/12</t>
  </si>
  <si>
    <t>National Water Environment Benefits Survey (NWEBS): Annual per component per km2 values, £s, 2012 prices, for coastal, lakes and transitional waters</t>
  </si>
  <si>
    <t>Anglian</t>
  </si>
  <si>
    <t>Dee</t>
  </si>
  <si>
    <t>Humber</t>
  </si>
  <si>
    <t>North West</t>
  </si>
  <si>
    <t>Northumbria</t>
  </si>
  <si>
    <t>Severn</t>
  </si>
  <si>
    <t>Solway Tweed</t>
  </si>
  <si>
    <t>South East</t>
  </si>
  <si>
    <t>South West</t>
  </si>
  <si>
    <t>Thames</t>
  </si>
  <si>
    <t>Western Wales</t>
  </si>
  <si>
    <t>E&amp;W</t>
  </si>
  <si>
    <t>These values represent incremental changes per each of the six equally weighted ecosystem components which the respondants of the Nera 2007 questionnaire were asked to consider when making their assessments. (Tamar Consulting, 2012)</t>
  </si>
  <si>
    <t>1) Fish</t>
  </si>
  <si>
    <t>2) Other animals such as invertebrates</t>
  </si>
  <si>
    <t>3) Plant communities</t>
  </si>
  <si>
    <t>4) The clarity of water</t>
  </si>
  <si>
    <t>5) The condition of the river channel and flow of water</t>
  </si>
  <si>
    <t>6) The safety of the water for recreational contact</t>
  </si>
  <si>
    <t>fish</t>
  </si>
  <si>
    <t>years</t>
  </si>
  <si>
    <t>plants</t>
  </si>
  <si>
    <t>km</t>
  </si>
  <si>
    <t>distance to next tributary</t>
  </si>
  <si>
    <t>Good or better</t>
  </si>
  <si>
    <t>Moderate</t>
  </si>
  <si>
    <t>Poor</t>
  </si>
  <si>
    <t>Bad</t>
  </si>
  <si>
    <t>2012£</t>
  </si>
  <si>
    <t>A</t>
  </si>
  <si>
    <t>B</t>
  </si>
  <si>
    <t>C</t>
  </si>
  <si>
    <t>D</t>
  </si>
  <si>
    <t>E</t>
  </si>
  <si>
    <t>F</t>
  </si>
  <si>
    <t>G</t>
  </si>
  <si>
    <t>H</t>
  </si>
  <si>
    <t>I</t>
  </si>
  <si>
    <t>before</t>
  </si>
  <si>
    <t>After</t>
  </si>
  <si>
    <t>err</t>
  </si>
  <si>
    <t>E+H</t>
  </si>
  <si>
    <t>B+E+H</t>
  </si>
  <si>
    <t>B+E</t>
  </si>
  <si>
    <t>LOW</t>
  </si>
  <si>
    <t>CENTRAL</t>
  </si>
  <si>
    <t>value per km per year</t>
  </si>
  <si>
    <t>central case ref</t>
  </si>
  <si>
    <t>CODE</t>
  </si>
  <si>
    <t>CENTRALCASE REF</t>
  </si>
  <si>
    <t>A+D</t>
  </si>
  <si>
    <t>D+G</t>
  </si>
  <si>
    <t>A+D+G</t>
  </si>
  <si>
    <t>HIGH</t>
  </si>
  <si>
    <t>C+F</t>
  </si>
  <si>
    <t>F+I</t>
  </si>
  <si>
    <t>C+F+I</t>
  </si>
  <si>
    <t>DOUBLE CHECK SUMS HERE!</t>
  </si>
  <si>
    <t>LOW CASE REF</t>
  </si>
  <si>
    <t>HIGH CASE REF</t>
  </si>
  <si>
    <t>low bound ref</t>
  </si>
  <si>
    <t>high bound ref</t>
  </si>
  <si>
    <t>length of river</t>
  </si>
  <si>
    <t>select distance type</t>
  </si>
  <si>
    <t>TOTAL</t>
  </si>
  <si>
    <t>with scaling factor</t>
  </si>
  <si>
    <t>0.5 * time * length * value</t>
  </si>
  <si>
    <t>invertebrates</t>
  </si>
  <si>
    <t>Results</t>
  </si>
  <si>
    <t>Source:</t>
  </si>
  <si>
    <t>WFD Status</t>
  </si>
  <si>
    <t>NWEB status</t>
  </si>
  <si>
    <t>Clarity</t>
  </si>
  <si>
    <t>Fish</t>
  </si>
  <si>
    <t xml:space="preserve">Plants </t>
  </si>
  <si>
    <t>Habitat</t>
  </si>
  <si>
    <t>Flow</t>
  </si>
  <si>
    <t>Safety</t>
  </si>
  <si>
    <t>Main types of uses and benefits associated with this status</t>
  </si>
  <si>
    <t>Good</t>
  </si>
  <si>
    <t>Rural rivers</t>
  </si>
  <si>
    <t>Generally clear but may be murky after periods of rain/high flow</t>
  </si>
  <si>
    <t>Wide range of plants and mosses on bank and in the water.</t>
  </si>
  <si>
    <t>Edges and banks well covered by plants. No bare areas of banks trodden down by animals. Semi-natural channel with only infrequent reinforcements.</t>
  </si>
  <si>
    <t>Mixture of deeper pools and shallow lengths of faster flowing water. Meanders and backwaters in lowland.</t>
  </si>
  <si>
    <t>Water safe for contact</t>
  </si>
  <si>
    <t>Drinking water abstractions with some treatment required. High amenity value. Good for angling. Suitable for contact activities.</t>
  </si>
  <si>
    <t>Urban rivers</t>
  </si>
  <si>
    <t>Flowering plants, shrubs and trees on banks and plants in water.</t>
  </si>
  <si>
    <t>No sewage derived litter in banks. Physical modifications include environmental enhancements.</t>
  </si>
  <si>
    <t>Periodic and large increases of water due to storms but no resulting deaths of fish etc</t>
  </si>
  <si>
    <t>Water safe for all contact except bathing</t>
  </si>
  <si>
    <t>Drinking water abstractions with some treatment required. High amenity value. Good for angling. Suitable for contact activities except bathing.</t>
  </si>
  <si>
    <t>Lakes</t>
  </si>
  <si>
    <t>Clear water. Bed visible in shallows.</t>
  </si>
  <si>
    <t>Varied fish population, mainly coarse but possibly trout in uplands</t>
  </si>
  <si>
    <t>Insects such as caddis and mayflies will be common during spring/summer. No non-native species</t>
  </si>
  <si>
    <t>Beds of underwater plants. Reeds etc round edges</t>
  </si>
  <si>
    <t>Clean shorelines, with exposed areas clean of fine muds and silt.</t>
  </si>
  <si>
    <t>No description</t>
  </si>
  <si>
    <t>Estuaries and coastal</t>
  </si>
  <si>
    <t>Some waters naturally murky, but other waters clear. Only occasional foams from natural algal blooms</t>
  </si>
  <si>
    <t>Abundant and diverse fish population; good spawning and nursery areas. No barriers to fish migration.</t>
  </si>
  <si>
    <t>Abundant shellfish and worm in muds and sediments. May be diverse bird population</t>
  </si>
  <si>
    <t>Naturally diverse plantlife. Few occurrences of excessive algal growth. Brown seaweeds common in rocky waters</t>
  </si>
  <si>
    <t>Natural physical shape and characteristics.; Mitigation of physical modifications on ecology present</t>
  </si>
  <si>
    <t xml:space="preserve">Water safe for contact, industrial or agricultural use, mariculture, shellfisheries. </t>
  </si>
  <si>
    <t>Contact sports; recreational angling including salmon and sea trout; industrial and agricultural uses; mariculture and shellfisheries.</t>
  </si>
  <si>
    <t>Adjusted for less than good</t>
  </si>
  <si>
    <t>Less clear than good, murkier after rainfall/high flow</t>
  </si>
  <si>
    <t xml:space="preserve">Some luxuriant plant growth. </t>
  </si>
  <si>
    <t>Banks intermittently covered by flowering plants shrubs and trees with rare occurrences of reeds and rushes</t>
  </si>
  <si>
    <t>Mainly unmodified banks</t>
  </si>
  <si>
    <t>Water safe for some contact (e.g. boating)</t>
  </si>
  <si>
    <t>Drinking water abstractions with advanced treatment required.</t>
  </si>
  <si>
    <t>Possible sewage-derived litter after storms. Few measures to enhance  physical habitat</t>
  </si>
  <si>
    <t>Water safe for some contact activities where there is access</t>
  </si>
  <si>
    <t>Some amenity and recreational value. Suitable for some low-grade abstraction for industry.</t>
  </si>
  <si>
    <t xml:space="preserve">Lakes </t>
  </si>
  <si>
    <t>Less clear than good. Possible spring/summer algal growth</t>
  </si>
  <si>
    <t>Some coarse fish present, but no trout</t>
  </si>
  <si>
    <t>Some mayflies/caddis flies</t>
  </si>
  <si>
    <t>Reduced areas of reed beds and limited growth of underwater plants. Non-native species may be present</t>
  </si>
  <si>
    <t>Natural shoreline may be partially lost</t>
  </si>
  <si>
    <t xml:space="preserve">Moderate amenity and recreational value. Low-grade abstraction possible (e.g. irrigation). </t>
  </si>
  <si>
    <t>Occasional periods of murkiness and/or visible surface slicks. Some algal blooms.</t>
  </si>
  <si>
    <t>Some barriers to fish migration. Reduced diversity of fish and fish nurseries.</t>
  </si>
  <si>
    <t xml:space="preserve">Abundance of snails and mud shrimps but reduced diversity of other animal and bird. </t>
  </si>
  <si>
    <t>Seagrasses uncommon. Fewer brown seaweeds and increased green seaweeds. Increased frequency of algal blooms and resulting foam, slime and odour.</t>
  </si>
  <si>
    <t>Moderate amenity and recreational value. General angling but not salmon/sea trout); boating, walking, bird watching. Some low grade abstractions. Occasional closure of shellfisheries due to algal toxins</t>
  </si>
  <si>
    <t>Low clarity, but some good clarity if flow levels allow</t>
  </si>
  <si>
    <t>Some banks trodden down by animals. Low amounts of bankside vegetation.</t>
  </si>
  <si>
    <t>Some modifications such fords or reinforcements.</t>
  </si>
  <si>
    <t>Water safe for limited contact</t>
  </si>
  <si>
    <t>Sewage derived litter after storms. No measures to enhance habitat</t>
  </si>
  <si>
    <t>Water safe for limited contact where there is access</t>
  </si>
  <si>
    <t>Limited amenity and recreational value. Suitable for some low-grade abstraction for industry.</t>
  </si>
  <si>
    <t>Low clarity particularly in spring/summer due to algal growth</t>
  </si>
  <si>
    <t>Some coarse fish. Occasional fish kills</t>
  </si>
  <si>
    <t>Rarely seen caddis/mayflies</t>
  </si>
  <si>
    <t>Reduced areas of reedbeds and very limited growth of underwater plants. Non-native species present</t>
  </si>
  <si>
    <t>Natural shoreline partially lost</t>
  </si>
  <si>
    <t>Poor amenity and recreational value. Low-grade abstraction may be possible (e.g. irrigation). Occasional amenity loss due to algal growth</t>
  </si>
  <si>
    <t>Increased periods of murkiness and/or visible surface slicks. Increased occurrence of algal blooms.</t>
  </si>
  <si>
    <t>Probable barriers to fish migration. Decrease in diversity of fish and fish nurseries.</t>
  </si>
  <si>
    <t>High abundance of snails and mud shrimps; increased reduction in diversity of bird/animal populations.  Possible “gender-bending” in dogwhelk populations</t>
  </si>
  <si>
    <t>Seagrasses rare. Much fewer brown seaweeds and increased green seaweeds. Greatly increased frequency of algal blooms and resulting foam, slime and odour.</t>
  </si>
  <si>
    <t>Water generally  safe for some contact (e.g. some boating)</t>
  </si>
  <si>
    <t>Moderate to low amenity and recreational value. General angling but not salmon/sea trout); boating, walking, bird watching. Few low grade abstractions. Some closure of shellfisheries due to algal toxins</t>
  </si>
  <si>
    <t>Far from Good</t>
  </si>
  <si>
    <t>Cloudy – green or brown coloured. Slimy or sludgy bed</t>
  </si>
  <si>
    <t>Obviously modified river channel</t>
  </si>
  <si>
    <t>Grossly polluted waters with no safe contact</t>
  </si>
  <si>
    <t>Unsuitable for all uses, with no amenity or recreational value. Offensive and odourous.</t>
  </si>
  <si>
    <t>Cloudy – green or brown coloured. Slimy or sludgy bed. Odour</t>
  </si>
  <si>
    <t>Visible sewage-derived pollution. Hard engineered channel. Few natural features</t>
  </si>
  <si>
    <t>Very murky for most of the year. Blanket weed may cover the surface</t>
  </si>
  <si>
    <t>Usually no fish present.</t>
  </si>
  <si>
    <t>Only pollution-tolerant species (e.g. sludge worms). Periodic mass kills of small water animals and any fish present</t>
  </si>
  <si>
    <t>No submerged water plants and sparse shore-lining plants e.g. reeds</t>
  </si>
  <si>
    <t>Grossly polluted waters with no safe contact. May be unsafe for animals to drink</t>
  </si>
  <si>
    <t>Greatly reduced visibility; discoloured water. Sewage slicks; spots on sediment surface; common algal blooms; visible faecal matter</t>
  </si>
  <si>
    <t>Very low diversity of fish. No sustainable fish breeding. Periodic and extensive fish kills. No fish migration through estuary.</t>
  </si>
  <si>
    <t>Low diversity of small animals in sediment. Periodic and extensive shellfish kills. Pollution-tolerate species (e.g. red sludge worms) may be present in very large numbers.</t>
  </si>
  <si>
    <t>Absence of rooted or attached plants.</t>
  </si>
  <si>
    <t>Serious odour problems near inputs and pipes into waters. Unsuitable for all uses.</t>
  </si>
  <si>
    <r>
      <t>Unsuitable for all uses. Serious public nuisance from odour and visual problems. No recreation or amenity value. Frequent closure of shellfisheries due to algal toxins</t>
    </r>
    <r>
      <rPr>
        <sz val="11"/>
        <rFont val="Arial"/>
        <family val="2"/>
      </rPr>
      <t>.</t>
    </r>
  </si>
  <si>
    <t>Assume linear improvement over time, so value is of triangle rather than rectangle</t>
  </si>
  <si>
    <t>B to M</t>
  </si>
  <si>
    <t>P to G</t>
  </si>
  <si>
    <t>B to G</t>
  </si>
  <si>
    <t>Total</t>
  </si>
  <si>
    <t>with discounting and scaling factor</t>
  </si>
  <si>
    <t>modelled length of impact</t>
  </si>
  <si>
    <t>go to midpoint of next WB down</t>
  </si>
  <si>
    <t>NWEBS updated values from Metcalfe et al / Defra 2012</t>
  </si>
  <si>
    <t>ORIGINAL VALUES 2012£</t>
  </si>
  <si>
    <t>Sourced from 'values per km' dated 15/10/12 and inflated from 2012£ to 2016£</t>
  </si>
  <si>
    <t>National Water Environment Benefits Survey (NWEBS): Annual per component per km values, £s, 2016 prices, for rivers.</t>
  </si>
  <si>
    <t>accessed Wed 05/07/2017</t>
  </si>
  <si>
    <t>from: https://www.ons.gov.uk/economy/grossdomesticproductgdp/datasets/ukquarterlynationalaccountsdatatables</t>
  </si>
  <si>
    <t>UK Quarterly Accounts Data Tables: Table O Selected Implied Deflators</t>
  </si>
  <si>
    <t>MNF2</t>
  </si>
  <si>
    <t>Gross domestic product at market prices</t>
  </si>
  <si>
    <t>2016=100</t>
  </si>
  <si>
    <t>£</t>
  </si>
  <si>
    <t>National Water Environment Benefits Survey (NWEBS): Annual per component per km2 values, £s, 2016 prices, for coastal, lakes and transitional waters</t>
  </si>
  <si>
    <t>2016£</t>
  </si>
  <si>
    <t xml:space="preserve">Moderate amenity and recreational values Suitable for some contact activities like angling, boating. </t>
  </si>
  <si>
    <t>Water pollution natural capital calculator</t>
  </si>
  <si>
    <t>Catchment list</t>
  </si>
  <si>
    <t>Use this lookup table as a rough guide to the status of the water environment affected by the incident, before and after the incident.</t>
  </si>
  <si>
    <t>Inverts and other animals</t>
  </si>
  <si>
    <t xml:space="preserve">Only pollution-tolerant species (for example sludge worms). </t>
  </si>
  <si>
    <t>A good and varied fish population including salmon/trout and coarse fish.</t>
  </si>
  <si>
    <t>A good and varied fish population  of coarse fish.</t>
  </si>
  <si>
    <t>Possible salmon/trout and abundant  coarse fish.</t>
  </si>
  <si>
    <t>Coarse fish.</t>
  </si>
  <si>
    <t>No salmon/trout, limited coarse. Periodic fish kills.</t>
  </si>
  <si>
    <t>Some coarse fish, particularly pollution tolerant, but fish kills after storm flows.</t>
  </si>
  <si>
    <t>Mostly no fish present.</t>
  </si>
  <si>
    <t>Possible pollution-tolerate coarse fish but mainly no fish at all.</t>
  </si>
  <si>
    <t>Dependent mammals and birds such as voles and kingfishers occasionally spotted.</t>
  </si>
  <si>
    <t>No description.</t>
  </si>
  <si>
    <t>Dependent mammals and birds such as voles and kingfishers not supported.</t>
  </si>
  <si>
    <t>Only pollution-tolerant species (for example sludge worms). No caddis/mayflies.</t>
  </si>
  <si>
    <t>Some plant growth in and alongside river. Some invasive species.</t>
  </si>
  <si>
    <t>Localised occurrence of in-stream plants and little tree/shrub cover on banks.</t>
  </si>
  <si>
    <t>Low amenity and recreational values. Suitable for occasional contact activities.</t>
  </si>
  <si>
    <t>Length of impact</t>
  </si>
  <si>
    <t>Total waterbody length</t>
  </si>
  <si>
    <t>Distance to next tributary</t>
  </si>
  <si>
    <t>Total monitored legnth of impact</t>
  </si>
  <si>
    <t>Invertebrates</t>
  </si>
  <si>
    <t>Plants</t>
  </si>
  <si>
    <t>Duration of impact to:</t>
  </si>
  <si>
    <t>Condition before incident</t>
  </si>
  <si>
    <t>Condition after incident</t>
  </si>
  <si>
    <t>Scaling factor (1=default)</t>
  </si>
  <si>
    <t>Source: Water Appraisal Guideline, 2015</t>
  </si>
  <si>
    <t>Either poor plant growth or over-luxuriant growth which blocks the channel. Invasive species</t>
  </si>
  <si>
    <t>Either poor plant growth or over-luxuriant growth which blocks the channel. Invasive species.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</si>
</sst>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_-* #,##0_-;\-* #,##0_-;_-* &quot;-&quot;??_-;_-@_-"/>
    <numFmt numFmtId="165" formatCode="0.0%"/>
    <numFmt numFmtId="166" formatCode="0.0000"/>
    <numFmt numFmtId="167" formatCode="_-* #,##0.0000_-;\-* #,##0.0000_-;_-* &quot;-&quot;??_-;_-@_-"/>
    <numFmt numFmtId="168" formatCode="_-* #,##0.0_-;\-* #,##0.0_-;_-* &quot;-&quot;??_-;_-@_-"/>
  </numFmts>
  <fonts count="24" x14ac:knownFonts="1">
    <font>
      <sz val="12"/>
      <name val="Arial"/>
    </font>
    <font>
      <sz val="12"/>
      <color theme="1"/>
      <name val="Arial"/>
      <family val="2"/>
    </font>
    <font>
      <sz val="12"/>
      <color rgb="FFFF0000"/>
      <name val="Arial"/>
      <family val="2"/>
    </font>
    <font>
      <b/>
      <sz val="10"/>
      <name val="Arial"/>
      <family val="2"/>
    </font>
    <font>
      <sz val="10"/>
      <name val="Arial"/>
      <family val="2"/>
    </font>
    <font>
      <sz val="12"/>
      <name val="Arial"/>
      <family val="2"/>
    </font>
    <font>
      <i/>
      <sz val="10"/>
      <name val="Arial"/>
      <family val="2"/>
    </font>
    <font>
      <b/>
      <sz val="10"/>
      <color theme="1"/>
      <name val="Arial"/>
      <family val="2"/>
    </font>
    <font>
      <b/>
      <sz val="10"/>
      <color theme="1"/>
      <name val="Calibri"/>
      <family val="2"/>
      <scheme val="minor"/>
    </font>
    <font>
      <i/>
      <sz val="10"/>
      <color theme="1"/>
      <name val="Arial"/>
      <family val="2"/>
    </font>
    <font>
      <sz val="11"/>
      <color theme="1"/>
      <name val="Calibri"/>
      <family val="2"/>
      <scheme val="minor"/>
    </font>
    <font>
      <sz val="10"/>
      <color theme="1"/>
      <name val="Arial"/>
      <family val="2"/>
    </font>
    <font>
      <u/>
      <sz val="10"/>
      <color theme="10"/>
      <name val="Arial"/>
      <family val="2"/>
    </font>
    <font>
      <u/>
      <sz val="12"/>
      <color indexed="12"/>
      <name val="Arial"/>
      <family val="2"/>
    </font>
    <font>
      <sz val="12"/>
      <color theme="1" tint="0.34998626667073579"/>
      <name val="Arial"/>
      <family val="2"/>
    </font>
    <font>
      <b/>
      <sz val="12"/>
      <name val="Arial"/>
      <family val="2"/>
    </font>
    <font>
      <sz val="10"/>
      <color rgb="FFFF0000"/>
      <name val="Arial"/>
      <family val="2"/>
    </font>
    <font>
      <sz val="11"/>
      <name val="Arial"/>
      <family val="2"/>
    </font>
    <font>
      <sz val="9"/>
      <name val="Arial"/>
      <family val="2"/>
    </font>
    <font>
      <sz val="16"/>
      <name val="Arial"/>
      <family val="2"/>
    </font>
    <font>
      <sz val="18"/>
      <name val="Arial"/>
      <family val="2"/>
    </font>
    <font>
      <sz val="11"/>
      <name val="Calibri"/>
      <family val="2"/>
      <scheme val="minor"/>
    </font>
    <font>
      <b/>
      <sz val="11"/>
      <name val="Calibri"/>
      <family val="2"/>
      <scheme val="minor"/>
    </font>
    <font>
      <b/>
      <sz val="18"/>
      <name val="Calibri"/>
      <family val="2"/>
      <scheme val="minor"/>
    </font>
  </fonts>
  <fills count="13">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B6DDE8"/>
        <bgColor indexed="64"/>
      </patternFill>
    </fill>
    <fill>
      <patternFill patternType="solid">
        <fgColor rgb="FFC2D69B"/>
        <bgColor indexed="64"/>
      </patternFill>
    </fill>
    <fill>
      <patternFill patternType="solid">
        <fgColor rgb="FFEAF1DD"/>
        <bgColor indexed="64"/>
      </patternFill>
    </fill>
    <fill>
      <patternFill patternType="solid">
        <fgColor rgb="FFFBD4B4"/>
        <bgColor indexed="64"/>
      </patternFill>
    </fill>
    <fill>
      <patternFill patternType="solid">
        <fgColor rgb="FFE5B8B7"/>
        <bgColor indexed="64"/>
      </patternFill>
    </fill>
    <fill>
      <patternFill patternType="solid">
        <fgColor rgb="FFC0504D"/>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0"/>
        <bgColor indexed="64"/>
      </patternFill>
    </fill>
  </fills>
  <borders count="4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style="dashed">
        <color indexed="64"/>
      </right>
      <top style="dashed">
        <color indexed="64"/>
      </top>
      <bottom style="dashed">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dashed">
        <color indexed="64"/>
      </left>
      <right style="dashed">
        <color indexed="64"/>
      </right>
      <top style="dashed">
        <color indexed="64"/>
      </top>
      <bottom/>
      <diagonal/>
    </border>
    <border>
      <left style="dashed">
        <color indexed="64"/>
      </left>
      <right style="dashed">
        <color indexed="64"/>
      </right>
      <top/>
      <bottom/>
      <diagonal/>
    </border>
    <border>
      <left style="dashed">
        <color indexed="64"/>
      </left>
      <right style="dashed">
        <color indexed="64"/>
      </right>
      <top/>
      <bottom style="dashed">
        <color indexed="64"/>
      </bottom>
      <diagonal/>
    </border>
    <border>
      <left/>
      <right style="dashed">
        <color indexed="64"/>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mediumDash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Dashed">
        <color indexed="64"/>
      </bottom>
      <diagonal/>
    </border>
    <border>
      <left style="medium">
        <color indexed="64"/>
      </left>
      <right style="medium">
        <color indexed="64"/>
      </right>
      <top style="mediumDashed">
        <color indexed="64"/>
      </top>
      <bottom style="medium">
        <color indexed="64"/>
      </bottom>
      <diagonal/>
    </border>
    <border>
      <left style="medium">
        <color indexed="64"/>
      </left>
      <right style="medium">
        <color indexed="64"/>
      </right>
      <top style="medium">
        <color indexed="64"/>
      </top>
      <bottom style="mediumDashed">
        <color indexed="64"/>
      </bottom>
      <diagonal/>
    </border>
    <border>
      <left/>
      <right style="medium">
        <color indexed="64"/>
      </right>
      <top style="mediumDashed">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dashed">
        <color indexed="64"/>
      </left>
      <right style="thin">
        <color indexed="64"/>
      </right>
      <top/>
      <bottom/>
      <diagonal/>
    </border>
    <border>
      <left style="dashed">
        <color indexed="64"/>
      </left>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1">
    <xf numFmtId="0" fontId="0"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0" fontId="12"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5" fillId="0" borderId="0"/>
    <xf numFmtId="0" fontId="10" fillId="0" borderId="0"/>
    <xf numFmtId="0" fontId="5" fillId="0" borderId="0"/>
    <xf numFmtId="0" fontId="5" fillId="0" borderId="0"/>
    <xf numFmtId="0" fontId="5" fillId="0" borderId="0"/>
    <xf numFmtId="0" fontId="11" fillId="0" borderId="0"/>
    <xf numFmtId="0" fontId="1" fillId="0" borderId="0"/>
    <xf numFmtId="0" fontId="1" fillId="0" borderId="0"/>
    <xf numFmtId="9" fontId="5" fillId="0" borderId="0" applyFont="0" applyFill="0" applyBorder="0" applyAlignment="0" applyProtection="0"/>
    <xf numFmtId="9" fontId="5" fillId="0" borderId="0" applyFont="0" applyFill="0" applyBorder="0" applyAlignment="0" applyProtection="0"/>
    <xf numFmtId="9" fontId="10" fillId="0" borderId="0" applyFont="0" applyFill="0" applyBorder="0" applyAlignment="0" applyProtection="0"/>
  </cellStyleXfs>
  <cellXfs count="189">
    <xf numFmtId="0" fontId="0" fillId="0" borderId="0" xfId="0"/>
    <xf numFmtId="0" fontId="3" fillId="2" borderId="1" xfId="0" applyFont="1" applyFill="1" applyBorder="1"/>
    <xf numFmtId="0" fontId="4" fillId="2" borderId="2" xfId="0" applyFont="1" applyFill="1" applyBorder="1"/>
    <xf numFmtId="10" fontId="4" fillId="2" borderId="2" xfId="0" applyNumberFormat="1" applyFont="1" applyFill="1" applyBorder="1"/>
    <xf numFmtId="0" fontId="4" fillId="2" borderId="3" xfId="0" applyFont="1" applyFill="1" applyBorder="1"/>
    <xf numFmtId="0" fontId="4" fillId="2" borderId="0" xfId="0" applyFont="1" applyFill="1"/>
    <xf numFmtId="0" fontId="4" fillId="2" borderId="4" xfId="0" applyFont="1" applyFill="1" applyBorder="1" applyAlignment="1">
      <alignment horizontal="center" wrapText="1"/>
    </xf>
    <xf numFmtId="0" fontId="4" fillId="2" borderId="0" xfId="0" applyFont="1" applyFill="1" applyBorder="1" applyAlignment="1">
      <alignment horizontal="center" wrapText="1"/>
    </xf>
    <xf numFmtId="0" fontId="4" fillId="2" borderId="5" xfId="0" applyFont="1" applyFill="1" applyBorder="1" applyAlignment="1">
      <alignment horizontal="center" wrapText="1"/>
    </xf>
    <xf numFmtId="0" fontId="4" fillId="2" borderId="0" xfId="0" applyFont="1" applyFill="1" applyAlignment="1">
      <alignment horizontal="center" wrapText="1"/>
    </xf>
    <xf numFmtId="0" fontId="4" fillId="2" borderId="0" xfId="0" applyFont="1" applyFill="1" applyBorder="1"/>
    <xf numFmtId="164" fontId="4" fillId="2" borderId="0" xfId="1" applyNumberFormat="1" applyFont="1" applyFill="1" applyBorder="1"/>
    <xf numFmtId="0" fontId="4" fillId="2" borderId="4" xfId="0" applyFont="1" applyFill="1" applyBorder="1"/>
    <xf numFmtId="165" fontId="4" fillId="2" borderId="0" xfId="2" applyNumberFormat="1" applyFont="1" applyFill="1" applyBorder="1"/>
    <xf numFmtId="166" fontId="4" fillId="2" borderId="0" xfId="0" applyNumberFormat="1" applyFont="1" applyFill="1" applyBorder="1"/>
    <xf numFmtId="164" fontId="4" fillId="0" borderId="0" xfId="1" applyNumberFormat="1" applyFont="1" applyFill="1" applyBorder="1"/>
    <xf numFmtId="0" fontId="4" fillId="2" borderId="5" xfId="0" applyFont="1" applyFill="1" applyBorder="1"/>
    <xf numFmtId="167" fontId="4" fillId="2" borderId="0" xfId="1" applyNumberFormat="1" applyFont="1" applyFill="1" applyBorder="1"/>
    <xf numFmtId="167" fontId="4" fillId="0" borderId="0" xfId="1" applyNumberFormat="1" applyFont="1" applyFill="1" applyBorder="1"/>
    <xf numFmtId="167" fontId="4" fillId="2" borderId="0" xfId="0" applyNumberFormat="1" applyFont="1" applyFill="1"/>
    <xf numFmtId="165" fontId="4" fillId="2" borderId="0" xfId="0" applyNumberFormat="1" applyFont="1" applyFill="1" applyBorder="1"/>
    <xf numFmtId="0" fontId="4" fillId="2" borderId="6" xfId="0" applyFont="1" applyFill="1" applyBorder="1"/>
    <xf numFmtId="0" fontId="4" fillId="2" borderId="7" xfId="0" applyFont="1" applyFill="1" applyBorder="1"/>
    <xf numFmtId="165" fontId="4" fillId="2" borderId="7" xfId="0" applyNumberFormat="1" applyFont="1" applyFill="1" applyBorder="1"/>
    <xf numFmtId="166" fontId="4" fillId="2" borderId="7" xfId="0" applyNumberFormat="1" applyFont="1" applyFill="1" applyBorder="1"/>
    <xf numFmtId="167" fontId="4" fillId="2" borderId="7" xfId="1" applyNumberFormat="1" applyFont="1" applyFill="1" applyBorder="1"/>
    <xf numFmtId="0" fontId="4" fillId="2" borderId="8" xfId="0" applyFont="1" applyFill="1" applyBorder="1"/>
    <xf numFmtId="0" fontId="3" fillId="2" borderId="0" xfId="0" applyFont="1" applyFill="1"/>
    <xf numFmtId="0" fontId="6" fillId="2" borderId="0" xfId="0" applyFont="1" applyFill="1"/>
    <xf numFmtId="0" fontId="4" fillId="2" borderId="1" xfId="0" applyFont="1" applyFill="1" applyBorder="1"/>
    <xf numFmtId="0" fontId="3" fillId="2" borderId="2" xfId="0" applyFont="1" applyFill="1" applyBorder="1"/>
    <xf numFmtId="0" fontId="3" fillId="2" borderId="0" xfId="0" applyFont="1" applyFill="1" applyBorder="1"/>
    <xf numFmtId="0" fontId="3" fillId="2" borderId="5" xfId="0" applyFont="1" applyFill="1" applyBorder="1"/>
    <xf numFmtId="2" fontId="4" fillId="2" borderId="0" xfId="0" applyNumberFormat="1" applyFont="1" applyFill="1" applyBorder="1"/>
    <xf numFmtId="2" fontId="4" fillId="2" borderId="5" xfId="0" applyNumberFormat="1" applyFont="1" applyFill="1" applyBorder="1"/>
    <xf numFmtId="2" fontId="4" fillId="2" borderId="7" xfId="0" applyNumberFormat="1" applyFont="1" applyFill="1" applyBorder="1"/>
    <xf numFmtId="2" fontId="4" fillId="2" borderId="8" xfId="0" applyNumberFormat="1" applyFont="1" applyFill="1" applyBorder="1"/>
    <xf numFmtId="0" fontId="7" fillId="0" borderId="0" xfId="0" applyFont="1" applyFill="1" applyBorder="1" applyAlignment="1">
      <alignment horizontal="left" wrapText="1"/>
    </xf>
    <xf numFmtId="0" fontId="8" fillId="0" borderId="0" xfId="0" applyFont="1" applyFill="1" applyBorder="1" applyAlignment="1">
      <alignment horizontal="left" wrapText="1"/>
    </xf>
    <xf numFmtId="0" fontId="9" fillId="0" borderId="0" xfId="0" applyFont="1"/>
    <xf numFmtId="0" fontId="4" fillId="0" borderId="0" xfId="0" applyFont="1"/>
    <xf numFmtId="0" fontId="4" fillId="0" borderId="2" xfId="0" applyFont="1" applyBorder="1"/>
    <xf numFmtId="0" fontId="7" fillId="0" borderId="4" xfId="0" applyFont="1" applyFill="1" applyBorder="1" applyAlignment="1">
      <alignment horizontal="left" wrapText="1"/>
    </xf>
    <xf numFmtId="0" fontId="4" fillId="0" borderId="4" xfId="0" applyFont="1" applyBorder="1"/>
    <xf numFmtId="2" fontId="4" fillId="0" borderId="0" xfId="0" applyNumberFormat="1" applyFont="1" applyBorder="1" applyAlignment="1">
      <alignment horizontal="center"/>
    </xf>
    <xf numFmtId="2" fontId="4" fillId="0" borderId="5" xfId="0" applyNumberFormat="1" applyFont="1" applyBorder="1" applyAlignment="1">
      <alignment horizontal="center"/>
    </xf>
    <xf numFmtId="0" fontId="4" fillId="0" borderId="6" xfId="0" applyFont="1" applyBorder="1"/>
    <xf numFmtId="2" fontId="4" fillId="0" borderId="7" xfId="0" applyNumberFormat="1" applyFont="1" applyBorder="1" applyAlignment="1">
      <alignment horizontal="center"/>
    </xf>
    <xf numFmtId="2" fontId="4" fillId="0" borderId="8" xfId="0" applyNumberFormat="1" applyFont="1" applyBorder="1" applyAlignment="1">
      <alignment horizontal="center"/>
    </xf>
    <xf numFmtId="0" fontId="4" fillId="0" borderId="0" xfId="0" applyFont="1" applyAlignment="1">
      <alignment horizontal="center" textRotation="90" wrapText="1"/>
    </xf>
    <xf numFmtId="0" fontId="2" fillId="0" borderId="0" xfId="0" applyFont="1"/>
    <xf numFmtId="0" fontId="5" fillId="0" borderId="0" xfId="0" applyFont="1"/>
    <xf numFmtId="0" fontId="3" fillId="2" borderId="0" xfId="0" applyFont="1" applyFill="1" applyBorder="1" applyAlignment="1">
      <alignment horizontal="center"/>
    </xf>
    <xf numFmtId="0" fontId="3" fillId="2" borderId="14" xfId="0" applyFont="1" applyFill="1" applyBorder="1" applyAlignment="1">
      <alignment horizontal="center"/>
    </xf>
    <xf numFmtId="0" fontId="3" fillId="2" borderId="15" xfId="0" applyFont="1" applyFill="1" applyBorder="1" applyAlignment="1">
      <alignment horizontal="center"/>
    </xf>
    <xf numFmtId="2" fontId="4" fillId="2" borderId="14" xfId="0" applyNumberFormat="1" applyFont="1" applyFill="1" applyBorder="1"/>
    <xf numFmtId="2" fontId="4" fillId="2" borderId="15" xfId="0" applyNumberFormat="1" applyFont="1" applyFill="1" applyBorder="1"/>
    <xf numFmtId="2" fontId="4" fillId="2" borderId="16" xfId="0" applyNumberFormat="1" applyFont="1" applyFill="1" applyBorder="1"/>
    <xf numFmtId="2" fontId="4" fillId="2" borderId="17" xfId="0" applyNumberFormat="1" applyFont="1" applyFill="1" applyBorder="1"/>
    <xf numFmtId="2" fontId="4" fillId="2" borderId="18" xfId="0" applyNumberFormat="1" applyFont="1" applyFill="1" applyBorder="1"/>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14" fillId="3" borderId="0" xfId="0" applyFont="1" applyFill="1"/>
    <xf numFmtId="0" fontId="15" fillId="0" borderId="0" xfId="0" applyFont="1"/>
    <xf numFmtId="0" fontId="5" fillId="0" borderId="12" xfId="0" applyFont="1" applyBorder="1"/>
    <xf numFmtId="0" fontId="0" fillId="0" borderId="13" xfId="0" applyBorder="1"/>
    <xf numFmtId="0" fontId="0" fillId="0" borderId="0" xfId="0" applyBorder="1"/>
    <xf numFmtId="0" fontId="0" fillId="0" borderId="15" xfId="0" applyBorder="1"/>
    <xf numFmtId="0" fontId="0" fillId="0" borderId="17" xfId="0" applyBorder="1"/>
    <xf numFmtId="0" fontId="0" fillId="0" borderId="18" xfId="0" applyBorder="1"/>
    <xf numFmtId="0" fontId="0" fillId="0" borderId="19" xfId="0" applyBorder="1"/>
    <xf numFmtId="0" fontId="5" fillId="0" borderId="20" xfId="0" applyFont="1" applyBorder="1"/>
    <xf numFmtId="0" fontId="5" fillId="0" borderId="21" xfId="0" applyFont="1" applyBorder="1"/>
    <xf numFmtId="0" fontId="5" fillId="0" borderId="22" xfId="0" applyFont="1" applyBorder="1"/>
    <xf numFmtId="0" fontId="3" fillId="2" borderId="14" xfId="0" applyFont="1" applyFill="1" applyBorder="1"/>
    <xf numFmtId="0" fontId="3" fillId="2" borderId="15" xfId="0" applyFont="1" applyFill="1" applyBorder="1"/>
    <xf numFmtId="0" fontId="4" fillId="2" borderId="16" xfId="0" applyFont="1" applyFill="1" applyBorder="1"/>
    <xf numFmtId="0" fontId="4" fillId="2" borderId="17" xfId="0" applyFont="1" applyFill="1" applyBorder="1"/>
    <xf numFmtId="0" fontId="4" fillId="2" borderId="18" xfId="0" applyFont="1" applyFill="1" applyBorder="1"/>
    <xf numFmtId="0" fontId="16" fillId="2" borderId="0" xfId="0" applyFont="1" applyFill="1"/>
    <xf numFmtId="0" fontId="5" fillId="0" borderId="13" xfId="0" applyFont="1" applyBorder="1"/>
    <xf numFmtId="0" fontId="0" fillId="0" borderId="20" xfId="0" applyBorder="1"/>
    <xf numFmtId="164" fontId="0" fillId="0" borderId="15" xfId="1" applyNumberFormat="1" applyFont="1" applyBorder="1"/>
    <xf numFmtId="0" fontId="0" fillId="0" borderId="21" xfId="0" applyBorder="1"/>
    <xf numFmtId="164" fontId="0" fillId="0" borderId="18" xfId="1" applyNumberFormat="1" applyFont="1" applyBorder="1"/>
    <xf numFmtId="0" fontId="5" fillId="0" borderId="19" xfId="0" applyFont="1" applyBorder="1"/>
    <xf numFmtId="164" fontId="0" fillId="0" borderId="12" xfId="1" applyNumberFormat="1" applyFont="1" applyBorder="1"/>
    <xf numFmtId="0" fontId="0" fillId="0" borderId="12" xfId="0" applyBorder="1"/>
    <xf numFmtId="164" fontId="0" fillId="0" borderId="13" xfId="1" applyNumberFormat="1" applyFont="1" applyBorder="1"/>
    <xf numFmtId="164" fontId="0" fillId="0" borderId="0" xfId="1" applyNumberFormat="1" applyFont="1" applyBorder="1"/>
    <xf numFmtId="164" fontId="0" fillId="0" borderId="17" xfId="1" applyNumberFormat="1" applyFont="1" applyBorder="1"/>
    <xf numFmtId="0" fontId="5" fillId="0" borderId="23" xfId="0" applyFont="1" applyBorder="1"/>
    <xf numFmtId="0" fontId="0" fillId="0" borderId="23" xfId="0" applyBorder="1"/>
    <xf numFmtId="0" fontId="5" fillId="0" borderId="24" xfId="0" applyFont="1" applyBorder="1"/>
    <xf numFmtId="0" fontId="5" fillId="0" borderId="10" xfId="0" applyFont="1" applyBorder="1"/>
    <xf numFmtId="164" fontId="0" fillId="0" borderId="11" xfId="1" applyNumberFormat="1" applyFont="1" applyBorder="1"/>
    <xf numFmtId="164" fontId="0" fillId="0" borderId="14" xfId="1" applyNumberFormat="1" applyFont="1" applyBorder="1"/>
    <xf numFmtId="164" fontId="0" fillId="0" borderId="16" xfId="1" applyNumberFormat="1" applyFont="1" applyBorder="1"/>
    <xf numFmtId="0" fontId="15" fillId="0" borderId="24" xfId="0" applyFont="1" applyFill="1" applyBorder="1"/>
    <xf numFmtId="164" fontId="15" fillId="0" borderId="23" xfId="0" applyNumberFormat="1" applyFont="1" applyBorder="1"/>
    <xf numFmtId="0" fontId="15" fillId="0" borderId="23" xfId="0" applyFont="1" applyBorder="1"/>
    <xf numFmtId="164" fontId="15" fillId="0" borderId="22" xfId="0" applyNumberFormat="1" applyFont="1" applyBorder="1"/>
    <xf numFmtId="0" fontId="17" fillId="4" borderId="25" xfId="0" applyFont="1" applyFill="1" applyBorder="1" applyAlignment="1">
      <alignment vertical="top" wrapText="1"/>
    </xf>
    <xf numFmtId="0" fontId="17" fillId="4" borderId="26" xfId="0" applyFont="1" applyFill="1" applyBorder="1" applyAlignment="1">
      <alignment vertical="top" wrapText="1"/>
    </xf>
    <xf numFmtId="0" fontId="18" fillId="0" borderId="31" xfId="0" applyFont="1" applyBorder="1" applyAlignment="1">
      <alignment vertical="top" wrapText="1"/>
    </xf>
    <xf numFmtId="0" fontId="18" fillId="0" borderId="29" xfId="0" applyFont="1" applyBorder="1" applyAlignment="1">
      <alignment vertical="top" wrapText="1"/>
    </xf>
    <xf numFmtId="0" fontId="18" fillId="0" borderId="30" xfId="0" applyFont="1" applyBorder="1" applyAlignment="1">
      <alignment vertical="top" wrapText="1"/>
    </xf>
    <xf numFmtId="0" fontId="18" fillId="0" borderId="33" xfId="0" applyFont="1" applyBorder="1" applyAlignment="1">
      <alignment vertical="top" wrapText="1"/>
    </xf>
    <xf numFmtId="0" fontId="18" fillId="0" borderId="34" xfId="0" applyFont="1" applyBorder="1" applyAlignment="1">
      <alignment vertical="top" wrapText="1"/>
    </xf>
    <xf numFmtId="0" fontId="18" fillId="0" borderId="27" xfId="0" applyFont="1" applyBorder="1" applyAlignment="1">
      <alignment vertical="top" wrapText="1"/>
    </xf>
    <xf numFmtId="0" fontId="18" fillId="0" borderId="35" xfId="0" applyFont="1" applyBorder="1" applyAlignment="1">
      <alignment vertical="top" wrapText="1"/>
    </xf>
    <xf numFmtId="0" fontId="18" fillId="0" borderId="36" xfId="0" applyFont="1" applyBorder="1" applyAlignment="1">
      <alignment vertical="top" wrapText="1"/>
    </xf>
    <xf numFmtId="0" fontId="16" fillId="2" borderId="0" xfId="0" applyFont="1" applyFill="1" applyBorder="1"/>
    <xf numFmtId="0" fontId="16" fillId="2" borderId="7" xfId="0" applyFont="1" applyFill="1" applyBorder="1"/>
    <xf numFmtId="0" fontId="7" fillId="0" borderId="0" xfId="0" applyFont="1" applyFill="1" applyBorder="1" applyAlignment="1">
      <alignment horizontal="left" wrapText="1"/>
    </xf>
    <xf numFmtId="0" fontId="5" fillId="0" borderId="11" xfId="0" applyFont="1" applyBorder="1"/>
    <xf numFmtId="0" fontId="21" fillId="2" borderId="0" xfId="0" applyFont="1" applyFill="1"/>
    <xf numFmtId="0" fontId="22" fillId="12" borderId="37" xfId="0" applyFont="1" applyFill="1" applyBorder="1"/>
    <xf numFmtId="0" fontId="22" fillId="12" borderId="38" xfId="0" applyFont="1" applyFill="1" applyBorder="1"/>
    <xf numFmtId="0" fontId="22" fillId="12" borderId="39" xfId="0" applyFont="1" applyFill="1" applyBorder="1"/>
    <xf numFmtId="0" fontId="0" fillId="12" borderId="40" xfId="0" applyFont="1" applyFill="1" applyBorder="1"/>
    <xf numFmtId="0" fontId="0" fillId="12" borderId="0" xfId="0" applyFont="1" applyFill="1" applyBorder="1"/>
    <xf numFmtId="0" fontId="0" fillId="12" borderId="30" xfId="0" applyFont="1" applyFill="1" applyBorder="1"/>
    <xf numFmtId="0" fontId="21" fillId="12" borderId="39" xfId="0" applyFont="1" applyFill="1" applyBorder="1" applyAlignment="1">
      <alignment horizontal="right"/>
    </xf>
    <xf numFmtId="0" fontId="0" fillId="12" borderId="0" xfId="0" applyFill="1" applyBorder="1"/>
    <xf numFmtId="0" fontId="21" fillId="12" borderId="0" xfId="0" applyFont="1" applyFill="1" applyBorder="1"/>
    <xf numFmtId="0" fontId="21" fillId="12" borderId="30" xfId="0" applyFont="1" applyFill="1" applyBorder="1"/>
    <xf numFmtId="0" fontId="0" fillId="12" borderId="41" xfId="0" applyFont="1" applyFill="1" applyBorder="1"/>
    <xf numFmtId="0" fontId="21" fillId="12" borderId="42" xfId="0" applyFont="1" applyFill="1" applyBorder="1"/>
    <xf numFmtId="0" fontId="21" fillId="12" borderId="29" xfId="0" applyFont="1" applyFill="1" applyBorder="1"/>
    <xf numFmtId="2" fontId="4" fillId="0" borderId="14" xfId="0" applyNumberFormat="1" applyFont="1" applyFill="1" applyBorder="1"/>
    <xf numFmtId="2" fontId="4" fillId="0" borderId="43" xfId="0" applyNumberFormat="1" applyFont="1" applyFill="1" applyBorder="1"/>
    <xf numFmtId="2" fontId="4" fillId="0" borderId="44" xfId="0" applyNumberFormat="1" applyFont="1" applyFill="1" applyBorder="1"/>
    <xf numFmtId="2" fontId="4" fillId="0" borderId="45" xfId="0" applyNumberFormat="1" applyFont="1" applyFill="1" applyBorder="1"/>
    <xf numFmtId="0" fontId="19" fillId="0" borderId="0" xfId="0" applyFont="1" applyBorder="1"/>
    <xf numFmtId="0" fontId="20" fillId="0" borderId="0" xfId="0" applyFont="1" applyBorder="1"/>
    <xf numFmtId="0" fontId="5" fillId="0" borderId="0" xfId="0" applyFont="1" applyBorder="1"/>
    <xf numFmtId="0" fontId="2" fillId="0" borderId="0" xfId="0" applyFont="1" applyBorder="1"/>
    <xf numFmtId="0" fontId="0" fillId="0" borderId="37" xfId="0" applyBorder="1"/>
    <xf numFmtId="0" fontId="0" fillId="0" borderId="38" xfId="0" applyBorder="1"/>
    <xf numFmtId="0" fontId="0" fillId="0" borderId="39" xfId="0" applyBorder="1"/>
    <xf numFmtId="0" fontId="0" fillId="0" borderId="40" xfId="0" applyBorder="1"/>
    <xf numFmtId="0" fontId="23" fillId="0" borderId="30" xfId="0" applyFont="1" applyBorder="1" applyAlignment="1">
      <alignment horizontal="center"/>
    </xf>
    <xf numFmtId="0" fontId="0" fillId="0" borderId="30" xfId="0" applyBorder="1"/>
    <xf numFmtId="0" fontId="0" fillId="0" borderId="30" xfId="0" applyBorder="1" applyAlignment="1">
      <alignment horizontal="center"/>
    </xf>
    <xf numFmtId="0" fontId="5" fillId="0" borderId="30" xfId="0" applyFont="1" applyBorder="1"/>
    <xf numFmtId="0" fontId="2" fillId="0" borderId="30" xfId="0" applyFont="1" applyBorder="1"/>
    <xf numFmtId="0" fontId="0" fillId="10" borderId="0" xfId="0" applyFill="1" applyBorder="1"/>
    <xf numFmtId="0" fontId="5" fillId="10" borderId="0" xfId="0" applyFont="1" applyFill="1" applyBorder="1" applyAlignment="1">
      <alignment horizontal="right"/>
    </xf>
    <xf numFmtId="0" fontId="5" fillId="10" borderId="0" xfId="0" applyFont="1" applyFill="1" applyBorder="1" applyAlignment="1">
      <alignment horizontal="right" vertical="center"/>
    </xf>
    <xf numFmtId="164" fontId="15" fillId="11" borderId="0" xfId="1" applyNumberFormat="1" applyFont="1" applyFill="1" applyBorder="1" applyAlignment="1">
      <alignment horizontal="right"/>
    </xf>
    <xf numFmtId="164" fontId="15" fillId="11" borderId="0" xfId="1" applyNumberFormat="1" applyFont="1" applyFill="1" applyBorder="1"/>
    <xf numFmtId="0" fontId="0" fillId="0" borderId="41" xfId="0" applyBorder="1"/>
    <xf numFmtId="0" fontId="0" fillId="0" borderId="42" xfId="0" applyBorder="1"/>
    <xf numFmtId="0" fontId="5" fillId="0" borderId="42" xfId="0" applyFont="1" applyBorder="1"/>
    <xf numFmtId="0" fontId="0" fillId="0" borderId="29" xfId="0" applyBorder="1"/>
    <xf numFmtId="0" fontId="4" fillId="2" borderId="47" xfId="0" applyFont="1" applyFill="1" applyBorder="1"/>
    <xf numFmtId="0" fontId="4" fillId="2" borderId="46" xfId="0" applyFont="1" applyFill="1" applyBorder="1"/>
    <xf numFmtId="0" fontId="4" fillId="2" borderId="48" xfId="0" applyFont="1" applyFill="1" applyBorder="1"/>
    <xf numFmtId="0" fontId="0" fillId="0" borderId="9" xfId="0" applyBorder="1" applyProtection="1">
      <protection locked="0"/>
    </xf>
    <xf numFmtId="168" fontId="0" fillId="0" borderId="9" xfId="1" applyNumberFormat="1" applyFont="1" applyBorder="1" applyProtection="1">
      <protection locked="0"/>
    </xf>
    <xf numFmtId="0" fontId="2" fillId="0" borderId="0" xfId="0" applyFont="1" applyBorder="1" applyProtection="1">
      <protection hidden="1"/>
    </xf>
    <xf numFmtId="0" fontId="5" fillId="0" borderId="0" xfId="0" applyFont="1" applyAlignment="1"/>
    <xf numFmtId="0" fontId="0" fillId="0" borderId="9" xfId="0" applyBorder="1" applyAlignment="1" applyProtection="1">
      <alignment horizontal="center"/>
      <protection locked="0"/>
    </xf>
    <xf numFmtId="0" fontId="23" fillId="0" borderId="0" xfId="0" applyFont="1" applyBorder="1" applyAlignment="1">
      <alignment horizontal="center"/>
    </xf>
    <xf numFmtId="0" fontId="18" fillId="0" borderId="32" xfId="0" applyFont="1" applyBorder="1" applyAlignment="1">
      <alignment vertical="top" wrapText="1"/>
    </xf>
    <xf numFmtId="0" fontId="18" fillId="0" borderId="33" xfId="0" applyFont="1" applyBorder="1" applyAlignment="1">
      <alignment vertical="top" wrapText="1"/>
    </xf>
    <xf numFmtId="0" fontId="5" fillId="0" borderId="0" xfId="0" applyFont="1" applyAlignment="1">
      <alignment horizontal="left" wrapText="1"/>
    </xf>
    <xf numFmtId="0" fontId="18" fillId="6" borderId="32" xfId="0" applyFont="1" applyFill="1" applyBorder="1" applyAlignment="1">
      <alignment vertical="top" wrapText="1"/>
    </xf>
    <xf numFmtId="0" fontId="18" fillId="6" borderId="28" xfId="0" applyFont="1" applyFill="1" applyBorder="1" applyAlignment="1">
      <alignment vertical="top" wrapText="1"/>
    </xf>
    <xf numFmtId="0" fontId="18" fillId="6" borderId="27" xfId="0" applyFont="1" applyFill="1" applyBorder="1" applyAlignment="1">
      <alignment vertical="top" wrapText="1"/>
    </xf>
    <xf numFmtId="0" fontId="18" fillId="7" borderId="32" xfId="0" applyFont="1" applyFill="1" applyBorder="1" applyAlignment="1">
      <alignment vertical="top" wrapText="1"/>
    </xf>
    <xf numFmtId="0" fontId="18" fillId="7" borderId="28" xfId="0" applyFont="1" applyFill="1" applyBorder="1" applyAlignment="1">
      <alignment vertical="top" wrapText="1"/>
    </xf>
    <xf numFmtId="0" fontId="18" fillId="7" borderId="27" xfId="0" applyFont="1" applyFill="1" applyBorder="1" applyAlignment="1">
      <alignment vertical="top" wrapText="1"/>
    </xf>
    <xf numFmtId="0" fontId="19" fillId="0" borderId="42" xfId="0" applyFont="1" applyBorder="1" applyAlignment="1">
      <alignment horizontal="left" vertical="top"/>
    </xf>
    <xf numFmtId="0" fontId="18" fillId="9" borderId="32" xfId="0" applyFont="1" applyFill="1" applyBorder="1" applyAlignment="1">
      <alignment vertical="top" wrapText="1"/>
    </xf>
    <xf numFmtId="0" fontId="18" fillId="9" borderId="28" xfId="0" applyFont="1" applyFill="1" applyBorder="1" applyAlignment="1">
      <alignment vertical="top" wrapText="1"/>
    </xf>
    <xf numFmtId="0" fontId="18" fillId="9" borderId="27" xfId="0" applyFont="1" applyFill="1" applyBorder="1" applyAlignment="1">
      <alignment vertical="top" wrapText="1"/>
    </xf>
    <xf numFmtId="0" fontId="18" fillId="8" borderId="32" xfId="0" applyFont="1" applyFill="1" applyBorder="1" applyAlignment="1">
      <alignment vertical="top" wrapText="1"/>
    </xf>
    <xf numFmtId="0" fontId="18" fillId="8" borderId="28" xfId="0" applyFont="1" applyFill="1" applyBorder="1" applyAlignment="1">
      <alignment vertical="top" wrapText="1"/>
    </xf>
    <xf numFmtId="0" fontId="18" fillId="8" borderId="27" xfId="0" applyFont="1" applyFill="1" applyBorder="1" applyAlignment="1">
      <alignment vertical="top" wrapText="1"/>
    </xf>
    <xf numFmtId="0" fontId="18" fillId="5" borderId="32" xfId="0" applyFont="1" applyFill="1" applyBorder="1" applyAlignment="1">
      <alignment vertical="top" wrapText="1"/>
    </xf>
    <xf numFmtId="0" fontId="18" fillId="5" borderId="28" xfId="0" applyFont="1" applyFill="1" applyBorder="1" applyAlignment="1">
      <alignment vertical="top" wrapText="1"/>
    </xf>
    <xf numFmtId="0" fontId="18" fillId="5" borderId="27" xfId="0" applyFont="1" applyFill="1" applyBorder="1" applyAlignment="1">
      <alignment vertical="top" wrapText="1"/>
    </xf>
    <xf numFmtId="0" fontId="7" fillId="0" borderId="0" xfId="0" applyFont="1" applyFill="1" applyBorder="1" applyAlignment="1">
      <alignment horizontal="left" wrapText="1"/>
    </xf>
    <xf numFmtId="0" fontId="3" fillId="2" borderId="11" xfId="0" applyFont="1" applyFill="1" applyBorder="1" applyAlignment="1">
      <alignment horizontal="center"/>
    </xf>
    <xf numFmtId="0" fontId="3" fillId="2" borderId="12" xfId="0" applyFont="1" applyFill="1" applyBorder="1" applyAlignment="1">
      <alignment horizontal="center"/>
    </xf>
    <xf numFmtId="0" fontId="3" fillId="2" borderId="13" xfId="0" applyFont="1" applyFill="1" applyBorder="1" applyAlignment="1">
      <alignment horizontal="center"/>
    </xf>
  </cellXfs>
  <cellStyles count="21">
    <cellStyle name="Comma" xfId="1" builtinId="3"/>
    <cellStyle name="Comma 2" xfId="3"/>
    <cellStyle name="Comma 3" xfId="4"/>
    <cellStyle name="Comma 4" xfId="5"/>
    <cellStyle name="Currency 2" xfId="6"/>
    <cellStyle name="Currency 3" xfId="7"/>
    <cellStyle name="Hyperlink 2" xfId="8"/>
    <cellStyle name="Hyperlink 3" xfId="9"/>
    <cellStyle name="Normal" xfId="0" builtinId="0"/>
    <cellStyle name="Normal 2" xfId="10"/>
    <cellStyle name="Normal 3" xfId="11"/>
    <cellStyle name="Normal 3 2" xfId="12"/>
    <cellStyle name="Normal 4" xfId="13"/>
    <cellStyle name="Normal 4 2" xfId="14"/>
    <cellStyle name="Normal 5" xfId="15"/>
    <cellStyle name="Normal 6" xfId="16"/>
    <cellStyle name="Normal 7" xfId="17"/>
    <cellStyle name="Percent" xfId="2" builtinId="5"/>
    <cellStyle name="Percent 2" xfId="18"/>
    <cellStyle name="Percent 3" xfId="19"/>
    <cellStyle name="Percent 4" xfId="2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http://environment.data.gov.uk/catchment-planning/" TargetMode="External"/></Relationships>
</file>

<file path=xl/drawings/drawing1.xml><?xml version="1.0" encoding="utf-8"?>
<xdr:wsDr xmlns:xdr="http://schemas.openxmlformats.org/drawingml/2006/spreadsheetDrawing" xmlns:a="http://schemas.openxmlformats.org/drawingml/2006/main">
  <xdr:twoCellAnchor>
    <xdr:from>
      <xdr:col>0</xdr:col>
      <xdr:colOff>142875</xdr:colOff>
      <xdr:row>0</xdr:row>
      <xdr:rowOff>171450</xdr:rowOff>
    </xdr:from>
    <xdr:to>
      <xdr:col>4</xdr:col>
      <xdr:colOff>1857376</xdr:colOff>
      <xdr:row>24</xdr:row>
      <xdr:rowOff>19050</xdr:rowOff>
    </xdr:to>
    <xdr:sp macro="" textlink="">
      <xdr:nvSpPr>
        <xdr:cNvPr id="2" name="TextBox 1"/>
        <xdr:cNvSpPr txBox="1"/>
      </xdr:nvSpPr>
      <xdr:spPr>
        <a:xfrm>
          <a:off x="142875" y="171450"/>
          <a:ext cx="6048376" cy="4591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800" b="1">
              <a:solidFill>
                <a:schemeClr val="dk1"/>
              </a:solidFill>
              <a:effectLst/>
              <a:latin typeface="+mn-lt"/>
              <a:ea typeface="+mn-ea"/>
              <a:cs typeface="+mn-cs"/>
            </a:rPr>
            <a:t>Water pollution natural capital calculator</a:t>
          </a:r>
        </a:p>
        <a:p>
          <a:endParaRPr lang="en-GB" sz="1200" b="1">
            <a:solidFill>
              <a:schemeClr val="dk1"/>
            </a:solidFill>
            <a:effectLst/>
            <a:latin typeface="+mn-lt"/>
            <a:ea typeface="+mn-ea"/>
            <a:cs typeface="+mn-cs"/>
          </a:endParaRPr>
        </a:p>
        <a:p>
          <a:r>
            <a:rPr lang="en-GB" sz="1200" b="1">
              <a:solidFill>
                <a:schemeClr val="dk1"/>
              </a:solidFill>
              <a:effectLst/>
              <a:latin typeface="+mn-lt"/>
              <a:ea typeface="+mn-ea"/>
              <a:cs typeface="+mn-cs"/>
            </a:rPr>
            <a:t>Guidance for the calculator (Read me)</a:t>
          </a:r>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1. Select your catchment from the drop-down list. Use </a:t>
          </a:r>
          <a:r>
            <a:rPr lang="en-GB" sz="1200" u="sng">
              <a:solidFill>
                <a:schemeClr val="dk1"/>
              </a:solidFill>
              <a:effectLst/>
              <a:latin typeface="+mn-lt"/>
              <a:ea typeface="+mn-ea"/>
              <a:cs typeface="+mn-cs"/>
              <a:hlinkClick xmlns:r="http://schemas.openxmlformats.org/officeDocument/2006/relationships" r:id=""/>
            </a:rPr>
            <a:t>Catchment Data Explorer</a:t>
          </a:r>
          <a:r>
            <a:rPr lang="en-GB" sz="1200">
              <a:solidFill>
                <a:schemeClr val="dk1"/>
              </a:solidFill>
              <a:effectLst/>
              <a:latin typeface="+mn-lt"/>
              <a:ea typeface="+mn-ea"/>
              <a:cs typeface="+mn-cs"/>
            </a:rPr>
            <a:t> to find out which catchment the pollution incident occurred in.</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2. Fill in how many kilometres of the waterbody is affected by the pollution incident.</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3. Use the status lookup table to work out how much the water environment has declined as a result of the pollution incident. Determine if the river is rural or urban. Estimate the Water Framework</a:t>
          </a:r>
          <a:r>
            <a:rPr lang="en-GB" sz="1200" baseline="0">
              <a:solidFill>
                <a:schemeClr val="dk1"/>
              </a:solidFill>
              <a:effectLst/>
              <a:latin typeface="+mn-lt"/>
              <a:ea typeface="+mn-ea"/>
              <a:cs typeface="+mn-cs"/>
            </a:rPr>
            <a:t> </a:t>
          </a:r>
          <a:r>
            <a:rPr lang="en-GB" sz="1200">
              <a:solidFill>
                <a:schemeClr val="dk1"/>
              </a:solidFill>
              <a:effectLst/>
              <a:latin typeface="+mn-lt"/>
              <a:ea typeface="+mn-ea"/>
              <a:cs typeface="+mn-cs"/>
            </a:rPr>
            <a:t>Directive (WFD) ecological status category before and after the incident. Contact your local Environment Officer to get advice on the WFD statuses.</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4. You can now work out the duration of impact to fish, invertebrates and plants. Enter for each.</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5. Enter the condition before and after the incident for fish, invertebrates and plants.</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6. Enter the scaling factor if appropriate. See the guidance for when to scale up or down or contact your local environment officer.</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7. The result is given in the value of the pound in 2016. You are provided with a range based on a central and high figure. This result is a starting point for negotiations.</a:t>
          </a:r>
        </a:p>
        <a:p>
          <a:endParaRPr lang="en-GB" sz="1100"/>
        </a:p>
      </xdr:txBody>
    </xdr:sp>
    <xdr:clientData/>
  </xdr:twoCellAnchor>
  <xdr:twoCellAnchor>
    <xdr:from>
      <xdr:col>3</xdr:col>
      <xdr:colOff>619125</xdr:colOff>
      <xdr:row>3</xdr:row>
      <xdr:rowOff>127000</xdr:rowOff>
    </xdr:from>
    <xdr:to>
      <xdr:col>4</xdr:col>
      <xdr:colOff>587375</xdr:colOff>
      <xdr:row>4</xdr:row>
      <xdr:rowOff>158750</xdr:rowOff>
    </xdr:to>
    <xdr:sp macro="" textlink="">
      <xdr:nvSpPr>
        <xdr:cNvPr id="3" name="Rectangle 2">
          <a:hlinkClick xmlns:r="http://schemas.openxmlformats.org/officeDocument/2006/relationships" r:id="rId1"/>
        </xdr:cNvPr>
        <xdr:cNvSpPr/>
      </xdr:nvSpPr>
      <xdr:spPr>
        <a:xfrm>
          <a:off x="3587750" y="873125"/>
          <a:ext cx="1333500" cy="222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6</xdr:col>
      <xdr:colOff>171450</xdr:colOff>
      <xdr:row>0</xdr:row>
      <xdr:rowOff>171450</xdr:rowOff>
    </xdr:from>
    <xdr:to>
      <xdr:col>14</xdr:col>
      <xdr:colOff>123826</xdr:colOff>
      <xdr:row>24</xdr:row>
      <xdr:rowOff>19050</xdr:rowOff>
    </xdr:to>
    <xdr:sp macro="" textlink="">
      <xdr:nvSpPr>
        <xdr:cNvPr id="4" name="TextBox 3"/>
        <xdr:cNvSpPr txBox="1"/>
      </xdr:nvSpPr>
      <xdr:spPr>
        <a:xfrm>
          <a:off x="7534275" y="171450"/>
          <a:ext cx="6048376" cy="4591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800" b="1">
            <a:solidFill>
              <a:schemeClr val="dk1"/>
            </a:solidFill>
            <a:effectLst/>
            <a:latin typeface="+mn-lt"/>
            <a:ea typeface="+mn-ea"/>
            <a:cs typeface="+mn-cs"/>
          </a:endParaRPr>
        </a:p>
        <a:p>
          <a:endParaRPr lang="en-GB" sz="1200" b="1">
            <a:solidFill>
              <a:schemeClr val="dk1"/>
            </a:solidFill>
            <a:effectLst/>
            <a:latin typeface="+mn-lt"/>
            <a:ea typeface="+mn-ea"/>
            <a:cs typeface="+mn-cs"/>
          </a:endParaRPr>
        </a:p>
        <a:p>
          <a:r>
            <a:rPr lang="en-GB" sz="1200" b="1">
              <a:solidFill>
                <a:schemeClr val="dk1"/>
              </a:solidFill>
              <a:effectLst/>
              <a:latin typeface="+mn-lt"/>
              <a:ea typeface="+mn-ea"/>
              <a:cs typeface="+mn-cs"/>
            </a:rPr>
            <a:t>Calculator example</a:t>
          </a:r>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1. The pollution incident occurs in the Upper and Bedford Ouse catchment.</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2. It affects 5km of waterbodies.</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3. The decline in the environment is approximately 2 WFD status categories. The condition</a:t>
          </a:r>
          <a:r>
            <a:rPr lang="en-GB" sz="1200" baseline="0">
              <a:solidFill>
                <a:schemeClr val="dk1"/>
              </a:solidFill>
              <a:effectLst/>
              <a:latin typeface="+mn-lt"/>
              <a:ea typeface="+mn-ea"/>
              <a:cs typeface="+mn-cs"/>
            </a:rPr>
            <a:t> </a:t>
          </a:r>
          <a:r>
            <a:rPr lang="en-GB" sz="1200">
              <a:solidFill>
                <a:schemeClr val="dk1"/>
              </a:solidFill>
              <a:effectLst/>
              <a:latin typeface="+mn-lt"/>
              <a:ea typeface="+mn-ea"/>
              <a:cs typeface="+mn-cs"/>
            </a:rPr>
            <a:t>before was ‘good or better’ for fish and ‘moderate’ for invertebrates and plants. The condition after is ‘poor’ for fish and ‘bad’ for invertebrates and plants.</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4. This means the duration of impact to fish is 14 years and to</a:t>
          </a:r>
          <a:r>
            <a:rPr lang="en-GB" sz="1200" baseline="0">
              <a:solidFill>
                <a:schemeClr val="dk1"/>
              </a:solidFill>
              <a:effectLst/>
              <a:latin typeface="+mn-lt"/>
              <a:ea typeface="+mn-ea"/>
              <a:cs typeface="+mn-cs"/>
            </a:rPr>
            <a:t> invertebrates and plants </a:t>
          </a:r>
          <a:r>
            <a:rPr lang="en-GB" sz="1200">
              <a:solidFill>
                <a:schemeClr val="dk1"/>
              </a:solidFill>
              <a:effectLst/>
              <a:latin typeface="+mn-lt"/>
              <a:ea typeface="+mn-ea"/>
              <a:cs typeface="+mn-cs"/>
            </a:rPr>
            <a:t>2 years.</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5. The incident is not in a special or protected area and does not seem to have impacted other animals so the result does not need to be scaled up or down.</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6. The calculator estimates that the loss to society from this incident for the whole period to be between £314,000 and £370,000.</a:t>
          </a:r>
        </a:p>
        <a:p>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teamshare.ea.gov/Users/SARNOLD/AppData/Local/Microsoft/Windows/Temporary%20Internet%20Files/Content.Outlook/GXYSYMZV/Stage%201%20valuation%20sheet_oct2013_R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conomic%20Appraisal%20Core%20Docs_2015/Anglian%20RBD/Bedford%20Ouse/Bedford%20Ouse%20-%20Stage%201+%20valuation%20sheet%20v2%20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GES - Rivers"/>
      <sheetName val="GES - Coastal, Lakes &amp; Trans"/>
      <sheetName val="Sensitivity Tests"/>
      <sheetName val="Results Summary - Rivers"/>
      <sheetName val="Results Summary - C, L &amp; T"/>
      <sheetName val="Economic data"/>
      <sheetName val="Calc - GES Rivers"/>
      <sheetName val="Calc - GES Coastal, Lake &amp;Trans"/>
      <sheetName val="BRANDER"/>
      <sheetName val="RAW DATA"/>
      <sheetName val="Error Log"/>
      <sheetName val="Groundwater valuation"/>
      <sheetName val="BenefitInputs"/>
      <sheetName val="CostInputs"/>
      <sheetName val="Version Log"/>
      <sheetName val="Wetlands"/>
    </sheetNames>
    <sheetDataSet>
      <sheetData sheetId="0" refreshError="1"/>
      <sheetData sheetId="1" refreshError="1"/>
      <sheetData sheetId="2" refreshError="1"/>
      <sheetData sheetId="3" refreshError="1"/>
      <sheetData sheetId="4" refreshError="1"/>
      <sheetData sheetId="5" refreshError="1"/>
      <sheetData sheetId="6">
        <row r="6">
          <cell r="B6" t="str">
            <v>N/A</v>
          </cell>
        </row>
        <row r="7">
          <cell r="B7" t="str">
            <v>2013/14</v>
          </cell>
        </row>
        <row r="8">
          <cell r="B8" t="str">
            <v>2014/15</v>
          </cell>
        </row>
        <row r="9">
          <cell r="B9" t="str">
            <v>2015/16</v>
          </cell>
        </row>
        <row r="10">
          <cell r="B10" t="str">
            <v>2016/17</v>
          </cell>
        </row>
        <row r="11">
          <cell r="B11" t="str">
            <v>2017/18</v>
          </cell>
        </row>
        <row r="12">
          <cell r="B12" t="str">
            <v>2018/19</v>
          </cell>
        </row>
        <row r="13">
          <cell r="B13" t="str">
            <v>2019/20</v>
          </cell>
        </row>
        <row r="14">
          <cell r="B14" t="str">
            <v>2020/21</v>
          </cell>
        </row>
        <row r="15">
          <cell r="B15" t="str">
            <v>2021/22</v>
          </cell>
        </row>
        <row r="16">
          <cell r="B16" t="str">
            <v>2022/23</v>
          </cell>
        </row>
        <row r="17">
          <cell r="B17" t="str">
            <v>2023/24</v>
          </cell>
        </row>
        <row r="18">
          <cell r="B18" t="str">
            <v>2024/25</v>
          </cell>
        </row>
        <row r="19">
          <cell r="B19" t="str">
            <v>2025/26</v>
          </cell>
        </row>
        <row r="20">
          <cell r="B20" t="str">
            <v>2026/27</v>
          </cell>
        </row>
        <row r="21">
          <cell r="B21" t="str">
            <v>2027/28</v>
          </cell>
        </row>
        <row r="22">
          <cell r="B22" t="str">
            <v>2028/29</v>
          </cell>
        </row>
        <row r="23">
          <cell r="B23" t="str">
            <v>2029/30</v>
          </cell>
        </row>
        <row r="24">
          <cell r="B24" t="str">
            <v>2030/31</v>
          </cell>
        </row>
        <row r="25">
          <cell r="B25" t="str">
            <v>2031/32</v>
          </cell>
        </row>
        <row r="26">
          <cell r="B26" t="str">
            <v>2032/33</v>
          </cell>
        </row>
        <row r="27">
          <cell r="B27" t="str">
            <v>2033/34</v>
          </cell>
        </row>
        <row r="28">
          <cell r="B28" t="str">
            <v>2034/35</v>
          </cell>
        </row>
        <row r="29">
          <cell r="B29" t="str">
            <v>2035/36</v>
          </cell>
        </row>
        <row r="30">
          <cell r="B30" t="str">
            <v>2036/37</v>
          </cell>
        </row>
        <row r="31">
          <cell r="B31" t="str">
            <v>2037/38</v>
          </cell>
        </row>
        <row r="32">
          <cell r="B32" t="str">
            <v>2038/39</v>
          </cell>
        </row>
        <row r="33">
          <cell r="B33" t="str">
            <v>2039/40</v>
          </cell>
        </row>
        <row r="34">
          <cell r="B34" t="str">
            <v>2040/41</v>
          </cell>
        </row>
        <row r="35">
          <cell r="B35" t="str">
            <v>2041/42</v>
          </cell>
        </row>
        <row r="36">
          <cell r="B36" t="str">
            <v>2042/43</v>
          </cell>
        </row>
        <row r="37">
          <cell r="B37" t="str">
            <v>2043/44</v>
          </cell>
        </row>
        <row r="38">
          <cell r="B38" t="str">
            <v>2044/45</v>
          </cell>
        </row>
        <row r="39">
          <cell r="B39" t="str">
            <v>2045/46</v>
          </cell>
        </row>
        <row r="40">
          <cell r="B40" t="str">
            <v>2046/47</v>
          </cell>
        </row>
        <row r="41">
          <cell r="B41" t="str">
            <v>2047/48</v>
          </cell>
        </row>
        <row r="42">
          <cell r="B42" t="str">
            <v>2048/49</v>
          </cell>
        </row>
        <row r="43">
          <cell r="B43" t="str">
            <v>2049/50</v>
          </cell>
        </row>
        <row r="44">
          <cell r="B44" t="str">
            <v>2050/51</v>
          </cell>
        </row>
        <row r="45">
          <cell r="B45" t="str">
            <v>2051/52</v>
          </cell>
        </row>
        <row r="46">
          <cell r="B46" t="str">
            <v>2052/53</v>
          </cell>
        </row>
        <row r="47">
          <cell r="B47" t="str">
            <v>2053/54</v>
          </cell>
        </row>
        <row r="48">
          <cell r="B48" t="str">
            <v>2054/55</v>
          </cell>
        </row>
        <row r="49">
          <cell r="B49" t="str">
            <v>2055/56</v>
          </cell>
        </row>
        <row r="50">
          <cell r="B50" t="str">
            <v>2056/57</v>
          </cell>
        </row>
        <row r="51">
          <cell r="B51" t="str">
            <v>2057/58</v>
          </cell>
        </row>
        <row r="52">
          <cell r="B52" t="str">
            <v>2058/59</v>
          </cell>
        </row>
        <row r="53">
          <cell r="B53" t="str">
            <v>2059/60</v>
          </cell>
        </row>
        <row r="54">
          <cell r="B54" t="str">
            <v>2060/61</v>
          </cell>
        </row>
        <row r="55">
          <cell r="B55" t="str">
            <v>2061/62</v>
          </cell>
        </row>
        <row r="56">
          <cell r="B56" t="str">
            <v>2062/63</v>
          </cell>
        </row>
        <row r="57">
          <cell r="B57" t="str">
            <v>2063/64</v>
          </cell>
        </row>
        <row r="58">
          <cell r="B58" t="str">
            <v>2064/65</v>
          </cell>
        </row>
        <row r="59">
          <cell r="B59" t="str">
            <v>2065/66</v>
          </cell>
        </row>
        <row r="60">
          <cell r="B60" t="str">
            <v>2066/67</v>
          </cell>
        </row>
        <row r="61">
          <cell r="B61" t="str">
            <v>2067/68</v>
          </cell>
        </row>
        <row r="62">
          <cell r="B62" t="str">
            <v>2068/69</v>
          </cell>
        </row>
        <row r="63">
          <cell r="B63" t="str">
            <v>2069/70</v>
          </cell>
        </row>
        <row r="64">
          <cell r="B64" t="str">
            <v>2070/71</v>
          </cell>
        </row>
        <row r="65">
          <cell r="B65" t="str">
            <v>2071/72</v>
          </cell>
        </row>
        <row r="66">
          <cell r="B66" t="str">
            <v>2072/73</v>
          </cell>
        </row>
        <row r="67">
          <cell r="B67" t="str">
            <v>2073/74</v>
          </cell>
        </row>
        <row r="68">
          <cell r="B68" t="str">
            <v>2074/75</v>
          </cell>
        </row>
        <row r="69">
          <cell r="B69" t="str">
            <v>2075/76</v>
          </cell>
        </row>
        <row r="70">
          <cell r="B70" t="str">
            <v>2076/77</v>
          </cell>
        </row>
        <row r="71">
          <cell r="B71" t="str">
            <v>2077/78</v>
          </cell>
        </row>
        <row r="72">
          <cell r="B72" t="str">
            <v>2078/79</v>
          </cell>
        </row>
        <row r="73">
          <cell r="B73" t="str">
            <v>2079/80</v>
          </cell>
        </row>
        <row r="74">
          <cell r="B74" t="str">
            <v>2080/81</v>
          </cell>
        </row>
        <row r="75">
          <cell r="B75" t="str">
            <v>2081/82</v>
          </cell>
        </row>
        <row r="76">
          <cell r="B76" t="str">
            <v>2082/83</v>
          </cell>
        </row>
        <row r="77">
          <cell r="B77" t="str">
            <v>2083/84</v>
          </cell>
        </row>
        <row r="78">
          <cell r="B78" t="str">
            <v>2084/85</v>
          </cell>
        </row>
        <row r="79">
          <cell r="B79" t="str">
            <v>2085/86</v>
          </cell>
        </row>
        <row r="80">
          <cell r="B80" t="str">
            <v>2086/87</v>
          </cell>
        </row>
        <row r="81">
          <cell r="B81" t="str">
            <v>2087/88</v>
          </cell>
        </row>
        <row r="82">
          <cell r="B82" t="str">
            <v>2088/89</v>
          </cell>
        </row>
        <row r="83">
          <cell r="B83" t="str">
            <v>2089/90</v>
          </cell>
        </row>
        <row r="84">
          <cell r="B84" t="str">
            <v>2090/91</v>
          </cell>
        </row>
        <row r="85">
          <cell r="B85" t="str">
            <v>2091/92</v>
          </cell>
        </row>
        <row r="86">
          <cell r="B86" t="str">
            <v>2092/93</v>
          </cell>
        </row>
        <row r="87">
          <cell r="B87" t="str">
            <v>2093/94</v>
          </cell>
        </row>
        <row r="88">
          <cell r="B88" t="str">
            <v>2094/95</v>
          </cell>
        </row>
        <row r="89">
          <cell r="B89" t="str">
            <v>2095/96</v>
          </cell>
        </row>
        <row r="90">
          <cell r="B90" t="str">
            <v>2096/97</v>
          </cell>
        </row>
        <row r="91">
          <cell r="B91" t="str">
            <v>2097/98</v>
          </cell>
        </row>
        <row r="92">
          <cell r="B92" t="str">
            <v>2098/99</v>
          </cell>
        </row>
        <row r="93">
          <cell r="B93" t="str">
            <v>2099/3000</v>
          </cell>
        </row>
        <row r="94">
          <cell r="B94" t="str">
            <v>3000/01</v>
          </cell>
        </row>
        <row r="95">
          <cell r="B95" t="str">
            <v>3001/02</v>
          </cell>
        </row>
        <row r="96">
          <cell r="B96" t="str">
            <v>3002/03</v>
          </cell>
        </row>
        <row r="97">
          <cell r="B97" t="str">
            <v>3003/04</v>
          </cell>
        </row>
        <row r="98">
          <cell r="B98" t="str">
            <v>3004/05</v>
          </cell>
        </row>
        <row r="99">
          <cell r="B99" t="str">
            <v>3005/06</v>
          </cell>
        </row>
        <row r="100">
          <cell r="B100" t="str">
            <v>3006/07</v>
          </cell>
        </row>
        <row r="101">
          <cell r="B101" t="str">
            <v>3007/08</v>
          </cell>
        </row>
        <row r="102">
          <cell r="B102" t="str">
            <v>3008/09</v>
          </cell>
        </row>
        <row r="103">
          <cell r="B103" t="str">
            <v>3009/10</v>
          </cell>
        </row>
        <row r="104">
          <cell r="B104" t="str">
            <v>3010/11</v>
          </cell>
        </row>
        <row r="105">
          <cell r="B105" t="str">
            <v>3011/12</v>
          </cell>
        </row>
        <row r="106">
          <cell r="B106" t="str">
            <v>3012/13</v>
          </cell>
        </row>
        <row r="107">
          <cell r="B107" t="str">
            <v>3013/14</v>
          </cell>
        </row>
        <row r="108">
          <cell r="B108" t="str">
            <v>3014/15</v>
          </cell>
        </row>
        <row r="109">
          <cell r="B109" t="str">
            <v>3015/16</v>
          </cell>
        </row>
        <row r="110">
          <cell r="B110" t="str">
            <v>3016/17</v>
          </cell>
        </row>
        <row r="111">
          <cell r="B111" t="str">
            <v>3017/18</v>
          </cell>
        </row>
        <row r="112">
          <cell r="B112" t="str">
            <v>3018/19</v>
          </cell>
        </row>
        <row r="113">
          <cell r="B113" t="str">
            <v>3019/20</v>
          </cell>
        </row>
        <row r="114">
          <cell r="B114" t="str">
            <v>3020/21</v>
          </cell>
        </row>
        <row r="115">
          <cell r="B115" t="str">
            <v>3021/22</v>
          </cell>
        </row>
        <row r="116">
          <cell r="B116" t="str">
            <v>3022/23</v>
          </cell>
        </row>
        <row r="117">
          <cell r="B117" t="str">
            <v>3023/24</v>
          </cell>
        </row>
        <row r="118">
          <cell r="B118" t="str">
            <v>3024/25</v>
          </cell>
        </row>
        <row r="119">
          <cell r="B119" t="str">
            <v>3025/26</v>
          </cell>
        </row>
        <row r="120">
          <cell r="B120" t="str">
            <v>3026/27</v>
          </cell>
        </row>
        <row r="121">
          <cell r="B121" t="str">
            <v>3027/28</v>
          </cell>
        </row>
        <row r="122">
          <cell r="B122" t="str">
            <v>3028/29</v>
          </cell>
        </row>
        <row r="123">
          <cell r="B123" t="str">
            <v>3029/30</v>
          </cell>
        </row>
        <row r="124">
          <cell r="B124" t="str">
            <v>3030/31</v>
          </cell>
        </row>
        <row r="125">
          <cell r="B125" t="str">
            <v>3031/32</v>
          </cell>
        </row>
        <row r="126">
          <cell r="B126" t="str">
            <v>3032/33</v>
          </cell>
        </row>
        <row r="127">
          <cell r="B127" t="str">
            <v>3033/34</v>
          </cell>
        </row>
        <row r="128">
          <cell r="B128" t="str">
            <v>3034/35</v>
          </cell>
        </row>
        <row r="129">
          <cell r="B129" t="str">
            <v>3030/36</v>
          </cell>
        </row>
        <row r="130">
          <cell r="B130" t="str">
            <v>3030/37</v>
          </cell>
        </row>
        <row r="131">
          <cell r="B131" t="str">
            <v>3030/38</v>
          </cell>
        </row>
        <row r="132">
          <cell r="B132" t="str">
            <v>3030/39</v>
          </cell>
        </row>
        <row r="133">
          <cell r="B133" t="str">
            <v>3030/40</v>
          </cell>
        </row>
        <row r="134">
          <cell r="B134" t="str">
            <v>3002/41</v>
          </cell>
        </row>
        <row r="135">
          <cell r="B135" t="str">
            <v>3002/42</v>
          </cell>
        </row>
        <row r="136">
          <cell r="B136" t="str">
            <v>3002/43</v>
          </cell>
        </row>
        <row r="137">
          <cell r="B137" t="str">
            <v>3002/44</v>
          </cell>
        </row>
        <row r="138">
          <cell r="B138" t="str">
            <v>3002/45</v>
          </cell>
        </row>
        <row r="139">
          <cell r="B139" t="str">
            <v>3002/46</v>
          </cell>
        </row>
        <row r="140">
          <cell r="B140" t="str">
            <v>3002/47</v>
          </cell>
        </row>
        <row r="141">
          <cell r="B141" t="str">
            <v>3002/48</v>
          </cell>
        </row>
        <row r="142">
          <cell r="B142" t="str">
            <v>3002/49</v>
          </cell>
        </row>
        <row r="143">
          <cell r="B143" t="str">
            <v>3002/50</v>
          </cell>
        </row>
        <row r="144">
          <cell r="B144" t="str">
            <v>3002/51</v>
          </cell>
        </row>
        <row r="145">
          <cell r="B145" t="str">
            <v>3002/52</v>
          </cell>
        </row>
        <row r="146">
          <cell r="B146" t="str">
            <v>3002/53</v>
          </cell>
        </row>
        <row r="147">
          <cell r="B147" t="str">
            <v>3002/54</v>
          </cell>
        </row>
        <row r="148">
          <cell r="B148" t="str">
            <v>3002/55</v>
          </cell>
        </row>
        <row r="149">
          <cell r="B149" t="str">
            <v>3002/56</v>
          </cell>
        </row>
        <row r="150">
          <cell r="B150" t="str">
            <v>3002/57</v>
          </cell>
        </row>
        <row r="151">
          <cell r="B151" t="str">
            <v>3002/58</v>
          </cell>
        </row>
        <row r="152">
          <cell r="B152" t="str">
            <v>3002/59</v>
          </cell>
        </row>
        <row r="153">
          <cell r="B153" t="str">
            <v>3002/60</v>
          </cell>
        </row>
        <row r="154">
          <cell r="B154" t="str">
            <v>3002/61</v>
          </cell>
        </row>
        <row r="155">
          <cell r="B155" t="str">
            <v>3002/62</v>
          </cell>
        </row>
        <row r="156">
          <cell r="B156" t="str">
            <v>3002/63</v>
          </cell>
        </row>
        <row r="157">
          <cell r="B157" t="str">
            <v>3002/64</v>
          </cell>
        </row>
        <row r="158">
          <cell r="B158" t="str">
            <v>3002/65</v>
          </cell>
        </row>
        <row r="159">
          <cell r="B159" t="str">
            <v>3002/66</v>
          </cell>
        </row>
        <row r="160">
          <cell r="B160" t="str">
            <v>3002/67</v>
          </cell>
        </row>
        <row r="161">
          <cell r="B161" t="str">
            <v>3002/68</v>
          </cell>
        </row>
        <row r="162">
          <cell r="B162" t="str">
            <v>3002/69</v>
          </cell>
        </row>
        <row r="163">
          <cell r="B163" t="str">
            <v>3002/70</v>
          </cell>
        </row>
        <row r="164">
          <cell r="B164" t="str">
            <v>3002/71</v>
          </cell>
        </row>
        <row r="165">
          <cell r="B165" t="str">
            <v>3002/72</v>
          </cell>
        </row>
        <row r="166">
          <cell r="B166" t="str">
            <v>3002/73</v>
          </cell>
        </row>
        <row r="167">
          <cell r="B167" t="str">
            <v>3002/74</v>
          </cell>
        </row>
        <row r="168">
          <cell r="B168" t="str">
            <v>3002/75</v>
          </cell>
        </row>
        <row r="169">
          <cell r="B169" t="str">
            <v>3002/76</v>
          </cell>
        </row>
        <row r="170">
          <cell r="B170" t="str">
            <v>3002/77</v>
          </cell>
        </row>
        <row r="171">
          <cell r="B171" t="str">
            <v>3002/78</v>
          </cell>
        </row>
        <row r="172">
          <cell r="B172" t="str">
            <v>3002/79</v>
          </cell>
        </row>
        <row r="173">
          <cell r="B173" t="str">
            <v>3002/80</v>
          </cell>
        </row>
        <row r="174">
          <cell r="B174" t="str">
            <v>3002/81</v>
          </cell>
        </row>
        <row r="175">
          <cell r="B175" t="str">
            <v>3002/82</v>
          </cell>
        </row>
        <row r="176">
          <cell r="B176" t="str">
            <v>3002/83</v>
          </cell>
        </row>
        <row r="177">
          <cell r="B177" t="str">
            <v>3002/84</v>
          </cell>
        </row>
        <row r="178">
          <cell r="B178" t="str">
            <v>3002/85</v>
          </cell>
        </row>
        <row r="179">
          <cell r="B179" t="str">
            <v>3002/86</v>
          </cell>
        </row>
        <row r="180">
          <cell r="B180" t="str">
            <v>3002/87</v>
          </cell>
        </row>
        <row r="181">
          <cell r="B181" t="str">
            <v>3002/88</v>
          </cell>
        </row>
        <row r="182">
          <cell r="B182" t="str">
            <v>3002/89</v>
          </cell>
        </row>
        <row r="183">
          <cell r="B183" t="str">
            <v>3002/90</v>
          </cell>
        </row>
        <row r="184">
          <cell r="B184" t="str">
            <v>3002/91</v>
          </cell>
        </row>
        <row r="185">
          <cell r="B185" t="str">
            <v>3002/92</v>
          </cell>
        </row>
        <row r="186">
          <cell r="B186" t="str">
            <v>3002/93</v>
          </cell>
        </row>
        <row r="187">
          <cell r="B187" t="str">
            <v>3002/94</v>
          </cell>
        </row>
        <row r="188">
          <cell r="B188" t="str">
            <v>3002/95</v>
          </cell>
        </row>
        <row r="189">
          <cell r="B189" t="str">
            <v>3002/96</v>
          </cell>
        </row>
        <row r="190">
          <cell r="B190" t="str">
            <v>3096/97</v>
          </cell>
        </row>
        <row r="191">
          <cell r="B191" t="str">
            <v>3097/98</v>
          </cell>
        </row>
        <row r="192">
          <cell r="B192" t="str">
            <v>3098/99</v>
          </cell>
        </row>
        <row r="193">
          <cell r="B193" t="str">
            <v>3099/4000</v>
          </cell>
        </row>
        <row r="194">
          <cell r="B194" t="str">
            <v>4000/01</v>
          </cell>
        </row>
        <row r="195">
          <cell r="B195" t="str">
            <v>4001/02</v>
          </cell>
        </row>
        <row r="196">
          <cell r="B196" t="str">
            <v>4002/03</v>
          </cell>
        </row>
        <row r="197">
          <cell r="B197" t="str">
            <v>4003/04</v>
          </cell>
        </row>
        <row r="198">
          <cell r="B198" t="str">
            <v>4004/05</v>
          </cell>
        </row>
        <row r="199">
          <cell r="B199" t="str">
            <v>4005/06</v>
          </cell>
        </row>
        <row r="200">
          <cell r="B200" t="str">
            <v>4006/07</v>
          </cell>
        </row>
        <row r="201">
          <cell r="B201" t="str">
            <v>4007/08</v>
          </cell>
        </row>
        <row r="202">
          <cell r="B202" t="str">
            <v>4008/09</v>
          </cell>
        </row>
        <row r="203">
          <cell r="B203" t="str">
            <v>4009/10</v>
          </cell>
        </row>
        <row r="204">
          <cell r="B204" t="str">
            <v>4010/11</v>
          </cell>
        </row>
        <row r="205">
          <cell r="B205" t="str">
            <v>4011/12</v>
          </cell>
        </row>
        <row r="206">
          <cell r="B206" t="str">
            <v>4012/13</v>
          </cell>
        </row>
        <row r="207">
          <cell r="B207" t="str">
            <v>4013/14</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GES - Rivers"/>
      <sheetName val="GES - Coastal, Lakes &amp; Trans"/>
      <sheetName val="Sensitivity Analysis"/>
      <sheetName val="Stage 1+"/>
      <sheetName val="Key Outputs"/>
      <sheetName val="GW Guidance"/>
      <sheetName val="Groundwater valuation"/>
      <sheetName val="Audit &amp; Assumptions"/>
      <sheetName val="Results Summary - Rivers"/>
      <sheetName val="Results Summary - C, L &amp; T"/>
      <sheetName val="Version Log"/>
      <sheetName val="Calc - GES Rivers"/>
      <sheetName val="Calc - GES Coastal, Lake &amp;Trans"/>
      <sheetName val="Economic data"/>
      <sheetName val="BRANDER"/>
      <sheetName val="RAW DATA"/>
      <sheetName val="Error Log"/>
      <sheetName val="BenefitInputs"/>
      <sheetName val="CostInputs"/>
      <sheetName val="Wetlands"/>
    </sheetNames>
    <sheetDataSet>
      <sheetData sheetId="0" refreshError="1"/>
      <sheetData sheetId="1">
        <row r="270">
          <cell r="A270" t="str">
            <v>N/A</v>
          </cell>
        </row>
        <row r="271">
          <cell r="A271" t="str">
            <v>2013/14</v>
          </cell>
        </row>
        <row r="272">
          <cell r="A272" t="str">
            <v>2014/15</v>
          </cell>
        </row>
        <row r="273">
          <cell r="A273" t="str">
            <v>2015/16</v>
          </cell>
        </row>
        <row r="274">
          <cell r="A274" t="str">
            <v>2016/17</v>
          </cell>
        </row>
        <row r="275">
          <cell r="A275" t="str">
            <v>2017/18</v>
          </cell>
        </row>
        <row r="276">
          <cell r="A276" t="str">
            <v>2018/19</v>
          </cell>
        </row>
        <row r="277">
          <cell r="A277" t="str">
            <v>2019/20</v>
          </cell>
        </row>
        <row r="278">
          <cell r="A278" t="str">
            <v>2020/21</v>
          </cell>
        </row>
        <row r="279">
          <cell r="A279" t="str">
            <v>2021/22</v>
          </cell>
        </row>
        <row r="280">
          <cell r="A280" t="str">
            <v>2022/23</v>
          </cell>
        </row>
        <row r="281">
          <cell r="A281" t="str">
            <v>2023/24</v>
          </cell>
        </row>
        <row r="282">
          <cell r="A282" t="str">
            <v>2024/25</v>
          </cell>
        </row>
        <row r="283">
          <cell r="A283" t="str">
            <v>2025/26</v>
          </cell>
        </row>
        <row r="284">
          <cell r="A284" t="str">
            <v>2026/27</v>
          </cell>
        </row>
        <row r="285">
          <cell r="A285" t="str">
            <v>2027/28</v>
          </cell>
        </row>
        <row r="286">
          <cell r="A286" t="str">
            <v>2028/29</v>
          </cell>
        </row>
        <row r="287">
          <cell r="A287" t="str">
            <v>2029/30</v>
          </cell>
        </row>
        <row r="288">
          <cell r="A288" t="str">
            <v>2030/31</v>
          </cell>
        </row>
        <row r="289">
          <cell r="A289" t="str">
            <v>2031/32</v>
          </cell>
        </row>
        <row r="290">
          <cell r="A290" t="str">
            <v>2032/33</v>
          </cell>
        </row>
        <row r="291">
          <cell r="A291" t="str">
            <v>2033/34</v>
          </cell>
        </row>
        <row r="292">
          <cell r="A292" t="str">
            <v>2034/35</v>
          </cell>
        </row>
        <row r="293">
          <cell r="A293" t="str">
            <v>2035/36</v>
          </cell>
        </row>
        <row r="294">
          <cell r="A294" t="str">
            <v>2036/37</v>
          </cell>
        </row>
        <row r="295">
          <cell r="A295" t="str">
            <v>2037/38</v>
          </cell>
        </row>
        <row r="296">
          <cell r="A296" t="str">
            <v>2038/39</v>
          </cell>
        </row>
        <row r="297">
          <cell r="A297" t="str">
            <v>2039/40</v>
          </cell>
        </row>
        <row r="298">
          <cell r="A298" t="str">
            <v>2040/41</v>
          </cell>
        </row>
        <row r="299">
          <cell r="A299" t="str">
            <v>2041/42</v>
          </cell>
        </row>
        <row r="300">
          <cell r="A300" t="str">
            <v>2042/43</v>
          </cell>
        </row>
        <row r="301">
          <cell r="A301" t="str">
            <v>2043/44</v>
          </cell>
        </row>
        <row r="302">
          <cell r="A302" t="str">
            <v>2044/45</v>
          </cell>
        </row>
        <row r="303">
          <cell r="A303" t="str">
            <v>2045/46</v>
          </cell>
        </row>
        <row r="304">
          <cell r="A304" t="str">
            <v>2046/47</v>
          </cell>
        </row>
        <row r="305">
          <cell r="A305" t="str">
            <v>2047/48</v>
          </cell>
        </row>
        <row r="306">
          <cell r="A306" t="str">
            <v>2048/49</v>
          </cell>
        </row>
        <row r="307">
          <cell r="A307" t="str">
            <v>2049/50</v>
          </cell>
        </row>
        <row r="308">
          <cell r="A308" t="str">
            <v>2050/51</v>
          </cell>
        </row>
        <row r="309">
          <cell r="A309" t="str">
            <v>2051/52</v>
          </cell>
        </row>
        <row r="310">
          <cell r="A310" t="str">
            <v>2052/53</v>
          </cell>
        </row>
        <row r="311">
          <cell r="A311" t="str">
            <v>2053/54</v>
          </cell>
        </row>
        <row r="312">
          <cell r="A312" t="str">
            <v>2054/55</v>
          </cell>
        </row>
        <row r="313">
          <cell r="A313" t="str">
            <v>2055/56</v>
          </cell>
        </row>
        <row r="314">
          <cell r="A314" t="str">
            <v>2056/57</v>
          </cell>
        </row>
        <row r="315">
          <cell r="A315" t="str">
            <v>2057/58</v>
          </cell>
        </row>
        <row r="316">
          <cell r="A316" t="str">
            <v>2058/59</v>
          </cell>
        </row>
        <row r="317">
          <cell r="A317" t="str">
            <v>2059/60</v>
          </cell>
        </row>
        <row r="318">
          <cell r="A318" t="str">
            <v>2060/61</v>
          </cell>
        </row>
        <row r="319">
          <cell r="A319" t="str">
            <v>2061/62</v>
          </cell>
        </row>
        <row r="320">
          <cell r="A320" t="str">
            <v>2062/63</v>
          </cell>
        </row>
        <row r="321">
          <cell r="A321" t="str">
            <v>2063/64</v>
          </cell>
        </row>
        <row r="322">
          <cell r="A322" t="str">
            <v>2064/65</v>
          </cell>
        </row>
        <row r="323">
          <cell r="A323" t="str">
            <v>2065/66</v>
          </cell>
        </row>
        <row r="324">
          <cell r="A324" t="str">
            <v>2066/67</v>
          </cell>
        </row>
        <row r="325">
          <cell r="A325" t="str">
            <v>2067/68</v>
          </cell>
        </row>
        <row r="326">
          <cell r="A326" t="str">
            <v>2068/69</v>
          </cell>
        </row>
        <row r="327">
          <cell r="A327" t="str">
            <v>2069/70</v>
          </cell>
        </row>
        <row r="328">
          <cell r="A328" t="str">
            <v>2070/71</v>
          </cell>
        </row>
        <row r="329">
          <cell r="A329" t="str">
            <v>2071/72</v>
          </cell>
        </row>
        <row r="330">
          <cell r="A330" t="str">
            <v>2072/73</v>
          </cell>
        </row>
        <row r="331">
          <cell r="A331" t="str">
            <v>2073/74</v>
          </cell>
        </row>
        <row r="332">
          <cell r="A332" t="str">
            <v>2074/75</v>
          </cell>
        </row>
        <row r="333">
          <cell r="A333" t="str">
            <v>2075/76</v>
          </cell>
        </row>
        <row r="334">
          <cell r="A334" t="str">
            <v>2076/77</v>
          </cell>
        </row>
        <row r="335">
          <cell r="A335" t="str">
            <v>2077/78</v>
          </cell>
        </row>
        <row r="336">
          <cell r="A336" t="str">
            <v>2078/79</v>
          </cell>
        </row>
        <row r="337">
          <cell r="A337" t="str">
            <v>2079/80</v>
          </cell>
        </row>
        <row r="338">
          <cell r="A338" t="str">
            <v>2080/81</v>
          </cell>
        </row>
        <row r="339">
          <cell r="A339" t="str">
            <v>2081/82</v>
          </cell>
        </row>
        <row r="340">
          <cell r="A340" t="str">
            <v>2082/83</v>
          </cell>
        </row>
        <row r="341">
          <cell r="A341" t="str">
            <v>2083/84</v>
          </cell>
        </row>
        <row r="342">
          <cell r="A342" t="str">
            <v>2084/85</v>
          </cell>
        </row>
        <row r="343">
          <cell r="A343" t="str">
            <v>2085/86</v>
          </cell>
        </row>
        <row r="344">
          <cell r="A344" t="str">
            <v>2086/87</v>
          </cell>
        </row>
        <row r="345">
          <cell r="A345" t="str">
            <v>2087/88</v>
          </cell>
        </row>
        <row r="346">
          <cell r="A346" t="str">
            <v>2088/89</v>
          </cell>
        </row>
        <row r="347">
          <cell r="A347" t="str">
            <v>2089/90</v>
          </cell>
        </row>
        <row r="348">
          <cell r="A348" t="str">
            <v>2090/91</v>
          </cell>
        </row>
        <row r="349">
          <cell r="A349" t="str">
            <v>2091/92</v>
          </cell>
        </row>
        <row r="350">
          <cell r="A350" t="str">
            <v>2092/93</v>
          </cell>
        </row>
        <row r="351">
          <cell r="A351" t="str">
            <v>2093/94</v>
          </cell>
        </row>
        <row r="352">
          <cell r="A352" t="str">
            <v>2094/95</v>
          </cell>
        </row>
        <row r="353">
          <cell r="A353" t="str">
            <v>2095/96</v>
          </cell>
        </row>
        <row r="354">
          <cell r="A354" t="str">
            <v>2096/97</v>
          </cell>
        </row>
        <row r="355">
          <cell r="A355" t="str">
            <v>2097/98</v>
          </cell>
        </row>
        <row r="356">
          <cell r="A356" t="str">
            <v>2098/99</v>
          </cell>
        </row>
        <row r="357">
          <cell r="A357" t="str">
            <v>2099/3000</v>
          </cell>
        </row>
        <row r="358">
          <cell r="A358" t="str">
            <v>3000/01</v>
          </cell>
        </row>
        <row r="359">
          <cell r="A359" t="str">
            <v>3001/02</v>
          </cell>
        </row>
        <row r="360">
          <cell r="A360" t="str">
            <v>3002/03</v>
          </cell>
        </row>
        <row r="361">
          <cell r="A361" t="str">
            <v>3003/04</v>
          </cell>
        </row>
        <row r="362">
          <cell r="A362" t="str">
            <v>3004/05</v>
          </cell>
        </row>
        <row r="363">
          <cell r="A363" t="str">
            <v>3005/06</v>
          </cell>
        </row>
        <row r="364">
          <cell r="A364" t="str">
            <v>3006/07</v>
          </cell>
        </row>
        <row r="365">
          <cell r="A365" t="str">
            <v>3007/08</v>
          </cell>
        </row>
        <row r="366">
          <cell r="A366" t="str">
            <v>3008/09</v>
          </cell>
        </row>
        <row r="367">
          <cell r="A367" t="str">
            <v>3009/10</v>
          </cell>
        </row>
        <row r="368">
          <cell r="A368" t="str">
            <v>3010/11</v>
          </cell>
        </row>
        <row r="369">
          <cell r="A369" t="str">
            <v>3011/12</v>
          </cell>
        </row>
        <row r="370">
          <cell r="A370" t="str">
            <v>3012/13</v>
          </cell>
        </row>
        <row r="371">
          <cell r="A371" t="str">
            <v>3013/14</v>
          </cell>
        </row>
        <row r="372">
          <cell r="A372" t="str">
            <v>3014/15</v>
          </cell>
        </row>
        <row r="373">
          <cell r="A373" t="str">
            <v>3015/16</v>
          </cell>
        </row>
        <row r="374">
          <cell r="A374" t="str">
            <v>3016/17</v>
          </cell>
        </row>
        <row r="375">
          <cell r="A375" t="str">
            <v>3017/18</v>
          </cell>
        </row>
        <row r="376">
          <cell r="A376" t="str">
            <v>3018/19</v>
          </cell>
        </row>
        <row r="377">
          <cell r="A377" t="str">
            <v>3019/20</v>
          </cell>
        </row>
        <row r="378">
          <cell r="A378" t="str">
            <v>3020/21</v>
          </cell>
        </row>
        <row r="379">
          <cell r="A379" t="str">
            <v>3021/22</v>
          </cell>
        </row>
        <row r="380">
          <cell r="A380" t="str">
            <v>3022/23</v>
          </cell>
        </row>
        <row r="381">
          <cell r="A381" t="str">
            <v>3023/24</v>
          </cell>
        </row>
        <row r="382">
          <cell r="A382" t="str">
            <v>3024/25</v>
          </cell>
        </row>
        <row r="383">
          <cell r="A383" t="str">
            <v>3025/26</v>
          </cell>
        </row>
        <row r="384">
          <cell r="A384" t="str">
            <v>3026/27</v>
          </cell>
        </row>
        <row r="385">
          <cell r="A385" t="str">
            <v>3027/28</v>
          </cell>
        </row>
        <row r="386">
          <cell r="A386" t="str">
            <v>3028/29</v>
          </cell>
        </row>
        <row r="387">
          <cell r="A387" t="str">
            <v>3029/30</v>
          </cell>
        </row>
        <row r="388">
          <cell r="A388" t="str">
            <v>3030/31</v>
          </cell>
        </row>
        <row r="389">
          <cell r="A389" t="str">
            <v>3031/32</v>
          </cell>
        </row>
        <row r="390">
          <cell r="A390" t="str">
            <v>3032/33</v>
          </cell>
        </row>
        <row r="391">
          <cell r="A391" t="str">
            <v>3033/34</v>
          </cell>
        </row>
        <row r="392">
          <cell r="A392" t="str">
            <v>3034/35</v>
          </cell>
        </row>
        <row r="393">
          <cell r="A393" t="str">
            <v>3030/36</v>
          </cell>
        </row>
        <row r="394">
          <cell r="A394" t="str">
            <v>3030/37</v>
          </cell>
        </row>
        <row r="395">
          <cell r="A395" t="str">
            <v>3030/38</v>
          </cell>
        </row>
        <row r="396">
          <cell r="A396" t="str">
            <v>3030/39</v>
          </cell>
        </row>
        <row r="397">
          <cell r="A397" t="str">
            <v>3030/40</v>
          </cell>
        </row>
        <row r="398">
          <cell r="A398" t="str">
            <v>3002/41</v>
          </cell>
        </row>
        <row r="399">
          <cell r="A399" t="str">
            <v>3002/42</v>
          </cell>
        </row>
        <row r="400">
          <cell r="A400" t="str">
            <v>3002/43</v>
          </cell>
        </row>
        <row r="401">
          <cell r="A401" t="str">
            <v>3002/44</v>
          </cell>
        </row>
        <row r="402">
          <cell r="A402" t="str">
            <v>3002/45</v>
          </cell>
        </row>
        <row r="403">
          <cell r="A403" t="str">
            <v>3002/46</v>
          </cell>
        </row>
        <row r="404">
          <cell r="A404" t="str">
            <v>3002/47</v>
          </cell>
        </row>
        <row r="405">
          <cell r="A405" t="str">
            <v>3002/48</v>
          </cell>
        </row>
        <row r="406">
          <cell r="A406" t="str">
            <v>3002/49</v>
          </cell>
        </row>
        <row r="407">
          <cell r="A407" t="str">
            <v>3002/50</v>
          </cell>
        </row>
        <row r="408">
          <cell r="A408" t="str">
            <v>3002/51</v>
          </cell>
        </row>
        <row r="409">
          <cell r="A409" t="str">
            <v>3002/52</v>
          </cell>
        </row>
        <row r="410">
          <cell r="A410" t="str">
            <v>3002/53</v>
          </cell>
        </row>
        <row r="411">
          <cell r="A411" t="str">
            <v>3002/54</v>
          </cell>
        </row>
        <row r="412">
          <cell r="A412" t="str">
            <v>3002/55</v>
          </cell>
        </row>
        <row r="413">
          <cell r="A413" t="str">
            <v>3002/56</v>
          </cell>
        </row>
        <row r="414">
          <cell r="A414" t="str">
            <v>3002/57</v>
          </cell>
        </row>
        <row r="415">
          <cell r="A415" t="str">
            <v>3002/58</v>
          </cell>
        </row>
        <row r="416">
          <cell r="A416" t="str">
            <v>3002/59</v>
          </cell>
        </row>
        <row r="417">
          <cell r="A417" t="str">
            <v>3002/60</v>
          </cell>
        </row>
        <row r="418">
          <cell r="A418" t="str">
            <v>3002/61</v>
          </cell>
        </row>
        <row r="419">
          <cell r="A419" t="str">
            <v>3002/62</v>
          </cell>
        </row>
        <row r="420">
          <cell r="A420" t="str">
            <v>3002/63</v>
          </cell>
        </row>
        <row r="421">
          <cell r="A421" t="str">
            <v>3002/64</v>
          </cell>
        </row>
        <row r="422">
          <cell r="A422" t="str">
            <v>3002/65</v>
          </cell>
        </row>
        <row r="423">
          <cell r="A423" t="str">
            <v>3002/66</v>
          </cell>
        </row>
        <row r="424">
          <cell r="A424" t="str">
            <v>3002/67</v>
          </cell>
        </row>
        <row r="425">
          <cell r="A425" t="str">
            <v>3002/68</v>
          </cell>
        </row>
        <row r="426">
          <cell r="A426" t="str">
            <v>3002/69</v>
          </cell>
        </row>
        <row r="427">
          <cell r="A427" t="str">
            <v>3002/70</v>
          </cell>
        </row>
        <row r="428">
          <cell r="A428" t="str">
            <v>3002/71</v>
          </cell>
        </row>
        <row r="429">
          <cell r="A429" t="str">
            <v>3002/72</v>
          </cell>
        </row>
        <row r="430">
          <cell r="A430" t="str">
            <v>3002/73</v>
          </cell>
        </row>
        <row r="431">
          <cell r="A431" t="str">
            <v>3002/74</v>
          </cell>
        </row>
        <row r="432">
          <cell r="A432" t="str">
            <v>3002/75</v>
          </cell>
        </row>
        <row r="433">
          <cell r="A433" t="str">
            <v>3002/76</v>
          </cell>
        </row>
        <row r="434">
          <cell r="A434" t="str">
            <v>3002/77</v>
          </cell>
        </row>
        <row r="435">
          <cell r="A435" t="str">
            <v>3002/78</v>
          </cell>
        </row>
        <row r="436">
          <cell r="A436" t="str">
            <v>3002/79</v>
          </cell>
        </row>
        <row r="437">
          <cell r="A437" t="str">
            <v>3002/80</v>
          </cell>
        </row>
        <row r="438">
          <cell r="A438" t="str">
            <v>3002/81</v>
          </cell>
        </row>
        <row r="439">
          <cell r="A439" t="str">
            <v>3002/82</v>
          </cell>
        </row>
        <row r="440">
          <cell r="A440" t="str">
            <v>3002/83</v>
          </cell>
        </row>
        <row r="441">
          <cell r="A441" t="str">
            <v>3002/84</v>
          </cell>
        </row>
        <row r="442">
          <cell r="A442" t="str">
            <v>3002/85</v>
          </cell>
        </row>
        <row r="443">
          <cell r="A443" t="str">
            <v>3002/86</v>
          </cell>
        </row>
        <row r="444">
          <cell r="A444" t="str">
            <v>3002/87</v>
          </cell>
        </row>
        <row r="445">
          <cell r="A445" t="str">
            <v>3002/88</v>
          </cell>
        </row>
        <row r="446">
          <cell r="A446" t="str">
            <v>3002/89</v>
          </cell>
        </row>
        <row r="447">
          <cell r="A447" t="str">
            <v>3002/90</v>
          </cell>
        </row>
        <row r="448">
          <cell r="A448" t="str">
            <v>3002/91</v>
          </cell>
        </row>
        <row r="449">
          <cell r="A449" t="str">
            <v>3002/92</v>
          </cell>
        </row>
        <row r="450">
          <cell r="A450" t="str">
            <v>3002/93</v>
          </cell>
        </row>
        <row r="451">
          <cell r="A451" t="str">
            <v>3002/94</v>
          </cell>
        </row>
        <row r="452">
          <cell r="A452" t="str">
            <v>3002/95</v>
          </cell>
        </row>
        <row r="453">
          <cell r="A453" t="str">
            <v>3002/96</v>
          </cell>
        </row>
        <row r="454">
          <cell r="A454" t="str">
            <v>3096/97</v>
          </cell>
        </row>
        <row r="455">
          <cell r="A455" t="str">
            <v>3097/98</v>
          </cell>
        </row>
        <row r="456">
          <cell r="A456" t="str">
            <v>3098/99</v>
          </cell>
        </row>
        <row r="457">
          <cell r="A457" t="str">
            <v>3099/4000</v>
          </cell>
        </row>
        <row r="458">
          <cell r="A458" t="str">
            <v>4000/01</v>
          </cell>
        </row>
        <row r="459">
          <cell r="A459" t="str">
            <v>4001/02</v>
          </cell>
        </row>
        <row r="460">
          <cell r="A460" t="str">
            <v>4002/03</v>
          </cell>
        </row>
        <row r="461">
          <cell r="A461" t="str">
            <v>4003/04</v>
          </cell>
        </row>
        <row r="462">
          <cell r="A462" t="str">
            <v>4004/05</v>
          </cell>
        </row>
        <row r="463">
          <cell r="A463" t="str">
            <v>4005/06</v>
          </cell>
        </row>
        <row r="464">
          <cell r="A464" t="str">
            <v>4006/07</v>
          </cell>
        </row>
        <row r="465">
          <cell r="A465" t="str">
            <v>4007/08</v>
          </cell>
        </row>
        <row r="466">
          <cell r="A466" t="str">
            <v>4008/09</v>
          </cell>
        </row>
        <row r="467">
          <cell r="A467" t="str">
            <v>4009/10</v>
          </cell>
        </row>
        <row r="468">
          <cell r="A468" t="str">
            <v>4010/11</v>
          </cell>
        </row>
        <row r="469">
          <cell r="A469" t="str">
            <v>4011/12</v>
          </cell>
        </row>
        <row r="470">
          <cell r="A470" t="str">
            <v>4012/13</v>
          </cell>
        </row>
        <row r="471">
          <cell r="A471" t="str">
            <v>4013/14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27"/>
  <sheetViews>
    <sheetView showGridLines="0" showRowColHeaders="0" tabSelected="1" zoomScaleNormal="100" zoomScaleSheetLayoutView="115" workbookViewId="0"/>
  </sheetViews>
  <sheetFormatPr defaultRowHeight="15" x14ac:dyDescent="0.2"/>
  <cols>
    <col min="3" max="3" width="16.77734375" customWidth="1"/>
    <col min="4" max="4" width="16" customWidth="1"/>
    <col min="5" max="5" width="22.6640625" customWidth="1"/>
    <col min="6" max="6" width="12.6640625" bestFit="1" customWidth="1"/>
  </cols>
  <sheetData>
    <row r="1" spans="1:10" x14ac:dyDescent="0.2">
      <c r="A1" s="67"/>
      <c r="B1" s="67"/>
      <c r="C1" s="67"/>
      <c r="D1" s="67"/>
      <c r="E1" s="67"/>
      <c r="F1" s="67"/>
      <c r="G1" s="67"/>
      <c r="H1" s="67"/>
      <c r="I1" s="67"/>
      <c r="J1" s="67"/>
    </row>
    <row r="2" spans="1:10" ht="20.25" x14ac:dyDescent="0.3">
      <c r="A2" s="135"/>
      <c r="B2" s="67"/>
      <c r="C2" s="67"/>
      <c r="D2" s="67"/>
      <c r="E2" s="67"/>
      <c r="F2" s="67"/>
      <c r="G2" s="67"/>
      <c r="H2" s="67"/>
      <c r="I2" s="67"/>
      <c r="J2" s="67"/>
    </row>
    <row r="3" spans="1:10" ht="23.25" x14ac:dyDescent="0.35">
      <c r="A3" s="136"/>
      <c r="B3" s="67"/>
      <c r="C3" s="67"/>
      <c r="D3" s="67"/>
      <c r="E3" s="67"/>
      <c r="F3" s="67"/>
      <c r="G3" s="67"/>
      <c r="H3" s="67"/>
      <c r="I3" s="67"/>
      <c r="J3" s="67"/>
    </row>
    <row r="4" spans="1:10" x14ac:dyDescent="0.2">
      <c r="A4" s="137"/>
      <c r="B4" s="67"/>
      <c r="C4" s="67"/>
      <c r="D4" s="67"/>
      <c r="E4" s="67"/>
      <c r="F4" s="67"/>
      <c r="G4" s="67"/>
      <c r="H4" s="67"/>
      <c r="I4" s="67"/>
      <c r="J4" s="67"/>
    </row>
    <row r="5" spans="1:10" x14ac:dyDescent="0.2">
      <c r="A5" s="137"/>
      <c r="B5" s="67"/>
      <c r="C5" s="67"/>
      <c r="D5" s="67"/>
      <c r="E5" s="67"/>
      <c r="F5" s="67"/>
      <c r="G5" s="67"/>
      <c r="H5" s="67"/>
      <c r="I5" s="67"/>
      <c r="J5" s="67"/>
    </row>
    <row r="6" spans="1:10" x14ac:dyDescent="0.2">
      <c r="A6" s="137"/>
      <c r="B6" s="67"/>
      <c r="C6" s="67"/>
      <c r="D6" s="67"/>
      <c r="E6" s="67"/>
      <c r="F6" s="67"/>
      <c r="G6" s="67"/>
      <c r="H6" s="67"/>
      <c r="I6" s="67"/>
      <c r="J6" s="67"/>
    </row>
    <row r="7" spans="1:10" x14ac:dyDescent="0.2">
      <c r="A7" s="67"/>
      <c r="B7" s="67"/>
      <c r="C7" s="67"/>
      <c r="D7" s="67"/>
      <c r="E7" s="67"/>
      <c r="F7" s="67"/>
      <c r="G7" s="67"/>
      <c r="H7" s="67"/>
      <c r="I7" s="67"/>
      <c r="J7" s="67"/>
    </row>
    <row r="8" spans="1:10" x14ac:dyDescent="0.2">
      <c r="A8" s="137"/>
      <c r="B8" s="67"/>
      <c r="C8" s="137"/>
      <c r="D8" s="67"/>
      <c r="E8" s="67"/>
      <c r="F8" s="67"/>
      <c r="G8" s="67"/>
      <c r="H8" s="67"/>
      <c r="I8" s="67"/>
      <c r="J8" s="67"/>
    </row>
    <row r="9" spans="1:10" x14ac:dyDescent="0.2">
      <c r="A9" s="67"/>
      <c r="B9" s="67"/>
      <c r="C9" s="138"/>
      <c r="D9" s="67"/>
      <c r="E9" s="67"/>
      <c r="F9" s="67"/>
      <c r="G9" s="67"/>
      <c r="H9" s="67"/>
      <c r="I9" s="67"/>
      <c r="J9" s="67"/>
    </row>
    <row r="10" spans="1:10" x14ac:dyDescent="0.2">
      <c r="A10" s="67"/>
      <c r="B10" s="67"/>
      <c r="C10" s="67"/>
      <c r="D10" s="67"/>
      <c r="E10" s="67"/>
      <c r="F10" s="67"/>
      <c r="G10" s="67"/>
      <c r="H10" s="67"/>
      <c r="I10" s="67"/>
      <c r="J10" s="67"/>
    </row>
    <row r="11" spans="1:10" x14ac:dyDescent="0.2">
      <c r="A11" s="137"/>
      <c r="B11" s="67"/>
      <c r="C11" s="137"/>
      <c r="D11" s="67"/>
      <c r="E11" s="67"/>
      <c r="F11" s="67"/>
      <c r="G11" s="67"/>
      <c r="H11" s="67"/>
      <c r="I11" s="67"/>
      <c r="J11" s="67"/>
    </row>
    <row r="12" spans="1:10" x14ac:dyDescent="0.2">
      <c r="A12" s="67"/>
      <c r="B12" s="67"/>
      <c r="C12" s="67"/>
      <c r="D12" s="67"/>
      <c r="E12" s="67"/>
      <c r="F12" s="67"/>
      <c r="G12" s="67"/>
      <c r="H12" s="67"/>
      <c r="I12" s="67"/>
      <c r="J12" s="67"/>
    </row>
    <row r="13" spans="1:10" x14ac:dyDescent="0.2">
      <c r="A13" s="67"/>
      <c r="B13" s="67"/>
      <c r="C13" s="67"/>
      <c r="D13" s="67"/>
      <c r="E13" s="67"/>
      <c r="F13" s="67"/>
      <c r="G13" s="67"/>
      <c r="H13" s="67"/>
      <c r="I13" s="67"/>
      <c r="J13" s="67"/>
    </row>
    <row r="14" spans="1:10" x14ac:dyDescent="0.2">
      <c r="A14" s="137"/>
      <c r="B14" s="67"/>
      <c r="C14" s="137"/>
      <c r="D14" s="67"/>
      <c r="E14" s="67"/>
      <c r="F14" s="67"/>
      <c r="G14" s="67"/>
      <c r="H14" s="67"/>
      <c r="I14" s="67"/>
      <c r="J14" s="67"/>
    </row>
    <row r="15" spans="1:10" x14ac:dyDescent="0.2">
      <c r="A15" s="67"/>
      <c r="B15" s="67"/>
      <c r="C15" s="137"/>
      <c r="D15" s="67"/>
      <c r="E15" s="67"/>
      <c r="F15" s="67"/>
      <c r="G15" s="67"/>
      <c r="H15" s="67"/>
      <c r="I15" s="67"/>
      <c r="J15" s="67"/>
    </row>
    <row r="16" spans="1:10" x14ac:dyDescent="0.2">
      <c r="A16" s="67"/>
      <c r="B16" s="67"/>
      <c r="C16" s="137"/>
      <c r="D16" s="137"/>
      <c r="E16" s="67"/>
      <c r="F16" s="67"/>
      <c r="G16" s="67"/>
      <c r="H16" s="67"/>
      <c r="I16" s="67"/>
      <c r="J16" s="67"/>
    </row>
    <row r="17" spans="1:10" x14ac:dyDescent="0.2">
      <c r="A17" s="67"/>
      <c r="B17" s="67"/>
      <c r="C17" s="137"/>
      <c r="D17" s="137"/>
      <c r="E17" s="67"/>
      <c r="F17" s="67"/>
      <c r="G17" s="67"/>
      <c r="H17" s="67"/>
      <c r="I17" s="67"/>
      <c r="J17" s="67"/>
    </row>
    <row r="18" spans="1:10" x14ac:dyDescent="0.2">
      <c r="A18" s="67"/>
      <c r="B18" s="67"/>
      <c r="C18" s="67"/>
      <c r="D18" s="67"/>
      <c r="E18" s="67"/>
      <c r="F18" s="67"/>
      <c r="G18" s="67"/>
      <c r="H18" s="67"/>
      <c r="I18" s="67"/>
      <c r="J18" s="67"/>
    </row>
    <row r="19" spans="1:10" x14ac:dyDescent="0.2">
      <c r="A19" s="67"/>
      <c r="B19" s="67"/>
      <c r="C19" s="137"/>
      <c r="D19" s="67"/>
      <c r="E19" s="67"/>
      <c r="F19" s="67"/>
      <c r="G19" s="67"/>
      <c r="H19" s="67"/>
      <c r="I19" s="67"/>
      <c r="J19" s="67"/>
    </row>
    <row r="20" spans="1:10" x14ac:dyDescent="0.2">
      <c r="A20" s="67"/>
      <c r="B20" s="67"/>
      <c r="C20" s="67"/>
      <c r="D20" s="67"/>
      <c r="E20" s="67"/>
      <c r="F20" s="67"/>
      <c r="G20" s="67"/>
      <c r="H20" s="67"/>
      <c r="I20" s="67"/>
      <c r="J20" s="67"/>
    </row>
    <row r="21" spans="1:10" x14ac:dyDescent="0.2">
      <c r="A21" s="67"/>
      <c r="B21" s="137"/>
      <c r="C21" s="138"/>
      <c r="D21" s="67"/>
      <c r="E21" s="67"/>
      <c r="F21" s="67"/>
      <c r="G21" s="67"/>
      <c r="H21" s="67"/>
      <c r="I21" s="67"/>
      <c r="J21" s="67"/>
    </row>
    <row r="22" spans="1:10" x14ac:dyDescent="0.2">
      <c r="A22" s="67"/>
      <c r="B22" s="137"/>
      <c r="C22" s="138"/>
      <c r="D22" s="67"/>
      <c r="E22" s="67"/>
      <c r="F22" s="67"/>
      <c r="G22" s="67"/>
      <c r="H22" s="67"/>
      <c r="I22" s="67"/>
      <c r="J22" s="67"/>
    </row>
    <row r="23" spans="1:10" x14ac:dyDescent="0.2">
      <c r="A23" s="67"/>
      <c r="B23" s="137"/>
      <c r="C23" s="138"/>
      <c r="D23" s="67"/>
      <c r="E23" s="67"/>
      <c r="F23" s="67"/>
      <c r="G23" s="67"/>
      <c r="H23" s="67"/>
      <c r="I23" s="67"/>
      <c r="J23" s="67"/>
    </row>
    <row r="24" spans="1:10" x14ac:dyDescent="0.2">
      <c r="A24" s="67"/>
      <c r="B24" s="137"/>
      <c r="C24" s="138"/>
      <c r="D24" s="67"/>
      <c r="E24" s="67"/>
      <c r="F24" s="67"/>
      <c r="G24" s="67"/>
      <c r="H24" s="67"/>
      <c r="I24" s="67"/>
      <c r="J24" s="67"/>
    </row>
    <row r="25" spans="1:10" x14ac:dyDescent="0.2">
      <c r="A25" s="67"/>
      <c r="B25" s="137"/>
      <c r="C25" s="138"/>
      <c r="D25" s="67"/>
      <c r="E25" s="67"/>
      <c r="F25" s="67"/>
      <c r="G25" s="67"/>
      <c r="H25" s="67"/>
      <c r="I25" s="67"/>
      <c r="J25" s="67"/>
    </row>
    <row r="26" spans="1:10" x14ac:dyDescent="0.2">
      <c r="A26" s="67"/>
      <c r="B26" s="137"/>
      <c r="C26" s="138"/>
      <c r="D26" s="67"/>
      <c r="E26" s="67"/>
      <c r="F26" s="67"/>
      <c r="G26" s="67"/>
      <c r="H26" s="67"/>
      <c r="I26" s="67"/>
      <c r="J26" s="67"/>
    </row>
    <row r="27" spans="1:10" x14ac:dyDescent="0.2">
      <c r="A27" s="67"/>
      <c r="B27" s="137"/>
      <c r="C27" s="138"/>
      <c r="D27" s="67"/>
      <c r="E27" s="67"/>
      <c r="F27" s="67"/>
      <c r="G27" s="67"/>
      <c r="H27" s="67"/>
      <c r="I27" s="67"/>
      <c r="J27" s="67"/>
    </row>
  </sheetData>
  <pageMargins left="0.7" right="0.7" top="0.75" bottom="0.75" header="0.3" footer="0.3"/>
  <pageSetup paperSize="9" orientation="portrait"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B1:T104"/>
  <sheetViews>
    <sheetView showGridLines="0" showRowColHeaders="0" zoomScaleNormal="100" workbookViewId="0">
      <selection activeCell="F19" sqref="F19"/>
    </sheetView>
  </sheetViews>
  <sheetFormatPr defaultRowHeight="15" x14ac:dyDescent="0.2"/>
  <cols>
    <col min="2" max="2" width="2.21875" customWidth="1"/>
    <col min="4" max="4" width="24.6640625" customWidth="1"/>
    <col min="5" max="5" width="2.5546875" customWidth="1"/>
    <col min="6" max="6" width="13.33203125" customWidth="1"/>
    <col min="8" max="8" width="15.5546875" customWidth="1"/>
    <col min="9" max="9" width="2.21875" customWidth="1"/>
    <col min="10" max="10" width="13.33203125" customWidth="1"/>
    <col min="11" max="11" width="8.88671875" customWidth="1"/>
    <col min="12" max="12" width="28.33203125" bestFit="1" customWidth="1"/>
    <col min="13" max="18" width="8.88671875" customWidth="1"/>
    <col min="19" max="19" width="25.77734375" hidden="1" customWidth="1"/>
    <col min="20" max="20" width="8.88671875" hidden="1" customWidth="1"/>
    <col min="21" max="21" width="8.88671875" customWidth="1"/>
  </cols>
  <sheetData>
    <row r="1" spans="2:20" ht="10.5" customHeight="1" thickBot="1" x14ac:dyDescent="0.25"/>
    <row r="2" spans="2:20" ht="15" customHeight="1" x14ac:dyDescent="0.2">
      <c r="B2" s="139"/>
      <c r="C2" s="140"/>
      <c r="D2" s="140"/>
      <c r="E2" s="140"/>
      <c r="F2" s="140"/>
      <c r="G2" s="140"/>
      <c r="H2" s="140"/>
      <c r="I2" s="141"/>
    </row>
    <row r="3" spans="2:20" ht="23.25" x14ac:dyDescent="0.35">
      <c r="B3" s="142"/>
      <c r="C3" s="165" t="s">
        <v>509</v>
      </c>
      <c r="D3" s="165"/>
      <c r="E3" s="165"/>
      <c r="F3" s="165"/>
      <c r="G3" s="165"/>
      <c r="H3" s="165"/>
      <c r="I3" s="143"/>
    </row>
    <row r="4" spans="2:20" x14ac:dyDescent="0.2">
      <c r="B4" s="142"/>
      <c r="C4" s="67"/>
      <c r="D4" s="67"/>
      <c r="E4" s="67"/>
      <c r="F4" s="67"/>
      <c r="G4" s="67"/>
      <c r="H4" s="67"/>
      <c r="I4" s="144"/>
    </row>
    <row r="5" spans="2:20" ht="15.75" x14ac:dyDescent="0.25">
      <c r="B5" s="142"/>
      <c r="C5" s="67"/>
      <c r="D5" s="67"/>
      <c r="E5" s="67"/>
      <c r="F5" s="67"/>
      <c r="G5" s="67"/>
      <c r="H5" s="67"/>
      <c r="I5" s="144"/>
      <c r="L5" s="64" t="s">
        <v>510</v>
      </c>
    </row>
    <row r="6" spans="2:20" x14ac:dyDescent="0.2">
      <c r="B6" s="142"/>
      <c r="C6" s="67" t="s">
        <v>210</v>
      </c>
      <c r="D6" s="67"/>
      <c r="E6" s="67"/>
      <c r="F6" s="164" t="s">
        <v>226</v>
      </c>
      <c r="G6" s="164"/>
      <c r="H6" s="164"/>
      <c r="I6" s="145"/>
      <c r="L6" s="157" t="s">
        <v>218</v>
      </c>
      <c r="S6" s="51" t="s">
        <v>344</v>
      </c>
      <c r="T6">
        <v>4</v>
      </c>
    </row>
    <row r="7" spans="2:20" x14ac:dyDescent="0.2">
      <c r="B7" s="142"/>
      <c r="C7" s="67"/>
      <c r="D7" s="67"/>
      <c r="E7" s="67"/>
      <c r="F7" s="67"/>
      <c r="G7" s="67"/>
      <c r="H7" s="67"/>
      <c r="I7" s="144"/>
      <c r="L7" s="158" t="s">
        <v>219</v>
      </c>
      <c r="S7" s="51" t="s">
        <v>345</v>
      </c>
      <c r="T7">
        <v>3</v>
      </c>
    </row>
    <row r="8" spans="2:20" x14ac:dyDescent="0.2">
      <c r="B8" s="142"/>
      <c r="C8" s="67"/>
      <c r="D8" s="67"/>
      <c r="E8" s="67"/>
      <c r="F8" s="67"/>
      <c r="G8" s="67"/>
      <c r="H8" s="67"/>
      <c r="I8" s="144"/>
      <c r="L8" s="158" t="s">
        <v>220</v>
      </c>
      <c r="S8" s="51" t="s">
        <v>346</v>
      </c>
      <c r="T8">
        <v>2</v>
      </c>
    </row>
    <row r="9" spans="2:20" x14ac:dyDescent="0.2">
      <c r="B9" s="142"/>
      <c r="C9" s="67" t="s">
        <v>529</v>
      </c>
      <c r="D9" s="67"/>
      <c r="E9" s="67"/>
      <c r="F9" s="67"/>
      <c r="G9" s="67"/>
      <c r="H9" s="67"/>
      <c r="I9" s="144"/>
      <c r="L9" s="158" t="s">
        <v>221</v>
      </c>
      <c r="S9" s="51" t="s">
        <v>347</v>
      </c>
      <c r="T9">
        <v>1</v>
      </c>
    </row>
    <row r="10" spans="2:20" x14ac:dyDescent="0.2">
      <c r="B10" s="142"/>
      <c r="C10" s="67"/>
      <c r="D10" s="67" t="s">
        <v>343</v>
      </c>
      <c r="E10" s="67"/>
      <c r="F10" s="160">
        <v>1</v>
      </c>
      <c r="G10" s="67" t="s">
        <v>342</v>
      </c>
      <c r="H10" s="67"/>
      <c r="I10" s="144"/>
      <c r="L10" s="158" t="s">
        <v>222</v>
      </c>
    </row>
    <row r="11" spans="2:20" x14ac:dyDescent="0.2">
      <c r="B11" s="142"/>
      <c r="C11" s="67"/>
      <c r="D11" s="67"/>
      <c r="E11" s="67"/>
      <c r="F11" s="138" t="str">
        <f>IF(COUNT(F10:F10)&gt;1,"error, complete only one length","")</f>
        <v/>
      </c>
      <c r="G11" s="67"/>
      <c r="H11" s="67"/>
      <c r="I11" s="144"/>
      <c r="L11" s="158" t="s">
        <v>223</v>
      </c>
    </row>
    <row r="12" spans="2:20" x14ac:dyDescent="0.2">
      <c r="B12" s="142"/>
      <c r="C12" s="67" t="s">
        <v>535</v>
      </c>
      <c r="D12" s="67"/>
      <c r="E12" s="67"/>
      <c r="F12" s="67"/>
      <c r="G12" s="67"/>
      <c r="H12" s="67"/>
      <c r="I12" s="144"/>
      <c r="L12" s="158" t="s">
        <v>224</v>
      </c>
      <c r="S12" s="51" t="s">
        <v>383</v>
      </c>
    </row>
    <row r="13" spans="2:20" x14ac:dyDescent="0.2">
      <c r="B13" s="142"/>
      <c r="C13" s="67"/>
      <c r="D13" s="67" t="s">
        <v>393</v>
      </c>
      <c r="E13" s="67"/>
      <c r="F13" s="160">
        <v>7</v>
      </c>
      <c r="G13" s="67" t="s">
        <v>340</v>
      </c>
      <c r="H13" s="67"/>
      <c r="I13" s="144"/>
      <c r="L13" s="158" t="s">
        <v>225</v>
      </c>
      <c r="S13" t="s">
        <v>530</v>
      </c>
    </row>
    <row r="14" spans="2:20" x14ac:dyDescent="0.2">
      <c r="B14" s="142"/>
      <c r="C14" s="67"/>
      <c r="D14" s="137" t="s">
        <v>533</v>
      </c>
      <c r="E14" s="67"/>
      <c r="F14" s="160">
        <v>1</v>
      </c>
      <c r="G14" s="67" t="s">
        <v>340</v>
      </c>
      <c r="H14" s="67"/>
      <c r="I14" s="144"/>
      <c r="L14" s="158" t="s">
        <v>226</v>
      </c>
      <c r="S14" t="s">
        <v>531</v>
      </c>
    </row>
    <row r="15" spans="2:20" x14ac:dyDescent="0.2">
      <c r="B15" s="142"/>
      <c r="C15" s="67"/>
      <c r="D15" s="67" t="s">
        <v>534</v>
      </c>
      <c r="E15" s="67"/>
      <c r="F15" s="160">
        <v>1</v>
      </c>
      <c r="G15" s="67" t="s">
        <v>340</v>
      </c>
      <c r="H15" s="67"/>
      <c r="I15" s="144"/>
      <c r="L15" s="158" t="s">
        <v>227</v>
      </c>
      <c r="S15" s="51" t="s">
        <v>532</v>
      </c>
    </row>
    <row r="16" spans="2:20" x14ac:dyDescent="0.2">
      <c r="B16" s="142"/>
      <c r="C16" s="67"/>
      <c r="D16" s="67"/>
      <c r="E16" s="67"/>
      <c r="F16" s="67"/>
      <c r="G16" s="67"/>
      <c r="H16" s="67"/>
      <c r="I16" s="144"/>
      <c r="L16" s="158" t="s">
        <v>228</v>
      </c>
      <c r="S16" s="50" t="s">
        <v>493</v>
      </c>
    </row>
    <row r="17" spans="2:20" x14ac:dyDescent="0.2">
      <c r="B17" s="142"/>
      <c r="C17" s="67"/>
      <c r="D17" s="67"/>
      <c r="E17" s="67"/>
      <c r="F17" s="67"/>
      <c r="G17" s="67"/>
      <c r="H17" s="67"/>
      <c r="I17" s="144"/>
      <c r="L17" s="158" t="s">
        <v>229</v>
      </c>
      <c r="S17" s="50" t="s">
        <v>494</v>
      </c>
    </row>
    <row r="18" spans="2:20" x14ac:dyDescent="0.2">
      <c r="B18" s="142"/>
      <c r="C18" s="137" t="s">
        <v>536</v>
      </c>
      <c r="D18" s="67"/>
      <c r="E18" s="67"/>
      <c r="F18" s="67"/>
      <c r="G18" s="67"/>
      <c r="H18" s="67"/>
      <c r="I18" s="144"/>
      <c r="L18" s="158" t="s">
        <v>230</v>
      </c>
    </row>
    <row r="19" spans="2:20" x14ac:dyDescent="0.2">
      <c r="B19" s="142"/>
      <c r="C19" s="67"/>
      <c r="D19" s="67" t="s">
        <v>393</v>
      </c>
      <c r="E19" s="67"/>
      <c r="F19" s="160" t="s">
        <v>344</v>
      </c>
      <c r="G19" s="67"/>
      <c r="H19" s="137"/>
      <c r="I19" s="146"/>
      <c r="L19" s="158" t="s">
        <v>231</v>
      </c>
    </row>
    <row r="20" spans="2:20" x14ac:dyDescent="0.2">
      <c r="B20" s="142"/>
      <c r="C20" s="67"/>
      <c r="D20" s="137" t="s">
        <v>533</v>
      </c>
      <c r="E20" s="67"/>
      <c r="F20" s="160" t="s">
        <v>345</v>
      </c>
      <c r="G20" s="67"/>
      <c r="H20" s="67"/>
      <c r="I20" s="144"/>
      <c r="L20" s="158" t="s">
        <v>232</v>
      </c>
      <c r="T20" s="51"/>
    </row>
    <row r="21" spans="2:20" x14ac:dyDescent="0.2">
      <c r="B21" s="142"/>
      <c r="C21" s="67"/>
      <c r="D21" s="67" t="s">
        <v>534</v>
      </c>
      <c r="E21" s="67"/>
      <c r="F21" s="160" t="s">
        <v>345</v>
      </c>
      <c r="G21" s="67"/>
      <c r="H21" s="67"/>
      <c r="I21" s="144"/>
      <c r="L21" s="158" t="s">
        <v>233</v>
      </c>
      <c r="S21" s="51" t="s">
        <v>339</v>
      </c>
    </row>
    <row r="22" spans="2:20" x14ac:dyDescent="0.2">
      <c r="B22" s="142"/>
      <c r="C22" s="67"/>
      <c r="D22" s="67"/>
      <c r="E22" s="67"/>
      <c r="F22" s="67"/>
      <c r="G22" s="67"/>
      <c r="H22" s="67"/>
      <c r="I22" s="144"/>
      <c r="L22" s="158" t="s">
        <v>234</v>
      </c>
    </row>
    <row r="23" spans="2:20" x14ac:dyDescent="0.2">
      <c r="B23" s="142"/>
      <c r="C23" s="137" t="s">
        <v>537</v>
      </c>
      <c r="D23" s="67"/>
      <c r="E23" s="67"/>
      <c r="F23" s="67"/>
      <c r="G23" s="67"/>
      <c r="H23" s="67"/>
      <c r="I23" s="144"/>
      <c r="L23" s="158" t="s">
        <v>235</v>
      </c>
    </row>
    <row r="24" spans="2:20" x14ac:dyDescent="0.2">
      <c r="B24" s="142"/>
      <c r="C24" s="67"/>
      <c r="D24" s="67" t="s">
        <v>393</v>
      </c>
      <c r="E24" s="67"/>
      <c r="F24" s="160" t="s">
        <v>345</v>
      </c>
      <c r="G24" s="162" t="str">
        <f>IF(VLOOKUP(F24,$S$6:$T$9,2,0)&gt;VLOOKUP(F19,$S$6:$T$9,2,0),"ERROR - condition after better than condition before","")</f>
        <v/>
      </c>
      <c r="H24" s="138"/>
      <c r="I24" s="147"/>
      <c r="L24" s="158" t="s">
        <v>236</v>
      </c>
    </row>
    <row r="25" spans="2:20" x14ac:dyDescent="0.2">
      <c r="B25" s="142"/>
      <c r="C25" s="67"/>
      <c r="D25" s="137" t="s">
        <v>533</v>
      </c>
      <c r="E25" s="67"/>
      <c r="F25" s="160" t="s">
        <v>346</v>
      </c>
      <c r="G25" s="162" t="str">
        <f t="shared" ref="G25:G26" si="0">IF(VLOOKUP(F25,$S$6:$T$9,2,0)&gt;VLOOKUP(F20,$S$6:$T$9,2,0),"ERROR - condition after better than condition before","")</f>
        <v/>
      </c>
      <c r="H25" s="67"/>
      <c r="I25" s="144"/>
      <c r="L25" s="158" t="s">
        <v>237</v>
      </c>
    </row>
    <row r="26" spans="2:20" x14ac:dyDescent="0.2">
      <c r="B26" s="142"/>
      <c r="C26" s="67"/>
      <c r="D26" s="67" t="s">
        <v>534</v>
      </c>
      <c r="E26" s="67"/>
      <c r="F26" s="160" t="s">
        <v>345</v>
      </c>
      <c r="G26" s="162" t="str">
        <f t="shared" si="0"/>
        <v/>
      </c>
      <c r="H26" s="67"/>
      <c r="I26" s="144"/>
      <c r="L26" s="158" t="s">
        <v>238</v>
      </c>
    </row>
    <row r="27" spans="2:20" x14ac:dyDescent="0.2">
      <c r="B27" s="142"/>
      <c r="C27" s="67"/>
      <c r="D27" s="67"/>
      <c r="E27" s="67"/>
      <c r="F27" s="67"/>
      <c r="G27" s="67"/>
      <c r="H27" s="67"/>
      <c r="I27" s="144"/>
      <c r="L27" s="158" t="s">
        <v>239</v>
      </c>
    </row>
    <row r="28" spans="2:20" x14ac:dyDescent="0.2">
      <c r="B28" s="142"/>
      <c r="C28" s="67"/>
      <c r="D28" s="67"/>
      <c r="E28" s="67"/>
      <c r="F28" s="67"/>
      <c r="G28" s="67"/>
      <c r="H28" s="67"/>
      <c r="I28" s="144"/>
      <c r="L28" s="158" t="s">
        <v>240</v>
      </c>
    </row>
    <row r="29" spans="2:20" x14ac:dyDescent="0.2">
      <c r="B29" s="142"/>
      <c r="C29" s="67"/>
      <c r="D29" s="67"/>
      <c r="E29" s="67"/>
      <c r="F29" s="67"/>
      <c r="G29" s="67"/>
      <c r="H29" s="67"/>
      <c r="I29" s="144"/>
      <c r="L29" s="158" t="s">
        <v>241</v>
      </c>
    </row>
    <row r="30" spans="2:20" x14ac:dyDescent="0.2">
      <c r="B30" s="142"/>
      <c r="C30" s="67"/>
      <c r="D30" s="137" t="s">
        <v>538</v>
      </c>
      <c r="E30" s="67"/>
      <c r="F30" s="161">
        <v>1</v>
      </c>
      <c r="G30" s="67"/>
      <c r="H30" s="137"/>
      <c r="I30" s="146"/>
      <c r="L30" s="158" t="s">
        <v>242</v>
      </c>
    </row>
    <row r="31" spans="2:20" x14ac:dyDescent="0.2">
      <c r="B31" s="142"/>
      <c r="C31" s="67"/>
      <c r="D31" s="67"/>
      <c r="E31" s="67"/>
      <c r="F31" s="67"/>
      <c r="G31" s="67"/>
      <c r="H31" s="137"/>
      <c r="I31" s="146"/>
      <c r="L31" s="158" t="s">
        <v>243</v>
      </c>
    </row>
    <row r="32" spans="2:20" x14ac:dyDescent="0.2">
      <c r="B32" s="142"/>
      <c r="C32" s="67"/>
      <c r="D32" s="67"/>
      <c r="E32" s="67"/>
      <c r="F32" s="67"/>
      <c r="G32" s="67"/>
      <c r="H32" s="137"/>
      <c r="I32" s="146"/>
      <c r="L32" s="158" t="s">
        <v>244</v>
      </c>
    </row>
    <row r="33" spans="2:12" x14ac:dyDescent="0.2">
      <c r="B33" s="142"/>
      <c r="C33" s="67"/>
      <c r="D33" s="67"/>
      <c r="E33" s="67"/>
      <c r="F33" s="67"/>
      <c r="G33" s="67"/>
      <c r="H33" s="137"/>
      <c r="I33" s="146"/>
      <c r="L33" s="158" t="s">
        <v>245</v>
      </c>
    </row>
    <row r="34" spans="2:12" x14ac:dyDescent="0.2">
      <c r="B34" s="142"/>
      <c r="C34" s="137" t="s">
        <v>388</v>
      </c>
      <c r="D34" s="137" t="s">
        <v>507</v>
      </c>
      <c r="E34" s="67"/>
      <c r="F34" s="67"/>
      <c r="G34" s="67"/>
      <c r="H34" s="67"/>
      <c r="I34" s="144"/>
      <c r="L34" s="158" t="s">
        <v>246</v>
      </c>
    </row>
    <row r="35" spans="2:12" x14ac:dyDescent="0.2">
      <c r="B35" s="142"/>
      <c r="C35" s="148"/>
      <c r="D35" s="149" t="s">
        <v>216</v>
      </c>
      <c r="E35" s="148"/>
      <c r="F35" s="150" t="s">
        <v>217</v>
      </c>
      <c r="G35" s="137"/>
      <c r="H35" s="67"/>
      <c r="I35" s="144"/>
      <c r="L35" s="158" t="s">
        <v>247</v>
      </c>
    </row>
    <row r="36" spans="2:12" ht="15.75" x14ac:dyDescent="0.25">
      <c r="B36" s="142"/>
      <c r="C36" s="151" t="s">
        <v>491</v>
      </c>
      <c r="D36" s="152">
        <f>MROUND(CALCULATIONS!E50,1000)</f>
        <v>44000</v>
      </c>
      <c r="E36" s="152"/>
      <c r="F36" s="152">
        <f>MROUND(CALCULATIONS!G50,1000)</f>
        <v>52000</v>
      </c>
      <c r="G36" s="67"/>
      <c r="H36" s="67"/>
      <c r="I36" s="144"/>
      <c r="L36" s="158" t="s">
        <v>248</v>
      </c>
    </row>
    <row r="37" spans="2:12" ht="15.75" thickBot="1" x14ac:dyDescent="0.25">
      <c r="B37" s="153"/>
      <c r="C37" s="154"/>
      <c r="D37" s="155"/>
      <c r="E37" s="154"/>
      <c r="F37" s="154"/>
      <c r="G37" s="154"/>
      <c r="H37" s="154"/>
      <c r="I37" s="156"/>
      <c r="J37" s="51"/>
      <c r="L37" s="158" t="s">
        <v>249</v>
      </c>
    </row>
    <row r="38" spans="2:12" x14ac:dyDescent="0.2">
      <c r="D38" s="51"/>
      <c r="L38" s="158" t="s">
        <v>250</v>
      </c>
    </row>
    <row r="39" spans="2:12" x14ac:dyDescent="0.2">
      <c r="L39" s="158" t="s">
        <v>251</v>
      </c>
    </row>
    <row r="40" spans="2:12" x14ac:dyDescent="0.2">
      <c r="L40" s="158" t="s">
        <v>252</v>
      </c>
    </row>
    <row r="41" spans="2:12" x14ac:dyDescent="0.2">
      <c r="L41" s="158" t="s">
        <v>253</v>
      </c>
    </row>
    <row r="42" spans="2:12" x14ac:dyDescent="0.2">
      <c r="L42" s="158" t="s">
        <v>254</v>
      </c>
    </row>
    <row r="43" spans="2:12" x14ac:dyDescent="0.2">
      <c r="L43" s="158" t="s">
        <v>255</v>
      </c>
    </row>
    <row r="44" spans="2:12" x14ac:dyDescent="0.2">
      <c r="L44" s="158" t="s">
        <v>256</v>
      </c>
    </row>
    <row r="45" spans="2:12" x14ac:dyDescent="0.2">
      <c r="L45" s="158" t="s">
        <v>257</v>
      </c>
    </row>
    <row r="46" spans="2:12" x14ac:dyDescent="0.2">
      <c r="L46" s="158" t="s">
        <v>258</v>
      </c>
    </row>
    <row r="47" spans="2:12" x14ac:dyDescent="0.2">
      <c r="L47" s="158" t="s">
        <v>259</v>
      </c>
    </row>
    <row r="48" spans="2:12" x14ac:dyDescent="0.2">
      <c r="L48" s="158" t="s">
        <v>260</v>
      </c>
    </row>
    <row r="49" spans="12:12" x14ac:dyDescent="0.2">
      <c r="L49" s="158" t="s">
        <v>261</v>
      </c>
    </row>
    <row r="50" spans="12:12" x14ac:dyDescent="0.2">
      <c r="L50" s="158" t="s">
        <v>262</v>
      </c>
    </row>
    <row r="51" spans="12:12" x14ac:dyDescent="0.2">
      <c r="L51" s="158" t="s">
        <v>263</v>
      </c>
    </row>
    <row r="52" spans="12:12" x14ac:dyDescent="0.2">
      <c r="L52" s="158" t="s">
        <v>264</v>
      </c>
    </row>
    <row r="53" spans="12:12" x14ac:dyDescent="0.2">
      <c r="L53" s="158" t="s">
        <v>265</v>
      </c>
    </row>
    <row r="54" spans="12:12" x14ac:dyDescent="0.2">
      <c r="L54" s="158" t="s">
        <v>266</v>
      </c>
    </row>
    <row r="55" spans="12:12" x14ac:dyDescent="0.2">
      <c r="L55" s="158" t="s">
        <v>267</v>
      </c>
    </row>
    <row r="56" spans="12:12" x14ac:dyDescent="0.2">
      <c r="L56" s="158" t="s">
        <v>268</v>
      </c>
    </row>
    <row r="57" spans="12:12" x14ac:dyDescent="0.2">
      <c r="L57" s="158" t="s">
        <v>269</v>
      </c>
    </row>
    <row r="58" spans="12:12" x14ac:dyDescent="0.2">
      <c r="L58" s="158" t="s">
        <v>270</v>
      </c>
    </row>
    <row r="59" spans="12:12" x14ac:dyDescent="0.2">
      <c r="L59" s="158" t="s">
        <v>271</v>
      </c>
    </row>
    <row r="60" spans="12:12" x14ac:dyDescent="0.2">
      <c r="L60" s="158" t="s">
        <v>272</v>
      </c>
    </row>
    <row r="61" spans="12:12" x14ac:dyDescent="0.2">
      <c r="L61" s="158" t="s">
        <v>273</v>
      </c>
    </row>
    <row r="62" spans="12:12" x14ac:dyDescent="0.2">
      <c r="L62" s="158" t="s">
        <v>274</v>
      </c>
    </row>
    <row r="63" spans="12:12" x14ac:dyDescent="0.2">
      <c r="L63" s="158" t="s">
        <v>275</v>
      </c>
    </row>
    <row r="64" spans="12:12" x14ac:dyDescent="0.2">
      <c r="L64" s="158" t="s">
        <v>276</v>
      </c>
    </row>
    <row r="65" spans="12:12" x14ac:dyDescent="0.2">
      <c r="L65" s="158" t="s">
        <v>277</v>
      </c>
    </row>
    <row r="66" spans="12:12" x14ac:dyDescent="0.2">
      <c r="L66" s="158" t="s">
        <v>278</v>
      </c>
    </row>
    <row r="67" spans="12:12" x14ac:dyDescent="0.2">
      <c r="L67" s="158" t="s">
        <v>279</v>
      </c>
    </row>
    <row r="68" spans="12:12" x14ac:dyDescent="0.2">
      <c r="L68" s="158" t="s">
        <v>280</v>
      </c>
    </row>
    <row r="69" spans="12:12" x14ac:dyDescent="0.2">
      <c r="L69" s="158" t="s">
        <v>281</v>
      </c>
    </row>
    <row r="70" spans="12:12" x14ac:dyDescent="0.2">
      <c r="L70" s="158" t="s">
        <v>282</v>
      </c>
    </row>
    <row r="71" spans="12:12" x14ac:dyDescent="0.2">
      <c r="L71" s="158" t="s">
        <v>283</v>
      </c>
    </row>
    <row r="72" spans="12:12" x14ac:dyDescent="0.2">
      <c r="L72" s="158" t="s">
        <v>284</v>
      </c>
    </row>
    <row r="73" spans="12:12" x14ac:dyDescent="0.2">
      <c r="L73" s="158" t="s">
        <v>285</v>
      </c>
    </row>
    <row r="74" spans="12:12" x14ac:dyDescent="0.2">
      <c r="L74" s="158" t="s">
        <v>286</v>
      </c>
    </row>
    <row r="75" spans="12:12" x14ac:dyDescent="0.2">
      <c r="L75" s="158" t="s">
        <v>287</v>
      </c>
    </row>
    <row r="76" spans="12:12" x14ac:dyDescent="0.2">
      <c r="L76" s="158" t="s">
        <v>288</v>
      </c>
    </row>
    <row r="77" spans="12:12" x14ac:dyDescent="0.2">
      <c r="L77" s="158" t="s">
        <v>289</v>
      </c>
    </row>
    <row r="78" spans="12:12" x14ac:dyDescent="0.2">
      <c r="L78" s="158" t="s">
        <v>290</v>
      </c>
    </row>
    <row r="79" spans="12:12" x14ac:dyDescent="0.2">
      <c r="L79" s="158" t="s">
        <v>291</v>
      </c>
    </row>
    <row r="80" spans="12:12" x14ac:dyDescent="0.2">
      <c r="L80" s="158" t="s">
        <v>292</v>
      </c>
    </row>
    <row r="81" spans="12:12" x14ac:dyDescent="0.2">
      <c r="L81" s="158" t="s">
        <v>293</v>
      </c>
    </row>
    <row r="82" spans="12:12" x14ac:dyDescent="0.2">
      <c r="L82" s="158" t="s">
        <v>294</v>
      </c>
    </row>
    <row r="83" spans="12:12" x14ac:dyDescent="0.2">
      <c r="L83" s="158" t="s">
        <v>295</v>
      </c>
    </row>
    <row r="84" spans="12:12" x14ac:dyDescent="0.2">
      <c r="L84" s="158" t="s">
        <v>296</v>
      </c>
    </row>
    <row r="85" spans="12:12" x14ac:dyDescent="0.2">
      <c r="L85" s="158" t="s">
        <v>297</v>
      </c>
    </row>
    <row r="86" spans="12:12" x14ac:dyDescent="0.2">
      <c r="L86" s="158" t="s">
        <v>298</v>
      </c>
    </row>
    <row r="87" spans="12:12" x14ac:dyDescent="0.2">
      <c r="L87" s="158" t="s">
        <v>299</v>
      </c>
    </row>
    <row r="88" spans="12:12" x14ac:dyDescent="0.2">
      <c r="L88" s="158" t="s">
        <v>300</v>
      </c>
    </row>
    <row r="89" spans="12:12" x14ac:dyDescent="0.2">
      <c r="L89" s="158" t="s">
        <v>301</v>
      </c>
    </row>
    <row r="90" spans="12:12" x14ac:dyDescent="0.2">
      <c r="L90" s="158" t="s">
        <v>302</v>
      </c>
    </row>
    <row r="91" spans="12:12" x14ac:dyDescent="0.2">
      <c r="L91" s="158" t="s">
        <v>303</v>
      </c>
    </row>
    <row r="92" spans="12:12" x14ac:dyDescent="0.2">
      <c r="L92" s="158" t="s">
        <v>304</v>
      </c>
    </row>
    <row r="93" spans="12:12" x14ac:dyDescent="0.2">
      <c r="L93" s="158" t="s">
        <v>305</v>
      </c>
    </row>
    <row r="94" spans="12:12" x14ac:dyDescent="0.2">
      <c r="L94" s="158" t="s">
        <v>306</v>
      </c>
    </row>
    <row r="95" spans="12:12" x14ac:dyDescent="0.2">
      <c r="L95" s="158" t="s">
        <v>307</v>
      </c>
    </row>
    <row r="96" spans="12:12" x14ac:dyDescent="0.2">
      <c r="L96" s="158" t="s">
        <v>308</v>
      </c>
    </row>
    <row r="97" spans="12:12" x14ac:dyDescent="0.2">
      <c r="L97" s="158" t="s">
        <v>309</v>
      </c>
    </row>
    <row r="98" spans="12:12" x14ac:dyDescent="0.2">
      <c r="L98" s="158" t="s">
        <v>310</v>
      </c>
    </row>
    <row r="99" spans="12:12" x14ac:dyDescent="0.2">
      <c r="L99" s="158" t="s">
        <v>311</v>
      </c>
    </row>
    <row r="100" spans="12:12" x14ac:dyDescent="0.2">
      <c r="L100" s="158" t="s">
        <v>312</v>
      </c>
    </row>
    <row r="101" spans="12:12" x14ac:dyDescent="0.2">
      <c r="L101" s="158" t="s">
        <v>313</v>
      </c>
    </row>
    <row r="102" spans="12:12" x14ac:dyDescent="0.2">
      <c r="L102" s="158" t="s">
        <v>314</v>
      </c>
    </row>
    <row r="103" spans="12:12" x14ac:dyDescent="0.2">
      <c r="L103" s="158" t="s">
        <v>315</v>
      </c>
    </row>
    <row r="104" spans="12:12" x14ac:dyDescent="0.2">
      <c r="L104" s="159" t="s">
        <v>316</v>
      </c>
    </row>
  </sheetData>
  <sheetProtection selectLockedCells="1"/>
  <mergeCells count="2">
    <mergeCell ref="F6:H6"/>
    <mergeCell ref="C3:H3"/>
  </mergeCells>
  <dataValidations xWindow="445" yWindow="392" count="13">
    <dataValidation type="list" allowBlank="1" showInputMessage="1" showErrorMessage="1" promptTitle="Condition after Incident" prompt="Using the drop down menu, please select the condition of plants after the incident._x000a_See the Read Me page and the Status Look Up Table for more information" sqref="F26">
      <formula1>Condition</formula1>
    </dataValidation>
    <dataValidation type="list" allowBlank="1" showInputMessage="1" showErrorMessage="1" sqref="D10">
      <formula1>$S$13:$S$15</formula1>
    </dataValidation>
    <dataValidation type="list" allowBlank="1" showInputMessage="1" showErrorMessage="1" promptTitle="Catchment" prompt="Please select a catchment area from the drop down menu" sqref="F6:I6">
      <formula1>Catchment</formula1>
    </dataValidation>
    <dataValidation allowBlank="1" showInputMessage="1" showErrorMessage="1" promptTitle="Waterbody length" prompt="Please input the total waterbody length (km)" sqref="F10"/>
    <dataValidation allowBlank="1" showInputMessage="1" showErrorMessage="1" promptTitle="Impact to Fish" prompt="Please input the duration of impact to fish (years)" sqref="F13"/>
    <dataValidation allowBlank="1" showInputMessage="1" showErrorMessage="1" promptTitle="Impact to Invertebrates" prompt="Please input the duration of impact to invertebrates (years)" sqref="F14"/>
    <dataValidation allowBlank="1" showInputMessage="1" showErrorMessage="1" promptTitle="Impact to Plants" prompt="Please input the duration of impact to plants (years)" sqref="F15"/>
    <dataValidation type="list" allowBlank="1" showInputMessage="1" showErrorMessage="1" promptTitle="Condition before Incident" prompt="Using the drop down menu, please select the condition of fish before the incident._x000a_See the Read Me page and the Status Look Up Table for more information" sqref="F19">
      <formula1>Condition</formula1>
    </dataValidation>
    <dataValidation type="list" allowBlank="1" showInputMessage="1" showErrorMessage="1" promptTitle="Condition before Incident" prompt="Using the drop down menu, please select the condition of invertebrates before the incident._x000a_See the Read Me page and the Status Look Up Table for more information" sqref="F20">
      <formula1>Condition</formula1>
    </dataValidation>
    <dataValidation type="list" allowBlank="1" showInputMessage="1" showErrorMessage="1" promptTitle="Condition before Incident" prompt="Using the drop down menu, please select the condition of plants before the incident._x000a_See the Read Me page and the Status Look Up Table for more information" sqref="F21">
      <formula1>Condition</formula1>
    </dataValidation>
    <dataValidation type="list" allowBlank="1" showInputMessage="1" showErrorMessage="1" promptTitle="Condition after Incident" prompt="Using the drop down menu, please select the condition of fish after the incident._x000a_See the Read Me page and the Status Look Up Table for more information" sqref="F24">
      <formula1>Condition</formula1>
    </dataValidation>
    <dataValidation type="list" allowBlank="1" showInputMessage="1" showErrorMessage="1" promptTitle="Condition after Incident" prompt="Using the drop down menu, please select the condition of invertebrates after the incident._x000a_See the Read Me page and the Status Look Up Table for more information" sqref="F25">
      <formula1>Condition</formula1>
    </dataValidation>
    <dataValidation allowBlank="1" showInputMessage="1" showErrorMessage="1" promptTitle="Scaling Factor" prompt="See the guidance for when to scale up or down or contact your local Environment Officer." sqref="F30"/>
  </dataValidations>
  <pageMargins left="0.7" right="0.7" top="0.75" bottom="0.75" header="0.3" footer="0.3"/>
  <pageSetup paperSize="9" scale="93" fitToHeight="0" orientation="portrait"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K23"/>
  <sheetViews>
    <sheetView zoomScaleNormal="100" zoomScaleSheetLayoutView="100" workbookViewId="0">
      <pane xSplit="4" ySplit="2" topLeftCell="E3" activePane="bottomRight" state="frozen"/>
      <selection pane="topRight" activeCell="E1" sqref="E1"/>
      <selection pane="bottomLeft" activeCell="A2" sqref="A2"/>
      <selection pane="bottomRight" activeCell="E9" sqref="E9"/>
    </sheetView>
  </sheetViews>
  <sheetFormatPr defaultRowHeight="15" x14ac:dyDescent="0.2"/>
  <cols>
    <col min="1" max="1" width="16.88671875" customWidth="1"/>
    <col min="2" max="2" width="16.88671875" hidden="1" customWidth="1"/>
    <col min="3" max="3" width="11.109375" customWidth="1"/>
    <col min="4" max="4" width="16.88671875" hidden="1" customWidth="1"/>
    <col min="5" max="7" width="33.21875" customWidth="1"/>
    <col min="8" max="10" width="16.88671875" hidden="1" customWidth="1"/>
    <col min="11" max="11" width="35.77734375" customWidth="1"/>
  </cols>
  <sheetData>
    <row r="1" spans="1:11" ht="42" customHeight="1" thickBot="1" x14ac:dyDescent="0.25">
      <c r="A1" s="175" t="s">
        <v>511</v>
      </c>
      <c r="B1" s="175"/>
      <c r="C1" s="175"/>
      <c r="D1" s="175"/>
      <c r="E1" s="175"/>
      <c r="F1" s="175"/>
      <c r="G1" s="175"/>
      <c r="H1" s="175"/>
      <c r="I1" s="175"/>
      <c r="J1" s="175"/>
      <c r="K1" s="175"/>
    </row>
    <row r="2" spans="1:11" ht="29.25" thickBot="1" x14ac:dyDescent="0.25">
      <c r="A2" s="103" t="s">
        <v>390</v>
      </c>
      <c r="B2" s="104" t="s">
        <v>391</v>
      </c>
      <c r="C2" s="104"/>
      <c r="D2" s="104" t="s">
        <v>392</v>
      </c>
      <c r="E2" s="104" t="s">
        <v>393</v>
      </c>
      <c r="F2" s="104" t="s">
        <v>512</v>
      </c>
      <c r="G2" s="104" t="s">
        <v>394</v>
      </c>
      <c r="H2" s="104" t="s">
        <v>395</v>
      </c>
      <c r="I2" s="104" t="s">
        <v>396</v>
      </c>
      <c r="J2" s="104" t="s">
        <v>397</v>
      </c>
      <c r="K2" s="104" t="s">
        <v>398</v>
      </c>
    </row>
    <row r="3" spans="1:11" ht="84.75" thickBot="1" x14ac:dyDescent="0.25">
      <c r="A3" s="182" t="s">
        <v>399</v>
      </c>
      <c r="B3" s="182" t="s">
        <v>399</v>
      </c>
      <c r="C3" s="105" t="s">
        <v>400</v>
      </c>
      <c r="D3" s="105" t="s">
        <v>401</v>
      </c>
      <c r="E3" s="105" t="s">
        <v>514</v>
      </c>
      <c r="F3" s="105" t="s">
        <v>416</v>
      </c>
      <c r="G3" s="105" t="s">
        <v>402</v>
      </c>
      <c r="H3" s="105" t="s">
        <v>403</v>
      </c>
      <c r="I3" s="105" t="s">
        <v>404</v>
      </c>
      <c r="J3" s="105" t="s">
        <v>405</v>
      </c>
      <c r="K3" s="105" t="s">
        <v>406</v>
      </c>
    </row>
    <row r="4" spans="1:11" ht="60.75" thickBot="1" x14ac:dyDescent="0.25">
      <c r="A4" s="183"/>
      <c r="B4" s="183"/>
      <c r="C4" s="105" t="s">
        <v>407</v>
      </c>
      <c r="D4" s="105" t="s">
        <v>401</v>
      </c>
      <c r="E4" s="105" t="s">
        <v>515</v>
      </c>
      <c r="F4" s="105" t="s">
        <v>416</v>
      </c>
      <c r="G4" s="105" t="s">
        <v>408</v>
      </c>
      <c r="H4" s="105" t="s">
        <v>409</v>
      </c>
      <c r="I4" s="105" t="s">
        <v>410</v>
      </c>
      <c r="J4" s="105" t="s">
        <v>411</v>
      </c>
      <c r="K4" s="109" t="s">
        <v>412</v>
      </c>
    </row>
    <row r="5" spans="1:11" ht="36.75" hidden="1" thickBot="1" x14ac:dyDescent="0.25">
      <c r="A5" s="183"/>
      <c r="B5" s="183"/>
      <c r="C5" s="105" t="s">
        <v>413</v>
      </c>
      <c r="D5" s="105" t="s">
        <v>414</v>
      </c>
      <c r="E5" s="105" t="s">
        <v>415</v>
      </c>
      <c r="F5" s="105" t="s">
        <v>416</v>
      </c>
      <c r="G5" s="105" t="s">
        <v>417</v>
      </c>
      <c r="H5" s="105" t="s">
        <v>418</v>
      </c>
      <c r="I5" s="105" t="s">
        <v>419</v>
      </c>
      <c r="J5" s="105" t="s">
        <v>405</v>
      </c>
      <c r="K5" s="105" t="s">
        <v>406</v>
      </c>
    </row>
    <row r="6" spans="1:11" ht="60.75" hidden="1" thickBot="1" x14ac:dyDescent="0.25">
      <c r="A6" s="184"/>
      <c r="B6" s="184"/>
      <c r="C6" s="106" t="s">
        <v>420</v>
      </c>
      <c r="D6" s="106" t="s">
        <v>421</v>
      </c>
      <c r="E6" s="106" t="s">
        <v>422</v>
      </c>
      <c r="F6" s="106" t="s">
        <v>423</v>
      </c>
      <c r="G6" s="106" t="s">
        <v>424</v>
      </c>
      <c r="H6" s="106" t="s">
        <v>425</v>
      </c>
      <c r="I6" s="106" t="s">
        <v>419</v>
      </c>
      <c r="J6" s="106" t="s">
        <v>426</v>
      </c>
      <c r="K6" s="106" t="s">
        <v>427</v>
      </c>
    </row>
    <row r="7" spans="1:11" ht="24" x14ac:dyDescent="0.2">
      <c r="A7" s="169" t="s">
        <v>345</v>
      </c>
      <c r="B7" s="172" t="s">
        <v>428</v>
      </c>
      <c r="C7" s="166" t="s">
        <v>400</v>
      </c>
      <c r="D7" s="166" t="s">
        <v>429</v>
      </c>
      <c r="E7" s="166" t="s">
        <v>516</v>
      </c>
      <c r="F7" s="166" t="s">
        <v>522</v>
      </c>
      <c r="G7" s="166" t="s">
        <v>430</v>
      </c>
      <c r="H7" s="166" t="s">
        <v>431</v>
      </c>
      <c r="I7" s="166" t="s">
        <v>432</v>
      </c>
      <c r="J7" s="166" t="s">
        <v>433</v>
      </c>
      <c r="K7" s="107" t="s">
        <v>434</v>
      </c>
    </row>
    <row r="8" spans="1:11" ht="24.75" thickBot="1" x14ac:dyDescent="0.25">
      <c r="A8" s="170"/>
      <c r="B8" s="173"/>
      <c r="C8" s="167"/>
      <c r="D8" s="167"/>
      <c r="E8" s="167"/>
      <c r="F8" s="167"/>
      <c r="G8" s="167"/>
      <c r="H8" s="167"/>
      <c r="I8" s="167"/>
      <c r="J8" s="167"/>
      <c r="K8" s="105" t="s">
        <v>508</v>
      </c>
    </row>
    <row r="9" spans="1:11" ht="48.75" thickBot="1" x14ac:dyDescent="0.25">
      <c r="A9" s="170"/>
      <c r="B9" s="173"/>
      <c r="C9" s="105" t="s">
        <v>407</v>
      </c>
      <c r="D9" s="105" t="s">
        <v>429</v>
      </c>
      <c r="E9" s="105" t="s">
        <v>517</v>
      </c>
      <c r="F9" s="105" t="s">
        <v>523</v>
      </c>
      <c r="G9" s="109" t="s">
        <v>526</v>
      </c>
      <c r="H9" s="105" t="s">
        <v>435</v>
      </c>
      <c r="I9" s="105" t="s">
        <v>419</v>
      </c>
      <c r="J9" s="105" t="s">
        <v>436</v>
      </c>
      <c r="K9" s="109" t="s">
        <v>437</v>
      </c>
    </row>
    <row r="10" spans="1:11" ht="36.75" hidden="1" thickBot="1" x14ac:dyDescent="0.25">
      <c r="A10" s="170"/>
      <c r="B10" s="173"/>
      <c r="C10" s="105" t="s">
        <v>438</v>
      </c>
      <c r="D10" s="105" t="s">
        <v>439</v>
      </c>
      <c r="E10" s="105" t="s">
        <v>440</v>
      </c>
      <c r="F10" s="105" t="s">
        <v>441</v>
      </c>
      <c r="G10" s="105" t="s">
        <v>442</v>
      </c>
      <c r="H10" s="105" t="s">
        <v>443</v>
      </c>
      <c r="I10" s="105" t="s">
        <v>419</v>
      </c>
      <c r="J10" s="105" t="s">
        <v>433</v>
      </c>
      <c r="K10" s="105" t="s">
        <v>444</v>
      </c>
    </row>
    <row r="11" spans="1:11" ht="48.75" hidden="1" thickBot="1" x14ac:dyDescent="0.25">
      <c r="A11" s="171"/>
      <c r="B11" s="174"/>
      <c r="C11" s="106" t="s">
        <v>420</v>
      </c>
      <c r="D11" s="106" t="s">
        <v>445</v>
      </c>
      <c r="E11" s="106" t="s">
        <v>446</v>
      </c>
      <c r="F11" s="106" t="s">
        <v>447</v>
      </c>
      <c r="G11" s="106" t="s">
        <v>448</v>
      </c>
      <c r="H11" s="106" t="s">
        <v>419</v>
      </c>
      <c r="I11" s="106" t="s">
        <v>419</v>
      </c>
      <c r="J11" s="105" t="s">
        <v>433</v>
      </c>
      <c r="K11" s="105" t="s">
        <v>449</v>
      </c>
    </row>
    <row r="12" spans="1:11" ht="24" x14ac:dyDescent="0.2">
      <c r="A12" s="179" t="s">
        <v>346</v>
      </c>
      <c r="B12" s="172" t="s">
        <v>428</v>
      </c>
      <c r="C12" s="166" t="s">
        <v>400</v>
      </c>
      <c r="D12" s="166" t="s">
        <v>450</v>
      </c>
      <c r="E12" s="166" t="s">
        <v>518</v>
      </c>
      <c r="F12" s="166" t="s">
        <v>524</v>
      </c>
      <c r="G12" s="107" t="s">
        <v>540</v>
      </c>
      <c r="H12" s="166" t="s">
        <v>451</v>
      </c>
      <c r="I12" s="166" t="s">
        <v>452</v>
      </c>
      <c r="J12" s="166" t="s">
        <v>453</v>
      </c>
      <c r="K12" s="107" t="s">
        <v>434</v>
      </c>
    </row>
    <row r="13" spans="1:11" ht="24.75" thickBot="1" x14ac:dyDescent="0.25">
      <c r="A13" s="180"/>
      <c r="B13" s="173"/>
      <c r="C13" s="167"/>
      <c r="D13" s="167"/>
      <c r="E13" s="167"/>
      <c r="F13" s="167"/>
      <c r="G13" s="105"/>
      <c r="H13" s="167"/>
      <c r="I13" s="167"/>
      <c r="J13" s="167"/>
      <c r="K13" s="108" t="s">
        <v>528</v>
      </c>
    </row>
    <row r="14" spans="1:11" ht="36.75" thickBot="1" x14ac:dyDescent="0.25">
      <c r="A14" s="180"/>
      <c r="B14" s="173"/>
      <c r="C14" s="109" t="s">
        <v>407</v>
      </c>
      <c r="D14" s="112" t="s">
        <v>450</v>
      </c>
      <c r="E14" s="112" t="s">
        <v>519</v>
      </c>
      <c r="F14" s="112" t="s">
        <v>523</v>
      </c>
      <c r="G14" s="112" t="s">
        <v>541</v>
      </c>
      <c r="H14" s="112" t="s">
        <v>454</v>
      </c>
      <c r="I14" s="112" t="s">
        <v>419</v>
      </c>
      <c r="J14" s="112" t="s">
        <v>455</v>
      </c>
      <c r="K14" s="109" t="s">
        <v>456</v>
      </c>
    </row>
    <row r="15" spans="1:11" ht="36.75" hidden="1" thickBot="1" x14ac:dyDescent="0.25">
      <c r="A15" s="180"/>
      <c r="B15" s="173"/>
      <c r="C15" s="105" t="s">
        <v>413</v>
      </c>
      <c r="D15" s="105" t="s">
        <v>457</v>
      </c>
      <c r="E15" s="105" t="s">
        <v>458</v>
      </c>
      <c r="F15" s="105" t="s">
        <v>459</v>
      </c>
      <c r="G15" s="105" t="s">
        <v>460</v>
      </c>
      <c r="H15" s="105" t="s">
        <v>461</v>
      </c>
      <c r="I15" s="105" t="s">
        <v>419</v>
      </c>
      <c r="J15" s="105" t="s">
        <v>453</v>
      </c>
      <c r="K15" s="105" t="s">
        <v>462</v>
      </c>
    </row>
    <row r="16" spans="1:11" ht="60.75" hidden="1" thickBot="1" x14ac:dyDescent="0.25">
      <c r="A16" s="181"/>
      <c r="B16" s="174"/>
      <c r="C16" s="106" t="s">
        <v>420</v>
      </c>
      <c r="D16" s="106" t="s">
        <v>463</v>
      </c>
      <c r="E16" s="106" t="s">
        <v>464</v>
      </c>
      <c r="F16" s="106" t="s">
        <v>465</v>
      </c>
      <c r="G16" s="106" t="s">
        <v>466</v>
      </c>
      <c r="H16" s="106" t="s">
        <v>419</v>
      </c>
      <c r="I16" s="106" t="s">
        <v>419</v>
      </c>
      <c r="J16" s="106" t="s">
        <v>467</v>
      </c>
      <c r="K16" s="106" t="s">
        <v>468</v>
      </c>
    </row>
    <row r="17" spans="1:11" ht="36.75" thickBot="1" x14ac:dyDescent="0.25">
      <c r="A17" s="176" t="s">
        <v>347</v>
      </c>
      <c r="B17" s="176" t="s">
        <v>469</v>
      </c>
      <c r="C17" s="105" t="s">
        <v>400</v>
      </c>
      <c r="D17" s="105" t="s">
        <v>470</v>
      </c>
      <c r="E17" s="105" t="s">
        <v>520</v>
      </c>
      <c r="F17" s="105" t="s">
        <v>525</v>
      </c>
      <c r="G17" s="105" t="s">
        <v>527</v>
      </c>
      <c r="H17" s="105" t="s">
        <v>471</v>
      </c>
      <c r="I17" s="105" t="s">
        <v>419</v>
      </c>
      <c r="J17" s="105" t="s">
        <v>472</v>
      </c>
      <c r="K17" s="111" t="s">
        <v>473</v>
      </c>
    </row>
    <row r="18" spans="1:11" ht="48.75" thickBot="1" x14ac:dyDescent="0.25">
      <c r="A18" s="177"/>
      <c r="B18" s="177"/>
      <c r="C18" s="110" t="s">
        <v>407</v>
      </c>
      <c r="D18" s="106" t="s">
        <v>474</v>
      </c>
      <c r="E18" s="106" t="s">
        <v>521</v>
      </c>
      <c r="F18" s="106" t="s">
        <v>513</v>
      </c>
      <c r="G18" s="106" t="s">
        <v>527</v>
      </c>
      <c r="H18" s="106" t="s">
        <v>475</v>
      </c>
      <c r="I18" s="106" t="s">
        <v>419</v>
      </c>
      <c r="J18" s="106" t="s">
        <v>472</v>
      </c>
      <c r="K18" s="106" t="s">
        <v>473</v>
      </c>
    </row>
    <row r="19" spans="1:11" ht="48.75" hidden="1" thickBot="1" x14ac:dyDescent="0.25">
      <c r="A19" s="177"/>
      <c r="B19" s="177"/>
      <c r="C19" s="105" t="s">
        <v>413</v>
      </c>
      <c r="D19" s="105" t="s">
        <v>476</v>
      </c>
      <c r="E19" s="105" t="s">
        <v>477</v>
      </c>
      <c r="F19" s="105" t="s">
        <v>478</v>
      </c>
      <c r="G19" s="105" t="s">
        <v>479</v>
      </c>
      <c r="H19" s="105" t="s">
        <v>419</v>
      </c>
      <c r="I19" s="105" t="s">
        <v>419</v>
      </c>
      <c r="J19" s="105" t="s">
        <v>480</v>
      </c>
      <c r="K19" s="105" t="s">
        <v>473</v>
      </c>
    </row>
    <row r="20" spans="1:11" ht="72.75" hidden="1" thickBot="1" x14ac:dyDescent="0.25">
      <c r="A20" s="178"/>
      <c r="B20" s="178"/>
      <c r="C20" s="106" t="s">
        <v>420</v>
      </c>
      <c r="D20" s="106" t="s">
        <v>481</v>
      </c>
      <c r="E20" s="106" t="s">
        <v>482</v>
      </c>
      <c r="F20" s="106" t="s">
        <v>483</v>
      </c>
      <c r="G20" s="106" t="s">
        <v>484</v>
      </c>
      <c r="H20" s="106" t="s">
        <v>419</v>
      </c>
      <c r="I20" s="106" t="s">
        <v>419</v>
      </c>
      <c r="J20" s="106" t="s">
        <v>485</v>
      </c>
      <c r="K20" s="106" t="s">
        <v>486</v>
      </c>
    </row>
    <row r="21" spans="1:11" x14ac:dyDescent="0.2">
      <c r="A21" s="51"/>
    </row>
    <row r="22" spans="1:11" x14ac:dyDescent="0.2">
      <c r="A22" s="168" t="s">
        <v>539</v>
      </c>
      <c r="B22" s="168"/>
      <c r="C22" s="168"/>
      <c r="D22" s="163"/>
      <c r="E22" s="163"/>
    </row>
    <row r="23" spans="1:11" x14ac:dyDescent="0.2">
      <c r="A23" s="168"/>
      <c r="B23" s="168"/>
      <c r="C23" s="168"/>
    </row>
  </sheetData>
  <mergeCells count="25">
    <mergeCell ref="A1:K1"/>
    <mergeCell ref="I12:I13"/>
    <mergeCell ref="J12:J13"/>
    <mergeCell ref="A17:A20"/>
    <mergeCell ref="B17:B20"/>
    <mergeCell ref="E12:E13"/>
    <mergeCell ref="F12:F13"/>
    <mergeCell ref="A12:A16"/>
    <mergeCell ref="B12:B16"/>
    <mergeCell ref="C12:C13"/>
    <mergeCell ref="D12:D13"/>
    <mergeCell ref="H12:H13"/>
    <mergeCell ref="J7:J8"/>
    <mergeCell ref="A3:A6"/>
    <mergeCell ref="B3:B6"/>
    <mergeCell ref="G7:G8"/>
    <mergeCell ref="H7:H8"/>
    <mergeCell ref="I7:I8"/>
    <mergeCell ref="D7:D8"/>
    <mergeCell ref="A22:C23"/>
    <mergeCell ref="A7:A11"/>
    <mergeCell ref="B7:B11"/>
    <mergeCell ref="C7:C8"/>
    <mergeCell ref="E7:E8"/>
    <mergeCell ref="F7:F8"/>
  </mergeCells>
  <pageMargins left="0.7" right="0.7" top="0.75" bottom="0.75" header="0.3" footer="0.3"/>
  <pageSetup paperSize="8" scale="99" fitToHeight="0" orientation="landscape"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7"/>
  <sheetViews>
    <sheetView workbookViewId="0"/>
  </sheetViews>
  <sheetFormatPr defaultColWidth="8.77734375" defaultRowHeight="12.75" x14ac:dyDescent="0.2"/>
  <cols>
    <col min="1" max="1" width="22.21875" style="5" customWidth="1"/>
    <col min="2" max="11" width="12.88671875" style="5" customWidth="1"/>
    <col min="12" max="16384" width="8.77734375" style="5"/>
  </cols>
  <sheetData>
    <row r="1" spans="1:7" x14ac:dyDescent="0.2">
      <c r="C1" s="5" t="s">
        <v>389</v>
      </c>
      <c r="D1" s="5" t="s">
        <v>495</v>
      </c>
    </row>
    <row r="4" spans="1:7" x14ac:dyDescent="0.2">
      <c r="A4" s="1" t="s">
        <v>0</v>
      </c>
      <c r="B4" s="2"/>
      <c r="C4" s="2"/>
      <c r="D4" s="3">
        <v>3.5000000000000003E-2</v>
      </c>
      <c r="E4" s="2"/>
      <c r="F4" s="2"/>
      <c r="G4" s="4"/>
    </row>
    <row r="5" spans="1:7" s="9" customFormat="1" ht="25.5" x14ac:dyDescent="0.2">
      <c r="A5" s="6"/>
      <c r="B5" s="7" t="s">
        <v>1</v>
      </c>
      <c r="C5" s="7" t="s">
        <v>2</v>
      </c>
      <c r="D5" s="7" t="s">
        <v>3</v>
      </c>
      <c r="E5" s="7" t="s">
        <v>4</v>
      </c>
      <c r="F5" s="7" t="s">
        <v>5</v>
      </c>
      <c r="G5" s="8" t="s">
        <v>6</v>
      </c>
    </row>
    <row r="6" spans="1:7" s="9" customFormat="1" x14ac:dyDescent="0.2">
      <c r="A6" s="6"/>
      <c r="B6" s="7"/>
      <c r="C6" s="7"/>
      <c r="D6" s="7"/>
      <c r="E6" s="7"/>
      <c r="F6" s="7">
        <v>0</v>
      </c>
      <c r="G6" s="8"/>
    </row>
    <row r="7" spans="1:7" s="9" customFormat="1" x14ac:dyDescent="0.2">
      <c r="A7" s="6"/>
      <c r="B7" s="7" t="s">
        <v>7</v>
      </c>
      <c r="C7" s="10"/>
      <c r="D7" s="7"/>
      <c r="E7" s="7"/>
      <c r="F7" s="11">
        <v>0</v>
      </c>
      <c r="G7" s="8"/>
    </row>
    <row r="8" spans="1:7" x14ac:dyDescent="0.2">
      <c r="A8" s="12"/>
      <c r="B8" s="10" t="s">
        <v>8</v>
      </c>
      <c r="C8" s="10">
        <v>0</v>
      </c>
      <c r="D8" s="13">
        <v>3.5000000000000003E-2</v>
      </c>
      <c r="E8" s="14">
        <f>1/((1+D8)^C8)</f>
        <v>1</v>
      </c>
      <c r="F8" s="15">
        <f>SUM($E$8:E8)</f>
        <v>1</v>
      </c>
      <c r="G8" s="16"/>
    </row>
    <row r="9" spans="1:7" x14ac:dyDescent="0.2">
      <c r="A9" s="12"/>
      <c r="B9" s="10" t="s">
        <v>9</v>
      </c>
      <c r="C9" s="10">
        <v>1</v>
      </c>
      <c r="D9" s="13">
        <v>3.5000000000000003E-2</v>
      </c>
      <c r="E9" s="14">
        <f t="shared" ref="E9:E38" si="0">1/((1+D9)^C9)</f>
        <v>0.96618357487922713</v>
      </c>
      <c r="F9" s="17">
        <f>SUM($E$8:E9)</f>
        <v>1.9661835748792271</v>
      </c>
      <c r="G9" s="16"/>
    </row>
    <row r="10" spans="1:7" x14ac:dyDescent="0.2">
      <c r="A10" s="12"/>
      <c r="B10" s="10" t="s">
        <v>10</v>
      </c>
      <c r="C10" s="10">
        <v>2</v>
      </c>
      <c r="D10" s="13">
        <v>3.5000000000000003E-2</v>
      </c>
      <c r="E10" s="14">
        <f t="shared" si="0"/>
        <v>0.93351070036640305</v>
      </c>
      <c r="F10" s="17">
        <f>SUM($E$8:E10)</f>
        <v>2.8996942752456301</v>
      </c>
      <c r="G10" s="16"/>
    </row>
    <row r="11" spans="1:7" x14ac:dyDescent="0.2">
      <c r="A11" s="12"/>
      <c r="B11" s="10" t="s">
        <v>11</v>
      </c>
      <c r="C11" s="10">
        <v>3</v>
      </c>
      <c r="D11" s="13">
        <v>3.5000000000000003E-2</v>
      </c>
      <c r="E11" s="14">
        <f t="shared" si="0"/>
        <v>0.90194270566802237</v>
      </c>
      <c r="F11" s="17">
        <f>SUM($E$8:E11)</f>
        <v>3.8016369809136523</v>
      </c>
      <c r="G11" s="16"/>
    </row>
    <row r="12" spans="1:7" x14ac:dyDescent="0.2">
      <c r="A12" s="12"/>
      <c r="B12" s="10" t="s">
        <v>12</v>
      </c>
      <c r="C12" s="10">
        <v>4</v>
      </c>
      <c r="D12" s="13">
        <v>3.5000000000000003E-2</v>
      </c>
      <c r="E12" s="14">
        <f t="shared" si="0"/>
        <v>0.87144222769857238</v>
      </c>
      <c r="F12" s="17">
        <f>SUM($E$8:E12)</f>
        <v>4.6730792086122248</v>
      </c>
      <c r="G12" s="16"/>
    </row>
    <row r="13" spans="1:7" x14ac:dyDescent="0.2">
      <c r="A13" s="12"/>
      <c r="B13" s="10" t="s">
        <v>13</v>
      </c>
      <c r="C13" s="10">
        <v>5</v>
      </c>
      <c r="D13" s="13">
        <v>3.5000000000000003E-2</v>
      </c>
      <c r="E13" s="14">
        <f t="shared" si="0"/>
        <v>0.84197316685852419</v>
      </c>
      <c r="F13" s="17">
        <f>SUM($E$8:E13)</f>
        <v>5.5150523754707486</v>
      </c>
      <c r="G13" s="16"/>
    </row>
    <row r="14" spans="1:7" x14ac:dyDescent="0.2">
      <c r="A14" s="12"/>
      <c r="B14" s="10" t="s">
        <v>14</v>
      </c>
      <c r="C14" s="10">
        <v>6</v>
      </c>
      <c r="D14" s="13">
        <v>3.5000000000000003E-2</v>
      </c>
      <c r="E14" s="14">
        <f t="shared" si="0"/>
        <v>0.81350064430775282</v>
      </c>
      <c r="F14" s="17">
        <f>SUM($E$8:E14)</f>
        <v>6.3285530197785018</v>
      </c>
      <c r="G14" s="16"/>
    </row>
    <row r="15" spans="1:7" x14ac:dyDescent="0.2">
      <c r="A15" s="12"/>
      <c r="B15" s="10" t="s">
        <v>15</v>
      </c>
      <c r="C15" s="10">
        <v>7</v>
      </c>
      <c r="D15" s="13">
        <v>3.5000000000000003E-2</v>
      </c>
      <c r="E15" s="14">
        <f t="shared" si="0"/>
        <v>0.78599096068381913</v>
      </c>
      <c r="F15" s="17">
        <f>SUM($E$8:E15)</f>
        <v>7.1145439804623205</v>
      </c>
      <c r="G15" s="16"/>
    </row>
    <row r="16" spans="1:7" x14ac:dyDescent="0.2">
      <c r="A16" s="12"/>
      <c r="B16" s="10" t="s">
        <v>16</v>
      </c>
      <c r="C16" s="10">
        <v>8</v>
      </c>
      <c r="D16" s="13">
        <v>3.5000000000000003E-2</v>
      </c>
      <c r="E16" s="14">
        <f t="shared" si="0"/>
        <v>0.75941155621625056</v>
      </c>
      <c r="F16" s="17">
        <f>SUM($E$8:E16)</f>
        <v>7.8739555366785714</v>
      </c>
      <c r="G16" s="16"/>
    </row>
    <row r="17" spans="1:9" x14ac:dyDescent="0.2">
      <c r="A17" s="12"/>
      <c r="B17" s="10" t="s">
        <v>17</v>
      </c>
      <c r="C17" s="10">
        <v>9</v>
      </c>
      <c r="D17" s="13">
        <v>3.5000000000000003E-2</v>
      </c>
      <c r="E17" s="14">
        <f t="shared" si="0"/>
        <v>0.73373097218961414</v>
      </c>
      <c r="F17" s="17">
        <f>SUM($E$8:E17)</f>
        <v>8.607686508868186</v>
      </c>
      <c r="G17" s="16"/>
    </row>
    <row r="18" spans="1:9" x14ac:dyDescent="0.2">
      <c r="A18" s="12"/>
      <c r="B18" s="10" t="s">
        <v>18</v>
      </c>
      <c r="C18" s="10">
        <v>10</v>
      </c>
      <c r="D18" s="13">
        <v>3.5000000000000003E-2</v>
      </c>
      <c r="E18" s="14">
        <f t="shared" si="0"/>
        <v>0.70891881370977217</v>
      </c>
      <c r="F18" s="18">
        <f>SUM($E$8:E18)</f>
        <v>9.3166053225779581</v>
      </c>
      <c r="G18" s="16"/>
      <c r="I18" s="19"/>
    </row>
    <row r="19" spans="1:9" x14ac:dyDescent="0.2">
      <c r="A19" s="12"/>
      <c r="B19" s="10" t="s">
        <v>19</v>
      </c>
      <c r="C19" s="10">
        <v>11</v>
      </c>
      <c r="D19" s="13">
        <v>3.5000000000000003E-2</v>
      </c>
      <c r="E19" s="14">
        <f t="shared" si="0"/>
        <v>0.68494571372924851</v>
      </c>
      <c r="F19" s="17">
        <f>SUM($E$8:E19)</f>
        <v>10.001551036307207</v>
      </c>
      <c r="G19" s="16"/>
    </row>
    <row r="20" spans="1:9" x14ac:dyDescent="0.2">
      <c r="A20" s="12"/>
      <c r="B20" s="10" t="s">
        <v>20</v>
      </c>
      <c r="C20" s="10">
        <v>12</v>
      </c>
      <c r="D20" s="13">
        <v>3.5000000000000003E-2</v>
      </c>
      <c r="E20" s="14">
        <f t="shared" si="0"/>
        <v>0.66178329828912896</v>
      </c>
      <c r="F20" s="17">
        <f>SUM($E$8:E20)</f>
        <v>10.663334334596335</v>
      </c>
      <c r="G20" s="16"/>
    </row>
    <row r="21" spans="1:9" x14ac:dyDescent="0.2">
      <c r="A21" s="12"/>
      <c r="B21" s="10" t="s">
        <v>21</v>
      </c>
      <c r="C21" s="10">
        <v>13</v>
      </c>
      <c r="D21" s="13">
        <v>3.5000000000000003E-2</v>
      </c>
      <c r="E21" s="14">
        <f t="shared" si="0"/>
        <v>0.63940415293635666</v>
      </c>
      <c r="F21" s="17">
        <f>SUM($E$8:E21)</f>
        <v>11.302738487532691</v>
      </c>
      <c r="G21" s="16"/>
    </row>
    <row r="22" spans="1:9" x14ac:dyDescent="0.2">
      <c r="A22" s="12"/>
      <c r="B22" s="10" t="s">
        <v>22</v>
      </c>
      <c r="C22" s="10">
        <v>14</v>
      </c>
      <c r="D22" s="13">
        <v>3.5000000000000003E-2</v>
      </c>
      <c r="E22" s="14">
        <f t="shared" si="0"/>
        <v>0.61778179027667302</v>
      </c>
      <c r="F22" s="17">
        <f>SUM($E$8:E22)</f>
        <v>11.920520277809365</v>
      </c>
      <c r="G22" s="16"/>
    </row>
    <row r="23" spans="1:9" x14ac:dyDescent="0.2">
      <c r="A23" s="12"/>
      <c r="B23" s="10" t="s">
        <v>23</v>
      </c>
      <c r="C23" s="10">
        <v>15</v>
      </c>
      <c r="D23" s="13">
        <v>3.5000000000000003E-2</v>
      </c>
      <c r="E23" s="14">
        <f t="shared" si="0"/>
        <v>0.59689061862480497</v>
      </c>
      <c r="F23" s="17">
        <f>SUM($E$8:E23)</f>
        <v>12.517410896434169</v>
      </c>
      <c r="G23" s="16"/>
    </row>
    <row r="24" spans="1:9" x14ac:dyDescent="0.2">
      <c r="A24" s="12"/>
      <c r="B24" s="10" t="s">
        <v>24</v>
      </c>
      <c r="C24" s="10">
        <v>16</v>
      </c>
      <c r="D24" s="13">
        <v>3.5000000000000003E-2</v>
      </c>
      <c r="E24" s="14">
        <f t="shared" si="0"/>
        <v>0.57670591171478747</v>
      </c>
      <c r="F24" s="17">
        <f>SUM($E$8:E24)</f>
        <v>13.094116808148957</v>
      </c>
      <c r="G24" s="16"/>
    </row>
    <row r="25" spans="1:9" x14ac:dyDescent="0.2">
      <c r="A25" s="12"/>
      <c r="B25" s="10" t="s">
        <v>25</v>
      </c>
      <c r="C25" s="10">
        <v>17</v>
      </c>
      <c r="D25" s="13">
        <v>3.5000000000000003E-2</v>
      </c>
      <c r="E25" s="14">
        <f t="shared" si="0"/>
        <v>0.55720377943457733</v>
      </c>
      <c r="F25" s="17">
        <f>SUM($E$8:E25)</f>
        <v>13.651320587583534</v>
      </c>
      <c r="G25" s="16"/>
    </row>
    <row r="26" spans="1:9" x14ac:dyDescent="0.2">
      <c r="A26" s="12"/>
      <c r="B26" s="10" t="s">
        <v>26</v>
      </c>
      <c r="C26" s="10">
        <v>18</v>
      </c>
      <c r="D26" s="13">
        <v>3.5000000000000003E-2</v>
      </c>
      <c r="E26" s="14">
        <f t="shared" si="0"/>
        <v>0.53836113955031628</v>
      </c>
      <c r="F26" s="17">
        <f>SUM($E$8:E26)</f>
        <v>14.18968172713385</v>
      </c>
      <c r="G26" s="16"/>
    </row>
    <row r="27" spans="1:9" x14ac:dyDescent="0.2">
      <c r="A27" s="12"/>
      <c r="B27" s="10" t="s">
        <v>27</v>
      </c>
      <c r="C27" s="10">
        <v>19</v>
      </c>
      <c r="D27" s="13">
        <v>3.5000000000000003E-2</v>
      </c>
      <c r="E27" s="14">
        <f t="shared" si="0"/>
        <v>0.52015569038677911</v>
      </c>
      <c r="F27" s="17">
        <f>SUM($E$8:E27)</f>
        <v>14.70983741752063</v>
      </c>
      <c r="G27" s="16"/>
    </row>
    <row r="28" spans="1:9" x14ac:dyDescent="0.2">
      <c r="A28" s="12"/>
      <c r="B28" s="10" t="s">
        <v>28</v>
      </c>
      <c r="C28" s="10">
        <v>20</v>
      </c>
      <c r="D28" s="13">
        <v>3.5000000000000003E-2</v>
      </c>
      <c r="E28" s="14">
        <f t="shared" si="0"/>
        <v>0.50256588443167061</v>
      </c>
      <c r="F28" s="17">
        <f>SUM($E$8:E28)</f>
        <v>15.2124033019523</v>
      </c>
      <c r="G28" s="16"/>
    </row>
    <row r="29" spans="1:9" x14ac:dyDescent="0.2">
      <c r="A29" s="12"/>
      <c r="B29" s="10" t="s">
        <v>29</v>
      </c>
      <c r="C29" s="10">
        <v>21</v>
      </c>
      <c r="D29" s="13">
        <v>3.5000000000000003E-2</v>
      </c>
      <c r="E29" s="14">
        <f t="shared" si="0"/>
        <v>0.48557090283253213</v>
      </c>
      <c r="F29" s="17">
        <f>SUM($E$8:E29)</f>
        <v>15.697974204784831</v>
      </c>
      <c r="G29" s="16"/>
    </row>
    <row r="30" spans="1:9" x14ac:dyDescent="0.2">
      <c r="A30" s="12"/>
      <c r="B30" s="10" t="s">
        <v>30</v>
      </c>
      <c r="C30" s="10">
        <v>22</v>
      </c>
      <c r="D30" s="13">
        <v>3.5000000000000003E-2</v>
      </c>
      <c r="E30" s="14">
        <f t="shared" si="0"/>
        <v>0.46915063075606966</v>
      </c>
      <c r="F30" s="17">
        <f>SUM($E$8:E30)</f>
        <v>16.1671248355409</v>
      </c>
      <c r="G30" s="16"/>
    </row>
    <row r="31" spans="1:9" x14ac:dyDescent="0.2">
      <c r="A31" s="12"/>
      <c r="B31" s="10" t="s">
        <v>31</v>
      </c>
      <c r="C31" s="10">
        <v>23</v>
      </c>
      <c r="D31" s="13">
        <v>3.5000000000000003E-2</v>
      </c>
      <c r="E31" s="14">
        <f t="shared" si="0"/>
        <v>0.45328563358074364</v>
      </c>
      <c r="F31" s="17">
        <f>SUM($E$8:E31)</f>
        <v>16.620410469121644</v>
      </c>
      <c r="G31" s="16"/>
    </row>
    <row r="32" spans="1:9" x14ac:dyDescent="0.2">
      <c r="A32" s="12"/>
      <c r="B32" s="10" t="s">
        <v>32</v>
      </c>
      <c r="C32" s="10">
        <v>24</v>
      </c>
      <c r="D32" s="13">
        <v>3.5000000000000003E-2</v>
      </c>
      <c r="E32" s="14">
        <f t="shared" si="0"/>
        <v>0.43795713389443841</v>
      </c>
      <c r="F32" s="17">
        <f>SUM($E$8:E32)</f>
        <v>17.058367603016084</v>
      </c>
      <c r="G32" s="16"/>
    </row>
    <row r="33" spans="1:7" x14ac:dyDescent="0.2">
      <c r="A33" s="12"/>
      <c r="B33" s="10" t="s">
        <v>33</v>
      </c>
      <c r="C33" s="10">
        <v>25</v>
      </c>
      <c r="D33" s="13">
        <v>3.5000000000000003E-2</v>
      </c>
      <c r="E33" s="14">
        <f t="shared" si="0"/>
        <v>0.42314698926998884</v>
      </c>
      <c r="F33" s="17">
        <f>SUM($E$8:E33)</f>
        <v>17.481514592286072</v>
      </c>
      <c r="G33" s="16"/>
    </row>
    <row r="34" spans="1:7" x14ac:dyDescent="0.2">
      <c r="A34" s="12"/>
      <c r="B34" s="10" t="s">
        <v>34</v>
      </c>
      <c r="C34" s="10">
        <v>26</v>
      </c>
      <c r="D34" s="13">
        <v>3.5000000000000003E-2</v>
      </c>
      <c r="E34" s="14">
        <f t="shared" si="0"/>
        <v>0.40883767079225974</v>
      </c>
      <c r="F34" s="17">
        <f>SUM($E$8:E34)</f>
        <v>17.890352263078331</v>
      </c>
      <c r="G34" s="16"/>
    </row>
    <row r="35" spans="1:7" x14ac:dyDescent="0.2">
      <c r="A35" s="12"/>
      <c r="B35" s="10" t="s">
        <v>35</v>
      </c>
      <c r="C35" s="10">
        <v>27</v>
      </c>
      <c r="D35" s="13">
        <v>3.5000000000000003E-2</v>
      </c>
      <c r="E35" s="14">
        <f t="shared" si="0"/>
        <v>0.39501224231136206</v>
      </c>
      <c r="F35" s="17">
        <f>SUM($E$8:E35)</f>
        <v>18.285364505389694</v>
      </c>
      <c r="G35" s="16"/>
    </row>
    <row r="36" spans="1:7" x14ac:dyDescent="0.2">
      <c r="A36" s="12"/>
      <c r="B36" s="10" t="s">
        <v>36</v>
      </c>
      <c r="C36" s="10">
        <v>28</v>
      </c>
      <c r="D36" s="13">
        <v>3.5000000000000003E-2</v>
      </c>
      <c r="E36" s="14">
        <f t="shared" si="0"/>
        <v>0.38165434039745127</v>
      </c>
      <c r="F36" s="17">
        <f>SUM($E$8:E36)</f>
        <v>18.667018845787144</v>
      </c>
      <c r="G36" s="16"/>
    </row>
    <row r="37" spans="1:7" x14ac:dyDescent="0.2">
      <c r="A37" s="12"/>
      <c r="B37" s="10" t="s">
        <v>37</v>
      </c>
      <c r="C37" s="10">
        <v>29</v>
      </c>
      <c r="D37" s="13">
        <v>3.5000000000000003E-2</v>
      </c>
      <c r="E37" s="14">
        <f t="shared" si="0"/>
        <v>0.36874815497338298</v>
      </c>
      <c r="F37" s="17">
        <f>SUM($E$8:E37)</f>
        <v>19.035767000760526</v>
      </c>
      <c r="G37" s="16"/>
    </row>
    <row r="38" spans="1:7" x14ac:dyDescent="0.2">
      <c r="A38" s="12"/>
      <c r="B38" s="10" t="s">
        <v>38</v>
      </c>
      <c r="C38" s="10">
        <v>30</v>
      </c>
      <c r="D38" s="13">
        <v>3.5000000000000003E-2</v>
      </c>
      <c r="E38" s="14">
        <f t="shared" si="0"/>
        <v>0.35627841060230236</v>
      </c>
      <c r="F38" s="17">
        <f>SUM($E$8:E38)</f>
        <v>19.39204541136283</v>
      </c>
      <c r="G38" s="16"/>
    </row>
    <row r="39" spans="1:7" x14ac:dyDescent="0.2">
      <c r="A39" s="12"/>
      <c r="B39" s="10" t="s">
        <v>39</v>
      </c>
      <c r="C39" s="10">
        <v>31</v>
      </c>
      <c r="D39" s="13">
        <v>0.03</v>
      </c>
      <c r="E39" s="14">
        <f>1/((1+D39)^(C39-30)*(1.035^30))</f>
        <v>0.3459013695167984</v>
      </c>
      <c r="F39" s="17">
        <f>SUM($E$8:E39)</f>
        <v>19.737946780879629</v>
      </c>
      <c r="G39" s="16"/>
    </row>
    <row r="40" spans="1:7" x14ac:dyDescent="0.2">
      <c r="A40" s="12"/>
      <c r="B40" s="10" t="s">
        <v>40</v>
      </c>
      <c r="C40" s="10">
        <v>32</v>
      </c>
      <c r="D40" s="13">
        <v>0.03</v>
      </c>
      <c r="E40" s="14">
        <f t="shared" ref="E40:E83" si="1">1/((1+D40)^(C40-30)*(1.035^30))</f>
        <v>0.33582657234640623</v>
      </c>
      <c r="F40" s="17">
        <f>SUM($E$8:E40)</f>
        <v>20.073773353226034</v>
      </c>
      <c r="G40" s="16"/>
    </row>
    <row r="41" spans="1:7" x14ac:dyDescent="0.2">
      <c r="A41" s="12"/>
      <c r="B41" s="10" t="s">
        <v>41</v>
      </c>
      <c r="C41" s="10">
        <v>33</v>
      </c>
      <c r="D41" s="13">
        <v>0.03</v>
      </c>
      <c r="E41" s="14">
        <f t="shared" si="1"/>
        <v>0.32604521587029728</v>
      </c>
      <c r="F41" s="17">
        <f>SUM($E$8:E41)</f>
        <v>20.399818569096333</v>
      </c>
      <c r="G41" s="16"/>
    </row>
    <row r="42" spans="1:7" x14ac:dyDescent="0.2">
      <c r="A42" s="12"/>
      <c r="B42" s="10" t="s">
        <v>42</v>
      </c>
      <c r="C42" s="10">
        <v>34</v>
      </c>
      <c r="D42" s="13">
        <v>0.03</v>
      </c>
      <c r="E42" s="14">
        <f t="shared" si="1"/>
        <v>0.31654875327213333</v>
      </c>
      <c r="F42" s="17">
        <f>SUM($E$8:E42)</f>
        <v>20.716367322368466</v>
      </c>
      <c r="G42" s="16"/>
    </row>
    <row r="43" spans="1:7" x14ac:dyDescent="0.2">
      <c r="A43" s="12"/>
      <c r="B43" s="10" t="s">
        <v>43</v>
      </c>
      <c r="C43" s="10">
        <v>35</v>
      </c>
      <c r="D43" s="13">
        <v>0.03</v>
      </c>
      <c r="E43" s="14">
        <f t="shared" si="1"/>
        <v>0.30732888667197411</v>
      </c>
      <c r="F43" s="17">
        <f>SUM($E$8:E43)</f>
        <v>21.023696209040441</v>
      </c>
      <c r="G43" s="16"/>
    </row>
    <row r="44" spans="1:7" x14ac:dyDescent="0.2">
      <c r="A44" s="12"/>
      <c r="B44" s="10" t="s">
        <v>44</v>
      </c>
      <c r="C44" s="10">
        <v>36</v>
      </c>
      <c r="D44" s="13">
        <v>0.03</v>
      </c>
      <c r="E44" s="14">
        <f t="shared" si="1"/>
        <v>0.29837755987570297</v>
      </c>
      <c r="F44" s="17">
        <f>SUM($E$8:E44)</f>
        <v>21.322073768916145</v>
      </c>
      <c r="G44" s="16"/>
    </row>
    <row r="45" spans="1:7" x14ac:dyDescent="0.2">
      <c r="A45" s="12"/>
      <c r="B45" s="10" t="s">
        <v>45</v>
      </c>
      <c r="C45" s="10">
        <v>37</v>
      </c>
      <c r="D45" s="13">
        <v>0.03</v>
      </c>
      <c r="E45" s="14">
        <f t="shared" si="1"/>
        <v>0.28968695133563399</v>
      </c>
      <c r="F45" s="17">
        <f>SUM($E$8:E45)</f>
        <v>21.61176072025178</v>
      </c>
      <c r="G45" s="16"/>
    </row>
    <row r="46" spans="1:7" x14ac:dyDescent="0.2">
      <c r="A46" s="12"/>
      <c r="B46" s="10" t="s">
        <v>46</v>
      </c>
      <c r="C46" s="10">
        <v>38</v>
      </c>
      <c r="D46" s="13">
        <v>0.03</v>
      </c>
      <c r="E46" s="14">
        <f t="shared" si="1"/>
        <v>0.28124946731614953</v>
      </c>
      <c r="F46" s="17">
        <f>SUM($E$8:E46)</f>
        <v>21.893010187567931</v>
      </c>
      <c r="G46" s="16"/>
    </row>
    <row r="47" spans="1:7" x14ac:dyDescent="0.2">
      <c r="A47" s="12"/>
      <c r="B47" s="10" t="s">
        <v>47</v>
      </c>
      <c r="C47" s="10">
        <v>39</v>
      </c>
      <c r="D47" s="13">
        <v>0.03</v>
      </c>
      <c r="E47" s="14">
        <f t="shared" si="1"/>
        <v>0.27305773525839755</v>
      </c>
      <c r="F47" s="17">
        <f>SUM($E$8:E47)</f>
        <v>22.166067922826329</v>
      </c>
      <c r="G47" s="16"/>
    </row>
    <row r="48" spans="1:7" x14ac:dyDescent="0.2">
      <c r="A48" s="12"/>
      <c r="B48" s="10" t="s">
        <v>48</v>
      </c>
      <c r="C48" s="10">
        <v>40</v>
      </c>
      <c r="D48" s="13">
        <v>0.03</v>
      </c>
      <c r="E48" s="14">
        <f t="shared" si="1"/>
        <v>0.26510459733825009</v>
      </c>
      <c r="F48" s="17">
        <f>SUM($E$8:E48)</f>
        <v>22.43117252016458</v>
      </c>
      <c r="G48" s="16"/>
    </row>
    <row r="49" spans="1:7" x14ac:dyDescent="0.2">
      <c r="A49" s="12"/>
      <c r="B49" s="10" t="s">
        <v>49</v>
      </c>
      <c r="C49" s="10">
        <v>41</v>
      </c>
      <c r="D49" s="13">
        <v>0.03</v>
      </c>
      <c r="E49" s="14">
        <f t="shared" si="1"/>
        <v>0.25738310421189325</v>
      </c>
      <c r="F49" s="17">
        <f>SUM($E$8:E49)</f>
        <v>22.688555624376473</v>
      </c>
      <c r="G49" s="16"/>
    </row>
    <row r="50" spans="1:7" x14ac:dyDescent="0.2">
      <c r="A50" s="12"/>
      <c r="B50" s="10" t="s">
        <v>50</v>
      </c>
      <c r="C50" s="10">
        <v>42</v>
      </c>
      <c r="D50" s="13">
        <v>0.03</v>
      </c>
      <c r="E50" s="14">
        <f t="shared" si="1"/>
        <v>0.24988650894358572</v>
      </c>
      <c r="F50" s="17">
        <f>SUM($E$8:E50)</f>
        <v>22.938442133320059</v>
      </c>
      <c r="G50" s="16"/>
    </row>
    <row r="51" spans="1:7" x14ac:dyDescent="0.2">
      <c r="A51" s="12"/>
      <c r="B51" s="10" t="s">
        <v>51</v>
      </c>
      <c r="C51" s="10">
        <v>43</v>
      </c>
      <c r="D51" s="13">
        <v>0.03</v>
      </c>
      <c r="E51" s="14">
        <f t="shared" si="1"/>
        <v>0.24260826111027745</v>
      </c>
      <c r="F51" s="17">
        <f>SUM($E$8:E51)</f>
        <v>23.181050394430336</v>
      </c>
      <c r="G51" s="16"/>
    </row>
    <row r="52" spans="1:7" x14ac:dyDescent="0.2">
      <c r="A52" s="12"/>
      <c r="B52" s="10" t="s">
        <v>52</v>
      </c>
      <c r="C52" s="10">
        <v>44</v>
      </c>
      <c r="D52" s="13">
        <v>0.03</v>
      </c>
      <c r="E52" s="14">
        <f t="shared" si="1"/>
        <v>0.23554200107793921</v>
      </c>
      <c r="F52" s="17">
        <f>SUM($E$8:E52)</f>
        <v>23.416592395508275</v>
      </c>
      <c r="G52" s="16"/>
    </row>
    <row r="53" spans="1:7" x14ac:dyDescent="0.2">
      <c r="A53" s="12"/>
      <c r="B53" s="10" t="s">
        <v>53</v>
      </c>
      <c r="C53" s="10">
        <v>45</v>
      </c>
      <c r="D53" s="13">
        <v>0.03</v>
      </c>
      <c r="E53" s="14">
        <f t="shared" si="1"/>
        <v>0.22868155444460117</v>
      </c>
      <c r="F53" s="17">
        <f>SUM($E$8:E53)</f>
        <v>23.645273949952877</v>
      </c>
      <c r="G53" s="16"/>
    </row>
    <row r="54" spans="1:7" x14ac:dyDescent="0.2">
      <c r="A54" s="12"/>
      <c r="B54" s="10" t="s">
        <v>54</v>
      </c>
      <c r="C54" s="10">
        <v>46</v>
      </c>
      <c r="D54" s="13">
        <v>0.03</v>
      </c>
      <c r="E54" s="14">
        <f t="shared" si="1"/>
        <v>0.22202092664524389</v>
      </c>
      <c r="F54" s="17">
        <f>SUM($E$8:E54)</f>
        <v>23.86729487659812</v>
      </c>
      <c r="G54" s="16"/>
    </row>
    <row r="55" spans="1:7" x14ac:dyDescent="0.2">
      <c r="A55" s="12"/>
      <c r="B55" s="10" t="s">
        <v>55</v>
      </c>
      <c r="C55" s="10">
        <v>47</v>
      </c>
      <c r="D55" s="13">
        <v>0.03</v>
      </c>
      <c r="E55" s="14">
        <f t="shared" si="1"/>
        <v>0.21555429771382903</v>
      </c>
      <c r="F55" s="17">
        <f>SUM($E$8:E55)</f>
        <v>24.082849174311949</v>
      </c>
      <c r="G55" s="16"/>
    </row>
    <row r="56" spans="1:7" x14ac:dyDescent="0.2">
      <c r="A56" s="12"/>
      <c r="B56" s="10" t="s">
        <v>56</v>
      </c>
      <c r="C56" s="10">
        <v>48</v>
      </c>
      <c r="D56" s="13">
        <v>0.03</v>
      </c>
      <c r="E56" s="14">
        <f t="shared" si="1"/>
        <v>0.20927601719789224</v>
      </c>
      <c r="F56" s="17">
        <f>SUM($E$8:E56)</f>
        <v>24.292125191509843</v>
      </c>
      <c r="G56" s="16"/>
    </row>
    <row r="57" spans="1:7" x14ac:dyDescent="0.2">
      <c r="A57" s="12"/>
      <c r="B57" s="10" t="s">
        <v>57</v>
      </c>
      <c r="C57" s="10">
        <v>49</v>
      </c>
      <c r="D57" s="13">
        <v>0.03</v>
      </c>
      <c r="E57" s="14">
        <f t="shared" si="1"/>
        <v>0.20318059922125462</v>
      </c>
      <c r="F57" s="17">
        <f>SUM($E$8:E57)</f>
        <v>24.495305790731098</v>
      </c>
      <c r="G57" s="16"/>
    </row>
    <row r="58" spans="1:7" x14ac:dyDescent="0.2">
      <c r="A58" s="12"/>
      <c r="B58" s="10" t="s">
        <v>58</v>
      </c>
      <c r="C58" s="10">
        <v>50</v>
      </c>
      <c r="D58" s="13">
        <v>0.03</v>
      </c>
      <c r="E58" s="14">
        <f t="shared" si="1"/>
        <v>0.19726271769053846</v>
      </c>
      <c r="F58" s="17">
        <f>SUM($E$8:E58)</f>
        <v>24.692568508421637</v>
      </c>
      <c r="G58" s="16"/>
    </row>
    <row r="59" spans="1:7" x14ac:dyDescent="0.2">
      <c r="A59" s="12"/>
      <c r="B59" s="10" t="s">
        <v>59</v>
      </c>
      <c r="C59" s="10">
        <v>51</v>
      </c>
      <c r="D59" s="13">
        <v>0.03</v>
      </c>
      <c r="E59" s="14">
        <f t="shared" si="1"/>
        <v>0.19151720164129951</v>
      </c>
      <c r="F59" s="17">
        <f>SUM($E$8:E59)</f>
        <v>24.884085710062937</v>
      </c>
      <c r="G59" s="16"/>
    </row>
    <row r="60" spans="1:7" x14ac:dyDescent="0.2">
      <c r="A60" s="12"/>
      <c r="B60" s="10" t="s">
        <v>60</v>
      </c>
      <c r="C60" s="10">
        <v>52</v>
      </c>
      <c r="D60" s="13">
        <v>0.03</v>
      </c>
      <c r="E60" s="14">
        <f t="shared" si="1"/>
        <v>0.18593903071970827</v>
      </c>
      <c r="F60" s="17">
        <f>SUM($E$8:E60)</f>
        <v>25.070024740782646</v>
      </c>
      <c r="G60" s="16"/>
    </row>
    <row r="61" spans="1:7" x14ac:dyDescent="0.2">
      <c r="A61" s="12"/>
      <c r="B61" s="10" t="s">
        <v>61</v>
      </c>
      <c r="C61" s="10">
        <v>53</v>
      </c>
      <c r="D61" s="13">
        <v>0.03</v>
      </c>
      <c r="E61" s="14">
        <f t="shared" si="1"/>
        <v>0.18052333079583324</v>
      </c>
      <c r="F61" s="17">
        <f>SUM($E$8:E61)</f>
        <v>25.250548071578478</v>
      </c>
      <c r="G61" s="16"/>
    </row>
    <row r="62" spans="1:7" x14ac:dyDescent="0.2">
      <c r="A62" s="12"/>
      <c r="B62" s="10" t="s">
        <v>62</v>
      </c>
      <c r="C62" s="10">
        <v>54</v>
      </c>
      <c r="D62" s="13">
        <v>0.03</v>
      </c>
      <c r="E62" s="14">
        <f t="shared" si="1"/>
        <v>0.1752653697046925</v>
      </c>
      <c r="F62" s="17">
        <f>SUM($E$8:E62)</f>
        <v>25.425813441283172</v>
      </c>
      <c r="G62" s="16"/>
    </row>
    <row r="63" spans="1:7" x14ac:dyDescent="0.2">
      <c r="A63" s="12"/>
      <c r="B63" s="10" t="s">
        <v>63</v>
      </c>
      <c r="C63" s="10">
        <v>55</v>
      </c>
      <c r="D63" s="13">
        <v>0.03</v>
      </c>
      <c r="E63" s="14">
        <f t="shared" si="1"/>
        <v>0.17016055311135195</v>
      </c>
      <c r="F63" s="17">
        <f>SUM($E$8:E63)</f>
        <v>25.595973994394523</v>
      </c>
      <c r="G63" s="16"/>
    </row>
    <row r="64" spans="1:7" x14ac:dyDescent="0.2">
      <c r="A64" s="12"/>
      <c r="B64" s="10" t="s">
        <v>64</v>
      </c>
      <c r="C64" s="10">
        <v>56</v>
      </c>
      <c r="D64" s="13">
        <v>0.03</v>
      </c>
      <c r="E64" s="14">
        <f t="shared" si="1"/>
        <v>0.16520442049645817</v>
      </c>
      <c r="F64" s="17">
        <f>SUM($E$8:E64)</f>
        <v>25.761178414890981</v>
      </c>
      <c r="G64" s="16"/>
    </row>
    <row r="65" spans="1:7" x14ac:dyDescent="0.2">
      <c r="A65" s="12"/>
      <c r="B65" s="10" t="s">
        <v>65</v>
      </c>
      <c r="C65" s="10">
        <v>57</v>
      </c>
      <c r="D65" s="13">
        <v>0.03</v>
      </c>
      <c r="E65" s="14">
        <f t="shared" si="1"/>
        <v>0.16039264125869726</v>
      </c>
      <c r="F65" s="17">
        <f>SUM($E$8:E65)</f>
        <v>25.921571056149677</v>
      </c>
      <c r="G65" s="16"/>
    </row>
    <row r="66" spans="1:7" x14ac:dyDescent="0.2">
      <c r="A66" s="12"/>
      <c r="B66" s="10" t="s">
        <v>66</v>
      </c>
      <c r="C66" s="10">
        <v>58</v>
      </c>
      <c r="D66" s="13">
        <v>0.03</v>
      </c>
      <c r="E66" s="14">
        <f t="shared" si="1"/>
        <v>0.15572101093077403</v>
      </c>
      <c r="F66" s="17">
        <f>SUM($E$8:E66)</f>
        <v>26.07729206708045</v>
      </c>
      <c r="G66" s="16"/>
    </row>
    <row r="67" spans="1:7" x14ac:dyDescent="0.2">
      <c r="A67" s="12"/>
      <c r="B67" s="10" t="s">
        <v>67</v>
      </c>
      <c r="C67" s="10">
        <v>59</v>
      </c>
      <c r="D67" s="13">
        <v>0.03</v>
      </c>
      <c r="E67" s="14">
        <f t="shared" si="1"/>
        <v>0.15118544750560589</v>
      </c>
      <c r="F67" s="17">
        <f>SUM($E$8:E67)</f>
        <v>26.228477514586057</v>
      </c>
      <c r="G67" s="16"/>
    </row>
    <row r="68" spans="1:7" x14ac:dyDescent="0.2">
      <c r="A68" s="12"/>
      <c r="B68" s="10" t="s">
        <v>68</v>
      </c>
      <c r="C68" s="10">
        <v>60</v>
      </c>
      <c r="D68" s="13">
        <v>0.03</v>
      </c>
      <c r="E68" s="14">
        <f t="shared" si="1"/>
        <v>0.14678198786952026</v>
      </c>
      <c r="F68" s="17">
        <f>SUM($E$8:E68)</f>
        <v>26.375259502455577</v>
      </c>
      <c r="G68" s="16"/>
    </row>
    <row r="69" spans="1:7" x14ac:dyDescent="0.2">
      <c r="A69" s="12"/>
      <c r="B69" s="10" t="s">
        <v>69</v>
      </c>
      <c r="C69" s="10">
        <v>61</v>
      </c>
      <c r="D69" s="13">
        <v>0.03</v>
      </c>
      <c r="E69" s="14">
        <f t="shared" si="1"/>
        <v>0.14250678433934005</v>
      </c>
      <c r="F69" s="17">
        <f>SUM($E$8:E69)</f>
        <v>26.517766286794917</v>
      </c>
      <c r="G69" s="16"/>
    </row>
    <row r="70" spans="1:7" x14ac:dyDescent="0.2">
      <c r="A70" s="12"/>
      <c r="B70" s="10" t="s">
        <v>70</v>
      </c>
      <c r="C70" s="10">
        <v>62</v>
      </c>
      <c r="D70" s="13">
        <v>0.03</v>
      </c>
      <c r="E70" s="14">
        <f t="shared" si="1"/>
        <v>0.13835610130033019</v>
      </c>
      <c r="F70" s="17">
        <f>SUM($E$8:E70)</f>
        <v>26.656122388095248</v>
      </c>
      <c r="G70" s="16"/>
    </row>
    <row r="71" spans="1:7" x14ac:dyDescent="0.2">
      <c r="A71" s="12"/>
      <c r="B71" s="10" t="s">
        <v>71</v>
      </c>
      <c r="C71" s="10">
        <v>63</v>
      </c>
      <c r="D71" s="13">
        <v>0.03</v>
      </c>
      <c r="E71" s="14">
        <f t="shared" si="1"/>
        <v>0.13432631194206812</v>
      </c>
      <c r="F71" s="17">
        <f>SUM($E$8:E71)</f>
        <v>26.790448700037317</v>
      </c>
      <c r="G71" s="16"/>
    </row>
    <row r="72" spans="1:7" x14ac:dyDescent="0.2">
      <c r="A72" s="12"/>
      <c r="B72" s="10" t="s">
        <v>72</v>
      </c>
      <c r="C72" s="10">
        <v>64</v>
      </c>
      <c r="D72" s="13">
        <v>0.03</v>
      </c>
      <c r="E72" s="14">
        <f t="shared" si="1"/>
        <v>0.13041389508938656</v>
      </c>
      <c r="F72" s="17">
        <f>SUM($E$8:E72)</f>
        <v>26.920862595126703</v>
      </c>
      <c r="G72" s="16"/>
    </row>
    <row r="73" spans="1:7" x14ac:dyDescent="0.2">
      <c r="A73" s="12"/>
      <c r="B73" s="10" t="s">
        <v>73</v>
      </c>
      <c r="C73" s="10">
        <v>65</v>
      </c>
      <c r="D73" s="13">
        <v>0.03</v>
      </c>
      <c r="E73" s="14">
        <f t="shared" si="1"/>
        <v>0.12661543212561799</v>
      </c>
      <c r="F73" s="17">
        <f>SUM($E$8:E73)</f>
        <v>27.047478027252321</v>
      </c>
      <c r="G73" s="16"/>
    </row>
    <row r="74" spans="1:7" x14ac:dyDescent="0.2">
      <c r="A74" s="12"/>
      <c r="B74" s="10" t="s">
        <v>74</v>
      </c>
      <c r="C74" s="10">
        <v>66</v>
      </c>
      <c r="D74" s="13">
        <v>0.03</v>
      </c>
      <c r="E74" s="14">
        <f t="shared" si="1"/>
        <v>0.12292760400545437</v>
      </c>
      <c r="F74" s="17">
        <f>SUM($E$8:E74)</f>
        <v>27.170405631257776</v>
      </c>
      <c r="G74" s="16"/>
    </row>
    <row r="75" spans="1:7" x14ac:dyDescent="0.2">
      <c r="A75" s="12"/>
      <c r="B75" s="10" t="s">
        <v>75</v>
      </c>
      <c r="C75" s="10">
        <v>67</v>
      </c>
      <c r="D75" s="13">
        <v>0.03</v>
      </c>
      <c r="E75" s="14">
        <f t="shared" si="1"/>
        <v>0.11934718835481009</v>
      </c>
      <c r="F75" s="17">
        <f>SUM($E$8:E75)</f>
        <v>27.289752819612584</v>
      </c>
      <c r="G75" s="16"/>
    </row>
    <row r="76" spans="1:7" x14ac:dyDescent="0.2">
      <c r="A76" s="12"/>
      <c r="B76" s="10" t="s">
        <v>76</v>
      </c>
      <c r="C76" s="10">
        <v>68</v>
      </c>
      <c r="D76" s="13">
        <v>0.03</v>
      </c>
      <c r="E76" s="14">
        <f t="shared" si="1"/>
        <v>0.1158710566551554</v>
      </c>
      <c r="F76" s="17">
        <f>SUM($E$8:E76)</f>
        <v>27.40562387626774</v>
      </c>
      <c r="G76" s="16"/>
    </row>
    <row r="77" spans="1:7" x14ac:dyDescent="0.2">
      <c r="A77" s="12"/>
      <c r="B77" s="10" t="s">
        <v>77</v>
      </c>
      <c r="C77" s="10">
        <v>69</v>
      </c>
      <c r="D77" s="13">
        <v>0.03</v>
      </c>
      <c r="E77" s="14">
        <f t="shared" si="1"/>
        <v>0.11249617150985962</v>
      </c>
      <c r="F77" s="17">
        <f>SUM($E$8:E77)</f>
        <v>27.5181200477776</v>
      </c>
      <c r="G77" s="16"/>
    </row>
    <row r="78" spans="1:7" x14ac:dyDescent="0.2">
      <c r="A78" s="12"/>
      <c r="B78" s="10" t="s">
        <v>78</v>
      </c>
      <c r="C78" s="10">
        <v>70</v>
      </c>
      <c r="D78" s="13">
        <v>0.03</v>
      </c>
      <c r="E78" s="14">
        <f t="shared" si="1"/>
        <v>0.10921958399015498</v>
      </c>
      <c r="F78" s="17">
        <f>SUM($E$8:E78)</f>
        <v>27.627339631767754</v>
      </c>
      <c r="G78" s="16"/>
    </row>
    <row r="79" spans="1:7" x14ac:dyDescent="0.2">
      <c r="A79" s="12"/>
      <c r="B79" s="10" t="s">
        <v>79</v>
      </c>
      <c r="C79" s="10">
        <v>71</v>
      </c>
      <c r="D79" s="13">
        <v>0.03</v>
      </c>
      <c r="E79" s="14">
        <f t="shared" si="1"/>
        <v>0.10603843105840288</v>
      </c>
      <c r="F79" s="17">
        <f>SUM($E$8:E79)</f>
        <v>27.733378062826155</v>
      </c>
      <c r="G79" s="16"/>
    </row>
    <row r="80" spans="1:7" x14ac:dyDescent="0.2">
      <c r="A80" s="12"/>
      <c r="B80" s="10" t="s">
        <v>80</v>
      </c>
      <c r="C80" s="10">
        <v>72</v>
      </c>
      <c r="D80" s="13">
        <v>0.03</v>
      </c>
      <c r="E80" s="14">
        <f t="shared" si="1"/>
        <v>0.10294993306641055</v>
      </c>
      <c r="F80" s="17">
        <f>SUM($E$8:E80)</f>
        <v>27.836327995892567</v>
      </c>
      <c r="G80" s="16"/>
    </row>
    <row r="81" spans="1:7" x14ac:dyDescent="0.2">
      <c r="A81" s="12"/>
      <c r="B81" s="10" t="s">
        <v>81</v>
      </c>
      <c r="C81" s="10">
        <v>73</v>
      </c>
      <c r="D81" s="13">
        <v>0.03</v>
      </c>
      <c r="E81" s="14">
        <f t="shared" si="1"/>
        <v>9.995139132661221E-2</v>
      </c>
      <c r="F81" s="17">
        <f>SUM($E$8:E81)</f>
        <v>27.93627938721918</v>
      </c>
      <c r="G81" s="16"/>
    </row>
    <row r="82" spans="1:7" x14ac:dyDescent="0.2">
      <c r="A82" s="12"/>
      <c r="B82" s="10" t="s">
        <v>82</v>
      </c>
      <c r="C82" s="10">
        <v>74</v>
      </c>
      <c r="D82" s="13">
        <v>0.03</v>
      </c>
      <c r="E82" s="14">
        <f t="shared" si="1"/>
        <v>9.7040185753992453E-2</v>
      </c>
      <c r="F82" s="17">
        <f>SUM($E$8:E82)</f>
        <v>28.033319572973173</v>
      </c>
      <c r="G82" s="16"/>
    </row>
    <row r="83" spans="1:7" x14ac:dyDescent="0.2">
      <c r="A83" s="12"/>
      <c r="B83" s="10" t="s">
        <v>83</v>
      </c>
      <c r="C83" s="10">
        <v>75</v>
      </c>
      <c r="D83" s="13">
        <v>0.03</v>
      </c>
      <c r="E83" s="14">
        <f t="shared" si="1"/>
        <v>9.4213772576691682E-2</v>
      </c>
      <c r="F83" s="17">
        <f>SUM($E$8:E83)</f>
        <v>28.127533345549864</v>
      </c>
      <c r="G83" s="16"/>
    </row>
    <row r="84" spans="1:7" x14ac:dyDescent="0.2">
      <c r="A84" s="12"/>
      <c r="B84" s="10" t="s">
        <v>84</v>
      </c>
      <c r="C84" s="10">
        <v>76</v>
      </c>
      <c r="D84" s="13">
        <v>2.5000000000000001E-2</v>
      </c>
      <c r="E84" s="14">
        <f>1/((1+D84)^(C84-75)*(1.035^30)*(1.03^45))</f>
        <v>9.1915875684577264E-2</v>
      </c>
      <c r="F84" s="17">
        <f>SUM($E$8:E84)</f>
        <v>28.219449221234441</v>
      </c>
      <c r="G84" s="16"/>
    </row>
    <row r="85" spans="1:7" x14ac:dyDescent="0.2">
      <c r="A85" s="12"/>
      <c r="B85" s="10" t="s">
        <v>85</v>
      </c>
      <c r="C85" s="10">
        <v>77</v>
      </c>
      <c r="D85" s="13">
        <v>2.5000000000000001E-2</v>
      </c>
      <c r="E85" s="14">
        <f t="shared" ref="E85:E133" si="2">1/((1+D85)^(C85-75)*(1.035^30)*(1.03^45))</f>
        <v>8.9674025058124149E-2</v>
      </c>
      <c r="F85" s="17">
        <f>SUM($E$8:E85)</f>
        <v>28.309123246292565</v>
      </c>
      <c r="G85" s="16"/>
    </row>
    <row r="86" spans="1:7" x14ac:dyDescent="0.2">
      <c r="A86" s="12"/>
      <c r="B86" s="10" t="s">
        <v>86</v>
      </c>
      <c r="C86" s="10">
        <v>78</v>
      </c>
      <c r="D86" s="13">
        <v>2.5000000000000001E-2</v>
      </c>
      <c r="E86" s="14">
        <f t="shared" si="2"/>
        <v>8.7486853715243076E-2</v>
      </c>
      <c r="F86" s="17">
        <f>SUM($E$8:E86)</f>
        <v>28.396610100007809</v>
      </c>
      <c r="G86" s="16"/>
    </row>
    <row r="87" spans="1:7" x14ac:dyDescent="0.2">
      <c r="A87" s="12"/>
      <c r="B87" s="10" t="s">
        <v>87</v>
      </c>
      <c r="C87" s="10">
        <v>79</v>
      </c>
      <c r="D87" s="13">
        <v>2.5000000000000001E-2</v>
      </c>
      <c r="E87" s="14">
        <f t="shared" si="2"/>
        <v>8.535302801487131E-2</v>
      </c>
      <c r="F87" s="17">
        <f>SUM($E$8:E87)</f>
        <v>28.481963128022681</v>
      </c>
      <c r="G87" s="16"/>
    </row>
    <row r="88" spans="1:7" x14ac:dyDescent="0.2">
      <c r="A88" s="12"/>
      <c r="B88" s="10" t="s">
        <v>88</v>
      </c>
      <c r="C88" s="10">
        <v>80</v>
      </c>
      <c r="D88" s="13">
        <v>2.5000000000000001E-2</v>
      </c>
      <c r="E88" s="14">
        <f t="shared" si="2"/>
        <v>8.3271246843776903E-2</v>
      </c>
      <c r="F88" s="17">
        <f>SUM($E$8:E88)</f>
        <v>28.565234374866456</v>
      </c>
      <c r="G88" s="16"/>
    </row>
    <row r="89" spans="1:7" x14ac:dyDescent="0.2">
      <c r="A89" s="12"/>
      <c r="B89" s="10" t="s">
        <v>89</v>
      </c>
      <c r="C89" s="10">
        <v>81</v>
      </c>
      <c r="D89" s="13">
        <v>2.5000000000000001E-2</v>
      </c>
      <c r="E89" s="14">
        <f t="shared" si="2"/>
        <v>8.1240240823196988E-2</v>
      </c>
      <c r="F89" s="17">
        <f>SUM($E$8:E89)</f>
        <v>28.646474615689652</v>
      </c>
      <c r="G89" s="16"/>
    </row>
    <row r="90" spans="1:7" x14ac:dyDescent="0.2">
      <c r="A90" s="12"/>
      <c r="B90" s="10" t="s">
        <v>90</v>
      </c>
      <c r="C90" s="10">
        <v>82</v>
      </c>
      <c r="D90" s="13">
        <v>2.5000000000000001E-2</v>
      </c>
      <c r="E90" s="14">
        <f t="shared" si="2"/>
        <v>7.9258771534826328E-2</v>
      </c>
      <c r="F90" s="17">
        <f>SUM($E$8:E90)</f>
        <v>28.725733387224476</v>
      </c>
      <c r="G90" s="16"/>
    </row>
    <row r="91" spans="1:7" x14ac:dyDescent="0.2">
      <c r="A91" s="12"/>
      <c r="B91" s="10" t="s">
        <v>91</v>
      </c>
      <c r="C91" s="10">
        <v>83</v>
      </c>
      <c r="D91" s="13">
        <v>2.5000000000000001E-2</v>
      </c>
      <c r="E91" s="14">
        <f t="shared" si="2"/>
        <v>7.7325630765684217E-2</v>
      </c>
      <c r="F91" s="17">
        <f>SUM($E$8:E91)</f>
        <v>28.803059017990162</v>
      </c>
      <c r="G91" s="16"/>
    </row>
    <row r="92" spans="1:7" x14ac:dyDescent="0.2">
      <c r="A92" s="12"/>
      <c r="B92" s="10" t="s">
        <v>92</v>
      </c>
      <c r="C92" s="10">
        <v>84</v>
      </c>
      <c r="D92" s="13">
        <v>2.5000000000000001E-2</v>
      </c>
      <c r="E92" s="14">
        <f t="shared" si="2"/>
        <v>7.5439639771399253E-2</v>
      </c>
      <c r="F92" s="17">
        <f>SUM($E$8:E92)</f>
        <v>28.878498657761561</v>
      </c>
      <c r="G92" s="16"/>
    </row>
    <row r="93" spans="1:7" x14ac:dyDescent="0.2">
      <c r="A93" s="12"/>
      <c r="B93" s="10" t="s">
        <v>93</v>
      </c>
      <c r="C93" s="10">
        <v>85</v>
      </c>
      <c r="D93" s="13">
        <v>2.5000000000000001E-2</v>
      </c>
      <c r="E93" s="14">
        <f t="shared" si="2"/>
        <v>7.3599648557462677E-2</v>
      </c>
      <c r="F93" s="17">
        <f>SUM($E$8:E93)</f>
        <v>28.952098306319023</v>
      </c>
      <c r="G93" s="16"/>
    </row>
    <row r="94" spans="1:7" x14ac:dyDescent="0.2">
      <c r="A94" s="12"/>
      <c r="B94" s="113" t="s">
        <v>94</v>
      </c>
      <c r="C94" s="10">
        <v>86</v>
      </c>
      <c r="D94" s="13">
        <v>2.5000000000000001E-2</v>
      </c>
      <c r="E94" s="14">
        <f t="shared" si="2"/>
        <v>7.1804535178012371E-2</v>
      </c>
      <c r="F94" s="17">
        <f>SUM($E$8:E94)</f>
        <v>29.023902841497037</v>
      </c>
      <c r="G94" s="16"/>
    </row>
    <row r="95" spans="1:7" x14ac:dyDescent="0.2">
      <c r="A95" s="12"/>
      <c r="B95" s="113" t="s">
        <v>95</v>
      </c>
      <c r="C95" s="10">
        <v>87</v>
      </c>
      <c r="D95" s="13">
        <v>2.5000000000000001E-2</v>
      </c>
      <c r="E95" s="14">
        <f t="shared" si="2"/>
        <v>7.00532050517194E-2</v>
      </c>
      <c r="F95" s="17">
        <f>SUM($E$8:E95)</f>
        <v>29.093956046548758</v>
      </c>
      <c r="G95" s="16"/>
    </row>
    <row r="96" spans="1:7" x14ac:dyDescent="0.2">
      <c r="A96" s="12"/>
      <c r="B96" s="113" t="s">
        <v>96</v>
      </c>
      <c r="C96" s="10">
        <v>88</v>
      </c>
      <c r="D96" s="13">
        <v>2.5000000000000001E-2</v>
      </c>
      <c r="E96" s="14">
        <f t="shared" si="2"/>
        <v>6.8344590294360394E-2</v>
      </c>
      <c r="F96" s="17">
        <f>SUM($E$8:E96)</f>
        <v>29.162300636843117</v>
      </c>
      <c r="G96" s="16"/>
    </row>
    <row r="97" spans="1:7" x14ac:dyDescent="0.2">
      <c r="A97" s="12"/>
      <c r="B97" s="113" t="s">
        <v>97</v>
      </c>
      <c r="C97" s="10">
        <v>89</v>
      </c>
      <c r="D97" s="13">
        <v>2.5000000000000001E-2</v>
      </c>
      <c r="E97" s="14">
        <f t="shared" si="2"/>
        <v>6.6677649067668682E-2</v>
      </c>
      <c r="F97" s="17">
        <f>SUM($E$8:E97)</f>
        <v>29.228978285910785</v>
      </c>
      <c r="G97" s="16"/>
    </row>
    <row r="98" spans="1:7" x14ac:dyDescent="0.2">
      <c r="A98" s="12"/>
      <c r="B98" s="113" t="s">
        <v>98</v>
      </c>
      <c r="C98" s="10">
        <v>90</v>
      </c>
      <c r="D98" s="13">
        <v>2.5000000000000001E-2</v>
      </c>
      <c r="E98" s="14">
        <f t="shared" si="2"/>
        <v>6.5051364944066992E-2</v>
      </c>
      <c r="F98" s="17">
        <f>SUM($E$8:E98)</f>
        <v>29.294029650854853</v>
      </c>
      <c r="G98" s="16"/>
    </row>
    <row r="99" spans="1:7" x14ac:dyDescent="0.2">
      <c r="A99" s="12"/>
      <c r="B99" s="113" t="s">
        <v>99</v>
      </c>
      <c r="C99" s="10">
        <v>91</v>
      </c>
      <c r="D99" s="13">
        <v>2.5000000000000001E-2</v>
      </c>
      <c r="E99" s="14">
        <f t="shared" si="2"/>
        <v>6.3464746286894635E-2</v>
      </c>
      <c r="F99" s="17">
        <f>SUM($E$8:E99)</f>
        <v>29.357494397141746</v>
      </c>
      <c r="G99" s="16"/>
    </row>
    <row r="100" spans="1:7" x14ac:dyDescent="0.2">
      <c r="A100" s="12"/>
      <c r="B100" s="113" t="s">
        <v>100</v>
      </c>
      <c r="C100" s="10">
        <v>92</v>
      </c>
      <c r="D100" s="13">
        <v>2.5000000000000001E-2</v>
      </c>
      <c r="E100" s="14">
        <f t="shared" si="2"/>
        <v>6.1916825645750871E-2</v>
      </c>
      <c r="F100" s="17">
        <f>SUM($E$8:E100)</f>
        <v>29.419411222787495</v>
      </c>
      <c r="G100" s="16"/>
    </row>
    <row r="101" spans="1:7" x14ac:dyDescent="0.2">
      <c r="A101" s="12"/>
      <c r="B101" s="113" t="s">
        <v>101</v>
      </c>
      <c r="C101" s="10">
        <v>93</v>
      </c>
      <c r="D101" s="13">
        <v>2.5000000000000001E-2</v>
      </c>
      <c r="E101" s="14">
        <f t="shared" si="2"/>
        <v>6.0406659166586218E-2</v>
      </c>
      <c r="F101" s="17">
        <f>SUM($E$8:E101)</f>
        <v>29.47981788195408</v>
      </c>
      <c r="G101" s="16"/>
    </row>
    <row r="102" spans="1:7" x14ac:dyDescent="0.2">
      <c r="A102" s="12"/>
      <c r="B102" s="113" t="s">
        <v>102</v>
      </c>
      <c r="C102" s="10">
        <v>94</v>
      </c>
      <c r="D102" s="13">
        <v>2.5000000000000001E-2</v>
      </c>
      <c r="E102" s="14">
        <f t="shared" si="2"/>
        <v>5.8933326016181675E-2</v>
      </c>
      <c r="F102" s="17">
        <f>SUM($E$8:E102)</f>
        <v>29.538751207970261</v>
      </c>
      <c r="G102" s="16"/>
    </row>
    <row r="103" spans="1:7" x14ac:dyDescent="0.2">
      <c r="A103" s="12"/>
      <c r="B103" s="113" t="s">
        <v>103</v>
      </c>
      <c r="C103" s="10">
        <v>95</v>
      </c>
      <c r="D103" s="13">
        <v>2.5000000000000001E-2</v>
      </c>
      <c r="E103" s="14">
        <f t="shared" si="2"/>
        <v>5.7495927820665052E-2</v>
      </c>
      <c r="F103" s="17">
        <f>SUM($E$8:E103)</f>
        <v>29.596247135790925</v>
      </c>
      <c r="G103" s="16"/>
    </row>
    <row r="104" spans="1:7" x14ac:dyDescent="0.2">
      <c r="A104" s="12"/>
      <c r="B104" s="113" t="s">
        <v>104</v>
      </c>
      <c r="C104" s="10">
        <v>96</v>
      </c>
      <c r="D104" s="13">
        <v>2.5000000000000001E-2</v>
      </c>
      <c r="E104" s="14">
        <f t="shared" si="2"/>
        <v>5.6093588117722019E-2</v>
      </c>
      <c r="F104" s="17">
        <f>SUM($E$8:E104)</f>
        <v>29.652340723908647</v>
      </c>
      <c r="G104" s="16"/>
    </row>
    <row r="105" spans="1:7" x14ac:dyDescent="0.2">
      <c r="A105" s="12"/>
      <c r="B105" s="113" t="s">
        <v>105</v>
      </c>
      <c r="C105" s="10">
        <v>97</v>
      </c>
      <c r="D105" s="13">
        <v>2.5000000000000001E-2</v>
      </c>
      <c r="E105" s="14">
        <f t="shared" si="2"/>
        <v>5.4725451822167814E-2</v>
      </c>
      <c r="F105" s="17">
        <f>SUM($E$8:E105)</f>
        <v>29.707066175730816</v>
      </c>
      <c r="G105" s="16"/>
    </row>
    <row r="106" spans="1:7" x14ac:dyDescent="0.2">
      <c r="A106" s="12"/>
      <c r="B106" s="113" t="s">
        <v>106</v>
      </c>
      <c r="C106" s="10">
        <v>98</v>
      </c>
      <c r="D106" s="13">
        <v>2.5000000000000001E-2</v>
      </c>
      <c r="E106" s="14">
        <f t="shared" si="2"/>
        <v>5.3390684704553965E-2</v>
      </c>
      <c r="F106" s="17">
        <f>SUM($E$8:E106)</f>
        <v>29.760456860435369</v>
      </c>
      <c r="G106" s="16"/>
    </row>
    <row r="107" spans="1:7" x14ac:dyDescent="0.2">
      <c r="A107" s="12"/>
      <c r="B107" s="113" t="s">
        <v>107</v>
      </c>
      <c r="C107" s="10">
        <v>99</v>
      </c>
      <c r="D107" s="13">
        <v>2.5000000000000001E-2</v>
      </c>
      <c r="E107" s="14">
        <f t="shared" si="2"/>
        <v>5.2088472882491681E-2</v>
      </c>
      <c r="F107" s="17">
        <f>SUM($E$8:E107)</f>
        <v>29.81254533331786</v>
      </c>
      <c r="G107" s="16"/>
    </row>
    <row r="108" spans="1:7" x14ac:dyDescent="0.2">
      <c r="A108" s="12"/>
      <c r="B108" s="113" t="s">
        <v>108</v>
      </c>
      <c r="C108" s="10">
        <v>100</v>
      </c>
      <c r="D108" s="13">
        <v>2.5000000000000001E-2</v>
      </c>
      <c r="E108" s="14">
        <f t="shared" si="2"/>
        <v>5.081802232438213E-2</v>
      </c>
      <c r="F108" s="17">
        <f>SUM($E$8:E108)</f>
        <v>29.863363355642242</v>
      </c>
      <c r="G108" s="16"/>
    </row>
    <row r="109" spans="1:7" x14ac:dyDescent="0.2">
      <c r="A109" s="12"/>
      <c r="B109" s="113" t="s">
        <v>109</v>
      </c>
      <c r="C109" s="10">
        <v>101</v>
      </c>
      <c r="D109" s="13">
        <v>2.5000000000000001E-2</v>
      </c>
      <c r="E109" s="14">
        <f t="shared" si="2"/>
        <v>4.9578558365250873E-2</v>
      </c>
      <c r="F109" s="17">
        <f>SUM($E$8:E109)</f>
        <v>29.912941914007494</v>
      </c>
      <c r="G109" s="16"/>
    </row>
    <row r="110" spans="1:7" x14ac:dyDescent="0.2">
      <c r="A110" s="12"/>
      <c r="B110" s="113" t="s">
        <v>110</v>
      </c>
      <c r="C110" s="10">
        <v>102</v>
      </c>
      <c r="D110" s="13">
        <v>2.5000000000000001E-2</v>
      </c>
      <c r="E110" s="14">
        <f t="shared" si="2"/>
        <v>4.8369325234391088E-2</v>
      </c>
      <c r="F110" s="17">
        <f>SUM($E$8:E110)</f>
        <v>29.961311239241883</v>
      </c>
      <c r="G110" s="16"/>
    </row>
    <row r="111" spans="1:7" x14ac:dyDescent="0.2">
      <c r="A111" s="12"/>
      <c r="B111" s="113" t="s">
        <v>111</v>
      </c>
      <c r="C111" s="10">
        <v>103</v>
      </c>
      <c r="D111" s="13">
        <v>2.5000000000000001E-2</v>
      </c>
      <c r="E111" s="14">
        <f t="shared" si="2"/>
        <v>4.7189585594527891E-2</v>
      </c>
      <c r="F111" s="17">
        <f>SUM($E$8:E111)</f>
        <v>30.00850082483641</v>
      </c>
      <c r="G111" s="16"/>
    </row>
    <row r="112" spans="1:7" x14ac:dyDescent="0.2">
      <c r="A112" s="12"/>
      <c r="B112" s="113" t="s">
        <v>112</v>
      </c>
      <c r="C112" s="10">
        <v>104</v>
      </c>
      <c r="D112" s="13">
        <v>2.5000000000000001E-2</v>
      </c>
      <c r="E112" s="14">
        <f t="shared" si="2"/>
        <v>4.6038620092222329E-2</v>
      </c>
      <c r="F112" s="17">
        <f>SUM($E$8:E112)</f>
        <v>30.054539444928633</v>
      </c>
      <c r="G112" s="16"/>
    </row>
    <row r="113" spans="1:7" x14ac:dyDescent="0.2">
      <c r="A113" s="12"/>
      <c r="B113" s="113" t="s">
        <v>113</v>
      </c>
      <c r="C113" s="10">
        <v>105</v>
      </c>
      <c r="D113" s="13">
        <v>2.5000000000000001E-2</v>
      </c>
      <c r="E113" s="14">
        <f t="shared" si="2"/>
        <v>4.4915726919241311E-2</v>
      </c>
      <c r="F113" s="17">
        <f>SUM($E$8:E113)</f>
        <v>30.099455171847875</v>
      </c>
      <c r="G113" s="16"/>
    </row>
    <row r="114" spans="1:7" x14ac:dyDescent="0.2">
      <c r="A114" s="12"/>
      <c r="B114" s="113" t="s">
        <v>114</v>
      </c>
      <c r="C114" s="10">
        <v>106</v>
      </c>
      <c r="D114" s="13">
        <v>2.5000000000000001E-2</v>
      </c>
      <c r="E114" s="14">
        <f t="shared" si="2"/>
        <v>4.3820221384625657E-2</v>
      </c>
      <c r="F114" s="17">
        <f>SUM($E$8:E114)</f>
        <v>30.1432753932325</v>
      </c>
      <c r="G114" s="16"/>
    </row>
    <row r="115" spans="1:7" x14ac:dyDescent="0.2">
      <c r="A115" s="12"/>
      <c r="B115" s="113" t="s">
        <v>115</v>
      </c>
      <c r="C115" s="10">
        <v>107</v>
      </c>
      <c r="D115" s="13">
        <v>2.5000000000000001E-2</v>
      </c>
      <c r="E115" s="14">
        <f t="shared" si="2"/>
        <v>4.2751435497195775E-2</v>
      </c>
      <c r="F115" s="17">
        <f>SUM($E$8:E115)</f>
        <v>30.186026828729695</v>
      </c>
      <c r="G115" s="16"/>
    </row>
    <row r="116" spans="1:7" x14ac:dyDescent="0.2">
      <c r="A116" s="12"/>
      <c r="B116" s="113" t="s">
        <v>116</v>
      </c>
      <c r="C116" s="10">
        <v>108</v>
      </c>
      <c r="D116" s="13">
        <v>2.5000000000000001E-2</v>
      </c>
      <c r="E116" s="14">
        <f t="shared" si="2"/>
        <v>4.170871755823978E-2</v>
      </c>
      <c r="F116" s="17">
        <f>SUM($E$8:E116)</f>
        <v>30.227735546287935</v>
      </c>
      <c r="G116" s="16"/>
    </row>
    <row r="117" spans="1:7" x14ac:dyDescent="0.2">
      <c r="A117" s="12"/>
      <c r="B117" s="113" t="s">
        <v>117</v>
      </c>
      <c r="C117" s="10">
        <v>109</v>
      </c>
      <c r="D117" s="13">
        <v>2.5000000000000001E-2</v>
      </c>
      <c r="E117" s="14">
        <f t="shared" si="2"/>
        <v>4.0691431764136365E-2</v>
      </c>
      <c r="F117" s="17">
        <f>SUM($E$8:E117)</f>
        <v>30.268426978052073</v>
      </c>
      <c r="G117" s="16"/>
    </row>
    <row r="118" spans="1:7" x14ac:dyDescent="0.2">
      <c r="A118" s="12"/>
      <c r="B118" s="113" t="s">
        <v>118</v>
      </c>
      <c r="C118" s="10">
        <v>110</v>
      </c>
      <c r="D118" s="13">
        <v>2.5000000000000001E-2</v>
      </c>
      <c r="E118" s="14">
        <f t="shared" si="2"/>
        <v>3.9698957818669632E-2</v>
      </c>
      <c r="F118" s="17">
        <f>SUM($E$8:E118)</f>
        <v>30.308125935870741</v>
      </c>
      <c r="G118" s="16"/>
    </row>
    <row r="119" spans="1:7" x14ac:dyDescent="0.2">
      <c r="A119" s="12"/>
      <c r="B119" s="113" t="s">
        <v>119</v>
      </c>
      <c r="C119" s="10">
        <v>111</v>
      </c>
      <c r="D119" s="13">
        <v>2.5000000000000001E-2</v>
      </c>
      <c r="E119" s="14">
        <f t="shared" si="2"/>
        <v>3.8730690554799642E-2</v>
      </c>
      <c r="F119" s="17">
        <f>SUM($E$8:E119)</f>
        <v>30.346856626425541</v>
      </c>
      <c r="G119" s="16"/>
    </row>
    <row r="120" spans="1:7" x14ac:dyDescent="0.2">
      <c r="A120" s="12"/>
      <c r="B120" s="113" t="s">
        <v>120</v>
      </c>
      <c r="C120" s="10">
        <v>112</v>
      </c>
      <c r="D120" s="13">
        <v>2.5000000000000001E-2</v>
      </c>
      <c r="E120" s="14">
        <f t="shared" si="2"/>
        <v>3.7786039565658187E-2</v>
      </c>
      <c r="F120" s="17">
        <f>SUM($E$8:E120)</f>
        <v>30.384642665991201</v>
      </c>
      <c r="G120" s="16"/>
    </row>
    <row r="121" spans="1:7" x14ac:dyDescent="0.2">
      <c r="A121" s="12"/>
      <c r="B121" s="113" t="s">
        <v>121</v>
      </c>
      <c r="C121" s="10">
        <v>113</v>
      </c>
      <c r="D121" s="13">
        <v>2.5000000000000001E-2</v>
      </c>
      <c r="E121" s="14">
        <f t="shared" si="2"/>
        <v>3.6864428844544585E-2</v>
      </c>
      <c r="F121" s="17">
        <f>SUM($E$8:E121)</f>
        <v>30.421507094835746</v>
      </c>
      <c r="G121" s="16"/>
    </row>
    <row r="122" spans="1:7" x14ac:dyDescent="0.2">
      <c r="A122" s="12"/>
      <c r="B122" s="113" t="s">
        <v>122</v>
      </c>
      <c r="C122" s="10">
        <v>114</v>
      </c>
      <c r="D122" s="13">
        <v>2.5000000000000001E-2</v>
      </c>
      <c r="E122" s="14">
        <f t="shared" si="2"/>
        <v>3.5965296433702033E-2</v>
      </c>
      <c r="F122" s="17">
        <f>SUM($E$8:E122)</f>
        <v>30.457472391269448</v>
      </c>
      <c r="G122" s="16"/>
    </row>
    <row r="123" spans="1:7" x14ac:dyDescent="0.2">
      <c r="A123" s="12"/>
      <c r="B123" s="113" t="s">
        <v>123</v>
      </c>
      <c r="C123" s="10">
        <v>115</v>
      </c>
      <c r="D123" s="13">
        <v>2.5000000000000001E-2</v>
      </c>
      <c r="E123" s="14">
        <f t="shared" si="2"/>
        <v>3.5088094081660519E-2</v>
      </c>
      <c r="F123" s="17">
        <f>SUM($E$8:E123)</f>
        <v>30.49256048535111</v>
      </c>
      <c r="G123" s="16"/>
    </row>
    <row r="124" spans="1:7" x14ac:dyDescent="0.2">
      <c r="A124" s="12"/>
      <c r="B124" s="113" t="s">
        <v>124</v>
      </c>
      <c r="C124" s="10">
        <v>116</v>
      </c>
      <c r="D124" s="13">
        <v>2.5000000000000001E-2</v>
      </c>
      <c r="E124" s="14">
        <f t="shared" si="2"/>
        <v>3.4232286908937093E-2</v>
      </c>
      <c r="F124" s="17">
        <f>SUM($E$8:E124)</f>
        <v>30.526792772260048</v>
      </c>
      <c r="G124" s="16"/>
    </row>
    <row r="125" spans="1:7" x14ac:dyDescent="0.2">
      <c r="A125" s="12"/>
      <c r="B125" s="113" t="s">
        <v>125</v>
      </c>
      <c r="C125" s="10">
        <v>117</v>
      </c>
      <c r="D125" s="13">
        <v>2.5000000000000001E-2</v>
      </c>
      <c r="E125" s="14">
        <f t="shared" si="2"/>
        <v>3.3397353081889847E-2</v>
      </c>
      <c r="F125" s="17">
        <f>SUM($E$8:E125)</f>
        <v>30.56019012534194</v>
      </c>
      <c r="G125" s="16"/>
    </row>
    <row r="126" spans="1:7" x14ac:dyDescent="0.2">
      <c r="A126" s="12"/>
      <c r="B126" s="113" t="s">
        <v>126</v>
      </c>
      <c r="C126" s="10">
        <v>118</v>
      </c>
      <c r="D126" s="13">
        <v>2.5000000000000001E-2</v>
      </c>
      <c r="E126" s="14">
        <f t="shared" si="2"/>
        <v>3.2582783494526681E-2</v>
      </c>
      <c r="F126" s="17">
        <f>SUM($E$8:E126)</f>
        <v>30.592772908836466</v>
      </c>
      <c r="G126" s="16"/>
    </row>
    <row r="127" spans="1:7" x14ac:dyDescent="0.2">
      <c r="A127" s="12"/>
      <c r="B127" s="113" t="s">
        <v>127</v>
      </c>
      <c r="C127" s="10">
        <v>119</v>
      </c>
      <c r="D127" s="13">
        <v>2.5000000000000001E-2</v>
      </c>
      <c r="E127" s="14">
        <f t="shared" si="2"/>
        <v>3.1788081458074817E-2</v>
      </c>
      <c r="F127" s="17">
        <f>SUM($E$8:E127)</f>
        <v>30.62456099029454</v>
      </c>
      <c r="G127" s="16"/>
    </row>
    <row r="128" spans="1:7" x14ac:dyDescent="0.2">
      <c r="A128" s="12"/>
      <c r="B128" s="113" t="s">
        <v>128</v>
      </c>
      <c r="C128" s="10">
        <v>120</v>
      </c>
      <c r="D128" s="13">
        <v>2.5000000000000001E-2</v>
      </c>
      <c r="E128" s="14">
        <f t="shared" si="2"/>
        <v>3.1012762398121771E-2</v>
      </c>
      <c r="F128" s="17">
        <f>SUM($E$8:E128)</f>
        <v>30.655573752692661</v>
      </c>
      <c r="G128" s="16"/>
    </row>
    <row r="129" spans="1:7" x14ac:dyDescent="0.2">
      <c r="A129" s="12"/>
      <c r="B129" s="113" t="s">
        <v>129</v>
      </c>
      <c r="C129" s="10">
        <v>121</v>
      </c>
      <c r="D129" s="13">
        <v>2.5000000000000001E-2</v>
      </c>
      <c r="E129" s="14">
        <f t="shared" si="2"/>
        <v>3.02563535591432E-2</v>
      </c>
      <c r="F129" s="17">
        <f>SUM($E$8:E129)</f>
        <v>30.685830106251803</v>
      </c>
      <c r="G129" s="16"/>
    </row>
    <row r="130" spans="1:7" x14ac:dyDescent="0.2">
      <c r="A130" s="12"/>
      <c r="B130" s="113" t="s">
        <v>130</v>
      </c>
      <c r="C130" s="10">
        <v>122</v>
      </c>
      <c r="D130" s="13">
        <v>2.5000000000000001E-2</v>
      </c>
      <c r="E130" s="14">
        <f t="shared" si="2"/>
        <v>2.9518393716237261E-2</v>
      </c>
      <c r="F130" s="17">
        <f>SUM($E$8:E130)</f>
        <v>30.715348499968041</v>
      </c>
      <c r="G130" s="16"/>
    </row>
    <row r="131" spans="1:7" x14ac:dyDescent="0.2">
      <c r="A131" s="12"/>
      <c r="B131" s="113" t="s">
        <v>131</v>
      </c>
      <c r="C131" s="10">
        <v>123</v>
      </c>
      <c r="D131" s="13">
        <v>2.5000000000000001E-2</v>
      </c>
      <c r="E131" s="14">
        <f t="shared" si="2"/>
        <v>2.879843289389002E-2</v>
      </c>
      <c r="F131" s="17">
        <f>SUM($E$8:E131)</f>
        <v>30.744146932861931</v>
      </c>
      <c r="G131" s="16"/>
    </row>
    <row r="132" spans="1:7" x14ac:dyDescent="0.2">
      <c r="A132" s="12"/>
      <c r="B132" s="113" t="s">
        <v>132</v>
      </c>
      <c r="C132" s="10">
        <v>124</v>
      </c>
      <c r="D132" s="13">
        <v>2.5000000000000001E-2</v>
      </c>
      <c r="E132" s="14">
        <f t="shared" si="2"/>
        <v>2.8096032091600019E-2</v>
      </c>
      <c r="F132" s="17">
        <f>SUM($E$8:E132)</f>
        <v>30.772242964953531</v>
      </c>
      <c r="G132" s="16"/>
    </row>
    <row r="133" spans="1:7" x14ac:dyDescent="0.2">
      <c r="A133" s="12"/>
      <c r="B133" s="113" t="s">
        <v>133</v>
      </c>
      <c r="C133" s="10">
        <v>125</v>
      </c>
      <c r="D133" s="13">
        <v>2.5000000000000001E-2</v>
      </c>
      <c r="E133" s="14">
        <f t="shared" si="2"/>
        <v>2.7410763016195137E-2</v>
      </c>
      <c r="F133" s="17">
        <f>SUM($E$8:E133)</f>
        <v>30.799653727969726</v>
      </c>
      <c r="G133" s="16"/>
    </row>
    <row r="134" spans="1:7" x14ac:dyDescent="0.2">
      <c r="A134" s="12"/>
      <c r="B134" s="113" t="s">
        <v>134</v>
      </c>
      <c r="C134" s="10">
        <v>126</v>
      </c>
      <c r="D134" s="20">
        <v>0.02</v>
      </c>
      <c r="E134" s="14">
        <f>1/((1+D134)^(C134-125)*(1.035^30)*(1.03^45)*(1.025^50))</f>
        <v>2.6873297074701114E-2</v>
      </c>
      <c r="F134" s="17">
        <f>SUM($E$8:E134)</f>
        <v>30.826527025044427</v>
      </c>
      <c r="G134" s="16"/>
    </row>
    <row r="135" spans="1:7" x14ac:dyDescent="0.2">
      <c r="A135" s="12"/>
      <c r="B135" s="113" t="s">
        <v>135</v>
      </c>
      <c r="C135" s="10">
        <v>127</v>
      </c>
      <c r="D135" s="20">
        <v>0.02</v>
      </c>
      <c r="E135" s="14">
        <f t="shared" ref="E135:E198" si="3">1/((1+D135)^(C135-125)*(1.035^30)*(1.03^45)*(1.025^50))</f>
        <v>2.6346369681079528E-2</v>
      </c>
      <c r="F135" s="17">
        <f>SUM($E$8:E135)</f>
        <v>30.852873394725506</v>
      </c>
      <c r="G135" s="16"/>
    </row>
    <row r="136" spans="1:7" x14ac:dyDescent="0.2">
      <c r="A136" s="12"/>
      <c r="B136" s="113" t="s">
        <v>136</v>
      </c>
      <c r="C136" s="10">
        <v>128</v>
      </c>
      <c r="D136" s="20">
        <v>0.02</v>
      </c>
      <c r="E136" s="14">
        <f t="shared" si="3"/>
        <v>2.5829774197136786E-2</v>
      </c>
      <c r="F136" s="17">
        <f>SUM($E$8:E136)</f>
        <v>30.878703168922645</v>
      </c>
      <c r="G136" s="16"/>
    </row>
    <row r="137" spans="1:7" x14ac:dyDescent="0.2">
      <c r="A137" s="12"/>
      <c r="B137" s="113" t="s">
        <v>137</v>
      </c>
      <c r="C137" s="10">
        <v>129</v>
      </c>
      <c r="D137" s="20">
        <v>0.02</v>
      </c>
      <c r="E137" s="14">
        <f t="shared" si="3"/>
        <v>2.5323308036408615E-2</v>
      </c>
      <c r="F137" s="17">
        <f>SUM($E$8:E137)</f>
        <v>30.904026476959054</v>
      </c>
      <c r="G137" s="16"/>
    </row>
    <row r="138" spans="1:7" x14ac:dyDescent="0.2">
      <c r="A138" s="12"/>
      <c r="B138" s="113" t="s">
        <v>138</v>
      </c>
      <c r="C138" s="10">
        <v>130</v>
      </c>
      <c r="D138" s="20">
        <v>0.02</v>
      </c>
      <c r="E138" s="14">
        <f t="shared" si="3"/>
        <v>2.4826772584714329E-2</v>
      </c>
      <c r="F138" s="17">
        <f>SUM($E$8:E138)</f>
        <v>30.928853249543767</v>
      </c>
      <c r="G138" s="16"/>
    </row>
    <row r="139" spans="1:7" x14ac:dyDescent="0.2">
      <c r="A139" s="12"/>
      <c r="B139" s="113" t="s">
        <v>139</v>
      </c>
      <c r="C139" s="10">
        <v>131</v>
      </c>
      <c r="D139" s="20">
        <v>0.02</v>
      </c>
      <c r="E139" s="14">
        <f t="shared" si="3"/>
        <v>2.4339973122268946E-2</v>
      </c>
      <c r="F139" s="17">
        <f>SUM($E$8:E139)</f>
        <v>30.953193222666037</v>
      </c>
      <c r="G139" s="16"/>
    </row>
    <row r="140" spans="1:7" x14ac:dyDescent="0.2">
      <c r="A140" s="12"/>
      <c r="B140" s="113" t="s">
        <v>140</v>
      </c>
      <c r="C140" s="10">
        <v>132</v>
      </c>
      <c r="D140" s="20">
        <v>0.02</v>
      </c>
      <c r="E140" s="14">
        <f t="shared" si="3"/>
        <v>2.3862718747322504E-2</v>
      </c>
      <c r="F140" s="17">
        <f>SUM($E$8:E140)</f>
        <v>30.977055941413361</v>
      </c>
      <c r="G140" s="16"/>
    </row>
    <row r="141" spans="1:7" x14ac:dyDescent="0.2">
      <c r="A141" s="12"/>
      <c r="B141" s="113" t="s">
        <v>141</v>
      </c>
      <c r="C141" s="10">
        <v>133</v>
      </c>
      <c r="D141" s="20">
        <v>0.02</v>
      </c>
      <c r="E141" s="14">
        <f t="shared" si="3"/>
        <v>2.339482230129657E-2</v>
      </c>
      <c r="F141" s="17">
        <f>SUM($E$8:E141)</f>
        <v>31.000450763714657</v>
      </c>
      <c r="G141" s="16"/>
    </row>
    <row r="142" spans="1:7" x14ac:dyDescent="0.2">
      <c r="A142" s="12"/>
      <c r="B142" s="113" t="s">
        <v>142</v>
      </c>
      <c r="C142" s="10">
        <v>134</v>
      </c>
      <c r="D142" s="20">
        <v>0.02</v>
      </c>
      <c r="E142" s="14">
        <f t="shared" si="3"/>
        <v>2.2936100295388794E-2</v>
      </c>
      <c r="F142" s="17">
        <f>SUM($E$8:E142)</f>
        <v>31.023386864010046</v>
      </c>
      <c r="G142" s="16"/>
    </row>
    <row r="143" spans="1:7" x14ac:dyDescent="0.2">
      <c r="A143" s="12"/>
      <c r="B143" s="113" t="s">
        <v>143</v>
      </c>
      <c r="C143" s="10">
        <v>135</v>
      </c>
      <c r="D143" s="20">
        <v>0.02</v>
      </c>
      <c r="E143" s="14">
        <f t="shared" si="3"/>
        <v>2.2486372838616465E-2</v>
      </c>
      <c r="F143" s="17">
        <f>SUM($E$8:E143)</f>
        <v>31.045873236848664</v>
      </c>
      <c r="G143" s="16"/>
    </row>
    <row r="144" spans="1:7" x14ac:dyDescent="0.2">
      <c r="A144" s="12"/>
      <c r="B144" s="113" t="s">
        <v>144</v>
      </c>
      <c r="C144" s="10">
        <v>136</v>
      </c>
      <c r="D144" s="20">
        <v>0.02</v>
      </c>
      <c r="E144" s="14">
        <f t="shared" si="3"/>
        <v>2.2045463567271047E-2</v>
      </c>
      <c r="F144" s="17">
        <f>SUM($E$8:E144)</f>
        <v>31.067918700415934</v>
      </c>
      <c r="G144" s="16"/>
    </row>
    <row r="145" spans="1:7" x14ac:dyDescent="0.2">
      <c r="A145" s="12"/>
      <c r="B145" s="113" t="s">
        <v>145</v>
      </c>
      <c r="C145" s="10">
        <v>137</v>
      </c>
      <c r="D145" s="20">
        <v>0.02</v>
      </c>
      <c r="E145" s="14">
        <f t="shared" si="3"/>
        <v>2.1613199575755929E-2</v>
      </c>
      <c r="F145" s="17">
        <f>SUM($E$8:E145)</f>
        <v>31.089531899991691</v>
      </c>
      <c r="G145" s="16"/>
    </row>
    <row r="146" spans="1:7" x14ac:dyDescent="0.2">
      <c r="A146" s="12"/>
      <c r="B146" s="113" t="s">
        <v>146</v>
      </c>
      <c r="C146" s="10">
        <v>138</v>
      </c>
      <c r="D146" s="20">
        <v>0.02</v>
      </c>
      <c r="E146" s="14">
        <f t="shared" si="3"/>
        <v>2.1189411348780319E-2</v>
      </c>
      <c r="F146" s="17">
        <f>SUM($E$8:E146)</f>
        <v>31.11072131134047</v>
      </c>
      <c r="G146" s="16"/>
    </row>
    <row r="147" spans="1:7" x14ac:dyDescent="0.2">
      <c r="A147" s="12"/>
      <c r="B147" s="113" t="s">
        <v>147</v>
      </c>
      <c r="C147" s="10">
        <v>139</v>
      </c>
      <c r="D147" s="20">
        <v>0.02</v>
      </c>
      <c r="E147" s="14">
        <f t="shared" si="3"/>
        <v>2.0773932694882667E-2</v>
      </c>
      <c r="F147" s="17">
        <f>SUM($E$8:E147)</f>
        <v>31.131495244035353</v>
      </c>
      <c r="G147" s="16"/>
    </row>
    <row r="148" spans="1:7" x14ac:dyDescent="0.2">
      <c r="A148" s="12"/>
      <c r="B148" s="113" t="s">
        <v>148</v>
      </c>
      <c r="C148" s="10">
        <v>140</v>
      </c>
      <c r="D148" s="20">
        <v>0.02</v>
      </c>
      <c r="E148" s="14">
        <f t="shared" si="3"/>
        <v>2.0366600681257521E-2</v>
      </c>
      <c r="F148" s="17">
        <f>SUM($E$8:E148)</f>
        <v>31.15186184471661</v>
      </c>
      <c r="G148" s="16"/>
    </row>
    <row r="149" spans="1:7" x14ac:dyDescent="0.2">
      <c r="A149" s="12"/>
      <c r="B149" s="113" t="s">
        <v>149</v>
      </c>
      <c r="C149" s="10">
        <v>141</v>
      </c>
      <c r="D149" s="20">
        <v>0.02</v>
      </c>
      <c r="E149" s="14">
        <f t="shared" si="3"/>
        <v>1.9967255569860311E-2</v>
      </c>
      <c r="F149" s="17">
        <f>SUM($E$8:E149)</f>
        <v>31.17182910028647</v>
      </c>
      <c r="G149" s="16"/>
    </row>
    <row r="150" spans="1:7" x14ac:dyDescent="0.2">
      <c r="A150" s="12"/>
      <c r="B150" s="113" t="s">
        <v>150</v>
      </c>
      <c r="C150" s="10">
        <v>142</v>
      </c>
      <c r="D150" s="20">
        <v>0.02</v>
      </c>
      <c r="E150" s="14">
        <f t="shared" si="3"/>
        <v>1.9575740754765009E-2</v>
      </c>
      <c r="F150" s="17">
        <f>SUM($E$8:E150)</f>
        <v>31.191404841041233</v>
      </c>
      <c r="G150" s="16"/>
    </row>
    <row r="151" spans="1:7" x14ac:dyDescent="0.2">
      <c r="A151" s="12"/>
      <c r="B151" s="113" t="s">
        <v>151</v>
      </c>
      <c r="C151" s="10">
        <v>143</v>
      </c>
      <c r="D151" s="20">
        <v>0.02</v>
      </c>
      <c r="E151" s="14">
        <f t="shared" si="3"/>
        <v>1.919190270075001E-2</v>
      </c>
      <c r="F151" s="17">
        <f>SUM($E$8:E151)</f>
        <v>31.210596743741984</v>
      </c>
      <c r="G151" s="16"/>
    </row>
    <row r="152" spans="1:7" x14ac:dyDescent="0.2">
      <c r="A152" s="12"/>
      <c r="B152" s="113" t="s">
        <v>152</v>
      </c>
      <c r="C152" s="10">
        <v>144</v>
      </c>
      <c r="D152" s="20">
        <v>0.02</v>
      </c>
      <c r="E152" s="14">
        <f t="shared" si="3"/>
        <v>1.8815590883088248E-2</v>
      </c>
      <c r="F152" s="17">
        <f>SUM($E$8:E152)</f>
        <v>31.229412334625071</v>
      </c>
      <c r="G152" s="16"/>
    </row>
    <row r="153" spans="1:7" x14ac:dyDescent="0.2">
      <c r="A153" s="12"/>
      <c r="B153" s="113" t="s">
        <v>153</v>
      </c>
      <c r="C153" s="10">
        <v>145</v>
      </c>
      <c r="D153" s="20">
        <v>0.02</v>
      </c>
      <c r="E153" s="14">
        <f t="shared" si="3"/>
        <v>1.8446657728517883E-2</v>
      </c>
      <c r="F153" s="17">
        <f>SUM($E$8:E153)</f>
        <v>31.247858992353589</v>
      </c>
      <c r="G153" s="16"/>
    </row>
    <row r="154" spans="1:7" x14ac:dyDescent="0.2">
      <c r="A154" s="12"/>
      <c r="B154" s="113" t="s">
        <v>154</v>
      </c>
      <c r="C154" s="10">
        <v>146</v>
      </c>
      <c r="D154" s="20">
        <v>0.02</v>
      </c>
      <c r="E154" s="14">
        <f t="shared" si="3"/>
        <v>1.8084958557370478E-2</v>
      </c>
      <c r="F154" s="17">
        <f>SUM($E$8:E154)</f>
        <v>31.265943950910959</v>
      </c>
      <c r="G154" s="16"/>
    </row>
    <row r="155" spans="1:7" x14ac:dyDescent="0.2">
      <c r="A155" s="12"/>
      <c r="B155" s="113" t="s">
        <v>155</v>
      </c>
      <c r="C155" s="10">
        <v>147</v>
      </c>
      <c r="D155" s="20">
        <v>0.02</v>
      </c>
      <c r="E155" s="14">
        <f t="shared" si="3"/>
        <v>1.7730351526833801E-2</v>
      </c>
      <c r="F155" s="17">
        <f>SUM($E$8:E155)</f>
        <v>31.283674302437792</v>
      </c>
      <c r="G155" s="16"/>
    </row>
    <row r="156" spans="1:7" x14ac:dyDescent="0.2">
      <c r="A156" s="12"/>
      <c r="B156" s="113" t="s">
        <v>156</v>
      </c>
      <c r="C156" s="10">
        <v>148</v>
      </c>
      <c r="D156" s="20">
        <v>0.02</v>
      </c>
      <c r="E156" s="14">
        <f t="shared" si="3"/>
        <v>1.7382697575327261E-2</v>
      </c>
      <c r="F156" s="17">
        <f>SUM($E$8:E156)</f>
        <v>31.30105700001312</v>
      </c>
      <c r="G156" s="16"/>
    </row>
    <row r="157" spans="1:7" x14ac:dyDescent="0.2">
      <c r="A157" s="12"/>
      <c r="B157" s="113" t="s">
        <v>157</v>
      </c>
      <c r="C157" s="10">
        <v>149</v>
      </c>
      <c r="D157" s="20">
        <v>0.02</v>
      </c>
      <c r="E157" s="14">
        <f t="shared" si="3"/>
        <v>1.7041860367967902E-2</v>
      </c>
      <c r="F157" s="17">
        <f>SUM($E$8:E157)</f>
        <v>31.318098860381088</v>
      </c>
      <c r="G157" s="16"/>
    </row>
    <row r="158" spans="1:7" x14ac:dyDescent="0.2">
      <c r="A158" s="12"/>
      <c r="B158" s="113" t="s">
        <v>158</v>
      </c>
      <c r="C158" s="10">
        <v>150</v>
      </c>
      <c r="D158" s="20">
        <v>0.02</v>
      </c>
      <c r="E158" s="14">
        <f t="shared" si="3"/>
        <v>1.6707706243105788E-2</v>
      </c>
      <c r="F158" s="17">
        <f>SUM($E$8:E158)</f>
        <v>31.334806566624195</v>
      </c>
      <c r="G158" s="16"/>
    </row>
    <row r="159" spans="1:7" x14ac:dyDescent="0.2">
      <c r="A159" s="12"/>
      <c r="B159" s="113" t="s">
        <v>159</v>
      </c>
      <c r="C159" s="10">
        <v>151</v>
      </c>
      <c r="D159" s="20">
        <v>0.02</v>
      </c>
      <c r="E159" s="14">
        <f t="shared" si="3"/>
        <v>1.6380104159907632E-2</v>
      </c>
      <c r="F159" s="17">
        <f>SUM($E$8:E159)</f>
        <v>31.351186670784102</v>
      </c>
      <c r="G159" s="16"/>
    </row>
    <row r="160" spans="1:7" x14ac:dyDescent="0.2">
      <c r="A160" s="12"/>
      <c r="B160" s="113" t="s">
        <v>160</v>
      </c>
      <c r="C160" s="10">
        <v>152</v>
      </c>
      <c r="D160" s="20">
        <v>0.02</v>
      </c>
      <c r="E160" s="14">
        <f t="shared" si="3"/>
        <v>1.6058925646968265E-2</v>
      </c>
      <c r="F160" s="17">
        <f>SUM($E$8:E160)</f>
        <v>31.367245596431072</v>
      </c>
      <c r="G160" s="16"/>
    </row>
    <row r="161" spans="1:7" x14ac:dyDescent="0.2">
      <c r="A161" s="12"/>
      <c r="B161" s="113" t="s">
        <v>161</v>
      </c>
      <c r="C161" s="10">
        <v>153</v>
      </c>
      <c r="D161" s="20">
        <v>0.02</v>
      </c>
      <c r="E161" s="14">
        <f t="shared" si="3"/>
        <v>1.574404475192967E-2</v>
      </c>
      <c r="F161" s="17">
        <f>SUM($E$8:E161)</f>
        <v>31.382989641183002</v>
      </c>
      <c r="G161" s="16"/>
    </row>
    <row r="162" spans="1:7" x14ac:dyDescent="0.2">
      <c r="A162" s="12"/>
      <c r="B162" s="113" t="s">
        <v>162</v>
      </c>
      <c r="C162" s="10">
        <v>154</v>
      </c>
      <c r="D162" s="20">
        <v>0.02</v>
      </c>
      <c r="E162" s="14">
        <f t="shared" si="3"/>
        <v>1.5435337992087916E-2</v>
      </c>
      <c r="F162" s="17">
        <f>SUM($E$8:E162)</f>
        <v>31.39842497917509</v>
      </c>
      <c r="G162" s="16"/>
    </row>
    <row r="163" spans="1:7" x14ac:dyDescent="0.2">
      <c r="A163" s="12"/>
      <c r="B163" s="113" t="s">
        <v>163</v>
      </c>
      <c r="C163" s="10">
        <v>155</v>
      </c>
      <c r="D163" s="20">
        <v>0.02</v>
      </c>
      <c r="E163" s="14">
        <f t="shared" si="3"/>
        <v>1.5132684305968544E-2</v>
      </c>
      <c r="F163" s="17">
        <f>SUM($E$8:E163)</f>
        <v>31.413557663481058</v>
      </c>
      <c r="G163" s="16"/>
    </row>
    <row r="164" spans="1:7" x14ac:dyDescent="0.2">
      <c r="A164" s="12"/>
      <c r="B164" s="113" t="s">
        <v>164</v>
      </c>
      <c r="C164" s="10">
        <v>156</v>
      </c>
      <c r="D164" s="20">
        <v>0.02</v>
      </c>
      <c r="E164" s="14">
        <f t="shared" si="3"/>
        <v>1.4835965005851518E-2</v>
      </c>
      <c r="F164" s="17">
        <f>SUM($E$8:E164)</f>
        <v>31.428393628486909</v>
      </c>
      <c r="G164" s="16"/>
    </row>
    <row r="165" spans="1:7" x14ac:dyDescent="0.2">
      <c r="A165" s="12"/>
      <c r="B165" s="113" t="s">
        <v>165</v>
      </c>
      <c r="C165" s="10">
        <v>157</v>
      </c>
      <c r="D165" s="20">
        <v>0.02</v>
      </c>
      <c r="E165" s="14">
        <f t="shared" si="3"/>
        <v>1.4545063731226974E-2</v>
      </c>
      <c r="F165" s="17">
        <f>SUM($E$8:E165)</f>
        <v>31.442938692218135</v>
      </c>
      <c r="G165" s="16"/>
    </row>
    <row r="166" spans="1:7" x14ac:dyDescent="0.2">
      <c r="A166" s="12"/>
      <c r="B166" s="113" t="s">
        <v>166</v>
      </c>
      <c r="C166" s="10">
        <v>158</v>
      </c>
      <c r="D166" s="20">
        <v>0.02</v>
      </c>
      <c r="E166" s="14">
        <f t="shared" si="3"/>
        <v>1.4259866403163702E-2</v>
      </c>
      <c r="F166" s="17">
        <f>SUM($E$8:E166)</f>
        <v>31.4571985586213</v>
      </c>
      <c r="G166" s="16"/>
    </row>
    <row r="167" spans="1:7" x14ac:dyDescent="0.2">
      <c r="A167" s="12"/>
      <c r="B167" s="113" t="s">
        <v>167</v>
      </c>
      <c r="C167" s="10">
        <v>159</v>
      </c>
      <c r="D167" s="20">
        <v>0.02</v>
      </c>
      <c r="E167" s="14">
        <f t="shared" si="3"/>
        <v>1.3980261179572257E-2</v>
      </c>
      <c r="F167" s="17">
        <f>SUM($E$8:E167)</f>
        <v>31.471178819800873</v>
      </c>
      <c r="G167" s="16"/>
    </row>
    <row r="168" spans="1:7" x14ac:dyDescent="0.2">
      <c r="A168" s="12"/>
      <c r="B168" s="113" t="s">
        <v>168</v>
      </c>
      <c r="C168" s="10">
        <v>160</v>
      </c>
      <c r="D168" s="20">
        <v>0.02</v>
      </c>
      <c r="E168" s="14">
        <f t="shared" si="3"/>
        <v>1.3706138411345346E-2</v>
      </c>
      <c r="F168" s="17">
        <f>SUM($E$8:E168)</f>
        <v>31.484884958212216</v>
      </c>
      <c r="G168" s="16"/>
    </row>
    <row r="169" spans="1:7" x14ac:dyDescent="0.2">
      <c r="A169" s="12"/>
      <c r="B169" s="113" t="s">
        <v>169</v>
      </c>
      <c r="C169" s="10">
        <v>161</v>
      </c>
      <c r="D169" s="20">
        <v>0.02</v>
      </c>
      <c r="E169" s="14">
        <f t="shared" si="3"/>
        <v>1.3437390599358185E-2</v>
      </c>
      <c r="F169" s="17">
        <f>SUM($E$8:E169)</f>
        <v>31.498322348811573</v>
      </c>
      <c r="G169" s="16"/>
    </row>
    <row r="170" spans="1:7" x14ac:dyDescent="0.2">
      <c r="A170" s="12"/>
      <c r="B170" s="113" t="s">
        <v>170</v>
      </c>
      <c r="C170" s="10">
        <v>162</v>
      </c>
      <c r="D170" s="20">
        <v>0.02</v>
      </c>
      <c r="E170" s="14">
        <f t="shared" si="3"/>
        <v>1.3173912352311945E-2</v>
      </c>
      <c r="F170" s="17">
        <f>SUM($E$8:E170)</f>
        <v>31.511496261163884</v>
      </c>
      <c r="G170" s="16"/>
    </row>
    <row r="171" spans="1:7" x14ac:dyDescent="0.2">
      <c r="A171" s="12"/>
      <c r="B171" s="113" t="s">
        <v>171</v>
      </c>
      <c r="C171" s="10">
        <v>163</v>
      </c>
      <c r="D171" s="20">
        <v>0.02</v>
      </c>
      <c r="E171" s="14">
        <f t="shared" si="3"/>
        <v>1.2915600345403865E-2</v>
      </c>
      <c r="F171" s="17">
        <f>SUM($E$8:E171)</f>
        <v>31.524411861509289</v>
      </c>
      <c r="G171" s="16"/>
    </row>
    <row r="172" spans="1:7" x14ac:dyDescent="0.2">
      <c r="A172" s="12"/>
      <c r="B172" s="113" t="s">
        <v>172</v>
      </c>
      <c r="C172" s="10">
        <v>164</v>
      </c>
      <c r="D172" s="20">
        <v>0.02</v>
      </c>
      <c r="E172" s="14">
        <f t="shared" si="3"/>
        <v>1.2662353279807716E-2</v>
      </c>
      <c r="F172" s="17">
        <f>SUM($E$8:E172)</f>
        <v>31.537074214789097</v>
      </c>
      <c r="G172" s="16"/>
    </row>
    <row r="173" spans="1:7" x14ac:dyDescent="0.2">
      <c r="A173" s="12"/>
      <c r="B173" s="113" t="s">
        <v>173</v>
      </c>
      <c r="C173" s="10">
        <v>165</v>
      </c>
      <c r="D173" s="20">
        <v>0.02</v>
      </c>
      <c r="E173" s="14">
        <f t="shared" si="3"/>
        <v>1.2414071842948739E-2</v>
      </c>
      <c r="F173" s="17">
        <f>SUM($E$8:E173)</f>
        <v>31.549488286632045</v>
      </c>
      <c r="G173" s="16"/>
    </row>
    <row r="174" spans="1:7" x14ac:dyDescent="0.2">
      <c r="A174" s="12"/>
      <c r="B174" s="113" t="s">
        <v>174</v>
      </c>
      <c r="C174" s="10">
        <v>166</v>
      </c>
      <c r="D174" s="20">
        <v>0.02</v>
      </c>
      <c r="E174" s="14">
        <f t="shared" si="3"/>
        <v>1.2170658669557589E-2</v>
      </c>
      <c r="F174" s="17">
        <f>SUM($E$8:E174)</f>
        <v>31.561658945301602</v>
      </c>
      <c r="G174" s="16"/>
    </row>
    <row r="175" spans="1:7" x14ac:dyDescent="0.2">
      <c r="A175" s="12"/>
      <c r="B175" s="113" t="s">
        <v>175</v>
      </c>
      <c r="C175" s="10">
        <v>167</v>
      </c>
      <c r="D175" s="20">
        <v>0.02</v>
      </c>
      <c r="E175" s="14">
        <f t="shared" si="3"/>
        <v>1.1932018303487833E-2</v>
      </c>
      <c r="F175" s="17">
        <f>SUM($E$8:E175)</f>
        <v>31.573590963605088</v>
      </c>
      <c r="G175" s="16"/>
    </row>
    <row r="176" spans="1:7" x14ac:dyDescent="0.2">
      <c r="A176" s="12"/>
      <c r="B176" s="113" t="s">
        <v>176</v>
      </c>
      <c r="C176" s="10">
        <v>168</v>
      </c>
      <c r="D176" s="20">
        <v>0.02</v>
      </c>
      <c r="E176" s="14">
        <f t="shared" si="3"/>
        <v>1.1698057160282188E-2</v>
      </c>
      <c r="F176" s="17">
        <f>SUM($E$8:E176)</f>
        <v>31.585289020765369</v>
      </c>
      <c r="G176" s="16"/>
    </row>
    <row r="177" spans="1:7" x14ac:dyDescent="0.2">
      <c r="A177" s="12"/>
      <c r="B177" s="113" t="s">
        <v>177</v>
      </c>
      <c r="C177" s="10">
        <v>169</v>
      </c>
      <c r="D177" s="20">
        <v>0.02</v>
      </c>
      <c r="E177" s="14">
        <f t="shared" si="3"/>
        <v>1.1468683490472734E-2</v>
      </c>
      <c r="F177" s="17">
        <f>SUM($E$8:E177)</f>
        <v>31.596757704255843</v>
      </c>
      <c r="G177" s="16"/>
    </row>
    <row r="178" spans="1:7" x14ac:dyDescent="0.2">
      <c r="A178" s="12"/>
      <c r="B178" s="113" t="s">
        <v>178</v>
      </c>
      <c r="C178" s="10">
        <v>170</v>
      </c>
      <c r="D178" s="20">
        <v>0.02</v>
      </c>
      <c r="E178" s="14">
        <f t="shared" si="3"/>
        <v>1.1243807343600719E-2</v>
      </c>
      <c r="F178" s="17">
        <f>SUM($E$8:E178)</f>
        <v>31.608001511599443</v>
      </c>
      <c r="G178" s="16"/>
    </row>
    <row r="179" spans="1:7" x14ac:dyDescent="0.2">
      <c r="A179" s="12"/>
      <c r="B179" s="113" t="s">
        <v>179</v>
      </c>
      <c r="C179" s="10">
        <v>171</v>
      </c>
      <c r="D179" s="20">
        <v>0.02</v>
      </c>
      <c r="E179" s="14">
        <f t="shared" si="3"/>
        <v>1.1023340532941879E-2</v>
      </c>
      <c r="F179" s="17">
        <f>SUM($E$8:E179)</f>
        <v>31.619024852132384</v>
      </c>
      <c r="G179" s="16"/>
    </row>
    <row r="180" spans="1:7" x14ac:dyDescent="0.2">
      <c r="A180" s="12"/>
      <c r="B180" s="113" t="s">
        <v>180</v>
      </c>
      <c r="C180" s="10">
        <v>172</v>
      </c>
      <c r="D180" s="20">
        <v>0.02</v>
      </c>
      <c r="E180" s="14">
        <f t="shared" si="3"/>
        <v>1.0807196600923415E-2</v>
      </c>
      <c r="F180" s="17">
        <f>SUM($E$8:E180)</f>
        <v>31.629832048733306</v>
      </c>
      <c r="G180" s="16"/>
    </row>
    <row r="181" spans="1:7" x14ac:dyDescent="0.2">
      <c r="A181" s="12"/>
      <c r="B181" s="113" t="s">
        <v>181</v>
      </c>
      <c r="C181" s="10">
        <v>173</v>
      </c>
      <c r="D181" s="20">
        <v>0.02</v>
      </c>
      <c r="E181" s="14">
        <f t="shared" si="3"/>
        <v>1.0595290785219032E-2</v>
      </c>
      <c r="F181" s="17">
        <f>SUM($E$8:E181)</f>
        <v>31.640427339518524</v>
      </c>
      <c r="G181" s="16"/>
    </row>
    <row r="182" spans="1:7" x14ac:dyDescent="0.2">
      <c r="A182" s="12"/>
      <c r="B182" s="113" t="s">
        <v>182</v>
      </c>
      <c r="C182" s="10">
        <v>174</v>
      </c>
      <c r="D182" s="20">
        <v>0.02</v>
      </c>
      <c r="E182" s="14">
        <f t="shared" si="3"/>
        <v>1.0387539985508856E-2</v>
      </c>
      <c r="F182" s="17">
        <f>SUM($E$8:E182)</f>
        <v>31.650814879504033</v>
      </c>
      <c r="G182" s="16"/>
    </row>
    <row r="183" spans="1:7" x14ac:dyDescent="0.2">
      <c r="A183" s="12"/>
      <c r="B183" s="113" t="s">
        <v>183</v>
      </c>
      <c r="C183" s="10">
        <v>175</v>
      </c>
      <c r="D183" s="20">
        <v>0.02</v>
      </c>
      <c r="E183" s="14">
        <f t="shared" si="3"/>
        <v>1.0183862730891035E-2</v>
      </c>
      <c r="F183" s="17">
        <f>SUM($E$8:E183)</f>
        <v>31.660998742234923</v>
      </c>
      <c r="G183" s="16"/>
    </row>
    <row r="184" spans="1:7" x14ac:dyDescent="0.2">
      <c r="A184" s="12"/>
      <c r="B184" s="113" t="s">
        <v>184</v>
      </c>
      <c r="C184" s="10">
        <v>176</v>
      </c>
      <c r="D184" s="20">
        <v>0.02</v>
      </c>
      <c r="E184" s="14">
        <f t="shared" si="3"/>
        <v>9.9841791479323878E-3</v>
      </c>
      <c r="F184" s="17">
        <f>SUM($E$8:E184)</f>
        <v>31.670982921382855</v>
      </c>
      <c r="G184" s="16"/>
    </row>
    <row r="185" spans="1:7" x14ac:dyDescent="0.2">
      <c r="A185" s="12"/>
      <c r="B185" s="113" t="s">
        <v>185</v>
      </c>
      <c r="C185" s="10">
        <v>177</v>
      </c>
      <c r="D185" s="20">
        <v>0.02</v>
      </c>
      <c r="E185" s="14">
        <f t="shared" si="3"/>
        <v>9.7884109293454764E-3</v>
      </c>
      <c r="F185" s="17">
        <f>SUM($E$8:E185)</f>
        <v>31.680771332312201</v>
      </c>
      <c r="G185" s="16"/>
    </row>
    <row r="186" spans="1:7" x14ac:dyDescent="0.2">
      <c r="A186" s="12"/>
      <c r="B186" s="113" t="s">
        <v>186</v>
      </c>
      <c r="C186" s="10">
        <v>178</v>
      </c>
      <c r="D186" s="20">
        <v>0.02</v>
      </c>
      <c r="E186" s="14">
        <f t="shared" si="3"/>
        <v>9.5964813032798791E-3</v>
      </c>
      <c r="F186" s="17">
        <f>SUM($E$8:E186)</f>
        <v>31.690367813615481</v>
      </c>
      <c r="G186" s="16"/>
    </row>
    <row r="187" spans="1:7" x14ac:dyDescent="0.2">
      <c r="A187" s="12"/>
      <c r="B187" s="113" t="s">
        <v>187</v>
      </c>
      <c r="C187" s="10">
        <v>179</v>
      </c>
      <c r="D187" s="20">
        <v>0.02</v>
      </c>
      <c r="E187" s="14">
        <f t="shared" si="3"/>
        <v>9.4083150032155689E-3</v>
      </c>
      <c r="F187" s="17">
        <f>SUM($E$8:E187)</f>
        <v>31.699776128618698</v>
      </c>
      <c r="G187" s="16"/>
    </row>
    <row r="188" spans="1:7" x14ac:dyDescent="0.2">
      <c r="A188" s="12"/>
      <c r="B188" s="113" t="s">
        <v>188</v>
      </c>
      <c r="C188" s="10">
        <v>180</v>
      </c>
      <c r="D188" s="20">
        <v>0.02</v>
      </c>
      <c r="E188" s="14">
        <f t="shared" si="3"/>
        <v>9.223838238446639E-3</v>
      </c>
      <c r="F188" s="17">
        <f>SUM($E$8:E188)</f>
        <v>31.708999966857146</v>
      </c>
      <c r="G188" s="16"/>
    </row>
    <row r="189" spans="1:7" x14ac:dyDescent="0.2">
      <c r="A189" s="12"/>
      <c r="B189" s="113" t="s">
        <v>189</v>
      </c>
      <c r="C189" s="10">
        <v>181</v>
      </c>
      <c r="D189" s="20">
        <v>0.02</v>
      </c>
      <c r="E189" s="14">
        <f t="shared" si="3"/>
        <v>9.0429786651437631E-3</v>
      </c>
      <c r="F189" s="17">
        <f>SUM($E$8:E189)</f>
        <v>31.718042945522289</v>
      </c>
      <c r="G189" s="16"/>
    </row>
    <row r="190" spans="1:7" x14ac:dyDescent="0.2">
      <c r="A190" s="12"/>
      <c r="B190" s="113" t="s">
        <v>190</v>
      </c>
      <c r="C190" s="10">
        <v>182</v>
      </c>
      <c r="D190" s="20">
        <v>0.02</v>
      </c>
      <c r="E190" s="14">
        <f t="shared" si="3"/>
        <v>8.8656653579840816E-3</v>
      </c>
      <c r="F190" s="17">
        <f>SUM($E$8:E190)</f>
        <v>31.726908610880272</v>
      </c>
      <c r="G190" s="16"/>
    </row>
    <row r="191" spans="1:7" x14ac:dyDescent="0.2">
      <c r="A191" s="12"/>
      <c r="B191" s="113" t="s">
        <v>191</v>
      </c>
      <c r="C191" s="10">
        <v>183</v>
      </c>
      <c r="D191" s="20">
        <v>0.02</v>
      </c>
      <c r="E191" s="14">
        <f t="shared" si="3"/>
        <v>8.6918287823373325E-3</v>
      </c>
      <c r="F191" s="17">
        <f>SUM($E$8:E191)</f>
        <v>31.735600439662608</v>
      </c>
      <c r="G191" s="16"/>
    </row>
    <row r="192" spans="1:7" x14ac:dyDescent="0.2">
      <c r="A192" s="12"/>
      <c r="B192" s="113" t="s">
        <v>192</v>
      </c>
      <c r="C192" s="10">
        <v>184</v>
      </c>
      <c r="D192" s="20">
        <v>0.02</v>
      </c>
      <c r="E192" s="14">
        <f t="shared" si="3"/>
        <v>8.5214007669973859E-3</v>
      </c>
      <c r="F192" s="17">
        <f>SUM($E$8:E192)</f>
        <v>31.744121840429607</v>
      </c>
      <c r="G192" s="16"/>
    </row>
    <row r="193" spans="1:7" x14ac:dyDescent="0.2">
      <c r="A193" s="12"/>
      <c r="B193" s="113" t="s">
        <v>193</v>
      </c>
      <c r="C193" s="10">
        <v>185</v>
      </c>
      <c r="D193" s="20">
        <v>0.02</v>
      </c>
      <c r="E193" s="14">
        <f t="shared" si="3"/>
        <v>8.3543144774484174E-3</v>
      </c>
      <c r="F193" s="17">
        <f>SUM($E$8:E193)</f>
        <v>31.752476154907054</v>
      </c>
      <c r="G193" s="16"/>
    </row>
    <row r="194" spans="1:7" x14ac:dyDescent="0.2">
      <c r="A194" s="12"/>
      <c r="B194" s="113" t="s">
        <v>194</v>
      </c>
      <c r="C194" s="10">
        <v>186</v>
      </c>
      <c r="D194" s="20">
        <v>0.02</v>
      </c>
      <c r="E194" s="14">
        <f t="shared" si="3"/>
        <v>8.190504389655311E-3</v>
      </c>
      <c r="F194" s="17">
        <f>SUM($E$8:E194)</f>
        <v>31.76066665929671</v>
      </c>
      <c r="G194" s="16"/>
    </row>
    <row r="195" spans="1:7" x14ac:dyDescent="0.2">
      <c r="A195" s="12"/>
      <c r="B195" s="113" t="s">
        <v>195</v>
      </c>
      <c r="C195" s="10">
        <v>187</v>
      </c>
      <c r="D195" s="20">
        <v>0.02</v>
      </c>
      <c r="E195" s="14">
        <f t="shared" si="3"/>
        <v>8.0299062643679527E-3</v>
      </c>
      <c r="F195" s="17">
        <f>SUM($E$8:E195)</f>
        <v>31.768696565561079</v>
      </c>
      <c r="G195" s="16"/>
    </row>
    <row r="196" spans="1:7" x14ac:dyDescent="0.2">
      <c r="A196" s="12"/>
      <c r="B196" s="113" t="s">
        <v>196</v>
      </c>
      <c r="C196" s="10">
        <v>188</v>
      </c>
      <c r="D196" s="20">
        <v>0.02</v>
      </c>
      <c r="E196" s="14">
        <f t="shared" si="3"/>
        <v>7.8724571219293653E-3</v>
      </c>
      <c r="F196" s="17">
        <f>SUM($E$8:E196)</f>
        <v>31.77656902268301</v>
      </c>
      <c r="G196" s="16"/>
    </row>
    <row r="197" spans="1:7" x14ac:dyDescent="0.2">
      <c r="A197" s="12"/>
      <c r="B197" s="113" t="s">
        <v>197</v>
      </c>
      <c r="C197" s="10">
        <v>189</v>
      </c>
      <c r="D197" s="20">
        <v>0.02</v>
      </c>
      <c r="E197" s="14">
        <f t="shared" si="3"/>
        <v>7.7180952175778077E-3</v>
      </c>
      <c r="F197" s="17">
        <f>SUM($E$8:E197)</f>
        <v>31.784287117900586</v>
      </c>
      <c r="G197" s="16"/>
    </row>
    <row r="198" spans="1:7" x14ac:dyDescent="0.2">
      <c r="A198" s="12"/>
      <c r="B198" s="113" t="s">
        <v>198</v>
      </c>
      <c r="C198" s="10">
        <v>190</v>
      </c>
      <c r="D198" s="20">
        <v>0.02</v>
      </c>
      <c r="E198" s="14">
        <f t="shared" si="3"/>
        <v>7.5667600172331451E-3</v>
      </c>
      <c r="F198" s="17">
        <f>SUM($E$8:E198)</f>
        <v>31.79185387791782</v>
      </c>
      <c r="G198" s="16"/>
    </row>
    <row r="199" spans="1:7" x14ac:dyDescent="0.2">
      <c r="A199" s="12"/>
      <c r="B199" s="113" t="s">
        <v>199</v>
      </c>
      <c r="C199" s="10">
        <v>191</v>
      </c>
      <c r="D199" s="20">
        <v>0.02</v>
      </c>
      <c r="E199" s="14">
        <f t="shared" ref="E199:E208" si="4">1/((1+D199)^(C199-125)*(1.035^30)*(1.03^45)*(1.025^50))</f>
        <v>7.4183921737579865E-3</v>
      </c>
      <c r="F199" s="17">
        <f>SUM($E$8:E199)</f>
        <v>31.799272270091578</v>
      </c>
      <c r="G199" s="16"/>
    </row>
    <row r="200" spans="1:7" x14ac:dyDescent="0.2">
      <c r="A200" s="12"/>
      <c r="B200" s="113" t="s">
        <v>200</v>
      </c>
      <c r="C200" s="10">
        <v>192</v>
      </c>
      <c r="D200" s="20">
        <v>0.02</v>
      </c>
      <c r="E200" s="14">
        <f t="shared" si="4"/>
        <v>7.2729335036843005E-3</v>
      </c>
      <c r="F200" s="17">
        <f>SUM($E$8:E200)</f>
        <v>31.806545203595263</v>
      </c>
      <c r="G200" s="16"/>
    </row>
    <row r="201" spans="1:7" x14ac:dyDescent="0.2">
      <c r="A201" s="12"/>
      <c r="B201" s="113" t="s">
        <v>201</v>
      </c>
      <c r="C201" s="10">
        <v>193</v>
      </c>
      <c r="D201" s="20">
        <v>0.02</v>
      </c>
      <c r="E201" s="14">
        <f t="shared" si="4"/>
        <v>7.130326964396372E-3</v>
      </c>
      <c r="F201" s="17">
        <f>SUM($E$8:E201)</f>
        <v>31.81367553055966</v>
      </c>
      <c r="G201" s="16"/>
    </row>
    <row r="202" spans="1:7" x14ac:dyDescent="0.2">
      <c r="A202" s="12"/>
      <c r="B202" s="113" t="s">
        <v>202</v>
      </c>
      <c r="C202" s="10">
        <v>194</v>
      </c>
      <c r="D202" s="20">
        <v>0.02</v>
      </c>
      <c r="E202" s="14">
        <f t="shared" si="4"/>
        <v>6.9905166317611499E-3</v>
      </c>
      <c r="F202" s="17">
        <f>SUM($E$8:E202)</f>
        <v>31.82066604719142</v>
      </c>
      <c r="G202" s="16"/>
    </row>
    <row r="203" spans="1:7" x14ac:dyDescent="0.2">
      <c r="A203" s="12"/>
      <c r="B203" s="113" t="s">
        <v>203</v>
      </c>
      <c r="C203" s="10">
        <v>195</v>
      </c>
      <c r="D203" s="20">
        <v>0.02</v>
      </c>
      <c r="E203" s="14">
        <f t="shared" si="4"/>
        <v>6.8534476781972045E-3</v>
      </c>
      <c r="F203" s="17">
        <f>SUM($E$8:E203)</f>
        <v>31.827519494869616</v>
      </c>
      <c r="G203" s="16"/>
    </row>
    <row r="204" spans="1:7" x14ac:dyDescent="0.2">
      <c r="A204" s="12"/>
      <c r="B204" s="113" t="s">
        <v>204</v>
      </c>
      <c r="C204" s="10">
        <v>196</v>
      </c>
      <c r="D204" s="20">
        <v>0.02</v>
      </c>
      <c r="E204" s="14">
        <f t="shared" si="4"/>
        <v>6.7190663511737326E-3</v>
      </c>
      <c r="F204" s="17">
        <f>SUM($E$8:E204)</f>
        <v>31.83423856122079</v>
      </c>
      <c r="G204" s="16"/>
    </row>
    <row r="205" spans="1:7" x14ac:dyDescent="0.2">
      <c r="A205" s="12"/>
      <c r="B205" s="113" t="s">
        <v>205</v>
      </c>
      <c r="C205" s="10">
        <v>197</v>
      </c>
      <c r="D205" s="20">
        <v>0.02</v>
      </c>
      <c r="E205" s="14">
        <f t="shared" si="4"/>
        <v>6.5873199521311087E-3</v>
      </c>
      <c r="F205" s="17">
        <f>SUM($E$8:E205)</f>
        <v>31.840825881172922</v>
      </c>
      <c r="G205" s="16"/>
    </row>
    <row r="206" spans="1:7" x14ac:dyDescent="0.2">
      <c r="A206" s="12"/>
      <c r="B206" s="113" t="s">
        <v>206</v>
      </c>
      <c r="C206" s="10">
        <v>198</v>
      </c>
      <c r="D206" s="20">
        <v>0.02</v>
      </c>
      <c r="E206" s="14">
        <f t="shared" si="4"/>
        <v>6.4581568158148129E-3</v>
      </c>
      <c r="F206" s="17">
        <f>SUM($E$8:E206)</f>
        <v>31.847284037988736</v>
      </c>
      <c r="G206" s="16"/>
    </row>
    <row r="207" spans="1:7" x14ac:dyDescent="0.2">
      <c r="A207" s="12"/>
      <c r="B207" s="113" t="s">
        <v>207</v>
      </c>
      <c r="C207" s="10">
        <v>199</v>
      </c>
      <c r="D207" s="20">
        <v>0.02</v>
      </c>
      <c r="E207" s="14">
        <f t="shared" si="4"/>
        <v>6.3315262900145216E-3</v>
      </c>
      <c r="F207" s="17">
        <f>SUM($E$8:E207)</f>
        <v>31.853615564278751</v>
      </c>
      <c r="G207" s="16"/>
    </row>
    <row r="208" spans="1:7" x14ac:dyDescent="0.2">
      <c r="A208" s="21"/>
      <c r="B208" s="114" t="s">
        <v>208</v>
      </c>
      <c r="C208" s="22">
        <v>200</v>
      </c>
      <c r="D208" s="23">
        <v>0.02</v>
      </c>
      <c r="E208" s="24">
        <f t="shared" si="4"/>
        <v>6.2073787157005131E-3</v>
      </c>
      <c r="F208" s="25">
        <f>SUM($E$8:E208)</f>
        <v>31.859822942994452</v>
      </c>
      <c r="G208" s="26"/>
    </row>
    <row r="210" spans="1:22" x14ac:dyDescent="0.2">
      <c r="A210" s="27" t="s">
        <v>209</v>
      </c>
      <c r="P210" s="80" t="s">
        <v>377</v>
      </c>
    </row>
    <row r="211" spans="1:22" x14ac:dyDescent="0.2">
      <c r="A211" s="28" t="s">
        <v>497</v>
      </c>
    </row>
    <row r="212" spans="1:22" x14ac:dyDescent="0.2">
      <c r="A212" s="29"/>
      <c r="B212" s="2"/>
      <c r="C212" s="30" t="s">
        <v>498</v>
      </c>
      <c r="D212" s="2"/>
      <c r="E212" s="2"/>
      <c r="F212" s="2"/>
      <c r="G212" s="2"/>
      <c r="H212" s="2"/>
      <c r="I212" s="2"/>
      <c r="J212" s="2"/>
      <c r="K212" s="4"/>
      <c r="M212" s="186" t="s">
        <v>365</v>
      </c>
      <c r="N212" s="187"/>
      <c r="O212" s="188"/>
      <c r="P212" s="186" t="s">
        <v>364</v>
      </c>
      <c r="Q212" s="187"/>
      <c r="R212" s="188"/>
      <c r="S212" s="186" t="s">
        <v>373</v>
      </c>
      <c r="T212" s="187"/>
      <c r="U212" s="188"/>
    </row>
    <row r="213" spans="1:22" s="27" customFormat="1" x14ac:dyDescent="0.2">
      <c r="A213" s="12" t="s">
        <v>210</v>
      </c>
      <c r="B213" s="31"/>
      <c r="C213" s="186" t="s">
        <v>211</v>
      </c>
      <c r="D213" s="187"/>
      <c r="E213" s="188"/>
      <c r="F213" s="186" t="s">
        <v>212</v>
      </c>
      <c r="G213" s="187"/>
      <c r="H213" s="188"/>
      <c r="I213" s="187" t="s">
        <v>213</v>
      </c>
      <c r="J213" s="187"/>
      <c r="K213" s="188"/>
      <c r="M213" s="27" t="s">
        <v>488</v>
      </c>
      <c r="N213" s="27" t="s">
        <v>489</v>
      </c>
      <c r="O213" s="27" t="s">
        <v>490</v>
      </c>
      <c r="P213" s="27" t="s">
        <v>488</v>
      </c>
      <c r="Q213" s="27" t="s">
        <v>489</v>
      </c>
      <c r="R213" s="27" t="s">
        <v>490</v>
      </c>
      <c r="S213" s="27" t="s">
        <v>488</v>
      </c>
      <c r="T213" s="27" t="s">
        <v>489</v>
      </c>
      <c r="U213" s="27" t="s">
        <v>490</v>
      </c>
    </row>
    <row r="214" spans="1:22" s="27" customFormat="1" x14ac:dyDescent="0.2">
      <c r="A214" s="12"/>
      <c r="B214" s="31"/>
      <c r="C214" s="53" t="s">
        <v>349</v>
      </c>
      <c r="D214" s="52" t="s">
        <v>350</v>
      </c>
      <c r="E214" s="54" t="s">
        <v>351</v>
      </c>
      <c r="F214" s="53" t="s">
        <v>352</v>
      </c>
      <c r="G214" s="52" t="s">
        <v>353</v>
      </c>
      <c r="H214" s="54" t="s">
        <v>354</v>
      </c>
      <c r="I214" s="52" t="s">
        <v>355</v>
      </c>
      <c r="J214" s="52" t="s">
        <v>356</v>
      </c>
      <c r="K214" s="54" t="s">
        <v>357</v>
      </c>
      <c r="M214" s="75" t="s">
        <v>363</v>
      </c>
      <c r="N214" s="31" t="s">
        <v>361</v>
      </c>
      <c r="O214" s="76" t="s">
        <v>362</v>
      </c>
      <c r="P214" s="75" t="s">
        <v>370</v>
      </c>
      <c r="Q214" s="31" t="s">
        <v>371</v>
      </c>
      <c r="R214" s="76" t="s">
        <v>372</v>
      </c>
      <c r="S214" s="75" t="s">
        <v>374</v>
      </c>
      <c r="T214" s="31" t="s">
        <v>375</v>
      </c>
      <c r="U214" s="76" t="s">
        <v>376</v>
      </c>
    </row>
    <row r="215" spans="1:22" s="27" customFormat="1" x14ac:dyDescent="0.2">
      <c r="A215" s="12">
        <v>1</v>
      </c>
      <c r="B215" s="31">
        <v>2</v>
      </c>
      <c r="C215" s="53">
        <v>3</v>
      </c>
      <c r="D215" s="52">
        <v>4</v>
      </c>
      <c r="E215" s="54">
        <v>5</v>
      </c>
      <c r="F215" s="53">
        <v>6</v>
      </c>
      <c r="G215" s="52">
        <v>7</v>
      </c>
      <c r="H215" s="54">
        <v>8</v>
      </c>
      <c r="I215" s="52">
        <v>9</v>
      </c>
      <c r="J215" s="52">
        <v>10</v>
      </c>
      <c r="K215" s="54">
        <v>11</v>
      </c>
      <c r="L215" s="27">
        <v>12</v>
      </c>
      <c r="M215" s="75">
        <v>13</v>
      </c>
      <c r="N215" s="31">
        <v>14</v>
      </c>
      <c r="O215" s="76">
        <v>15</v>
      </c>
      <c r="P215" s="75">
        <v>16</v>
      </c>
      <c r="Q215" s="31">
        <v>17</v>
      </c>
      <c r="R215" s="76">
        <v>18</v>
      </c>
      <c r="S215" s="75">
        <v>19</v>
      </c>
      <c r="T215" s="31">
        <v>20</v>
      </c>
      <c r="U215" s="76">
        <v>21</v>
      </c>
      <c r="V215" s="27">
        <v>22</v>
      </c>
    </row>
    <row r="216" spans="1:22" x14ac:dyDescent="0.2">
      <c r="A216" s="12"/>
      <c r="B216" s="10" t="s">
        <v>214</v>
      </c>
      <c r="C216" s="60" t="s">
        <v>215</v>
      </c>
      <c r="D216" s="61" t="s">
        <v>216</v>
      </c>
      <c r="E216" s="62" t="s">
        <v>217</v>
      </c>
      <c r="F216" s="60" t="s">
        <v>215</v>
      </c>
      <c r="G216" s="61" t="s">
        <v>216</v>
      </c>
      <c r="H216" s="62" t="s">
        <v>217</v>
      </c>
      <c r="I216" s="61" t="s">
        <v>215</v>
      </c>
      <c r="J216" s="61" t="s">
        <v>216</v>
      </c>
      <c r="K216" s="62" t="s">
        <v>217</v>
      </c>
      <c r="M216" s="77"/>
      <c r="N216" s="78"/>
      <c r="O216" s="79"/>
      <c r="P216" s="77"/>
      <c r="Q216" s="78"/>
      <c r="R216" s="79"/>
      <c r="S216" s="77"/>
      <c r="T216" s="78"/>
      <c r="U216" s="79"/>
    </row>
    <row r="217" spans="1:22" x14ac:dyDescent="0.2">
      <c r="A217" s="12" t="s">
        <v>218</v>
      </c>
      <c r="B217" s="10">
        <v>326.10899999999998</v>
      </c>
      <c r="C217" s="55">
        <f>C357/$P$378*$P$382</f>
        <v>3385.6144631482216</v>
      </c>
      <c r="D217" s="55">
        <f t="shared" ref="D217:K217" si="5">D357/$P$378*$P$382</f>
        <v>4121.8479326904862</v>
      </c>
      <c r="E217" s="55">
        <f t="shared" si="5"/>
        <v>4858.0814022327495</v>
      </c>
      <c r="F217" s="55">
        <f t="shared" si="5"/>
        <v>3948.3542828444583</v>
      </c>
      <c r="G217" s="55">
        <f t="shared" si="5"/>
        <v>4807.8126134462755</v>
      </c>
      <c r="H217" s="55">
        <f t="shared" si="5"/>
        <v>5667.2709440480958</v>
      </c>
      <c r="I217" s="55">
        <f t="shared" si="5"/>
        <v>4630.7412020208276</v>
      </c>
      <c r="J217" s="55">
        <f t="shared" si="5"/>
        <v>5639.468585518619</v>
      </c>
      <c r="K217" s="55">
        <f t="shared" si="5"/>
        <v>6648.1959690164158</v>
      </c>
      <c r="M217" s="55">
        <f>D217+G217</f>
        <v>8929.6605461367617</v>
      </c>
      <c r="N217" s="33">
        <f>+G217+J217</f>
        <v>10447.281198964894</v>
      </c>
      <c r="O217" s="56">
        <f>D217+G217+J217</f>
        <v>14569.12913165538</v>
      </c>
      <c r="P217" s="55">
        <f>C217+F217</f>
        <v>7333.9687459926799</v>
      </c>
      <c r="Q217" s="33">
        <f>F217+I217</f>
        <v>8579.0954848652855</v>
      </c>
      <c r="R217" s="56">
        <f>C217+F217+I217</f>
        <v>11964.709948013508</v>
      </c>
      <c r="S217" s="55">
        <f>E217+H217</f>
        <v>10525.352346280844</v>
      </c>
      <c r="T217" s="33">
        <f>H217+K217</f>
        <v>12315.466913064512</v>
      </c>
      <c r="U217" s="56">
        <f>E217+H217+K217</f>
        <v>17173.548315297259</v>
      </c>
      <c r="V217" s="5">
        <v>0</v>
      </c>
    </row>
    <row r="218" spans="1:22" x14ac:dyDescent="0.2">
      <c r="A218" s="12" t="s">
        <v>219</v>
      </c>
      <c r="B218" s="10">
        <v>956.01499999999999</v>
      </c>
      <c r="C218" s="55">
        <f t="shared" ref="C218:K218" si="6">C358/$P$378*$P$382</f>
        <v>3036.8101426094872</v>
      </c>
      <c r="D218" s="55">
        <f t="shared" si="6"/>
        <v>3704.1118434668874</v>
      </c>
      <c r="E218" s="55">
        <f t="shared" si="6"/>
        <v>4371.4135443242903</v>
      </c>
      <c r="F218" s="55">
        <f t="shared" si="6"/>
        <v>3526.5361875404983</v>
      </c>
      <c r="G218" s="55">
        <f t="shared" si="6"/>
        <v>4301.9852177563225</v>
      </c>
      <c r="H218" s="55">
        <f t="shared" si="6"/>
        <v>5077.4342479721417</v>
      </c>
      <c r="I218" s="55">
        <f t="shared" si="6"/>
        <v>4123.1269654272837</v>
      </c>
      <c r="J218" s="55">
        <f t="shared" si="6"/>
        <v>5030.2217804626071</v>
      </c>
      <c r="K218" s="55">
        <f t="shared" si="6"/>
        <v>5937.3165954979368</v>
      </c>
      <c r="M218" s="55">
        <f t="shared" ref="M218:M281" si="7">D218+G218</f>
        <v>8006.0970612232104</v>
      </c>
      <c r="N218" s="33">
        <f t="shared" ref="N218:N281" si="8">+G218+J218</f>
        <v>9332.2069982189296</v>
      </c>
      <c r="O218" s="56">
        <f t="shared" ref="O218:O281" si="9">D218+G218+J218</f>
        <v>13036.318841685817</v>
      </c>
      <c r="P218" s="55">
        <f t="shared" ref="P218:P281" si="10">C218+F218</f>
        <v>6563.3463301499851</v>
      </c>
      <c r="Q218" s="33">
        <f t="shared" ref="Q218:Q281" si="11">F218+I218</f>
        <v>7649.6631529677816</v>
      </c>
      <c r="R218" s="56">
        <f t="shared" ref="R218:R281" si="12">C218+F218+I218</f>
        <v>10686.473295577269</v>
      </c>
      <c r="S218" s="55">
        <f t="shared" ref="S218:S281" si="13">E218+H218</f>
        <v>9448.8477922964321</v>
      </c>
      <c r="T218" s="33">
        <f t="shared" ref="T218:T281" si="14">H218+K218</f>
        <v>11014.750843470079</v>
      </c>
      <c r="U218" s="56">
        <f t="shared" ref="U218:U281" si="15">E218+H218+K218</f>
        <v>15386.164387794368</v>
      </c>
      <c r="V218" s="5">
        <v>0</v>
      </c>
    </row>
    <row r="219" spans="1:22" x14ac:dyDescent="0.2">
      <c r="A219" s="12" t="s">
        <v>220</v>
      </c>
      <c r="B219" s="10">
        <v>148.113</v>
      </c>
      <c r="C219" s="55">
        <f t="shared" ref="C219:K219" si="16">C359/$P$378*$P$382</f>
        <v>3487.1063241072557</v>
      </c>
      <c r="D219" s="55">
        <f t="shared" si="16"/>
        <v>4252.5659046525789</v>
      </c>
      <c r="E219" s="55">
        <f t="shared" si="16"/>
        <v>5018.0254851979016</v>
      </c>
      <c r="F219" s="55">
        <f t="shared" si="16"/>
        <v>4072.417628176966</v>
      </c>
      <c r="G219" s="55">
        <f t="shared" si="16"/>
        <v>4967.3185615861121</v>
      </c>
      <c r="H219" s="55">
        <f t="shared" si="16"/>
        <v>5862.2194949952582</v>
      </c>
      <c r="I219" s="55">
        <f t="shared" si="16"/>
        <v>4781.1355270399163</v>
      </c>
      <c r="J219" s="55">
        <f t="shared" si="16"/>
        <v>5832.5960234161957</v>
      </c>
      <c r="K219" s="55">
        <f t="shared" si="16"/>
        <v>6884.0565197924716</v>
      </c>
      <c r="M219" s="55">
        <f t="shared" si="7"/>
        <v>9219.8844662386909</v>
      </c>
      <c r="N219" s="33">
        <f t="shared" si="8"/>
        <v>10799.914585002309</v>
      </c>
      <c r="O219" s="56">
        <f t="shared" si="9"/>
        <v>15052.480489654887</v>
      </c>
      <c r="P219" s="55">
        <f t="shared" si="10"/>
        <v>7559.5239522842221</v>
      </c>
      <c r="Q219" s="33">
        <f t="shared" si="11"/>
        <v>8853.5531552168832</v>
      </c>
      <c r="R219" s="56">
        <f t="shared" si="12"/>
        <v>12340.659479324138</v>
      </c>
      <c r="S219" s="55">
        <f t="shared" si="13"/>
        <v>10880.24498019316</v>
      </c>
      <c r="T219" s="33">
        <f t="shared" si="14"/>
        <v>12746.276014787731</v>
      </c>
      <c r="U219" s="56">
        <f t="shared" si="15"/>
        <v>17764.301499985631</v>
      </c>
      <c r="V219" s="5">
        <v>0</v>
      </c>
    </row>
    <row r="220" spans="1:22" x14ac:dyDescent="0.2">
      <c r="A220" s="12" t="s">
        <v>221</v>
      </c>
      <c r="B220" s="10">
        <v>430.51400000000001</v>
      </c>
      <c r="C220" s="55">
        <f t="shared" ref="C220:K220" si="17">C360/$P$378*$P$382</f>
        <v>3638.3925897470467</v>
      </c>
      <c r="D220" s="55">
        <f t="shared" si="17"/>
        <v>4429.4465422194535</v>
      </c>
      <c r="E220" s="55">
        <f t="shared" si="17"/>
        <v>5220.5004946918598</v>
      </c>
      <c r="F220" s="55">
        <f t="shared" si="17"/>
        <v>4254.8210616516008</v>
      </c>
      <c r="G220" s="55">
        <f t="shared" si="17"/>
        <v>5180.9895725538445</v>
      </c>
      <c r="H220" s="55">
        <f t="shared" si="17"/>
        <v>6107.1580834560864</v>
      </c>
      <c r="I220" s="55">
        <f t="shared" si="17"/>
        <v>5000.1835051213566</v>
      </c>
      <c r="J220" s="55">
        <f t="shared" si="17"/>
        <v>6089.5322869050187</v>
      </c>
      <c r="K220" s="55">
        <f t="shared" si="17"/>
        <v>7178.8810686886818</v>
      </c>
      <c r="M220" s="55">
        <f t="shared" si="7"/>
        <v>9610.436114773298</v>
      </c>
      <c r="N220" s="33">
        <f t="shared" si="8"/>
        <v>11270.521859458862</v>
      </c>
      <c r="O220" s="56">
        <f t="shared" si="9"/>
        <v>15699.968401678318</v>
      </c>
      <c r="P220" s="55">
        <f t="shared" si="10"/>
        <v>7893.2136513986479</v>
      </c>
      <c r="Q220" s="33">
        <f t="shared" si="11"/>
        <v>9255.0045667729573</v>
      </c>
      <c r="R220" s="56">
        <f t="shared" si="12"/>
        <v>12893.397156520005</v>
      </c>
      <c r="S220" s="55">
        <f t="shared" si="13"/>
        <v>11327.658578147946</v>
      </c>
      <c r="T220" s="33">
        <f t="shared" si="14"/>
        <v>13286.039152144767</v>
      </c>
      <c r="U220" s="56">
        <f t="shared" si="15"/>
        <v>18506.539646836627</v>
      </c>
      <c r="V220" s="5">
        <v>0</v>
      </c>
    </row>
    <row r="221" spans="1:22" x14ac:dyDescent="0.2">
      <c r="A221" s="12" t="s">
        <v>222</v>
      </c>
      <c r="B221" s="10">
        <v>1079.8130000000001</v>
      </c>
      <c r="C221" s="55">
        <f t="shared" ref="C221:K221" si="18">C361/$P$378*$P$382</f>
        <v>2536.452264404244</v>
      </c>
      <c r="D221" s="55">
        <f t="shared" si="18"/>
        <v>3092.6104708866496</v>
      </c>
      <c r="E221" s="55">
        <f t="shared" si="18"/>
        <v>3648.7686773690575</v>
      </c>
      <c r="F221" s="55">
        <f t="shared" si="18"/>
        <v>2919.6227516407125</v>
      </c>
      <c r="G221" s="55">
        <f t="shared" si="18"/>
        <v>3559.8643309748454</v>
      </c>
      <c r="H221" s="55">
        <f t="shared" si="18"/>
        <v>4200.1059103089765</v>
      </c>
      <c r="I221" s="55">
        <f t="shared" si="18"/>
        <v>3391.2666555935671</v>
      </c>
      <c r="J221" s="55">
        <f t="shared" si="18"/>
        <v>4134.9928677592434</v>
      </c>
      <c r="K221" s="55">
        <f t="shared" si="18"/>
        <v>4878.7190799249247</v>
      </c>
      <c r="M221" s="55">
        <f t="shared" si="7"/>
        <v>6652.4748018614955</v>
      </c>
      <c r="N221" s="33">
        <f t="shared" si="8"/>
        <v>7694.8571987340893</v>
      </c>
      <c r="O221" s="56">
        <f t="shared" si="9"/>
        <v>10787.467669620739</v>
      </c>
      <c r="P221" s="55">
        <f t="shared" si="10"/>
        <v>5456.075016044957</v>
      </c>
      <c r="Q221" s="33">
        <f t="shared" si="11"/>
        <v>6310.8894072342791</v>
      </c>
      <c r="R221" s="56">
        <f t="shared" si="12"/>
        <v>8847.3416716385236</v>
      </c>
      <c r="S221" s="55">
        <f t="shared" si="13"/>
        <v>7848.874587678034</v>
      </c>
      <c r="T221" s="33">
        <f t="shared" si="14"/>
        <v>9078.8249902339012</v>
      </c>
      <c r="U221" s="56">
        <f t="shared" si="15"/>
        <v>12727.59366760296</v>
      </c>
      <c r="V221" s="5">
        <v>0</v>
      </c>
    </row>
    <row r="222" spans="1:22" x14ac:dyDescent="0.2">
      <c r="A222" s="12" t="s">
        <v>223</v>
      </c>
      <c r="B222" s="10">
        <v>868.74900000000002</v>
      </c>
      <c r="C222" s="55">
        <f t="shared" ref="C222:K222" si="19">C362/$P$378*$P$382</f>
        <v>2299.2909556535906</v>
      </c>
      <c r="D222" s="55">
        <f t="shared" si="19"/>
        <v>2802.0525987231936</v>
      </c>
      <c r="E222" s="55">
        <f t="shared" si="19"/>
        <v>3304.8142417927934</v>
      </c>
      <c r="F222" s="55">
        <f t="shared" si="19"/>
        <v>2631.700024740172</v>
      </c>
      <c r="G222" s="55">
        <f t="shared" si="19"/>
        <v>3206.9895886152503</v>
      </c>
      <c r="H222" s="55">
        <f t="shared" si="19"/>
        <v>3782.2791524903273</v>
      </c>
      <c r="I222" s="55">
        <f t="shared" si="19"/>
        <v>3043.8575794249409</v>
      </c>
      <c r="J222" s="55">
        <f t="shared" si="19"/>
        <v>3709.1080811926149</v>
      </c>
      <c r="K222" s="55">
        <f t="shared" si="19"/>
        <v>4374.3585829602907</v>
      </c>
      <c r="M222" s="55">
        <f t="shared" si="7"/>
        <v>6009.0421873384439</v>
      </c>
      <c r="N222" s="33">
        <f t="shared" si="8"/>
        <v>6916.0976698078648</v>
      </c>
      <c r="O222" s="56">
        <f t="shared" si="9"/>
        <v>9718.1502685310588</v>
      </c>
      <c r="P222" s="55">
        <f t="shared" si="10"/>
        <v>4930.9909803937626</v>
      </c>
      <c r="Q222" s="33">
        <f t="shared" si="11"/>
        <v>5675.5576041651129</v>
      </c>
      <c r="R222" s="56">
        <f t="shared" si="12"/>
        <v>7974.8485598187035</v>
      </c>
      <c r="S222" s="55">
        <f t="shared" si="13"/>
        <v>7087.0933942831207</v>
      </c>
      <c r="T222" s="33">
        <f t="shared" si="14"/>
        <v>8156.6377354506185</v>
      </c>
      <c r="U222" s="56">
        <f t="shared" si="15"/>
        <v>11461.451977243411</v>
      </c>
      <c r="V222" s="5">
        <v>0</v>
      </c>
    </row>
    <row r="223" spans="1:22" x14ac:dyDescent="0.2">
      <c r="A223" s="12" t="s">
        <v>224</v>
      </c>
      <c r="B223" s="10">
        <v>963.59100000000001</v>
      </c>
      <c r="C223" s="55">
        <f t="shared" ref="C223:K223" si="20">C363/$P$378*$P$382</f>
        <v>2303.9213167107405</v>
      </c>
      <c r="D223" s="55">
        <f t="shared" si="20"/>
        <v>2807.6914451719181</v>
      </c>
      <c r="E223" s="55">
        <f t="shared" si="20"/>
        <v>3311.4615736330975</v>
      </c>
      <c r="F223" s="55">
        <f t="shared" si="20"/>
        <v>2637.3138690210349</v>
      </c>
      <c r="G223" s="55">
        <f t="shared" si="20"/>
        <v>3213.8306191246493</v>
      </c>
      <c r="H223" s="55">
        <f t="shared" si="20"/>
        <v>3790.3473692282632</v>
      </c>
      <c r="I223" s="55">
        <f t="shared" si="20"/>
        <v>3050.625023422876</v>
      </c>
      <c r="J223" s="55">
        <f t="shared" si="20"/>
        <v>3717.3585997175201</v>
      </c>
      <c r="K223" s="55">
        <f t="shared" si="20"/>
        <v>4384.0921760121619</v>
      </c>
      <c r="M223" s="55">
        <f t="shared" si="7"/>
        <v>6021.5220642965669</v>
      </c>
      <c r="N223" s="33">
        <f t="shared" si="8"/>
        <v>6931.1892188421698</v>
      </c>
      <c r="O223" s="56">
        <f t="shared" si="9"/>
        <v>9738.8806640140865</v>
      </c>
      <c r="P223" s="55">
        <f t="shared" si="10"/>
        <v>4941.2351857317753</v>
      </c>
      <c r="Q223" s="33">
        <f t="shared" si="11"/>
        <v>5687.9388924439108</v>
      </c>
      <c r="R223" s="56">
        <f t="shared" si="12"/>
        <v>7991.8602091546509</v>
      </c>
      <c r="S223" s="55">
        <f t="shared" si="13"/>
        <v>7101.8089428613603</v>
      </c>
      <c r="T223" s="33">
        <f t="shared" si="14"/>
        <v>8174.4395452404251</v>
      </c>
      <c r="U223" s="56">
        <f t="shared" si="15"/>
        <v>11485.901118873522</v>
      </c>
      <c r="V223" s="5">
        <v>0</v>
      </c>
    </row>
    <row r="224" spans="1:22" x14ac:dyDescent="0.2">
      <c r="A224" s="12" t="s">
        <v>225</v>
      </c>
      <c r="B224" s="10">
        <v>380.85300000000001</v>
      </c>
      <c r="C224" s="55">
        <f t="shared" ref="C224:K224" si="21">C364/$P$378*$P$382</f>
        <v>2407.5515713820291</v>
      </c>
      <c r="D224" s="55">
        <f t="shared" si="21"/>
        <v>2929.9580028363662</v>
      </c>
      <c r="E224" s="55">
        <f t="shared" si="21"/>
        <v>3452.3644342907041</v>
      </c>
      <c r="F224" s="55">
        <f t="shared" si="21"/>
        <v>2762.2577418714532</v>
      </c>
      <c r="G224" s="55">
        <f t="shared" si="21"/>
        <v>3361.5629848402959</v>
      </c>
      <c r="H224" s="55">
        <f t="shared" si="21"/>
        <v>3960.8682278091401</v>
      </c>
      <c r="I224" s="55">
        <f t="shared" si="21"/>
        <v>3200.668692417586</v>
      </c>
      <c r="J224" s="55">
        <f t="shared" si="21"/>
        <v>3895.0335118393882</v>
      </c>
      <c r="K224" s="55">
        <f t="shared" si="21"/>
        <v>4589.3983312611863</v>
      </c>
      <c r="M224" s="55">
        <f t="shared" si="7"/>
        <v>6291.5209876766621</v>
      </c>
      <c r="N224" s="33">
        <f t="shared" si="8"/>
        <v>7256.5964966796837</v>
      </c>
      <c r="O224" s="56">
        <f t="shared" si="9"/>
        <v>10186.554499516051</v>
      </c>
      <c r="P224" s="55">
        <f t="shared" si="10"/>
        <v>5169.8093132534823</v>
      </c>
      <c r="Q224" s="33">
        <f t="shared" si="11"/>
        <v>5962.9264342890392</v>
      </c>
      <c r="R224" s="56">
        <f t="shared" si="12"/>
        <v>8370.4780056710679</v>
      </c>
      <c r="S224" s="55">
        <f t="shared" si="13"/>
        <v>7413.2326620998447</v>
      </c>
      <c r="T224" s="33">
        <f t="shared" si="14"/>
        <v>8550.2665590703255</v>
      </c>
      <c r="U224" s="56">
        <f t="shared" si="15"/>
        <v>12002.630993361032</v>
      </c>
      <c r="V224" s="5">
        <v>0</v>
      </c>
    </row>
    <row r="225" spans="1:22" x14ac:dyDescent="0.2">
      <c r="A225" s="12" t="s">
        <v>226</v>
      </c>
      <c r="B225" s="10">
        <v>284.101</v>
      </c>
      <c r="C225" s="55">
        <f t="shared" ref="C225:K225" si="22">C365/$P$378*$P$382</f>
        <v>7071.5802256349871</v>
      </c>
      <c r="D225" s="55">
        <f t="shared" si="22"/>
        <v>8602.1525349546118</v>
      </c>
      <c r="E225" s="55">
        <f t="shared" si="22"/>
        <v>10132.724844274235</v>
      </c>
      <c r="F225" s="55">
        <f t="shared" si="22"/>
        <v>8416.8838664400228</v>
      </c>
      <c r="G225" s="55">
        <f t="shared" si="22"/>
        <v>10243.028673332603</v>
      </c>
      <c r="H225" s="55">
        <f t="shared" si="22"/>
        <v>12069.173480225185</v>
      </c>
      <c r="I225" s="55">
        <f t="shared" si="22"/>
        <v>10017.244594106875</v>
      </c>
      <c r="J225" s="55">
        <f t="shared" si="22"/>
        <v>12194.299619993399</v>
      </c>
      <c r="K225" s="55">
        <f t="shared" si="22"/>
        <v>14371.354645879926</v>
      </c>
      <c r="M225" s="55">
        <f t="shared" si="7"/>
        <v>18845.181208287213</v>
      </c>
      <c r="N225" s="33">
        <f t="shared" si="8"/>
        <v>22437.328293326002</v>
      </c>
      <c r="O225" s="56">
        <f t="shared" si="9"/>
        <v>31039.480828280612</v>
      </c>
      <c r="P225" s="55">
        <f t="shared" si="10"/>
        <v>15488.46409207501</v>
      </c>
      <c r="Q225" s="33">
        <f t="shared" si="11"/>
        <v>18434.128460546897</v>
      </c>
      <c r="R225" s="56">
        <f t="shared" si="12"/>
        <v>25505.708686181883</v>
      </c>
      <c r="S225" s="55">
        <f t="shared" si="13"/>
        <v>22201.89832449942</v>
      </c>
      <c r="T225" s="33">
        <f t="shared" si="14"/>
        <v>26440.528126105113</v>
      </c>
      <c r="U225" s="56">
        <f t="shared" si="15"/>
        <v>36573.252970379348</v>
      </c>
      <c r="V225" s="5">
        <v>0</v>
      </c>
    </row>
    <row r="226" spans="1:22" x14ac:dyDescent="0.2">
      <c r="A226" s="12" t="s">
        <v>227</v>
      </c>
      <c r="B226" s="10">
        <v>1017.803</v>
      </c>
      <c r="C226" s="55">
        <f t="shared" ref="C226:K226" si="23">C366/$P$378*$P$382</f>
        <v>3371.9871731941425</v>
      </c>
      <c r="D226" s="55">
        <f t="shared" si="23"/>
        <v>4108.3803736382151</v>
      </c>
      <c r="E226" s="55">
        <f t="shared" si="23"/>
        <v>4844.7735740822873</v>
      </c>
      <c r="F226" s="55">
        <f t="shared" si="23"/>
        <v>3932.2356528730479</v>
      </c>
      <c r="G226" s="55">
        <f t="shared" si="23"/>
        <v>4791.8222746494812</v>
      </c>
      <c r="H226" s="55">
        <f t="shared" si="23"/>
        <v>5651.408896425919</v>
      </c>
      <c r="I226" s="55">
        <f t="shared" si="23"/>
        <v>4611.6427886996216</v>
      </c>
      <c r="J226" s="55">
        <f t="shared" si="23"/>
        <v>5620.4709112561932</v>
      </c>
      <c r="K226" s="55">
        <f t="shared" si="23"/>
        <v>6629.299033812762</v>
      </c>
      <c r="M226" s="55">
        <f t="shared" si="7"/>
        <v>8900.2026482876972</v>
      </c>
      <c r="N226" s="33">
        <f t="shared" si="8"/>
        <v>10412.293185905673</v>
      </c>
      <c r="O226" s="56">
        <f t="shared" si="9"/>
        <v>14520.673559543891</v>
      </c>
      <c r="P226" s="55">
        <f t="shared" si="10"/>
        <v>7304.2228260671909</v>
      </c>
      <c r="Q226" s="33">
        <f t="shared" si="11"/>
        <v>8543.8784415726695</v>
      </c>
      <c r="R226" s="56">
        <f t="shared" si="12"/>
        <v>11915.865614766812</v>
      </c>
      <c r="S226" s="55">
        <f t="shared" si="13"/>
        <v>10496.182470508207</v>
      </c>
      <c r="T226" s="33">
        <f t="shared" si="14"/>
        <v>12280.707930238681</v>
      </c>
      <c r="U226" s="56">
        <f t="shared" si="15"/>
        <v>17125.481504320967</v>
      </c>
      <c r="V226" s="5">
        <v>0</v>
      </c>
    </row>
    <row r="227" spans="1:22" x14ac:dyDescent="0.2">
      <c r="A227" s="12" t="s">
        <v>228</v>
      </c>
      <c r="B227" s="10">
        <v>438.233</v>
      </c>
      <c r="C227" s="55">
        <f t="shared" ref="C227:K227" si="24">C367/$P$378*$P$382</f>
        <v>2075.0643903644886</v>
      </c>
      <c r="D227" s="55">
        <f t="shared" si="24"/>
        <v>2532.0239732034665</v>
      </c>
      <c r="E227" s="55">
        <f t="shared" si="24"/>
        <v>2988.9835560424453</v>
      </c>
      <c r="F227" s="55">
        <f t="shared" si="24"/>
        <v>2360.6599649920336</v>
      </c>
      <c r="G227" s="55">
        <f t="shared" si="24"/>
        <v>2880.1647782158066</v>
      </c>
      <c r="H227" s="55">
        <f t="shared" si="24"/>
        <v>3399.6695914395796</v>
      </c>
      <c r="I227" s="55">
        <f t="shared" si="24"/>
        <v>2717.7906900738826</v>
      </c>
      <c r="J227" s="55">
        <f t="shared" si="24"/>
        <v>3315.5833037801422</v>
      </c>
      <c r="K227" s="55">
        <f t="shared" si="24"/>
        <v>3913.3759174864017</v>
      </c>
      <c r="M227" s="55">
        <f t="shared" si="7"/>
        <v>5412.1887514192731</v>
      </c>
      <c r="N227" s="33">
        <f t="shared" si="8"/>
        <v>6195.7480819959492</v>
      </c>
      <c r="O227" s="56">
        <f t="shared" si="9"/>
        <v>8727.7720551994153</v>
      </c>
      <c r="P227" s="55">
        <f t="shared" si="10"/>
        <v>4435.7243553565222</v>
      </c>
      <c r="Q227" s="33">
        <f t="shared" si="11"/>
        <v>5078.4506550659162</v>
      </c>
      <c r="R227" s="56">
        <f t="shared" si="12"/>
        <v>7153.5150454304048</v>
      </c>
      <c r="S227" s="55">
        <f t="shared" si="13"/>
        <v>6388.6531474820249</v>
      </c>
      <c r="T227" s="33">
        <f t="shared" si="14"/>
        <v>7313.0455089259813</v>
      </c>
      <c r="U227" s="56">
        <f t="shared" si="15"/>
        <v>10302.029064968427</v>
      </c>
      <c r="V227" s="5">
        <v>0</v>
      </c>
    </row>
    <row r="228" spans="1:22" x14ac:dyDescent="0.2">
      <c r="A228" s="12" t="s">
        <v>229</v>
      </c>
      <c r="B228" s="10">
        <v>628.52300000000002</v>
      </c>
      <c r="C228" s="55">
        <f t="shared" ref="C228:K228" si="25">C368/$P$378*$P$382</f>
        <v>2176.3314180692787</v>
      </c>
      <c r="D228" s="55">
        <f t="shared" si="25"/>
        <v>2648.7578245012282</v>
      </c>
      <c r="E228" s="55">
        <f t="shared" si="25"/>
        <v>3121.1842309331792</v>
      </c>
      <c r="F228" s="55">
        <f t="shared" si="25"/>
        <v>2481.9285208541683</v>
      </c>
      <c r="G228" s="55">
        <f t="shared" si="25"/>
        <v>3020.4129470808302</v>
      </c>
      <c r="H228" s="55">
        <f t="shared" si="25"/>
        <v>3558.8973733074959</v>
      </c>
      <c r="I228" s="55">
        <f t="shared" si="25"/>
        <v>2862.7355788164555</v>
      </c>
      <c r="J228" s="55">
        <f t="shared" si="25"/>
        <v>3483.5957347234903</v>
      </c>
      <c r="K228" s="55">
        <f t="shared" si="25"/>
        <v>4104.4558906305238</v>
      </c>
      <c r="M228" s="55">
        <f t="shared" si="7"/>
        <v>5669.1707715820585</v>
      </c>
      <c r="N228" s="33">
        <f t="shared" si="8"/>
        <v>6504.0086818043201</v>
      </c>
      <c r="O228" s="56">
        <f t="shared" si="9"/>
        <v>9152.7665063055483</v>
      </c>
      <c r="P228" s="55">
        <f t="shared" si="10"/>
        <v>4658.2599389234474</v>
      </c>
      <c r="Q228" s="33">
        <f t="shared" si="11"/>
        <v>5344.6640996706237</v>
      </c>
      <c r="R228" s="56">
        <f t="shared" si="12"/>
        <v>7520.9955177399024</v>
      </c>
      <c r="S228" s="55">
        <f t="shared" si="13"/>
        <v>6680.081604240675</v>
      </c>
      <c r="T228" s="33">
        <f t="shared" si="14"/>
        <v>7663.3532639380192</v>
      </c>
      <c r="U228" s="56">
        <f t="shared" si="15"/>
        <v>10784.537494871198</v>
      </c>
      <c r="V228" s="5">
        <v>0</v>
      </c>
    </row>
    <row r="229" spans="1:22" x14ac:dyDescent="0.2">
      <c r="A229" s="12" t="s">
        <v>230</v>
      </c>
      <c r="B229" s="10">
        <v>169.48699999999999</v>
      </c>
      <c r="C229" s="55">
        <f t="shared" ref="C229:K229" si="26">C369/$P$378*$P$382</f>
        <v>2663.0352608110757</v>
      </c>
      <c r="D229" s="55">
        <f t="shared" si="26"/>
        <v>3242.5615762954026</v>
      </c>
      <c r="E229" s="55">
        <f t="shared" si="26"/>
        <v>3822.0878917797281</v>
      </c>
      <c r="F229" s="55">
        <f t="shared" si="26"/>
        <v>3072.3033224512351</v>
      </c>
      <c r="G229" s="55">
        <f t="shared" si="26"/>
        <v>3741.0671910051205</v>
      </c>
      <c r="H229" s="55">
        <f t="shared" si="26"/>
        <v>4409.8310595590046</v>
      </c>
      <c r="I229" s="55">
        <f t="shared" si="26"/>
        <v>3574.6714847717349</v>
      </c>
      <c r="J229" s="55">
        <f t="shared" si="26"/>
        <v>4352.9384781695408</v>
      </c>
      <c r="K229" s="55">
        <f t="shared" si="26"/>
        <v>5131.2054715673457</v>
      </c>
      <c r="M229" s="55">
        <f t="shared" si="7"/>
        <v>6983.6287673005227</v>
      </c>
      <c r="N229" s="33">
        <f t="shared" si="8"/>
        <v>8094.0056691746613</v>
      </c>
      <c r="O229" s="56">
        <f t="shared" si="9"/>
        <v>11336.567245470063</v>
      </c>
      <c r="P229" s="55">
        <f t="shared" si="10"/>
        <v>5735.3385832623107</v>
      </c>
      <c r="Q229" s="33">
        <f t="shared" si="11"/>
        <v>6646.9748072229704</v>
      </c>
      <c r="R229" s="56">
        <f t="shared" si="12"/>
        <v>9310.0100680340456</v>
      </c>
      <c r="S229" s="55">
        <f t="shared" si="13"/>
        <v>8231.9189513387319</v>
      </c>
      <c r="T229" s="33">
        <f t="shared" si="14"/>
        <v>9541.0365311263504</v>
      </c>
      <c r="U229" s="56">
        <f t="shared" si="15"/>
        <v>13363.124422906078</v>
      </c>
      <c r="V229" s="5">
        <v>0</v>
      </c>
    </row>
    <row r="230" spans="1:22" x14ac:dyDescent="0.2">
      <c r="A230" s="12" t="s">
        <v>231</v>
      </c>
      <c r="B230" s="10">
        <v>59.338000000000001</v>
      </c>
      <c r="C230" s="55">
        <f t="shared" ref="C230:K230" si="27">C370/$P$378*$P$382</f>
        <v>7459.9111214796421</v>
      </c>
      <c r="D230" s="55">
        <f t="shared" si="27"/>
        <v>9074.4241583405619</v>
      </c>
      <c r="E230" s="55">
        <f t="shared" si="27"/>
        <v>10688.937195201479</v>
      </c>
      <c r="F230" s="55">
        <f t="shared" si="27"/>
        <v>8887.6927296355716</v>
      </c>
      <c r="G230" s="55">
        <f t="shared" si="27"/>
        <v>10815.9852166205</v>
      </c>
      <c r="H230" s="55">
        <f t="shared" si="27"/>
        <v>12744.277703605425</v>
      </c>
      <c r="I230" s="55">
        <f t="shared" si="27"/>
        <v>10584.79835990167</v>
      </c>
      <c r="J230" s="55">
        <f t="shared" si="27"/>
        <v>12885.303402676816</v>
      </c>
      <c r="K230" s="55">
        <f t="shared" si="27"/>
        <v>15185.808445451963</v>
      </c>
      <c r="M230" s="55">
        <f t="shared" si="7"/>
        <v>19890.409374961062</v>
      </c>
      <c r="N230" s="33">
        <f t="shared" si="8"/>
        <v>23701.288619297316</v>
      </c>
      <c r="O230" s="56">
        <f t="shared" si="9"/>
        <v>32775.712777637877</v>
      </c>
      <c r="P230" s="55">
        <f t="shared" si="10"/>
        <v>16347.603851115215</v>
      </c>
      <c r="Q230" s="33">
        <f t="shared" si="11"/>
        <v>19472.491089537241</v>
      </c>
      <c r="R230" s="56">
        <f t="shared" si="12"/>
        <v>26932.402211016884</v>
      </c>
      <c r="S230" s="55">
        <f t="shared" si="13"/>
        <v>23433.214898806902</v>
      </c>
      <c r="T230" s="33">
        <f t="shared" si="14"/>
        <v>27930.086149057388</v>
      </c>
      <c r="U230" s="56">
        <f t="shared" si="15"/>
        <v>38619.023344258865</v>
      </c>
      <c r="V230" s="5">
        <v>0</v>
      </c>
    </row>
    <row r="231" spans="1:22" x14ac:dyDescent="0.2">
      <c r="A231" s="12" t="s">
        <v>232</v>
      </c>
      <c r="B231" s="10">
        <v>374.21199999999999</v>
      </c>
      <c r="C231" s="55">
        <f t="shared" ref="C231:K231" si="28">C371/$P$378*$P$382</f>
        <v>3145.1680202250527</v>
      </c>
      <c r="D231" s="55">
        <f t="shared" si="28"/>
        <v>3836.2098928037485</v>
      </c>
      <c r="E231" s="55">
        <f t="shared" si="28"/>
        <v>4527.2517653824461</v>
      </c>
      <c r="F231" s="55">
        <f t="shared" si="28"/>
        <v>3657.909822096397</v>
      </c>
      <c r="G231" s="55">
        <f t="shared" si="28"/>
        <v>4462.2465631124714</v>
      </c>
      <c r="H231" s="55">
        <f t="shared" si="28"/>
        <v>5266.5833041285478</v>
      </c>
      <c r="I231" s="55">
        <f t="shared" si="28"/>
        <v>4281.4973761524816</v>
      </c>
      <c r="J231" s="55">
        <f t="shared" si="28"/>
        <v>5223.5028262427859</v>
      </c>
      <c r="K231" s="55">
        <f t="shared" si="28"/>
        <v>6165.508276333092</v>
      </c>
      <c r="M231" s="55">
        <f t="shared" si="7"/>
        <v>8298.4564559162209</v>
      </c>
      <c r="N231" s="33">
        <f t="shared" si="8"/>
        <v>9685.7493893552564</v>
      </c>
      <c r="O231" s="56">
        <f t="shared" si="9"/>
        <v>13521.959282159007</v>
      </c>
      <c r="P231" s="55">
        <f t="shared" si="10"/>
        <v>6803.0778423214497</v>
      </c>
      <c r="Q231" s="33">
        <f t="shared" si="11"/>
        <v>7939.4071982488786</v>
      </c>
      <c r="R231" s="56">
        <f t="shared" si="12"/>
        <v>11084.575218473932</v>
      </c>
      <c r="S231" s="55">
        <f t="shared" si="13"/>
        <v>9793.8350695109948</v>
      </c>
      <c r="T231" s="33">
        <f t="shared" si="14"/>
        <v>11432.09158046164</v>
      </c>
      <c r="U231" s="56">
        <f t="shared" si="15"/>
        <v>15959.343345844087</v>
      </c>
      <c r="V231" s="5">
        <v>0</v>
      </c>
    </row>
    <row r="232" spans="1:22" x14ac:dyDescent="0.2">
      <c r="A232" s="12" t="s">
        <v>233</v>
      </c>
      <c r="B232" s="10">
        <v>1063.019</v>
      </c>
      <c r="C232" s="55">
        <f t="shared" ref="C232:K232" si="29">C372/$P$378*$P$382</f>
        <v>1978.9962950831964</v>
      </c>
      <c r="D232" s="55">
        <f t="shared" si="29"/>
        <v>2414.5411274779985</v>
      </c>
      <c r="E232" s="55">
        <f t="shared" si="29"/>
        <v>2850.0859598728048</v>
      </c>
      <c r="F232" s="55">
        <f t="shared" si="29"/>
        <v>2244.037370738974</v>
      </c>
      <c r="G232" s="55">
        <f t="shared" si="29"/>
        <v>2737.4781041860392</v>
      </c>
      <c r="H232" s="55">
        <f t="shared" si="29"/>
        <v>3230.9188376331044</v>
      </c>
      <c r="I232" s="55">
        <f t="shared" si="29"/>
        <v>2577.0795788413898</v>
      </c>
      <c r="J232" s="55">
        <f t="shared" si="29"/>
        <v>3143.3689628391103</v>
      </c>
      <c r="K232" s="55">
        <f t="shared" si="29"/>
        <v>3709.6583468368331</v>
      </c>
      <c r="M232" s="55">
        <f t="shared" si="7"/>
        <v>5152.0192316640378</v>
      </c>
      <c r="N232" s="33">
        <f t="shared" si="8"/>
        <v>5880.84706702515</v>
      </c>
      <c r="O232" s="56">
        <f t="shared" si="9"/>
        <v>8295.388194503148</v>
      </c>
      <c r="P232" s="55">
        <f t="shared" si="10"/>
        <v>4223.0336658221704</v>
      </c>
      <c r="Q232" s="33">
        <f t="shared" si="11"/>
        <v>4821.1169495803642</v>
      </c>
      <c r="R232" s="56">
        <f t="shared" si="12"/>
        <v>6800.1132446635602</v>
      </c>
      <c r="S232" s="55">
        <f t="shared" si="13"/>
        <v>6081.0047975059097</v>
      </c>
      <c r="T232" s="33">
        <f t="shared" si="14"/>
        <v>6940.5771844699375</v>
      </c>
      <c r="U232" s="56">
        <f t="shared" si="15"/>
        <v>9790.6631443427432</v>
      </c>
      <c r="V232" s="5">
        <v>0</v>
      </c>
    </row>
    <row r="233" spans="1:22" x14ac:dyDescent="0.2">
      <c r="A233" s="12" t="s">
        <v>234</v>
      </c>
      <c r="B233" s="10">
        <v>492.53199999999998</v>
      </c>
      <c r="C233" s="55">
        <f t="shared" ref="C233:K233" si="30">C373/$P$378*$P$382</f>
        <v>1637.1240437972144</v>
      </c>
      <c r="D233" s="55">
        <f t="shared" si="30"/>
        <v>1997.5350093366892</v>
      </c>
      <c r="E233" s="55">
        <f t="shared" si="30"/>
        <v>2357.9459748761628</v>
      </c>
      <c r="F233" s="55">
        <f t="shared" si="30"/>
        <v>1829.4910985716235</v>
      </c>
      <c r="G233" s="55">
        <f t="shared" si="30"/>
        <v>2231.5159990748598</v>
      </c>
      <c r="H233" s="55">
        <f t="shared" si="30"/>
        <v>2633.5408995780954</v>
      </c>
      <c r="I233" s="55">
        <f t="shared" si="30"/>
        <v>2077.2972775451726</v>
      </c>
      <c r="J233" s="55">
        <f t="shared" si="30"/>
        <v>2533.1186857546927</v>
      </c>
      <c r="K233" s="55">
        <f t="shared" si="30"/>
        <v>2988.9400939642128</v>
      </c>
      <c r="M233" s="55">
        <f t="shared" si="7"/>
        <v>4229.0510084115485</v>
      </c>
      <c r="N233" s="33">
        <f t="shared" si="8"/>
        <v>4764.6346848295525</v>
      </c>
      <c r="O233" s="56">
        <f t="shared" si="9"/>
        <v>6762.1696941662412</v>
      </c>
      <c r="P233" s="55">
        <f t="shared" si="10"/>
        <v>3466.615142368838</v>
      </c>
      <c r="Q233" s="33">
        <f t="shared" si="11"/>
        <v>3906.7883761167959</v>
      </c>
      <c r="R233" s="56">
        <f t="shared" si="12"/>
        <v>5543.9124199140106</v>
      </c>
      <c r="S233" s="55">
        <f t="shared" si="13"/>
        <v>4991.4868744542582</v>
      </c>
      <c r="T233" s="33">
        <f t="shared" si="14"/>
        <v>5622.4809935423082</v>
      </c>
      <c r="U233" s="56">
        <f t="shared" si="15"/>
        <v>7980.426968418471</v>
      </c>
      <c r="V233" s="5">
        <v>0</v>
      </c>
    </row>
    <row r="234" spans="1:22" x14ac:dyDescent="0.2">
      <c r="A234" s="12" t="s">
        <v>235</v>
      </c>
      <c r="B234" s="10">
        <v>756.86500000000001</v>
      </c>
      <c r="C234" s="55">
        <f t="shared" ref="C234:K234" si="31">C374/$P$378*$P$382</f>
        <v>3070.0456315734832</v>
      </c>
      <c r="D234" s="55">
        <f t="shared" si="31"/>
        <v>3744.6289093001355</v>
      </c>
      <c r="E234" s="55">
        <f t="shared" si="31"/>
        <v>4419.2121870267865</v>
      </c>
      <c r="F234" s="55">
        <f t="shared" si="31"/>
        <v>3566.8310611345837</v>
      </c>
      <c r="G234" s="55">
        <f t="shared" si="31"/>
        <v>4351.1405195409916</v>
      </c>
      <c r="H234" s="55">
        <f t="shared" si="31"/>
        <v>5135.449977947399</v>
      </c>
      <c r="I234" s="55">
        <f t="shared" si="31"/>
        <v>4171.7022804270364</v>
      </c>
      <c r="J234" s="55">
        <f t="shared" si="31"/>
        <v>5089.504872798243</v>
      </c>
      <c r="K234" s="55">
        <f t="shared" si="31"/>
        <v>6007.3074651694496</v>
      </c>
      <c r="M234" s="55">
        <f t="shared" si="7"/>
        <v>8095.7694288411276</v>
      </c>
      <c r="N234" s="33">
        <f t="shared" si="8"/>
        <v>9440.6453923392346</v>
      </c>
      <c r="O234" s="56">
        <f t="shared" si="9"/>
        <v>13185.274301639371</v>
      </c>
      <c r="P234" s="55">
        <f t="shared" si="10"/>
        <v>6636.8766927080669</v>
      </c>
      <c r="Q234" s="33">
        <f t="shared" si="11"/>
        <v>7738.5333415616205</v>
      </c>
      <c r="R234" s="56">
        <f t="shared" si="12"/>
        <v>10808.578973135103</v>
      </c>
      <c r="S234" s="55">
        <f t="shared" si="13"/>
        <v>9554.6621649741865</v>
      </c>
      <c r="T234" s="33">
        <f t="shared" si="14"/>
        <v>11142.757443116849</v>
      </c>
      <c r="U234" s="56">
        <f t="shared" si="15"/>
        <v>15561.969630143636</v>
      </c>
      <c r="V234" s="5">
        <v>0</v>
      </c>
    </row>
    <row r="235" spans="1:22" x14ac:dyDescent="0.2">
      <c r="A235" s="12" t="s">
        <v>236</v>
      </c>
      <c r="B235" s="10">
        <v>889.53599999999994</v>
      </c>
      <c r="C235" s="55">
        <f t="shared" ref="C235:K235" si="32">C375/$P$378*$P$382</f>
        <v>2120.4541007538824</v>
      </c>
      <c r="D235" s="55">
        <f t="shared" si="32"/>
        <v>2585.1289769840546</v>
      </c>
      <c r="E235" s="55">
        <f t="shared" si="32"/>
        <v>3049.8038532142255</v>
      </c>
      <c r="F235" s="55">
        <f t="shared" si="32"/>
        <v>2415.2017522725141</v>
      </c>
      <c r="G235" s="55">
        <f t="shared" si="32"/>
        <v>2944.1534264486068</v>
      </c>
      <c r="H235" s="55">
        <f t="shared" si="32"/>
        <v>3473.1051006246985</v>
      </c>
      <c r="I235" s="55">
        <f t="shared" si="32"/>
        <v>2783.1373356781933</v>
      </c>
      <c r="J235" s="55">
        <f t="shared" si="32"/>
        <v>3392.3946464116007</v>
      </c>
      <c r="K235" s="55">
        <f t="shared" si="32"/>
        <v>4001.6519571450076</v>
      </c>
      <c r="M235" s="55">
        <f t="shared" si="7"/>
        <v>5529.2824034326613</v>
      </c>
      <c r="N235" s="33">
        <f t="shared" si="8"/>
        <v>6336.548072860207</v>
      </c>
      <c r="O235" s="56">
        <f t="shared" si="9"/>
        <v>8921.677049844262</v>
      </c>
      <c r="P235" s="55">
        <f t="shared" si="10"/>
        <v>4535.6558530263965</v>
      </c>
      <c r="Q235" s="33">
        <f t="shared" si="11"/>
        <v>5198.3390879507078</v>
      </c>
      <c r="R235" s="56">
        <f t="shared" si="12"/>
        <v>7318.7931887045897</v>
      </c>
      <c r="S235" s="55">
        <f t="shared" si="13"/>
        <v>6522.9089538389235</v>
      </c>
      <c r="T235" s="33">
        <f t="shared" si="14"/>
        <v>7474.7570577697061</v>
      </c>
      <c r="U235" s="56">
        <f t="shared" si="15"/>
        <v>10524.560910983932</v>
      </c>
      <c r="V235" s="5">
        <v>0</v>
      </c>
    </row>
    <row r="236" spans="1:22" x14ac:dyDescent="0.2">
      <c r="A236" s="12" t="s">
        <v>237</v>
      </c>
      <c r="B236" s="10">
        <v>220.214</v>
      </c>
      <c r="C236" s="55">
        <f t="shared" ref="C236:K236" si="33">C376/$P$378*$P$382</f>
        <v>3823.7226910832883</v>
      </c>
      <c r="D236" s="55">
        <f t="shared" si="33"/>
        <v>4662.8835144367813</v>
      </c>
      <c r="E236" s="55">
        <f t="shared" si="33"/>
        <v>5502.0443377902729</v>
      </c>
      <c r="F236" s="55">
        <f t="shared" si="33"/>
        <v>4480.5327695086862</v>
      </c>
      <c r="G236" s="55">
        <f t="shared" si="33"/>
        <v>5465.1157184334297</v>
      </c>
      <c r="H236" s="55">
        <f t="shared" si="33"/>
        <v>6449.6986673581732</v>
      </c>
      <c r="I236" s="55">
        <f t="shared" si="33"/>
        <v>5273.1165682222245</v>
      </c>
      <c r="J236" s="55">
        <f t="shared" si="33"/>
        <v>6432.9574896553349</v>
      </c>
      <c r="K236" s="55">
        <f t="shared" si="33"/>
        <v>7592.7984110884436</v>
      </c>
      <c r="M236" s="55">
        <f t="shared" si="7"/>
        <v>10127.99923287021</v>
      </c>
      <c r="N236" s="33">
        <f t="shared" si="8"/>
        <v>11898.073208088765</v>
      </c>
      <c r="O236" s="56">
        <f t="shared" si="9"/>
        <v>16560.956722525545</v>
      </c>
      <c r="P236" s="55">
        <f t="shared" si="10"/>
        <v>8304.255460591974</v>
      </c>
      <c r="Q236" s="33">
        <f t="shared" si="11"/>
        <v>9753.6493377309107</v>
      </c>
      <c r="R236" s="56">
        <f t="shared" si="12"/>
        <v>13577.372028814199</v>
      </c>
      <c r="S236" s="55">
        <f t="shared" si="13"/>
        <v>11951.743005148446</v>
      </c>
      <c r="T236" s="33">
        <f t="shared" si="14"/>
        <v>14042.497078446617</v>
      </c>
      <c r="U236" s="56">
        <f t="shared" si="15"/>
        <v>19544.541416236891</v>
      </c>
      <c r="V236" s="5">
        <v>0</v>
      </c>
    </row>
    <row r="237" spans="1:22" x14ac:dyDescent="0.2">
      <c r="A237" s="12" t="s">
        <v>238</v>
      </c>
      <c r="B237" s="10">
        <v>371.73599999999999</v>
      </c>
      <c r="C237" s="55">
        <f t="shared" ref="C237:K237" si="34">C377/$P$378*$P$382</f>
        <v>3021.4528054118809</v>
      </c>
      <c r="D237" s="55">
        <f t="shared" si="34"/>
        <v>3685.3898609820581</v>
      </c>
      <c r="E237" s="55">
        <f t="shared" si="34"/>
        <v>4349.3269165522343</v>
      </c>
      <c r="F237" s="55">
        <f t="shared" si="34"/>
        <v>3507.916874859719</v>
      </c>
      <c r="G237" s="55">
        <f t="shared" si="34"/>
        <v>4279.2717097536251</v>
      </c>
      <c r="H237" s="55">
        <f t="shared" si="34"/>
        <v>5050.62654464753</v>
      </c>
      <c r="I237" s="55">
        <f t="shared" si="34"/>
        <v>4100.6814556669415</v>
      </c>
      <c r="J237" s="55">
        <f t="shared" si="34"/>
        <v>5002.8284588207562</v>
      </c>
      <c r="K237" s="55">
        <f t="shared" si="34"/>
        <v>5904.9754619745709</v>
      </c>
      <c r="M237" s="55">
        <f t="shared" si="7"/>
        <v>7964.6615707356832</v>
      </c>
      <c r="N237" s="33">
        <f t="shared" si="8"/>
        <v>9282.1001685743813</v>
      </c>
      <c r="O237" s="56">
        <f t="shared" si="9"/>
        <v>12967.49002955644</v>
      </c>
      <c r="P237" s="55">
        <f t="shared" si="10"/>
        <v>6529.3696802716004</v>
      </c>
      <c r="Q237" s="33">
        <f t="shared" si="11"/>
        <v>7608.59833052666</v>
      </c>
      <c r="R237" s="56">
        <f t="shared" si="12"/>
        <v>10630.051135938542</v>
      </c>
      <c r="S237" s="55">
        <f t="shared" si="13"/>
        <v>9399.9534611997642</v>
      </c>
      <c r="T237" s="33">
        <f t="shared" si="14"/>
        <v>10955.602006622101</v>
      </c>
      <c r="U237" s="56">
        <f t="shared" si="15"/>
        <v>15304.928923174335</v>
      </c>
      <c r="V237" s="5">
        <v>0</v>
      </c>
    </row>
    <row r="238" spans="1:22" x14ac:dyDescent="0.2">
      <c r="A238" s="12" t="s">
        <v>239</v>
      </c>
      <c r="B238" s="10">
        <v>1047.098</v>
      </c>
      <c r="C238" s="55">
        <f t="shared" ref="C238:K238" si="35">C378/$P$378*$P$382</f>
        <v>1892.0842525260057</v>
      </c>
      <c r="D238" s="55">
        <f t="shared" si="35"/>
        <v>2306.9268914989761</v>
      </c>
      <c r="E238" s="55">
        <f t="shared" si="35"/>
        <v>2721.76953047195</v>
      </c>
      <c r="F238" s="55">
        <f t="shared" si="35"/>
        <v>2138.3259685661378</v>
      </c>
      <c r="G238" s="55">
        <f t="shared" si="35"/>
        <v>2606.6392678352449</v>
      </c>
      <c r="H238" s="55">
        <f t="shared" si="35"/>
        <v>3074.9525671043516</v>
      </c>
      <c r="I238" s="55">
        <f t="shared" si="35"/>
        <v>2449.3654412294864</v>
      </c>
      <c r="J238" s="55">
        <f t="shared" si="35"/>
        <v>2985.3407128937934</v>
      </c>
      <c r="K238" s="55">
        <f t="shared" si="35"/>
        <v>3521.315984558099</v>
      </c>
      <c r="M238" s="55">
        <f t="shared" si="7"/>
        <v>4913.5661593342211</v>
      </c>
      <c r="N238" s="33">
        <f t="shared" si="8"/>
        <v>5591.9799807290383</v>
      </c>
      <c r="O238" s="56">
        <f t="shared" si="9"/>
        <v>7898.9068722280144</v>
      </c>
      <c r="P238" s="55">
        <f t="shared" si="10"/>
        <v>4030.4102210921437</v>
      </c>
      <c r="Q238" s="33">
        <f t="shared" si="11"/>
        <v>4587.6914097956242</v>
      </c>
      <c r="R238" s="56">
        <f t="shared" si="12"/>
        <v>6479.7756623216301</v>
      </c>
      <c r="S238" s="55">
        <f t="shared" si="13"/>
        <v>5796.7220975763012</v>
      </c>
      <c r="T238" s="33">
        <f t="shared" si="14"/>
        <v>6596.2685516624506</v>
      </c>
      <c r="U238" s="56">
        <f t="shared" si="15"/>
        <v>9318.0380821344006</v>
      </c>
      <c r="V238" s="5">
        <v>0</v>
      </c>
    </row>
    <row r="239" spans="1:22" x14ac:dyDescent="0.2">
      <c r="A239" s="12" t="s">
        <v>240</v>
      </c>
      <c r="B239" s="10">
        <v>166.13200000000001</v>
      </c>
      <c r="C239" s="55">
        <f t="shared" ref="C239:K239" si="36">C379/$P$378*$P$382</f>
        <v>2943.8948178420264</v>
      </c>
      <c r="D239" s="55">
        <f t="shared" si="36"/>
        <v>3584.3316905772895</v>
      </c>
      <c r="E239" s="55">
        <f t="shared" si="36"/>
        <v>4224.768563312552</v>
      </c>
      <c r="F239" s="55">
        <f t="shared" si="36"/>
        <v>3412.8158695557622</v>
      </c>
      <c r="G239" s="55">
        <f t="shared" si="36"/>
        <v>4155.7008337152301</v>
      </c>
      <c r="H239" s="55">
        <f t="shared" si="36"/>
        <v>4898.5857978747017</v>
      </c>
      <c r="I239" s="55">
        <f t="shared" si="36"/>
        <v>3985.155583983309</v>
      </c>
      <c r="J239" s="55">
        <f t="shared" si="36"/>
        <v>4853.0003051475742</v>
      </c>
      <c r="K239" s="55">
        <f t="shared" si="36"/>
        <v>5720.8450263118384</v>
      </c>
      <c r="M239" s="55">
        <f t="shared" si="7"/>
        <v>7740.0325242925192</v>
      </c>
      <c r="N239" s="33">
        <f t="shared" si="8"/>
        <v>9008.7011388628052</v>
      </c>
      <c r="O239" s="56">
        <f t="shared" si="9"/>
        <v>12593.032829440093</v>
      </c>
      <c r="P239" s="55">
        <f t="shared" si="10"/>
        <v>6356.7106873977882</v>
      </c>
      <c r="Q239" s="33">
        <f t="shared" si="11"/>
        <v>7397.9714535390713</v>
      </c>
      <c r="R239" s="56">
        <f t="shared" si="12"/>
        <v>10341.866271381097</v>
      </c>
      <c r="S239" s="55">
        <f t="shared" si="13"/>
        <v>9123.3543611872537</v>
      </c>
      <c r="T239" s="33">
        <f t="shared" si="14"/>
        <v>10619.43082418654</v>
      </c>
      <c r="U239" s="56">
        <f t="shared" si="15"/>
        <v>14844.199387499091</v>
      </c>
      <c r="V239" s="5">
        <v>0</v>
      </c>
    </row>
    <row r="240" spans="1:22" x14ac:dyDescent="0.2">
      <c r="A240" s="12" t="s">
        <v>241</v>
      </c>
      <c r="B240" s="10">
        <v>471.90699999999998</v>
      </c>
      <c r="C240" s="55">
        <f t="shared" ref="C240:K240" si="37">C380/$P$378*$P$382</f>
        <v>2310.0968860978137</v>
      </c>
      <c r="D240" s="55">
        <f t="shared" si="37"/>
        <v>2815.2120439065206</v>
      </c>
      <c r="E240" s="55">
        <f t="shared" si="37"/>
        <v>3320.3272017152271</v>
      </c>
      <c r="F240" s="55">
        <f t="shared" si="37"/>
        <v>2644.8011220574158</v>
      </c>
      <c r="G240" s="55">
        <f t="shared" si="37"/>
        <v>3222.9545854997191</v>
      </c>
      <c r="H240" s="55">
        <f t="shared" si="37"/>
        <v>3801.1080489420215</v>
      </c>
      <c r="I240" s="55">
        <f t="shared" si="37"/>
        <v>3059.6508465642119</v>
      </c>
      <c r="J240" s="55">
        <f t="shared" si="37"/>
        <v>3728.362417562606</v>
      </c>
      <c r="K240" s="55">
        <f t="shared" si="37"/>
        <v>4397.0739885609992</v>
      </c>
      <c r="M240" s="55">
        <f t="shared" si="7"/>
        <v>6038.1666294062397</v>
      </c>
      <c r="N240" s="33">
        <f t="shared" si="8"/>
        <v>6951.3170030623251</v>
      </c>
      <c r="O240" s="56">
        <f t="shared" si="9"/>
        <v>9766.5290469688462</v>
      </c>
      <c r="P240" s="55">
        <f t="shared" si="10"/>
        <v>4954.898008155229</v>
      </c>
      <c r="Q240" s="33">
        <f t="shared" si="11"/>
        <v>5704.4519686216281</v>
      </c>
      <c r="R240" s="56">
        <f t="shared" si="12"/>
        <v>8014.5488547194409</v>
      </c>
      <c r="S240" s="55">
        <f t="shared" si="13"/>
        <v>7121.4352506572486</v>
      </c>
      <c r="T240" s="33">
        <f t="shared" si="14"/>
        <v>8198.1820375030202</v>
      </c>
      <c r="U240" s="56">
        <f t="shared" si="15"/>
        <v>11518.509239218249</v>
      </c>
      <c r="V240" s="5">
        <v>0</v>
      </c>
    </row>
    <row r="241" spans="1:22" x14ac:dyDescent="0.2">
      <c r="A241" s="12" t="s">
        <v>242</v>
      </c>
      <c r="B241" s="10">
        <v>1481.615</v>
      </c>
      <c r="C241" s="55">
        <f t="shared" ref="C241:K241" si="38">C381/$P$378*$P$382</f>
        <v>1574.7869853908603</v>
      </c>
      <c r="D241" s="55">
        <f t="shared" si="38"/>
        <v>1921.5094345745135</v>
      </c>
      <c r="E241" s="55">
        <f t="shared" si="38"/>
        <v>2268.2318837581684</v>
      </c>
      <c r="F241" s="55">
        <f t="shared" si="38"/>
        <v>1753.9148206335838</v>
      </c>
      <c r="G241" s="55">
        <f t="shared" si="38"/>
        <v>2139.2875132093941</v>
      </c>
      <c r="H241" s="55">
        <f t="shared" si="38"/>
        <v>2524.6602057852078</v>
      </c>
      <c r="I241" s="55">
        <f t="shared" si="38"/>
        <v>1986.1915898348993</v>
      </c>
      <c r="J241" s="55">
        <f t="shared" si="38"/>
        <v>2421.8924861839546</v>
      </c>
      <c r="K241" s="55">
        <f t="shared" si="38"/>
        <v>2857.5933825330089</v>
      </c>
      <c r="M241" s="55">
        <f t="shared" si="7"/>
        <v>4060.7969477839079</v>
      </c>
      <c r="N241" s="33">
        <f t="shared" si="8"/>
        <v>4561.1799993933491</v>
      </c>
      <c r="O241" s="56">
        <f t="shared" si="9"/>
        <v>6482.689433967862</v>
      </c>
      <c r="P241" s="55">
        <f t="shared" si="10"/>
        <v>3328.7018060244441</v>
      </c>
      <c r="Q241" s="33">
        <f t="shared" si="11"/>
        <v>3740.1064104684829</v>
      </c>
      <c r="R241" s="56">
        <f t="shared" si="12"/>
        <v>5314.8933958593434</v>
      </c>
      <c r="S241" s="55">
        <f t="shared" si="13"/>
        <v>4792.8920895433766</v>
      </c>
      <c r="T241" s="33">
        <f t="shared" si="14"/>
        <v>5382.2535883182172</v>
      </c>
      <c r="U241" s="56">
        <f t="shared" si="15"/>
        <v>7650.4854720763851</v>
      </c>
      <c r="V241" s="5">
        <v>0</v>
      </c>
    </row>
    <row r="242" spans="1:22" x14ac:dyDescent="0.2">
      <c r="A242" s="12" t="s">
        <v>243</v>
      </c>
      <c r="B242" s="10">
        <v>290.56700000000001</v>
      </c>
      <c r="C242" s="55">
        <f t="shared" ref="C242:K242" si="39">C382/$P$378*$P$382</f>
        <v>1833.6166199330673</v>
      </c>
      <c r="D242" s="55">
        <f t="shared" si="39"/>
        <v>2237.3101598441376</v>
      </c>
      <c r="E242" s="55">
        <f t="shared" si="39"/>
        <v>2641.0036997552079</v>
      </c>
      <c r="F242" s="55">
        <f t="shared" si="39"/>
        <v>2067.7783230785153</v>
      </c>
      <c r="G242" s="55">
        <f t="shared" si="39"/>
        <v>2522.4615051191986</v>
      </c>
      <c r="H242" s="55">
        <f t="shared" si="39"/>
        <v>2977.1446871598828</v>
      </c>
      <c r="I242" s="55">
        <f t="shared" si="39"/>
        <v>2364.5999754081613</v>
      </c>
      <c r="J242" s="55">
        <f t="shared" si="39"/>
        <v>2884.0510778221146</v>
      </c>
      <c r="K242" s="55">
        <f t="shared" si="39"/>
        <v>3403.5021802360666</v>
      </c>
      <c r="M242" s="55">
        <f t="shared" si="7"/>
        <v>4759.7716649633367</v>
      </c>
      <c r="N242" s="33">
        <f t="shared" si="8"/>
        <v>5406.5125829413137</v>
      </c>
      <c r="O242" s="56">
        <f t="shared" si="9"/>
        <v>7643.8227427854508</v>
      </c>
      <c r="P242" s="55">
        <f t="shared" si="10"/>
        <v>3901.3949430115827</v>
      </c>
      <c r="Q242" s="33">
        <f t="shared" si="11"/>
        <v>4432.3782984866766</v>
      </c>
      <c r="R242" s="56">
        <f t="shared" si="12"/>
        <v>6265.994918419744</v>
      </c>
      <c r="S242" s="55">
        <f t="shared" si="13"/>
        <v>5618.1483869150907</v>
      </c>
      <c r="T242" s="33">
        <f t="shared" si="14"/>
        <v>6380.6468673959498</v>
      </c>
      <c r="U242" s="56">
        <f t="shared" si="15"/>
        <v>9021.6505671511568</v>
      </c>
      <c r="V242" s="5">
        <v>0</v>
      </c>
    </row>
    <row r="243" spans="1:22" x14ac:dyDescent="0.2">
      <c r="A243" s="12" t="s">
        <v>244</v>
      </c>
      <c r="B243" s="10">
        <v>565.53300000000002</v>
      </c>
      <c r="C243" s="55">
        <f t="shared" ref="C243:K243" si="40">C383/$P$378*$P$382</f>
        <v>2392.225013365487</v>
      </c>
      <c r="D243" s="55">
        <f t="shared" si="40"/>
        <v>2916.202607103944</v>
      </c>
      <c r="E243" s="55">
        <f t="shared" si="40"/>
        <v>3440.180200842402</v>
      </c>
      <c r="F243" s="55">
        <f t="shared" si="40"/>
        <v>2744.6970205920488</v>
      </c>
      <c r="G243" s="55">
        <f t="shared" si="40"/>
        <v>3345.8112267995657</v>
      </c>
      <c r="H243" s="55">
        <f t="shared" si="40"/>
        <v>3946.9254330070817</v>
      </c>
      <c r="I243" s="55">
        <f t="shared" si="40"/>
        <v>3180.3416648062489</v>
      </c>
      <c r="J243" s="55">
        <f t="shared" si="40"/>
        <v>3876.8080654891114</v>
      </c>
      <c r="K243" s="55">
        <f t="shared" si="40"/>
        <v>4573.2744661719735</v>
      </c>
      <c r="M243" s="55">
        <f t="shared" si="7"/>
        <v>6262.0138339035093</v>
      </c>
      <c r="N243" s="33">
        <f t="shared" si="8"/>
        <v>7222.6192922886767</v>
      </c>
      <c r="O243" s="56">
        <f t="shared" si="9"/>
        <v>10138.82189939262</v>
      </c>
      <c r="P243" s="55">
        <f t="shared" si="10"/>
        <v>5136.9220339575359</v>
      </c>
      <c r="Q243" s="33">
        <f t="shared" si="11"/>
        <v>5925.0386853982982</v>
      </c>
      <c r="R243" s="56">
        <f t="shared" si="12"/>
        <v>8317.2636987637852</v>
      </c>
      <c r="S243" s="55">
        <f t="shared" si="13"/>
        <v>7387.1056338494836</v>
      </c>
      <c r="T243" s="33">
        <f t="shared" si="14"/>
        <v>8520.1998991790551</v>
      </c>
      <c r="U243" s="56">
        <f t="shared" si="15"/>
        <v>11960.380100021457</v>
      </c>
      <c r="V243" s="5">
        <v>0</v>
      </c>
    </row>
    <row r="244" spans="1:22" x14ac:dyDescent="0.2">
      <c r="A244" s="12" t="s">
        <v>245</v>
      </c>
      <c r="B244" s="10">
        <v>559.01099999999997</v>
      </c>
      <c r="C244" s="55">
        <f t="shared" ref="C244:K244" si="41">C384/$P$378*$P$382</f>
        <v>2162.1214202731849</v>
      </c>
      <c r="D244" s="55">
        <f t="shared" si="41"/>
        <v>2637.7872112374962</v>
      </c>
      <c r="E244" s="55">
        <f t="shared" si="41"/>
        <v>3113.453002201808</v>
      </c>
      <c r="F244" s="55">
        <f t="shared" si="41"/>
        <v>2466.059191432671</v>
      </c>
      <c r="G244" s="55">
        <f t="shared" si="41"/>
        <v>3008.3202393151746</v>
      </c>
      <c r="H244" s="55">
        <f t="shared" si="41"/>
        <v>3550.5812871976796</v>
      </c>
      <c r="I244" s="55">
        <f t="shared" si="41"/>
        <v>2844.7260289992096</v>
      </c>
      <c r="J244" s="55">
        <f t="shared" si="41"/>
        <v>3470.0144867660406</v>
      </c>
      <c r="K244" s="55">
        <f t="shared" si="41"/>
        <v>4095.3029445328739</v>
      </c>
      <c r="M244" s="55">
        <f t="shared" si="7"/>
        <v>5646.1074505526703</v>
      </c>
      <c r="N244" s="33">
        <f t="shared" si="8"/>
        <v>6478.3347260812152</v>
      </c>
      <c r="O244" s="56">
        <f t="shared" si="9"/>
        <v>9116.1219373187105</v>
      </c>
      <c r="P244" s="55">
        <f t="shared" si="10"/>
        <v>4628.1806117058559</v>
      </c>
      <c r="Q244" s="33">
        <f t="shared" si="11"/>
        <v>5310.7852204318806</v>
      </c>
      <c r="R244" s="56">
        <f t="shared" si="12"/>
        <v>7472.906640705065</v>
      </c>
      <c r="S244" s="55">
        <f t="shared" si="13"/>
        <v>6664.0342893994875</v>
      </c>
      <c r="T244" s="33">
        <f t="shared" si="14"/>
        <v>7645.8842317305534</v>
      </c>
      <c r="U244" s="56">
        <f t="shared" si="15"/>
        <v>10759.337233932361</v>
      </c>
      <c r="V244" s="5">
        <v>0</v>
      </c>
    </row>
    <row r="245" spans="1:22" x14ac:dyDescent="0.2">
      <c r="A245" s="12" t="s">
        <v>246</v>
      </c>
      <c r="B245" s="10">
        <v>527.93600000000004</v>
      </c>
      <c r="C245" s="55">
        <f t="shared" ref="C245:K245" si="42">C385/$P$378*$P$382</f>
        <v>2755.0744864732092</v>
      </c>
      <c r="D245" s="55">
        <f t="shared" si="42"/>
        <v>3360.6506072078992</v>
      </c>
      <c r="E245" s="55">
        <f t="shared" si="42"/>
        <v>3966.2267279425896</v>
      </c>
      <c r="F245" s="55">
        <f t="shared" si="42"/>
        <v>3184.9584643044677</v>
      </c>
      <c r="G245" s="55">
        <f t="shared" si="42"/>
        <v>3885.2980669855506</v>
      </c>
      <c r="H245" s="55">
        <f t="shared" si="42"/>
        <v>4585.6376696666321</v>
      </c>
      <c r="I245" s="55">
        <f t="shared" si="42"/>
        <v>3711.3563349934375</v>
      </c>
      <c r="J245" s="55">
        <f t="shared" si="42"/>
        <v>4527.6818318233691</v>
      </c>
      <c r="K245" s="55">
        <f t="shared" si="42"/>
        <v>5344.0073286533043</v>
      </c>
      <c r="M245" s="55">
        <f t="shared" si="7"/>
        <v>7245.9486741934497</v>
      </c>
      <c r="N245" s="33">
        <f t="shared" si="8"/>
        <v>8412.9798988089206</v>
      </c>
      <c r="O245" s="56">
        <f t="shared" si="9"/>
        <v>11773.63050601682</v>
      </c>
      <c r="P245" s="55">
        <f t="shared" si="10"/>
        <v>5940.0329507776769</v>
      </c>
      <c r="Q245" s="33">
        <f t="shared" si="11"/>
        <v>6896.3147992979048</v>
      </c>
      <c r="R245" s="56">
        <f t="shared" si="12"/>
        <v>9651.3892857711144</v>
      </c>
      <c r="S245" s="55">
        <f t="shared" si="13"/>
        <v>8551.8643976092208</v>
      </c>
      <c r="T245" s="33">
        <f t="shared" si="14"/>
        <v>9929.6449983199363</v>
      </c>
      <c r="U245" s="56">
        <f t="shared" si="15"/>
        <v>13895.871726262525</v>
      </c>
      <c r="V245" s="5">
        <v>0</v>
      </c>
    </row>
    <row r="246" spans="1:22" x14ac:dyDescent="0.2">
      <c r="A246" s="12" t="s">
        <v>247</v>
      </c>
      <c r="B246" s="10">
        <v>351.37700000000001</v>
      </c>
      <c r="C246" s="55">
        <f t="shared" ref="C246:K246" si="43">C386/$P$378*$P$382</f>
        <v>3691.035642327909</v>
      </c>
      <c r="D246" s="55">
        <f t="shared" si="43"/>
        <v>4501.1449953513338</v>
      </c>
      <c r="E246" s="55">
        <f t="shared" si="43"/>
        <v>5311.2543483747577</v>
      </c>
      <c r="F246" s="55">
        <f t="shared" si="43"/>
        <v>4319.6624168809831</v>
      </c>
      <c r="G246" s="55">
        <f t="shared" si="43"/>
        <v>5268.8946130419854</v>
      </c>
      <c r="H246" s="55">
        <f t="shared" si="43"/>
        <v>6218.1268092029868</v>
      </c>
      <c r="I246" s="55">
        <f t="shared" si="43"/>
        <v>5079.1880525516635</v>
      </c>
      <c r="J246" s="55">
        <f t="shared" si="43"/>
        <v>6196.3077038551237</v>
      </c>
      <c r="K246" s="55">
        <f t="shared" si="43"/>
        <v>7313.4273551585839</v>
      </c>
      <c r="M246" s="55">
        <f t="shared" si="7"/>
        <v>9770.0396083933192</v>
      </c>
      <c r="N246" s="33">
        <f t="shared" si="8"/>
        <v>11465.20231689711</v>
      </c>
      <c r="O246" s="56">
        <f t="shared" si="9"/>
        <v>15966.347312248443</v>
      </c>
      <c r="P246" s="55">
        <f t="shared" si="10"/>
        <v>8010.6980592088921</v>
      </c>
      <c r="Q246" s="33">
        <f t="shared" si="11"/>
        <v>9398.8504694326475</v>
      </c>
      <c r="R246" s="56">
        <f t="shared" si="12"/>
        <v>13089.886111760556</v>
      </c>
      <c r="S246" s="55">
        <f t="shared" si="13"/>
        <v>11529.381157577744</v>
      </c>
      <c r="T246" s="33">
        <f t="shared" si="14"/>
        <v>13531.554164361571</v>
      </c>
      <c r="U246" s="56">
        <f t="shared" si="15"/>
        <v>18842.808512736327</v>
      </c>
      <c r="V246" s="5">
        <v>0</v>
      </c>
    </row>
    <row r="247" spans="1:22" x14ac:dyDescent="0.2">
      <c r="A247" s="12" t="s">
        <v>248</v>
      </c>
      <c r="B247" s="10">
        <v>139.46600000000001</v>
      </c>
      <c r="C247" s="55">
        <f t="shared" ref="C247:K247" si="44">C387/$P$378*$P$382</f>
        <v>2784.0939234475868</v>
      </c>
      <c r="D247" s="55">
        <f t="shared" si="44"/>
        <v>3389.8744660594957</v>
      </c>
      <c r="E247" s="55">
        <f t="shared" si="44"/>
        <v>3995.6550086714051</v>
      </c>
      <c r="F247" s="55">
        <f t="shared" si="44"/>
        <v>3219.0741640747001</v>
      </c>
      <c r="G247" s="55">
        <f t="shared" si="44"/>
        <v>3919.7863871799532</v>
      </c>
      <c r="H247" s="55">
        <f t="shared" si="44"/>
        <v>4620.4986102852035</v>
      </c>
      <c r="I247" s="55">
        <f t="shared" si="44"/>
        <v>3751.6021066434682</v>
      </c>
      <c r="J247" s="55">
        <f t="shared" si="44"/>
        <v>4568.4797139725279</v>
      </c>
      <c r="K247" s="55">
        <f t="shared" si="44"/>
        <v>5385.3573213015879</v>
      </c>
      <c r="M247" s="55">
        <f t="shared" si="7"/>
        <v>7309.6608532394494</v>
      </c>
      <c r="N247" s="33">
        <f t="shared" si="8"/>
        <v>8488.2661011524815</v>
      </c>
      <c r="O247" s="56">
        <f t="shared" si="9"/>
        <v>11878.140567211976</v>
      </c>
      <c r="P247" s="55">
        <f t="shared" si="10"/>
        <v>6003.1680875222864</v>
      </c>
      <c r="Q247" s="33">
        <f t="shared" si="11"/>
        <v>6970.6762707181679</v>
      </c>
      <c r="R247" s="56">
        <f t="shared" si="12"/>
        <v>9754.7701941657542</v>
      </c>
      <c r="S247" s="55">
        <f t="shared" si="13"/>
        <v>8616.1536189566086</v>
      </c>
      <c r="T247" s="33">
        <f t="shared" si="14"/>
        <v>10005.855931586791</v>
      </c>
      <c r="U247" s="56">
        <f t="shared" si="15"/>
        <v>14001.510940258197</v>
      </c>
      <c r="V247" s="5">
        <v>0</v>
      </c>
    </row>
    <row r="248" spans="1:22" x14ac:dyDescent="0.2">
      <c r="A248" s="12" t="s">
        <v>249</v>
      </c>
      <c r="B248" s="10">
        <v>369.58100000000002</v>
      </c>
      <c r="C248" s="55">
        <f t="shared" ref="C248:K248" si="45">C388/$P$378*$P$382</f>
        <v>2540.3959096576073</v>
      </c>
      <c r="D248" s="55">
        <f t="shared" si="45"/>
        <v>3091.517672608657</v>
      </c>
      <c r="E248" s="55">
        <f t="shared" si="45"/>
        <v>3642.6394355597054</v>
      </c>
      <c r="F248" s="55">
        <f t="shared" si="45"/>
        <v>2923.3170151735449</v>
      </c>
      <c r="G248" s="55">
        <f t="shared" si="45"/>
        <v>3557.5660164512342</v>
      </c>
      <c r="H248" s="55">
        <f t="shared" si="45"/>
        <v>4191.8150177289244</v>
      </c>
      <c r="I248" s="55">
        <f t="shared" si="45"/>
        <v>3394.8234847856484</v>
      </c>
      <c r="J248" s="55">
        <f t="shared" si="45"/>
        <v>4131.4193910953645</v>
      </c>
      <c r="K248" s="55">
        <f t="shared" si="45"/>
        <v>4868.0152974050816</v>
      </c>
      <c r="M248" s="55">
        <f t="shared" si="7"/>
        <v>6649.0836890598912</v>
      </c>
      <c r="N248" s="33">
        <f t="shared" si="8"/>
        <v>7688.9854075465992</v>
      </c>
      <c r="O248" s="56">
        <f t="shared" si="9"/>
        <v>10780.503080155257</v>
      </c>
      <c r="P248" s="55">
        <f t="shared" si="10"/>
        <v>5463.7129248311521</v>
      </c>
      <c r="Q248" s="33">
        <f t="shared" si="11"/>
        <v>6318.1404999591932</v>
      </c>
      <c r="R248" s="56">
        <f t="shared" si="12"/>
        <v>8858.5364096168014</v>
      </c>
      <c r="S248" s="55">
        <f t="shared" si="13"/>
        <v>7834.4544532886302</v>
      </c>
      <c r="T248" s="33">
        <f t="shared" si="14"/>
        <v>9059.830315134006</v>
      </c>
      <c r="U248" s="56">
        <f t="shared" si="15"/>
        <v>12702.469750693712</v>
      </c>
      <c r="V248" s="5">
        <v>0</v>
      </c>
    </row>
    <row r="249" spans="1:22" x14ac:dyDescent="0.2">
      <c r="A249" s="12" t="s">
        <v>250</v>
      </c>
      <c r="B249" s="10">
        <v>499.803</v>
      </c>
      <c r="C249" s="55">
        <f t="shared" ref="C249:K249" si="46">C389/$P$378*$P$382</f>
        <v>1712.9680376053764</v>
      </c>
      <c r="D249" s="55">
        <f t="shared" si="46"/>
        <v>2089.9848403874421</v>
      </c>
      <c r="E249" s="55">
        <f t="shared" si="46"/>
        <v>2467.0016431695085</v>
      </c>
      <c r="F249" s="55">
        <f t="shared" si="46"/>
        <v>1921.4446851730258</v>
      </c>
      <c r="G249" s="55">
        <f t="shared" si="46"/>
        <v>2343.6760964011337</v>
      </c>
      <c r="H249" s="55">
        <f t="shared" si="46"/>
        <v>2765.9075076292424</v>
      </c>
      <c r="I249" s="55">
        <f t="shared" si="46"/>
        <v>2188.14692926107</v>
      </c>
      <c r="J249" s="55">
        <f t="shared" si="46"/>
        <v>2668.3878401845559</v>
      </c>
      <c r="K249" s="55">
        <f t="shared" si="46"/>
        <v>3148.6287511080418</v>
      </c>
      <c r="M249" s="55">
        <f t="shared" si="7"/>
        <v>4433.6609367885758</v>
      </c>
      <c r="N249" s="33">
        <f t="shared" si="8"/>
        <v>5012.0639365856896</v>
      </c>
      <c r="O249" s="56">
        <f t="shared" si="9"/>
        <v>7102.0487769731317</v>
      </c>
      <c r="P249" s="55">
        <f t="shared" si="10"/>
        <v>3634.412722778402</v>
      </c>
      <c r="Q249" s="33">
        <f t="shared" si="11"/>
        <v>4109.5916144340954</v>
      </c>
      <c r="R249" s="56">
        <f t="shared" si="12"/>
        <v>5822.559652039472</v>
      </c>
      <c r="S249" s="55">
        <f t="shared" si="13"/>
        <v>5232.9091507987505</v>
      </c>
      <c r="T249" s="33">
        <f t="shared" si="14"/>
        <v>5914.5362587372838</v>
      </c>
      <c r="U249" s="56">
        <f t="shared" si="15"/>
        <v>8381.5379019067914</v>
      </c>
      <c r="V249" s="5">
        <v>0</v>
      </c>
    </row>
    <row r="250" spans="1:22" x14ac:dyDescent="0.2">
      <c r="A250" s="12" t="s">
        <v>251</v>
      </c>
      <c r="B250" s="10">
        <v>211.029</v>
      </c>
      <c r="C250" s="55">
        <f t="shared" ref="C250:K250" si="47">C390/$P$378*$P$382</f>
        <v>3658.0967818150148</v>
      </c>
      <c r="D250" s="55">
        <f t="shared" si="47"/>
        <v>4450.8182356131265</v>
      </c>
      <c r="E250" s="55">
        <f t="shared" si="47"/>
        <v>5243.5396894112409</v>
      </c>
      <c r="F250" s="55">
        <f t="shared" si="47"/>
        <v>4278.4074358533562</v>
      </c>
      <c r="G250" s="55">
        <f t="shared" si="47"/>
        <v>5206.6597017431504</v>
      </c>
      <c r="H250" s="55">
        <f t="shared" si="47"/>
        <v>6134.9119676329465</v>
      </c>
      <c r="I250" s="55">
        <f t="shared" si="47"/>
        <v>5028.3668000690741</v>
      </c>
      <c r="J250" s="55">
        <f t="shared" si="47"/>
        <v>6120.2787345926654</v>
      </c>
      <c r="K250" s="55">
        <f t="shared" si="47"/>
        <v>7212.1906691162567</v>
      </c>
      <c r="M250" s="55">
        <f t="shared" si="7"/>
        <v>9657.4779373562778</v>
      </c>
      <c r="N250" s="33">
        <f t="shared" si="8"/>
        <v>11326.938436335815</v>
      </c>
      <c r="O250" s="56">
        <f t="shared" si="9"/>
        <v>15777.756671948944</v>
      </c>
      <c r="P250" s="55">
        <f t="shared" si="10"/>
        <v>7936.504217668371</v>
      </c>
      <c r="Q250" s="33">
        <f t="shared" si="11"/>
        <v>9306.7742359224303</v>
      </c>
      <c r="R250" s="56">
        <f t="shared" si="12"/>
        <v>12964.871017737445</v>
      </c>
      <c r="S250" s="55">
        <f t="shared" si="13"/>
        <v>11378.451657044188</v>
      </c>
      <c r="T250" s="33">
        <f t="shared" si="14"/>
        <v>13347.102636749203</v>
      </c>
      <c r="U250" s="56">
        <f t="shared" si="15"/>
        <v>18590.642326160443</v>
      </c>
      <c r="V250" s="5">
        <v>0</v>
      </c>
    </row>
    <row r="251" spans="1:22" x14ac:dyDescent="0.2">
      <c r="A251" s="12" t="s">
        <v>252</v>
      </c>
      <c r="B251" s="10">
        <v>316.38</v>
      </c>
      <c r="C251" s="55">
        <f t="shared" ref="C251:K251" si="48">C391/$P$378*$P$382</f>
        <v>7585.5762695732183</v>
      </c>
      <c r="D251" s="55">
        <f t="shared" si="48"/>
        <v>9227.2528004296746</v>
      </c>
      <c r="E251" s="55">
        <f t="shared" si="48"/>
        <v>10868.929331286134</v>
      </c>
      <c r="F251" s="55">
        <f t="shared" si="48"/>
        <v>9040.0480177425052</v>
      </c>
      <c r="G251" s="55">
        <f t="shared" si="48"/>
        <v>11001.395828121929</v>
      </c>
      <c r="H251" s="55">
        <f t="shared" si="48"/>
        <v>12962.743638501352</v>
      </c>
      <c r="I251" s="55">
        <f t="shared" si="48"/>
        <v>10768.460614934296</v>
      </c>
      <c r="J251" s="55">
        <f t="shared" si="48"/>
        <v>13108.914486969392</v>
      </c>
      <c r="K251" s="55">
        <f t="shared" si="48"/>
        <v>15449.368359004495</v>
      </c>
      <c r="M251" s="55">
        <f t="shared" si="7"/>
        <v>20228.648628551604</v>
      </c>
      <c r="N251" s="33">
        <f t="shared" si="8"/>
        <v>24110.310315091323</v>
      </c>
      <c r="O251" s="56">
        <f t="shared" si="9"/>
        <v>33337.563115520999</v>
      </c>
      <c r="P251" s="55">
        <f t="shared" si="10"/>
        <v>16625.624287315724</v>
      </c>
      <c r="Q251" s="33">
        <f t="shared" si="11"/>
        <v>19808.5086326768</v>
      </c>
      <c r="R251" s="56">
        <f t="shared" si="12"/>
        <v>27394.084902250019</v>
      </c>
      <c r="S251" s="55">
        <f t="shared" si="13"/>
        <v>23831.672969787483</v>
      </c>
      <c r="T251" s="33">
        <f t="shared" si="14"/>
        <v>28412.111997505846</v>
      </c>
      <c r="U251" s="56">
        <f t="shared" si="15"/>
        <v>39281.04132879198</v>
      </c>
      <c r="V251" s="5">
        <v>0</v>
      </c>
    </row>
    <row r="252" spans="1:22" x14ac:dyDescent="0.2">
      <c r="A252" s="12" t="s">
        <v>253</v>
      </c>
      <c r="B252" s="10">
        <v>988.44899999999996</v>
      </c>
      <c r="C252" s="55">
        <f t="shared" ref="C252:K252" si="49">C392/$P$378*$P$382</f>
        <v>1856.5975799897551</v>
      </c>
      <c r="D252" s="55">
        <f t="shared" si="49"/>
        <v>2265.6542462092821</v>
      </c>
      <c r="E252" s="55">
        <f t="shared" si="49"/>
        <v>2674.7109124288118</v>
      </c>
      <c r="F252" s="55">
        <f t="shared" si="49"/>
        <v>2095.7895210548504</v>
      </c>
      <c r="G252" s="55">
        <f t="shared" si="49"/>
        <v>2557.004926847364</v>
      </c>
      <c r="H252" s="55">
        <f t="shared" si="49"/>
        <v>3018.2203326398781</v>
      </c>
      <c r="I252" s="55">
        <f t="shared" si="49"/>
        <v>2398.4902354852443</v>
      </c>
      <c r="J252" s="55">
        <f t="shared" si="49"/>
        <v>2925.8406052686973</v>
      </c>
      <c r="K252" s="55">
        <f t="shared" si="49"/>
        <v>3453.1909750521527</v>
      </c>
      <c r="M252" s="55">
        <f t="shared" si="7"/>
        <v>4822.6591730566461</v>
      </c>
      <c r="N252" s="33">
        <f t="shared" si="8"/>
        <v>5482.8455321160618</v>
      </c>
      <c r="O252" s="56">
        <f t="shared" si="9"/>
        <v>7748.4997783253439</v>
      </c>
      <c r="P252" s="55">
        <f t="shared" si="10"/>
        <v>3952.3871010446055</v>
      </c>
      <c r="Q252" s="33">
        <f t="shared" si="11"/>
        <v>4494.2797565400942</v>
      </c>
      <c r="R252" s="56">
        <f t="shared" si="12"/>
        <v>6350.8773365298493</v>
      </c>
      <c r="S252" s="55">
        <f t="shared" si="13"/>
        <v>5692.9312450686903</v>
      </c>
      <c r="T252" s="33">
        <f t="shared" si="14"/>
        <v>6471.4113076920312</v>
      </c>
      <c r="U252" s="56">
        <f t="shared" si="15"/>
        <v>9146.1222201208438</v>
      </c>
      <c r="V252" s="5">
        <v>0</v>
      </c>
    </row>
    <row r="253" spans="1:22" x14ac:dyDescent="0.2">
      <c r="A253" s="12" t="s">
        <v>254</v>
      </c>
      <c r="B253" s="10">
        <v>333.45600000000002</v>
      </c>
      <c r="C253" s="55">
        <f t="shared" ref="C253:K253" si="50">C393/$P$378*$P$382</f>
        <v>2264.4774976479112</v>
      </c>
      <c r="D253" s="55">
        <f t="shared" si="50"/>
        <v>2762.5685234642292</v>
      </c>
      <c r="E253" s="55">
        <f t="shared" si="50"/>
        <v>3260.6595492805477</v>
      </c>
      <c r="F253" s="55">
        <f t="shared" si="50"/>
        <v>2590.1562132598215</v>
      </c>
      <c r="G253" s="55">
        <f t="shared" si="50"/>
        <v>3159.7049196579314</v>
      </c>
      <c r="H253" s="55">
        <f t="shared" si="50"/>
        <v>3729.2536260560423</v>
      </c>
      <c r="I253" s="55">
        <f t="shared" si="50"/>
        <v>2994.3245110917283</v>
      </c>
      <c r="J253" s="55">
        <f t="shared" si="50"/>
        <v>3652.589949780664</v>
      </c>
      <c r="K253" s="55">
        <f t="shared" si="50"/>
        <v>4310.8553884696012</v>
      </c>
      <c r="M253" s="55">
        <f t="shared" si="7"/>
        <v>5922.2734431221606</v>
      </c>
      <c r="N253" s="33">
        <f t="shared" si="8"/>
        <v>6812.2948694385959</v>
      </c>
      <c r="O253" s="56">
        <f t="shared" si="9"/>
        <v>9574.8633929028256</v>
      </c>
      <c r="P253" s="55">
        <f t="shared" si="10"/>
        <v>4854.6337109077322</v>
      </c>
      <c r="Q253" s="33">
        <f t="shared" si="11"/>
        <v>5584.4807243515497</v>
      </c>
      <c r="R253" s="56">
        <f t="shared" si="12"/>
        <v>7848.9582219994609</v>
      </c>
      <c r="S253" s="55">
        <f t="shared" si="13"/>
        <v>6989.91317533659</v>
      </c>
      <c r="T253" s="33">
        <f t="shared" si="14"/>
        <v>8040.1090145256439</v>
      </c>
      <c r="U253" s="56">
        <f t="shared" si="15"/>
        <v>11300.768563806192</v>
      </c>
      <c r="V253" s="5">
        <v>0</v>
      </c>
    </row>
    <row r="254" spans="1:22" x14ac:dyDescent="0.2">
      <c r="A254" s="12" t="s">
        <v>255</v>
      </c>
      <c r="B254" s="10">
        <v>840.58900000000006</v>
      </c>
      <c r="C254" s="55">
        <f t="shared" ref="C254:K254" si="51">C394/$P$378*$P$382</f>
        <v>2737.4066569244792</v>
      </c>
      <c r="D254" s="55">
        <f t="shared" si="51"/>
        <v>3339.1119256578277</v>
      </c>
      <c r="E254" s="55">
        <f t="shared" si="51"/>
        <v>3940.8171943911761</v>
      </c>
      <c r="F254" s="55">
        <f t="shared" si="51"/>
        <v>3163.5378991032426</v>
      </c>
      <c r="G254" s="55">
        <f t="shared" si="51"/>
        <v>3859.167339849605</v>
      </c>
      <c r="H254" s="55">
        <f t="shared" si="51"/>
        <v>4554.7967805959679</v>
      </c>
      <c r="I254" s="55">
        <f t="shared" si="51"/>
        <v>3685.5339261033137</v>
      </c>
      <c r="J254" s="55">
        <f t="shared" si="51"/>
        <v>4496.167218885309</v>
      </c>
      <c r="K254" s="55">
        <f t="shared" si="51"/>
        <v>5306.8005116673066</v>
      </c>
      <c r="M254" s="55">
        <f t="shared" si="7"/>
        <v>7198.2792655074327</v>
      </c>
      <c r="N254" s="33">
        <f t="shared" si="8"/>
        <v>8355.334558734914</v>
      </c>
      <c r="O254" s="56">
        <f t="shared" si="9"/>
        <v>11694.446484392742</v>
      </c>
      <c r="P254" s="55">
        <f t="shared" si="10"/>
        <v>5900.9445560277218</v>
      </c>
      <c r="Q254" s="33">
        <f t="shared" si="11"/>
        <v>6849.0718252065562</v>
      </c>
      <c r="R254" s="56">
        <f t="shared" si="12"/>
        <v>9586.478482131035</v>
      </c>
      <c r="S254" s="55">
        <f t="shared" si="13"/>
        <v>8495.6139749871436</v>
      </c>
      <c r="T254" s="33">
        <f t="shared" si="14"/>
        <v>9861.5972922632754</v>
      </c>
      <c r="U254" s="56">
        <f t="shared" si="15"/>
        <v>13802.41448665445</v>
      </c>
      <c r="V254" s="5">
        <v>0</v>
      </c>
    </row>
    <row r="255" spans="1:22" x14ac:dyDescent="0.2">
      <c r="A255" s="12" t="s">
        <v>256</v>
      </c>
      <c r="B255" s="10">
        <v>613.096</v>
      </c>
      <c r="C255" s="55">
        <f t="shared" ref="C255:K255" si="52">C395/$P$378*$P$382</f>
        <v>1834.5323423495436</v>
      </c>
      <c r="D255" s="55">
        <f t="shared" si="52"/>
        <v>2238.1653207538557</v>
      </c>
      <c r="E255" s="55">
        <f t="shared" si="52"/>
        <v>2641.7982991581675</v>
      </c>
      <c r="F255" s="55">
        <f t="shared" si="52"/>
        <v>2068.8297747848169</v>
      </c>
      <c r="G255" s="55">
        <f t="shared" si="52"/>
        <v>2523.4485947481198</v>
      </c>
      <c r="H255" s="55">
        <f t="shared" si="52"/>
        <v>2978.0674147114246</v>
      </c>
      <c r="I255" s="55">
        <f t="shared" si="52"/>
        <v>2365.8190185772078</v>
      </c>
      <c r="J255" s="55">
        <f t="shared" si="52"/>
        <v>2885.2000079771765</v>
      </c>
      <c r="K255" s="55">
        <f t="shared" si="52"/>
        <v>3404.580997377147</v>
      </c>
      <c r="M255" s="55">
        <f t="shared" si="7"/>
        <v>4761.6139155019755</v>
      </c>
      <c r="N255" s="33">
        <f t="shared" si="8"/>
        <v>5408.6486027252959</v>
      </c>
      <c r="O255" s="56">
        <f t="shared" si="9"/>
        <v>7646.8139234791524</v>
      </c>
      <c r="P255" s="55">
        <f t="shared" si="10"/>
        <v>3903.3621171343602</v>
      </c>
      <c r="Q255" s="33">
        <f t="shared" si="11"/>
        <v>4434.6487933620247</v>
      </c>
      <c r="R255" s="56">
        <f t="shared" si="12"/>
        <v>6269.1811357115675</v>
      </c>
      <c r="S255" s="55">
        <f t="shared" si="13"/>
        <v>5619.8657138695926</v>
      </c>
      <c r="T255" s="33">
        <f t="shared" si="14"/>
        <v>6382.6484120885716</v>
      </c>
      <c r="U255" s="56">
        <f t="shared" si="15"/>
        <v>9024.4467112467391</v>
      </c>
      <c r="V255" s="5">
        <v>0</v>
      </c>
    </row>
    <row r="256" spans="1:22" x14ac:dyDescent="0.2">
      <c r="A256" s="12" t="s">
        <v>257</v>
      </c>
      <c r="B256" s="10">
        <v>181.07300000000001</v>
      </c>
      <c r="C256" s="55">
        <f t="shared" ref="C256:K256" si="53">C396/$P$378*$P$382</f>
        <v>6807.529766718133</v>
      </c>
      <c r="D256" s="55">
        <f t="shared" si="53"/>
        <v>8281.0255264604075</v>
      </c>
      <c r="E256" s="55">
        <f t="shared" si="53"/>
        <v>9754.5212862026819</v>
      </c>
      <c r="F256" s="55">
        <f t="shared" si="53"/>
        <v>8096.7514800675544</v>
      </c>
      <c r="G256" s="55">
        <f t="shared" si="53"/>
        <v>9853.4396918390848</v>
      </c>
      <c r="H256" s="55">
        <f t="shared" si="53"/>
        <v>11610.127903610617</v>
      </c>
      <c r="I256" s="55">
        <f t="shared" si="53"/>
        <v>9631.3292988735702</v>
      </c>
      <c r="J256" s="55">
        <f t="shared" si="53"/>
        <v>11724.44293878865</v>
      </c>
      <c r="K256" s="55">
        <f t="shared" si="53"/>
        <v>13817.556578703725</v>
      </c>
      <c r="M256" s="55">
        <f t="shared" si="7"/>
        <v>18134.465218299491</v>
      </c>
      <c r="N256" s="33">
        <f t="shared" si="8"/>
        <v>21577.882630627733</v>
      </c>
      <c r="O256" s="56">
        <f t="shared" si="9"/>
        <v>29858.908157088139</v>
      </c>
      <c r="P256" s="55">
        <f t="shared" si="10"/>
        <v>14904.281246785687</v>
      </c>
      <c r="Q256" s="33">
        <f t="shared" si="11"/>
        <v>17728.080778941126</v>
      </c>
      <c r="R256" s="56">
        <f t="shared" si="12"/>
        <v>24535.610545659256</v>
      </c>
      <c r="S256" s="55">
        <f t="shared" si="13"/>
        <v>21364.649189813299</v>
      </c>
      <c r="T256" s="33">
        <f t="shared" si="14"/>
        <v>25427.68448231434</v>
      </c>
      <c r="U256" s="56">
        <f t="shared" si="15"/>
        <v>35182.205768517022</v>
      </c>
      <c r="V256" s="5">
        <v>0</v>
      </c>
    </row>
    <row r="257" spans="1:22" x14ac:dyDescent="0.2">
      <c r="A257" s="12" t="s">
        <v>258</v>
      </c>
      <c r="B257" s="10">
        <v>554.09799999999996</v>
      </c>
      <c r="C257" s="55">
        <f t="shared" ref="C257:K257" si="54">C397/$P$378*$P$382</f>
        <v>4991.3163367492698</v>
      </c>
      <c r="D257" s="55">
        <f t="shared" si="54"/>
        <v>6072.2235120827381</v>
      </c>
      <c r="E257" s="55">
        <f t="shared" si="54"/>
        <v>7153.1306874162037</v>
      </c>
      <c r="F257" s="55">
        <f t="shared" si="54"/>
        <v>5894.7907567925486</v>
      </c>
      <c r="G257" s="55">
        <f t="shared" si="54"/>
        <v>7173.7369438911328</v>
      </c>
      <c r="H257" s="55">
        <f t="shared" si="54"/>
        <v>8452.6831309897225</v>
      </c>
      <c r="I257" s="55">
        <f t="shared" si="54"/>
        <v>6976.8951997689273</v>
      </c>
      <c r="J257" s="55">
        <f t="shared" si="54"/>
        <v>8492.6363436962256</v>
      </c>
      <c r="K257" s="55">
        <f t="shared" si="54"/>
        <v>10008.377487623533</v>
      </c>
      <c r="M257" s="55">
        <f t="shared" si="7"/>
        <v>13245.960455973871</v>
      </c>
      <c r="N257" s="33">
        <f t="shared" si="8"/>
        <v>15666.373287587357</v>
      </c>
      <c r="O257" s="56">
        <f t="shared" si="9"/>
        <v>21738.596799670097</v>
      </c>
      <c r="P257" s="55">
        <f t="shared" si="10"/>
        <v>10886.107093541817</v>
      </c>
      <c r="Q257" s="33">
        <f t="shared" si="11"/>
        <v>12871.685956561476</v>
      </c>
      <c r="R257" s="56">
        <f t="shared" si="12"/>
        <v>17863.002293310747</v>
      </c>
      <c r="S257" s="55">
        <f t="shared" si="13"/>
        <v>15605.813818405926</v>
      </c>
      <c r="T257" s="33">
        <f t="shared" si="14"/>
        <v>18461.060618613257</v>
      </c>
      <c r="U257" s="56">
        <f t="shared" si="15"/>
        <v>25614.191306029461</v>
      </c>
      <c r="V257" s="5">
        <v>0</v>
      </c>
    </row>
    <row r="258" spans="1:22" x14ac:dyDescent="0.2">
      <c r="A258" s="12" t="s">
        <v>259</v>
      </c>
      <c r="B258" s="10">
        <v>257.149</v>
      </c>
      <c r="C258" s="55">
        <f t="shared" ref="C258:K258" si="55">C398/$P$378*$P$382</f>
        <v>3784.4525067376608</v>
      </c>
      <c r="D258" s="55">
        <f t="shared" si="55"/>
        <v>4615.0152294771542</v>
      </c>
      <c r="E258" s="55">
        <f t="shared" si="55"/>
        <v>5445.5779522166486</v>
      </c>
      <c r="F258" s="55">
        <f t="shared" si="55"/>
        <v>4432.9214279143562</v>
      </c>
      <c r="G258" s="55">
        <f t="shared" si="55"/>
        <v>5407.0419346428916</v>
      </c>
      <c r="H258" s="55">
        <f t="shared" si="55"/>
        <v>6381.1624413714253</v>
      </c>
      <c r="I258" s="55">
        <f t="shared" si="55"/>
        <v>5215.7213014520921</v>
      </c>
      <c r="J258" s="55">
        <f t="shared" si="55"/>
        <v>6362.9183954038645</v>
      </c>
      <c r="K258" s="55">
        <f t="shared" si="55"/>
        <v>7510.1154893556368</v>
      </c>
      <c r="M258" s="55">
        <f t="shared" si="7"/>
        <v>10022.057164120046</v>
      </c>
      <c r="N258" s="33">
        <f t="shared" si="8"/>
        <v>11769.960330046757</v>
      </c>
      <c r="O258" s="56">
        <f t="shared" si="9"/>
        <v>16384.975559523911</v>
      </c>
      <c r="P258" s="55">
        <f t="shared" si="10"/>
        <v>8217.373934652016</v>
      </c>
      <c r="Q258" s="33">
        <f t="shared" si="11"/>
        <v>9648.6427293664492</v>
      </c>
      <c r="R258" s="56">
        <f t="shared" si="12"/>
        <v>13433.095236104109</v>
      </c>
      <c r="S258" s="55">
        <f t="shared" si="13"/>
        <v>11826.740393588074</v>
      </c>
      <c r="T258" s="33">
        <f t="shared" si="14"/>
        <v>13891.277930727061</v>
      </c>
      <c r="U258" s="56">
        <f t="shared" si="15"/>
        <v>19336.85588294371</v>
      </c>
      <c r="V258" s="5">
        <v>0</v>
      </c>
    </row>
    <row r="259" spans="1:22" x14ac:dyDescent="0.2">
      <c r="A259" s="12" t="s">
        <v>260</v>
      </c>
      <c r="B259" s="10">
        <v>265.73500000000001</v>
      </c>
      <c r="C259" s="55">
        <f t="shared" ref="C259:K259" si="56">C399/$P$378*$P$382</f>
        <v>2634.4561722988337</v>
      </c>
      <c r="D259" s="55">
        <f t="shared" si="56"/>
        <v>3213.1325380200278</v>
      </c>
      <c r="E259" s="55">
        <f t="shared" si="56"/>
        <v>3791.8089037412228</v>
      </c>
      <c r="F259" s="55">
        <f t="shared" si="56"/>
        <v>3038.6419640359436</v>
      </c>
      <c r="G259" s="55">
        <f t="shared" si="56"/>
        <v>3706.2609204854466</v>
      </c>
      <c r="H259" s="55">
        <f t="shared" si="56"/>
        <v>4373.8798769349532</v>
      </c>
      <c r="I259" s="55">
        <f t="shared" si="56"/>
        <v>3534.9078152892944</v>
      </c>
      <c r="J259" s="55">
        <f t="shared" si="56"/>
        <v>4311.7002399352759</v>
      </c>
      <c r="K259" s="55">
        <f t="shared" si="56"/>
        <v>5088.4926645812575</v>
      </c>
      <c r="M259" s="55">
        <f t="shared" si="7"/>
        <v>6919.393458505474</v>
      </c>
      <c r="N259" s="33">
        <f t="shared" si="8"/>
        <v>8017.9611604207221</v>
      </c>
      <c r="O259" s="56">
        <f t="shared" si="9"/>
        <v>11231.093698440749</v>
      </c>
      <c r="P259" s="55">
        <f t="shared" si="10"/>
        <v>5673.0981363347773</v>
      </c>
      <c r="Q259" s="33">
        <f t="shared" si="11"/>
        <v>6573.549779325238</v>
      </c>
      <c r="R259" s="56">
        <f t="shared" si="12"/>
        <v>9208.0059516240726</v>
      </c>
      <c r="S259" s="55">
        <f t="shared" si="13"/>
        <v>8165.6887806761761</v>
      </c>
      <c r="T259" s="33">
        <f t="shared" si="14"/>
        <v>9462.3725415162116</v>
      </c>
      <c r="U259" s="56">
        <f t="shared" si="15"/>
        <v>13254.181445257433</v>
      </c>
      <c r="V259" s="5">
        <v>0</v>
      </c>
    </row>
    <row r="260" spans="1:22" x14ac:dyDescent="0.2">
      <c r="A260" s="12" t="s">
        <v>261</v>
      </c>
      <c r="B260" s="10">
        <v>202.108</v>
      </c>
      <c r="C260" s="55">
        <f t="shared" ref="C260:K260" si="57">C400/$P$378*$P$382</f>
        <v>6629.6183899524567</v>
      </c>
      <c r="D260" s="55">
        <f t="shared" si="57"/>
        <v>8064.6572291576676</v>
      </c>
      <c r="E260" s="55">
        <f t="shared" si="57"/>
        <v>9499.6960683628822</v>
      </c>
      <c r="F260" s="55">
        <f t="shared" si="57"/>
        <v>7881.0533372184982</v>
      </c>
      <c r="G260" s="55">
        <f t="shared" si="57"/>
        <v>9590.9432267521825</v>
      </c>
      <c r="H260" s="55">
        <f t="shared" si="57"/>
        <v>11300.833116285869</v>
      </c>
      <c r="I260" s="55">
        <f t="shared" si="57"/>
        <v>9371.3080825820707</v>
      </c>
      <c r="J260" s="55">
        <f t="shared" si="57"/>
        <v>11407.863867581613</v>
      </c>
      <c r="K260" s="55">
        <f t="shared" si="57"/>
        <v>13444.419652581155</v>
      </c>
      <c r="M260" s="55">
        <f t="shared" si="7"/>
        <v>17655.600455909851</v>
      </c>
      <c r="N260" s="33">
        <f t="shared" si="8"/>
        <v>20998.807094333795</v>
      </c>
      <c r="O260" s="56">
        <f t="shared" si="9"/>
        <v>29063.464323491462</v>
      </c>
      <c r="P260" s="55">
        <f t="shared" si="10"/>
        <v>14510.671727170955</v>
      </c>
      <c r="Q260" s="33">
        <f t="shared" si="11"/>
        <v>17252.361419800567</v>
      </c>
      <c r="R260" s="56">
        <f t="shared" si="12"/>
        <v>23881.979809753026</v>
      </c>
      <c r="S260" s="55">
        <f t="shared" si="13"/>
        <v>20800.529184648753</v>
      </c>
      <c r="T260" s="33">
        <f t="shared" si="14"/>
        <v>24745.252768867023</v>
      </c>
      <c r="U260" s="56">
        <f t="shared" si="15"/>
        <v>34244.948837229909</v>
      </c>
      <c r="V260" s="5">
        <v>0</v>
      </c>
    </row>
    <row r="261" spans="1:22" x14ac:dyDescent="0.2">
      <c r="A261" s="12" t="s">
        <v>262</v>
      </c>
      <c r="B261" s="10">
        <v>618.48299999999995</v>
      </c>
      <c r="C261" s="55">
        <f t="shared" ref="C261:K261" si="58">C401/$P$378*$P$382</f>
        <v>2468.5959738145089</v>
      </c>
      <c r="D261" s="55">
        <f t="shared" si="58"/>
        <v>3008.2319848714787</v>
      </c>
      <c r="E261" s="55">
        <f t="shared" si="58"/>
        <v>3547.86799592845</v>
      </c>
      <c r="F261" s="55">
        <f t="shared" si="58"/>
        <v>2836.9652289419696</v>
      </c>
      <c r="G261" s="55">
        <f t="shared" si="58"/>
        <v>3457.1257616561484</v>
      </c>
      <c r="H261" s="55">
        <f t="shared" si="58"/>
        <v>4077.286294370329</v>
      </c>
      <c r="I261" s="55">
        <f t="shared" si="58"/>
        <v>3291.3031273707047</v>
      </c>
      <c r="J261" s="55">
        <f t="shared" si="58"/>
        <v>4010.7809251576746</v>
      </c>
      <c r="K261" s="55">
        <f t="shared" si="58"/>
        <v>4730.2587229446453</v>
      </c>
      <c r="M261" s="55">
        <f t="shared" si="7"/>
        <v>6465.3577465276267</v>
      </c>
      <c r="N261" s="33">
        <f t="shared" si="8"/>
        <v>7467.9066868138234</v>
      </c>
      <c r="O261" s="56">
        <f t="shared" si="9"/>
        <v>10476.138671685301</v>
      </c>
      <c r="P261" s="55">
        <f t="shared" si="10"/>
        <v>5305.5612027564785</v>
      </c>
      <c r="Q261" s="33">
        <f t="shared" si="11"/>
        <v>6128.2683563126739</v>
      </c>
      <c r="R261" s="56">
        <f t="shared" si="12"/>
        <v>8596.8643301271841</v>
      </c>
      <c r="S261" s="55">
        <f t="shared" si="13"/>
        <v>7625.1542902987785</v>
      </c>
      <c r="T261" s="33">
        <f t="shared" si="14"/>
        <v>8807.5450173149748</v>
      </c>
      <c r="U261" s="56">
        <f t="shared" si="15"/>
        <v>12355.413013243424</v>
      </c>
      <c r="V261" s="5">
        <v>0</v>
      </c>
    </row>
    <row r="262" spans="1:22" x14ac:dyDescent="0.2">
      <c r="A262" s="12" t="s">
        <v>263</v>
      </c>
      <c r="B262" s="10">
        <v>234.02699999999999</v>
      </c>
      <c r="C262" s="55">
        <f t="shared" ref="C262:K262" si="59">C402/$P$378*$P$382</f>
        <v>2880.7269754009494</v>
      </c>
      <c r="D262" s="55">
        <f t="shared" si="59"/>
        <v>3507.4645155441517</v>
      </c>
      <c r="E262" s="55">
        <f t="shared" si="59"/>
        <v>4134.202055687354</v>
      </c>
      <c r="F262" s="55">
        <f t="shared" si="59"/>
        <v>3336.2315327003907</v>
      </c>
      <c r="G262" s="55">
        <f t="shared" si="59"/>
        <v>4062.4459952815287</v>
      </c>
      <c r="H262" s="55">
        <f t="shared" si="59"/>
        <v>4788.6604578626666</v>
      </c>
      <c r="I262" s="55">
        <f t="shared" si="59"/>
        <v>3892.8340152331771</v>
      </c>
      <c r="J262" s="55">
        <f t="shared" si="59"/>
        <v>4740.5318991183449</v>
      </c>
      <c r="K262" s="55">
        <f t="shared" si="59"/>
        <v>5588.229783003515</v>
      </c>
      <c r="M262" s="55">
        <f t="shared" si="7"/>
        <v>7569.9105108256808</v>
      </c>
      <c r="N262" s="33">
        <f t="shared" si="8"/>
        <v>8802.9778943998735</v>
      </c>
      <c r="O262" s="56">
        <f t="shared" si="9"/>
        <v>12310.442409944026</v>
      </c>
      <c r="P262" s="55">
        <f t="shared" si="10"/>
        <v>6216.9585081013402</v>
      </c>
      <c r="Q262" s="33">
        <f t="shared" si="11"/>
        <v>7229.0655479335674</v>
      </c>
      <c r="R262" s="56">
        <f t="shared" si="12"/>
        <v>10109.792523334518</v>
      </c>
      <c r="S262" s="55">
        <f t="shared" si="13"/>
        <v>8922.8625135500206</v>
      </c>
      <c r="T262" s="33">
        <f t="shared" si="14"/>
        <v>10376.890240866182</v>
      </c>
      <c r="U262" s="56">
        <f t="shared" si="15"/>
        <v>14511.092296553536</v>
      </c>
      <c r="V262" s="5">
        <v>0</v>
      </c>
    </row>
    <row r="263" spans="1:22" x14ac:dyDescent="0.2">
      <c r="A263" s="12" t="s">
        <v>264</v>
      </c>
      <c r="B263" s="10">
        <v>597.79700000000003</v>
      </c>
      <c r="C263" s="55">
        <f t="shared" ref="C263:K263" si="60">C403/$P$378*$P$382</f>
        <v>1832.5908763059842</v>
      </c>
      <c r="D263" s="55">
        <f t="shared" si="60"/>
        <v>2234.4515561366547</v>
      </c>
      <c r="E263" s="55">
        <f t="shared" si="60"/>
        <v>2636.3122359673257</v>
      </c>
      <c r="F263" s="55">
        <f t="shared" si="60"/>
        <v>2066.1961524188673</v>
      </c>
      <c r="G263" s="55">
        <f t="shared" si="60"/>
        <v>2518.7123502767931</v>
      </c>
      <c r="H263" s="55">
        <f t="shared" si="60"/>
        <v>2971.2285481347203</v>
      </c>
      <c r="I263" s="55">
        <f t="shared" si="60"/>
        <v>2362.4134331505052</v>
      </c>
      <c r="J263" s="55">
        <f t="shared" si="60"/>
        <v>2879.2977610919879</v>
      </c>
      <c r="K263" s="55">
        <f t="shared" si="60"/>
        <v>3396.1820890334684</v>
      </c>
      <c r="M263" s="55">
        <f t="shared" si="7"/>
        <v>4753.1639064134479</v>
      </c>
      <c r="N263" s="33">
        <f t="shared" si="8"/>
        <v>5398.0101113687815</v>
      </c>
      <c r="O263" s="56">
        <f t="shared" si="9"/>
        <v>7632.4616675054358</v>
      </c>
      <c r="P263" s="55">
        <f t="shared" si="10"/>
        <v>3898.7870287248516</v>
      </c>
      <c r="Q263" s="33">
        <f t="shared" si="11"/>
        <v>4428.6095855693729</v>
      </c>
      <c r="R263" s="56">
        <f t="shared" si="12"/>
        <v>6261.2004618753563</v>
      </c>
      <c r="S263" s="55">
        <f t="shared" si="13"/>
        <v>5607.540784102046</v>
      </c>
      <c r="T263" s="33">
        <f t="shared" si="14"/>
        <v>6367.4106371681883</v>
      </c>
      <c r="U263" s="56">
        <f t="shared" si="15"/>
        <v>9003.7228731355135</v>
      </c>
      <c r="V263" s="5">
        <v>0</v>
      </c>
    </row>
    <row r="264" spans="1:22" x14ac:dyDescent="0.2">
      <c r="A264" s="12" t="s">
        <v>265</v>
      </c>
      <c r="B264" s="10">
        <v>996.51900000000001</v>
      </c>
      <c r="C264" s="55">
        <f t="shared" ref="C264:K264" si="61">C404/$P$378*$P$382</f>
        <v>1738.5852173505623</v>
      </c>
      <c r="D264" s="55">
        <f t="shared" si="61"/>
        <v>2119.9330653125003</v>
      </c>
      <c r="E264" s="55">
        <f t="shared" si="61"/>
        <v>2501.2809132744396</v>
      </c>
      <c r="F264" s="55">
        <f t="shared" si="61"/>
        <v>1952.2236175238686</v>
      </c>
      <c r="G264" s="55">
        <f t="shared" si="61"/>
        <v>2379.7787689242582</v>
      </c>
      <c r="H264" s="55">
        <f t="shared" si="61"/>
        <v>2807.3339203246455</v>
      </c>
      <c r="I264" s="55">
        <f t="shared" si="61"/>
        <v>2225.0203091372946</v>
      </c>
      <c r="J264" s="55">
        <f t="shared" si="61"/>
        <v>2711.7389806852348</v>
      </c>
      <c r="K264" s="55">
        <f t="shared" si="61"/>
        <v>3198.4576522331754</v>
      </c>
      <c r="M264" s="55">
        <f t="shared" si="7"/>
        <v>4499.7118342367585</v>
      </c>
      <c r="N264" s="33">
        <f t="shared" si="8"/>
        <v>5091.517749609493</v>
      </c>
      <c r="O264" s="56">
        <f t="shared" si="9"/>
        <v>7211.4508149219928</v>
      </c>
      <c r="P264" s="55">
        <f t="shared" si="10"/>
        <v>3690.8088348744309</v>
      </c>
      <c r="Q264" s="33">
        <f t="shared" si="11"/>
        <v>4177.2439266611636</v>
      </c>
      <c r="R264" s="56">
        <f t="shared" si="12"/>
        <v>5915.8291440117255</v>
      </c>
      <c r="S264" s="55">
        <f t="shared" si="13"/>
        <v>5308.6148335990856</v>
      </c>
      <c r="T264" s="33">
        <f t="shared" si="14"/>
        <v>6005.7915725578205</v>
      </c>
      <c r="U264" s="56">
        <f t="shared" si="15"/>
        <v>8507.072485832261</v>
      </c>
      <c r="V264" s="5">
        <v>0</v>
      </c>
    </row>
    <row r="265" spans="1:22" x14ac:dyDescent="0.2">
      <c r="A265" s="12" t="s">
        <v>266</v>
      </c>
      <c r="B265" s="10">
        <v>19.827000000000002</v>
      </c>
      <c r="C265" s="55">
        <f t="shared" ref="C265:K265" si="62">C405/$P$378*$P$382</f>
        <v>4174.7015782011476</v>
      </c>
      <c r="D265" s="55">
        <f t="shared" si="62"/>
        <v>5079.0911555608791</v>
      </c>
      <c r="E265" s="55">
        <f t="shared" si="62"/>
        <v>5983.4807329206087</v>
      </c>
      <c r="F265" s="55">
        <f t="shared" si="62"/>
        <v>4904.7344150108966</v>
      </c>
      <c r="G265" s="55">
        <f t="shared" si="62"/>
        <v>5968.8758981638284</v>
      </c>
      <c r="H265" s="55">
        <f t="shared" si="62"/>
        <v>7033.0173813167603</v>
      </c>
      <c r="I265" s="55">
        <f t="shared" si="62"/>
        <v>5783.3955674270373</v>
      </c>
      <c r="J265" s="55">
        <f t="shared" si="62"/>
        <v>7039.5356679838624</v>
      </c>
      <c r="K265" s="55">
        <f t="shared" si="62"/>
        <v>8295.6757685406901</v>
      </c>
      <c r="M265" s="55">
        <f t="shared" si="7"/>
        <v>11047.967053724708</v>
      </c>
      <c r="N265" s="33">
        <f t="shared" si="8"/>
        <v>13008.41156614769</v>
      </c>
      <c r="O265" s="56">
        <f t="shared" si="9"/>
        <v>18087.50272170857</v>
      </c>
      <c r="P265" s="55">
        <f t="shared" si="10"/>
        <v>9079.4359932120442</v>
      </c>
      <c r="Q265" s="33">
        <f t="shared" si="11"/>
        <v>10688.129982437935</v>
      </c>
      <c r="R265" s="56">
        <f t="shared" si="12"/>
        <v>14862.831560639082</v>
      </c>
      <c r="S265" s="55">
        <f t="shared" si="13"/>
        <v>13016.498114237369</v>
      </c>
      <c r="T265" s="33">
        <f t="shared" si="14"/>
        <v>15328.69314985745</v>
      </c>
      <c r="U265" s="56">
        <f t="shared" si="15"/>
        <v>21312.173882778057</v>
      </c>
      <c r="V265" s="5">
        <v>0</v>
      </c>
    </row>
    <row r="266" spans="1:22" x14ac:dyDescent="0.2">
      <c r="A266" s="12" t="s">
        <v>267</v>
      </c>
      <c r="B266" s="10">
        <v>82.855000000000004</v>
      </c>
      <c r="C266" s="55">
        <f t="shared" ref="C266:K266" si="63">C406/$P$378*$P$382</f>
        <v>2044.5080216502038</v>
      </c>
      <c r="D266" s="55">
        <f t="shared" si="63"/>
        <v>2491.7783404377769</v>
      </c>
      <c r="E266" s="55">
        <f t="shared" si="63"/>
        <v>2939.0486592253515</v>
      </c>
      <c r="F266" s="55">
        <f t="shared" si="63"/>
        <v>2322.8014962533739</v>
      </c>
      <c r="G266" s="55">
        <f t="shared" si="63"/>
        <v>2830.5658490237511</v>
      </c>
      <c r="H266" s="55">
        <f t="shared" si="63"/>
        <v>3338.3302017941282</v>
      </c>
      <c r="I266" s="55">
        <f t="shared" si="63"/>
        <v>2671.4828949854336</v>
      </c>
      <c r="J266" s="55">
        <f t="shared" si="63"/>
        <v>3255.1280803074137</v>
      </c>
      <c r="K266" s="55">
        <f t="shared" si="63"/>
        <v>3838.7732656293942</v>
      </c>
      <c r="M266" s="55">
        <f t="shared" si="7"/>
        <v>5322.344189461528</v>
      </c>
      <c r="N266" s="33">
        <f t="shared" si="8"/>
        <v>6085.6939293311643</v>
      </c>
      <c r="O266" s="56">
        <f t="shared" si="9"/>
        <v>8577.4722697689413</v>
      </c>
      <c r="P266" s="55">
        <f t="shared" si="10"/>
        <v>4367.3095179035772</v>
      </c>
      <c r="Q266" s="33">
        <f t="shared" si="11"/>
        <v>4994.2843912388071</v>
      </c>
      <c r="R266" s="56">
        <f t="shared" si="12"/>
        <v>7038.7924128890108</v>
      </c>
      <c r="S266" s="55">
        <f t="shared" si="13"/>
        <v>6277.3788610194797</v>
      </c>
      <c r="T266" s="33">
        <f t="shared" si="14"/>
        <v>7177.1034674235225</v>
      </c>
      <c r="U266" s="56">
        <f t="shared" si="15"/>
        <v>10116.152126648874</v>
      </c>
      <c r="V266" s="5">
        <v>0</v>
      </c>
    </row>
    <row r="267" spans="1:22" x14ac:dyDescent="0.2">
      <c r="A267" s="12" t="s">
        <v>268</v>
      </c>
      <c r="B267" s="10">
        <v>219.232</v>
      </c>
      <c r="C267" s="55">
        <f t="shared" ref="C267:K267" si="64">C407/$P$378*$P$382</f>
        <v>2004.7070080997048</v>
      </c>
      <c r="D267" s="55">
        <f t="shared" si="64"/>
        <v>2443.3087284259127</v>
      </c>
      <c r="E267" s="55">
        <f t="shared" si="64"/>
        <v>2881.9104487521213</v>
      </c>
      <c r="F267" s="55">
        <f t="shared" si="64"/>
        <v>2274.5467943985445</v>
      </c>
      <c r="G267" s="55">
        <f t="shared" si="64"/>
        <v>2771.7626704717236</v>
      </c>
      <c r="H267" s="55">
        <f t="shared" si="64"/>
        <v>3268.9785465449036</v>
      </c>
      <c r="I267" s="55">
        <f t="shared" si="64"/>
        <v>2613.3122411337022</v>
      </c>
      <c r="J267" s="55">
        <f t="shared" si="64"/>
        <v>3184.2094207136474</v>
      </c>
      <c r="K267" s="55">
        <f t="shared" si="64"/>
        <v>3755.1066002935918</v>
      </c>
      <c r="M267" s="55">
        <f t="shared" si="7"/>
        <v>5215.0713988976368</v>
      </c>
      <c r="N267" s="33">
        <f t="shared" si="8"/>
        <v>5955.972091185371</v>
      </c>
      <c r="O267" s="56">
        <f t="shared" si="9"/>
        <v>8399.2808196112837</v>
      </c>
      <c r="P267" s="55">
        <f t="shared" si="10"/>
        <v>4279.2538024982496</v>
      </c>
      <c r="Q267" s="33">
        <f t="shared" si="11"/>
        <v>4887.8590355322467</v>
      </c>
      <c r="R267" s="56">
        <f t="shared" si="12"/>
        <v>6892.5660436319522</v>
      </c>
      <c r="S267" s="55">
        <f t="shared" si="13"/>
        <v>6150.8889952970248</v>
      </c>
      <c r="T267" s="33">
        <f t="shared" si="14"/>
        <v>7024.0851468384953</v>
      </c>
      <c r="U267" s="56">
        <f t="shared" si="15"/>
        <v>9905.9955955906171</v>
      </c>
      <c r="V267" s="5">
        <v>0</v>
      </c>
    </row>
    <row r="268" spans="1:22" x14ac:dyDescent="0.2">
      <c r="A268" s="12" t="s">
        <v>269</v>
      </c>
      <c r="B268" s="10">
        <v>1133.3440000000001</v>
      </c>
      <c r="C268" s="55">
        <f t="shared" ref="C268:K268" si="65">C408/$P$378*$P$382</f>
        <v>1640.2164310175515</v>
      </c>
      <c r="D268" s="55">
        <f t="shared" si="65"/>
        <v>2001.8275007208099</v>
      </c>
      <c r="E268" s="55">
        <f t="shared" si="65"/>
        <v>2363.4385704240672</v>
      </c>
      <c r="F268" s="55">
        <f t="shared" si="65"/>
        <v>1833.4477452510234</v>
      </c>
      <c r="G268" s="55">
        <f t="shared" si="65"/>
        <v>2236.9302215827624</v>
      </c>
      <c r="H268" s="55">
        <f t="shared" si="65"/>
        <v>2640.4126979145026</v>
      </c>
      <c r="I268" s="55">
        <f t="shared" si="65"/>
        <v>2082.2380820678609</v>
      </c>
      <c r="J268" s="55">
        <f t="shared" si="65"/>
        <v>2539.8187067351028</v>
      </c>
      <c r="K268" s="55">
        <f t="shared" si="65"/>
        <v>2997.399331402346</v>
      </c>
      <c r="M268" s="55">
        <f t="shared" si="7"/>
        <v>4238.7577223035723</v>
      </c>
      <c r="N268" s="33">
        <f t="shared" si="8"/>
        <v>4776.7489283178656</v>
      </c>
      <c r="O268" s="56">
        <f t="shared" si="9"/>
        <v>6778.5764290386751</v>
      </c>
      <c r="P268" s="55">
        <f t="shared" si="10"/>
        <v>3473.6641762685749</v>
      </c>
      <c r="Q268" s="33">
        <f t="shared" si="11"/>
        <v>3915.6858273188845</v>
      </c>
      <c r="R268" s="56">
        <f t="shared" si="12"/>
        <v>5555.9022583364358</v>
      </c>
      <c r="S268" s="55">
        <f t="shared" si="13"/>
        <v>5003.8512683385698</v>
      </c>
      <c r="T268" s="33">
        <f t="shared" si="14"/>
        <v>5637.8120293168486</v>
      </c>
      <c r="U268" s="56">
        <f t="shared" si="15"/>
        <v>8001.2505997409153</v>
      </c>
      <c r="V268" s="5">
        <v>0</v>
      </c>
    </row>
    <row r="269" spans="1:22" x14ac:dyDescent="0.2">
      <c r="A269" s="12" t="s">
        <v>270</v>
      </c>
      <c r="B269" s="10">
        <v>901.23699999999997</v>
      </c>
      <c r="C269" s="55">
        <f t="shared" ref="C269:K269" si="66">C409/$P$378*$P$382</f>
        <v>2044.0386884316667</v>
      </c>
      <c r="D269" s="55">
        <f t="shared" si="66"/>
        <v>2494.7153096007432</v>
      </c>
      <c r="E269" s="55">
        <f t="shared" si="66"/>
        <v>2945.3919307698197</v>
      </c>
      <c r="F269" s="55">
        <f t="shared" si="66"/>
        <v>2323.1045858253642</v>
      </c>
      <c r="G269" s="55">
        <f t="shared" si="66"/>
        <v>2834.9367547289498</v>
      </c>
      <c r="H269" s="55">
        <f t="shared" si="66"/>
        <v>3346.7689236325368</v>
      </c>
      <c r="I269" s="55">
        <f t="shared" si="66"/>
        <v>2672.5675918804354</v>
      </c>
      <c r="J269" s="55">
        <f t="shared" si="66"/>
        <v>3261.065374242884</v>
      </c>
      <c r="K269" s="55">
        <f t="shared" si="66"/>
        <v>3849.5631566053307</v>
      </c>
      <c r="M269" s="55">
        <f t="shared" si="7"/>
        <v>5329.6520643296935</v>
      </c>
      <c r="N269" s="33">
        <f t="shared" si="8"/>
        <v>6096.0021289718334</v>
      </c>
      <c r="O269" s="56">
        <f t="shared" si="9"/>
        <v>8590.7174385725775</v>
      </c>
      <c r="P269" s="55">
        <f t="shared" si="10"/>
        <v>4367.1432742570305</v>
      </c>
      <c r="Q269" s="33">
        <f t="shared" si="11"/>
        <v>4995.6721777057992</v>
      </c>
      <c r="R269" s="56">
        <f t="shared" si="12"/>
        <v>7039.7108661374659</v>
      </c>
      <c r="S269" s="55">
        <f t="shared" si="13"/>
        <v>6292.1608544023566</v>
      </c>
      <c r="T269" s="33">
        <f t="shared" si="14"/>
        <v>7196.3320802378676</v>
      </c>
      <c r="U269" s="56">
        <f t="shared" si="15"/>
        <v>10141.724011007687</v>
      </c>
      <c r="V269" s="5">
        <v>0</v>
      </c>
    </row>
    <row r="270" spans="1:22" x14ac:dyDescent="0.2">
      <c r="A270" s="12" t="s">
        <v>271</v>
      </c>
      <c r="B270" s="10">
        <v>540.98400000000004</v>
      </c>
      <c r="C270" s="55">
        <f t="shared" ref="C270:K270" si="67">C410/$P$378*$P$382</f>
        <v>2370.3327190328191</v>
      </c>
      <c r="D270" s="55">
        <f t="shared" si="67"/>
        <v>2892.0353816297793</v>
      </c>
      <c r="E270" s="55">
        <f t="shared" si="67"/>
        <v>3413.7380442267408</v>
      </c>
      <c r="F270" s="55">
        <f t="shared" si="67"/>
        <v>2718.6450207578127</v>
      </c>
      <c r="G270" s="55">
        <f t="shared" si="67"/>
        <v>3316.9307521529731</v>
      </c>
      <c r="H270" s="55">
        <f t="shared" si="67"/>
        <v>3915.2164835481299</v>
      </c>
      <c r="I270" s="55">
        <f t="shared" si="67"/>
        <v>3149.340504930015</v>
      </c>
      <c r="J270" s="55">
        <f t="shared" si="67"/>
        <v>3842.3391757717086</v>
      </c>
      <c r="K270" s="55">
        <f t="shared" si="67"/>
        <v>4535.3378466134036</v>
      </c>
      <c r="M270" s="55">
        <f t="shared" si="7"/>
        <v>6208.9661337827529</v>
      </c>
      <c r="N270" s="33">
        <f t="shared" si="8"/>
        <v>7159.2699279246817</v>
      </c>
      <c r="O270" s="56">
        <f t="shared" si="9"/>
        <v>10051.305309554462</v>
      </c>
      <c r="P270" s="55">
        <f t="shared" si="10"/>
        <v>5088.9777397906319</v>
      </c>
      <c r="Q270" s="33">
        <f t="shared" si="11"/>
        <v>5867.9855256878272</v>
      </c>
      <c r="R270" s="56">
        <f t="shared" si="12"/>
        <v>8238.3182447206473</v>
      </c>
      <c r="S270" s="55">
        <f t="shared" si="13"/>
        <v>7328.9545277748712</v>
      </c>
      <c r="T270" s="33">
        <f t="shared" si="14"/>
        <v>8450.5543301615326</v>
      </c>
      <c r="U270" s="56">
        <f t="shared" si="15"/>
        <v>11864.292374388275</v>
      </c>
      <c r="V270" s="5">
        <v>0</v>
      </c>
    </row>
    <row r="271" spans="1:22" x14ac:dyDescent="0.2">
      <c r="A271" s="12" t="s">
        <v>272</v>
      </c>
      <c r="B271" s="10">
        <v>138.21899999999999</v>
      </c>
      <c r="C271" s="55">
        <f t="shared" ref="C271:K271" si="68">C411/$P$378*$P$382</f>
        <v>2245.7103759796441</v>
      </c>
      <c r="D271" s="55">
        <f t="shared" si="68"/>
        <v>2736.8022526516802</v>
      </c>
      <c r="E271" s="55">
        <f t="shared" si="68"/>
        <v>3227.8941293237153</v>
      </c>
      <c r="F271" s="55">
        <f t="shared" si="68"/>
        <v>2566.738993180139</v>
      </c>
      <c r="G271" s="55">
        <f t="shared" si="68"/>
        <v>3127.8280770750803</v>
      </c>
      <c r="H271" s="55">
        <f t="shared" si="68"/>
        <v>3688.9171609700215</v>
      </c>
      <c r="I271" s="55">
        <f t="shared" si="68"/>
        <v>2965.5475798709426</v>
      </c>
      <c r="J271" s="55">
        <f t="shared" si="68"/>
        <v>3613.636570500757</v>
      </c>
      <c r="K271" s="55">
        <f t="shared" si="68"/>
        <v>4261.7255611305718</v>
      </c>
      <c r="M271" s="55">
        <f t="shared" si="7"/>
        <v>5864.6303297267605</v>
      </c>
      <c r="N271" s="33">
        <f t="shared" si="8"/>
        <v>6741.4646475758373</v>
      </c>
      <c r="O271" s="56">
        <f t="shared" si="9"/>
        <v>9478.2669002275179</v>
      </c>
      <c r="P271" s="55">
        <f t="shared" si="10"/>
        <v>4812.4493691597836</v>
      </c>
      <c r="Q271" s="33">
        <f t="shared" si="11"/>
        <v>5532.2865730510821</v>
      </c>
      <c r="R271" s="56">
        <f t="shared" si="12"/>
        <v>7777.9969490307267</v>
      </c>
      <c r="S271" s="55">
        <f t="shared" si="13"/>
        <v>6916.8112902937373</v>
      </c>
      <c r="T271" s="33">
        <f t="shared" si="14"/>
        <v>7950.6427221005933</v>
      </c>
      <c r="U271" s="56">
        <f t="shared" si="15"/>
        <v>11178.536851424309</v>
      </c>
      <c r="V271" s="5">
        <v>0</v>
      </c>
    </row>
    <row r="272" spans="1:22" x14ac:dyDescent="0.2">
      <c r="A272" s="12" t="s">
        <v>273</v>
      </c>
      <c r="B272" s="10">
        <v>702.82399999999996</v>
      </c>
      <c r="C272" s="55">
        <f t="shared" ref="C272:K272" si="69">C412/$P$378*$P$382</f>
        <v>2878.1933876847079</v>
      </c>
      <c r="D272" s="55">
        <f t="shared" si="69"/>
        <v>3510.3331282606659</v>
      </c>
      <c r="E272" s="55">
        <f t="shared" si="69"/>
        <v>4142.4728688366213</v>
      </c>
      <c r="F272" s="55">
        <f t="shared" si="69"/>
        <v>3334.1689466311427</v>
      </c>
      <c r="G272" s="55">
        <f t="shared" si="69"/>
        <v>4066.8420599777446</v>
      </c>
      <c r="H272" s="55">
        <f t="shared" si="69"/>
        <v>4799.5151733243465</v>
      </c>
      <c r="I272" s="55">
        <f t="shared" si="69"/>
        <v>3891.1799282027646</v>
      </c>
      <c r="J272" s="55">
        <f t="shared" si="69"/>
        <v>4746.5886298759688</v>
      </c>
      <c r="K272" s="55">
        <f t="shared" si="69"/>
        <v>5601.9973315491698</v>
      </c>
      <c r="M272" s="55">
        <f t="shared" si="7"/>
        <v>7577.1751882384106</v>
      </c>
      <c r="N272" s="33">
        <f t="shared" si="8"/>
        <v>8813.4306898537143</v>
      </c>
      <c r="O272" s="56">
        <f t="shared" si="9"/>
        <v>12323.763818114379</v>
      </c>
      <c r="P272" s="55">
        <f t="shared" si="10"/>
        <v>6212.3623343158506</v>
      </c>
      <c r="Q272" s="33">
        <f t="shared" si="11"/>
        <v>7225.3488748339078</v>
      </c>
      <c r="R272" s="56">
        <f t="shared" si="12"/>
        <v>10103.542262518615</v>
      </c>
      <c r="S272" s="55">
        <f t="shared" si="13"/>
        <v>8941.9880421609669</v>
      </c>
      <c r="T272" s="33">
        <f t="shared" si="14"/>
        <v>10401.512504873517</v>
      </c>
      <c r="U272" s="56">
        <f t="shared" si="15"/>
        <v>14543.985373710137</v>
      </c>
      <c r="V272" s="5">
        <v>0</v>
      </c>
    </row>
    <row r="273" spans="1:22" x14ac:dyDescent="0.2">
      <c r="A273" s="12" t="s">
        <v>274</v>
      </c>
      <c r="B273" s="10">
        <v>161.84200000000001</v>
      </c>
      <c r="C273" s="55">
        <f t="shared" ref="C273:K273" si="70">C413/$P$378*$P$382</f>
        <v>7049.5596019636305</v>
      </c>
      <c r="D273" s="55">
        <f t="shared" si="70"/>
        <v>8575.3719831094586</v>
      </c>
      <c r="E273" s="55">
        <f t="shared" si="70"/>
        <v>10101.184364255283</v>
      </c>
      <c r="F273" s="55">
        <f t="shared" si="70"/>
        <v>8390.186261617675</v>
      </c>
      <c r="G273" s="55">
        <f t="shared" si="70"/>
        <v>10210.53870007837</v>
      </c>
      <c r="H273" s="55">
        <f t="shared" si="70"/>
        <v>12030.891138539067</v>
      </c>
      <c r="I273" s="55">
        <f t="shared" si="70"/>
        <v>9985.06098980559</v>
      </c>
      <c r="J273" s="55">
        <f t="shared" si="70"/>
        <v>12155.115680686025</v>
      </c>
      <c r="K273" s="55">
        <f t="shared" si="70"/>
        <v>14325.170371566463</v>
      </c>
      <c r="M273" s="55">
        <f t="shared" si="7"/>
        <v>18785.910683187831</v>
      </c>
      <c r="N273" s="33">
        <f t="shared" si="8"/>
        <v>22365.654380764398</v>
      </c>
      <c r="O273" s="56">
        <f t="shared" si="9"/>
        <v>30941.026363873854</v>
      </c>
      <c r="P273" s="55">
        <f t="shared" si="10"/>
        <v>15439.745863581305</v>
      </c>
      <c r="Q273" s="33">
        <f t="shared" si="11"/>
        <v>18375.247251423265</v>
      </c>
      <c r="R273" s="56">
        <f t="shared" si="12"/>
        <v>25424.806853386894</v>
      </c>
      <c r="S273" s="55">
        <f t="shared" si="13"/>
        <v>22132.075502794352</v>
      </c>
      <c r="T273" s="33">
        <f t="shared" si="14"/>
        <v>26356.06151010553</v>
      </c>
      <c r="U273" s="56">
        <f t="shared" si="15"/>
        <v>36457.245874360815</v>
      </c>
      <c r="V273" s="5">
        <v>0</v>
      </c>
    </row>
    <row r="274" spans="1:22" x14ac:dyDescent="0.2">
      <c r="A274" s="12" t="s">
        <v>275</v>
      </c>
      <c r="B274" s="10">
        <v>361.95</v>
      </c>
      <c r="C274" s="55">
        <f t="shared" ref="C274:K274" si="71">C414/$P$378*$P$382</f>
        <v>2873.7330407545187</v>
      </c>
      <c r="D274" s="55">
        <f t="shared" si="71"/>
        <v>3498.9537927164888</v>
      </c>
      <c r="E274" s="55">
        <f t="shared" si="71"/>
        <v>4124.1745446784598</v>
      </c>
      <c r="F274" s="55">
        <f t="shared" si="71"/>
        <v>3327.7521256760606</v>
      </c>
      <c r="G274" s="55">
        <f t="shared" si="71"/>
        <v>4052.1208326629521</v>
      </c>
      <c r="H274" s="55">
        <f t="shared" si="71"/>
        <v>4776.4895396498459</v>
      </c>
      <c r="I274" s="55">
        <f t="shared" si="71"/>
        <v>3882.6121841029353</v>
      </c>
      <c r="J274" s="55">
        <f t="shared" si="71"/>
        <v>4728.0794129931419</v>
      </c>
      <c r="K274" s="55">
        <f t="shared" si="71"/>
        <v>5573.5466418833466</v>
      </c>
      <c r="M274" s="55">
        <f t="shared" si="7"/>
        <v>7551.0746253794405</v>
      </c>
      <c r="N274" s="33">
        <f t="shared" si="8"/>
        <v>8780.2002456560949</v>
      </c>
      <c r="O274" s="56">
        <f t="shared" si="9"/>
        <v>12279.154038372582</v>
      </c>
      <c r="P274" s="55">
        <f t="shared" si="10"/>
        <v>6201.4851664305788</v>
      </c>
      <c r="Q274" s="33">
        <f t="shared" si="11"/>
        <v>7210.3643097789954</v>
      </c>
      <c r="R274" s="56">
        <f t="shared" si="12"/>
        <v>10084.097350533513</v>
      </c>
      <c r="S274" s="55">
        <f t="shared" si="13"/>
        <v>8900.6640843283058</v>
      </c>
      <c r="T274" s="33">
        <f t="shared" si="14"/>
        <v>10350.036181533193</v>
      </c>
      <c r="U274" s="56">
        <f t="shared" si="15"/>
        <v>14474.210726211651</v>
      </c>
      <c r="V274" s="5">
        <v>0</v>
      </c>
    </row>
    <row r="275" spans="1:22" x14ac:dyDescent="0.2">
      <c r="A275" s="12" t="s">
        <v>276</v>
      </c>
      <c r="B275" s="10">
        <v>923.08</v>
      </c>
      <c r="C275" s="55">
        <f t="shared" ref="C275:K275" si="72">C415/$P$378*$P$382</f>
        <v>1686.9628337250597</v>
      </c>
      <c r="D275" s="55">
        <f t="shared" si="72"/>
        <v>2057.5171154253367</v>
      </c>
      <c r="E275" s="55">
        <f t="shared" si="72"/>
        <v>2428.0713971256159</v>
      </c>
      <c r="F275" s="55">
        <f t="shared" si="72"/>
        <v>1889.6999549768059</v>
      </c>
      <c r="G275" s="55">
        <f t="shared" si="72"/>
        <v>2304.0906439663668</v>
      </c>
      <c r="H275" s="55">
        <f t="shared" si="72"/>
        <v>2718.4813329559265</v>
      </c>
      <c r="I275" s="55">
        <f t="shared" si="72"/>
        <v>2149.7007112278525</v>
      </c>
      <c r="J275" s="55">
        <f t="shared" si="72"/>
        <v>2620.4851011124388</v>
      </c>
      <c r="K275" s="55">
        <f t="shared" si="72"/>
        <v>3091.2694909970251</v>
      </c>
      <c r="M275" s="55">
        <f t="shared" si="7"/>
        <v>4361.6077593917034</v>
      </c>
      <c r="N275" s="33">
        <f t="shared" si="8"/>
        <v>4924.575745078806</v>
      </c>
      <c r="O275" s="56">
        <f t="shared" si="9"/>
        <v>6982.0928605041427</v>
      </c>
      <c r="P275" s="55">
        <f t="shared" si="10"/>
        <v>3576.6627887018658</v>
      </c>
      <c r="Q275" s="33">
        <f t="shared" si="11"/>
        <v>4039.4006662046586</v>
      </c>
      <c r="R275" s="56">
        <f t="shared" si="12"/>
        <v>5726.3634999297183</v>
      </c>
      <c r="S275" s="55">
        <f t="shared" si="13"/>
        <v>5146.5527300815429</v>
      </c>
      <c r="T275" s="33">
        <f t="shared" si="14"/>
        <v>5809.7508239529516</v>
      </c>
      <c r="U275" s="56">
        <f t="shared" si="15"/>
        <v>8237.822221078568</v>
      </c>
      <c r="V275" s="5">
        <v>0</v>
      </c>
    </row>
    <row r="276" spans="1:22" x14ac:dyDescent="0.2">
      <c r="A276" s="12" t="s">
        <v>277</v>
      </c>
      <c r="B276" s="10">
        <v>550.13199999999995</v>
      </c>
      <c r="C276" s="55">
        <f t="shared" ref="C276:K276" si="73">C416/$P$378*$P$382</f>
        <v>2263.2297527213486</v>
      </c>
      <c r="D276" s="55">
        <f t="shared" si="73"/>
        <v>2759.6919009883709</v>
      </c>
      <c r="E276" s="55">
        <f t="shared" si="73"/>
        <v>3256.1540492553959</v>
      </c>
      <c r="F276" s="55">
        <f t="shared" si="73"/>
        <v>2588.3671960312672</v>
      </c>
      <c r="G276" s="55">
        <f t="shared" si="73"/>
        <v>3155.9680275265164</v>
      </c>
      <c r="H276" s="55">
        <f t="shared" si="73"/>
        <v>3723.5688590217655</v>
      </c>
      <c r="I276" s="55">
        <f t="shared" si="73"/>
        <v>2991.9400089178903</v>
      </c>
      <c r="J276" s="55">
        <f t="shared" si="73"/>
        <v>3647.8795488381907</v>
      </c>
      <c r="K276" s="55">
        <f t="shared" si="73"/>
        <v>4303.8190887584915</v>
      </c>
      <c r="M276" s="55">
        <f t="shared" si="7"/>
        <v>5915.6599285148877</v>
      </c>
      <c r="N276" s="33">
        <f t="shared" si="8"/>
        <v>6803.8475763647075</v>
      </c>
      <c r="O276" s="56">
        <f t="shared" si="9"/>
        <v>9563.5394773530788</v>
      </c>
      <c r="P276" s="55">
        <f t="shared" si="10"/>
        <v>4851.5969487526163</v>
      </c>
      <c r="Q276" s="33">
        <f t="shared" si="11"/>
        <v>5580.3072049491575</v>
      </c>
      <c r="R276" s="56">
        <f t="shared" si="12"/>
        <v>7843.536957670507</v>
      </c>
      <c r="S276" s="55">
        <f t="shared" si="13"/>
        <v>6979.722908277161</v>
      </c>
      <c r="T276" s="33">
        <f t="shared" si="14"/>
        <v>8027.3879477802566</v>
      </c>
      <c r="U276" s="56">
        <f t="shared" si="15"/>
        <v>11283.541997035652</v>
      </c>
      <c r="V276" s="5">
        <v>0</v>
      </c>
    </row>
    <row r="277" spans="1:22" x14ac:dyDescent="0.2">
      <c r="A277" s="12" t="s">
        <v>278</v>
      </c>
      <c r="B277" s="10">
        <v>322.89299999999997</v>
      </c>
      <c r="C277" s="55">
        <f t="shared" ref="C277:K277" si="74">C417/$P$378*$P$382</f>
        <v>2358.4628127863452</v>
      </c>
      <c r="D277" s="55">
        <f t="shared" si="74"/>
        <v>2875.7323178946954</v>
      </c>
      <c r="E277" s="55">
        <f t="shared" si="74"/>
        <v>3393.0018230030432</v>
      </c>
      <c r="F277" s="55">
        <f t="shared" si="74"/>
        <v>2703.8279610681952</v>
      </c>
      <c r="G277" s="55">
        <f t="shared" si="74"/>
        <v>3296.7480851045211</v>
      </c>
      <c r="H277" s="55">
        <f t="shared" si="74"/>
        <v>3889.6682091408443</v>
      </c>
      <c r="I277" s="55">
        <f t="shared" si="74"/>
        <v>3131.1272899884752</v>
      </c>
      <c r="J277" s="55">
        <f t="shared" si="74"/>
        <v>3817.6653094387243</v>
      </c>
      <c r="K277" s="55">
        <f t="shared" si="74"/>
        <v>4504.2033288889734</v>
      </c>
      <c r="M277" s="55">
        <f t="shared" si="7"/>
        <v>6172.4804029992165</v>
      </c>
      <c r="N277" s="33">
        <f t="shared" si="8"/>
        <v>7114.4133945432459</v>
      </c>
      <c r="O277" s="56">
        <f t="shared" si="9"/>
        <v>9990.1457124379413</v>
      </c>
      <c r="P277" s="55">
        <f t="shared" si="10"/>
        <v>5062.29077385454</v>
      </c>
      <c r="Q277" s="33">
        <f t="shared" si="11"/>
        <v>5834.95525105667</v>
      </c>
      <c r="R277" s="56">
        <f t="shared" si="12"/>
        <v>8193.4180638430153</v>
      </c>
      <c r="S277" s="55">
        <f t="shared" si="13"/>
        <v>7282.6700321438875</v>
      </c>
      <c r="T277" s="33">
        <f t="shared" si="14"/>
        <v>8393.8715380298181</v>
      </c>
      <c r="U277" s="56">
        <f t="shared" si="15"/>
        <v>11786.87336103286</v>
      </c>
      <c r="V277" s="5">
        <v>0</v>
      </c>
    </row>
    <row r="278" spans="1:22" x14ac:dyDescent="0.2">
      <c r="A278" s="12" t="s">
        <v>279</v>
      </c>
      <c r="B278" s="10">
        <v>548.65</v>
      </c>
      <c r="C278" s="55">
        <f t="shared" ref="C278:K278" si="75">C418/$P$378*$P$382</f>
        <v>2930.3084429670403</v>
      </c>
      <c r="D278" s="55">
        <f t="shared" si="75"/>
        <v>3574.2766428943901</v>
      </c>
      <c r="E278" s="55">
        <f t="shared" si="75"/>
        <v>4218.2448428217394</v>
      </c>
      <c r="F278" s="55">
        <f t="shared" si="75"/>
        <v>3397.4129924734234</v>
      </c>
      <c r="G278" s="55">
        <f t="shared" si="75"/>
        <v>4144.4691603823485</v>
      </c>
      <c r="H278" s="55">
        <f t="shared" si="75"/>
        <v>4891.5253282912736</v>
      </c>
      <c r="I278" s="55">
        <f t="shared" si="75"/>
        <v>3967.4694508426405</v>
      </c>
      <c r="J278" s="55">
        <f t="shared" si="75"/>
        <v>4840.2516524273515</v>
      </c>
      <c r="K278" s="55">
        <f t="shared" si="75"/>
        <v>5713.0338540120565</v>
      </c>
      <c r="M278" s="55">
        <f t="shared" si="7"/>
        <v>7718.745803276739</v>
      </c>
      <c r="N278" s="33">
        <f t="shared" si="8"/>
        <v>8984.7208128097009</v>
      </c>
      <c r="O278" s="56">
        <f t="shared" si="9"/>
        <v>12558.997455704091</v>
      </c>
      <c r="P278" s="55">
        <f t="shared" si="10"/>
        <v>6327.7214354404641</v>
      </c>
      <c r="Q278" s="33">
        <f t="shared" si="11"/>
        <v>7364.8824433160644</v>
      </c>
      <c r="R278" s="56">
        <f t="shared" si="12"/>
        <v>10295.190886283104</v>
      </c>
      <c r="S278" s="55">
        <f t="shared" si="13"/>
        <v>9109.7701711130139</v>
      </c>
      <c r="T278" s="33">
        <f t="shared" si="14"/>
        <v>10604.55918230333</v>
      </c>
      <c r="U278" s="56">
        <f t="shared" si="15"/>
        <v>14822.804025125071</v>
      </c>
      <c r="V278" s="5">
        <v>0</v>
      </c>
    </row>
    <row r="279" spans="1:22" x14ac:dyDescent="0.2">
      <c r="A279" s="12" t="s">
        <v>280</v>
      </c>
      <c r="B279" s="10">
        <v>1112.655</v>
      </c>
      <c r="C279" s="55">
        <f t="shared" ref="C279:K279" si="76">C419/$P$378*$P$382</f>
        <v>2127.9706862957355</v>
      </c>
      <c r="D279" s="55">
        <f t="shared" si="76"/>
        <v>2594.2857452251237</v>
      </c>
      <c r="E279" s="55">
        <f t="shared" si="76"/>
        <v>3060.6008041545115</v>
      </c>
      <c r="F279" s="55">
        <f t="shared" si="76"/>
        <v>2424.3148664986102</v>
      </c>
      <c r="G279" s="55">
        <f t="shared" si="76"/>
        <v>2955.2623975517999</v>
      </c>
      <c r="H279" s="55">
        <f t="shared" si="76"/>
        <v>3486.2099286049875</v>
      </c>
      <c r="I279" s="55">
        <f t="shared" si="76"/>
        <v>2794.1231335650796</v>
      </c>
      <c r="J279" s="55">
        <f t="shared" si="76"/>
        <v>3405.7924558648942</v>
      </c>
      <c r="K279" s="55">
        <f t="shared" si="76"/>
        <v>4017.4617781647084</v>
      </c>
      <c r="M279" s="55">
        <f t="shared" si="7"/>
        <v>5549.5481427769237</v>
      </c>
      <c r="N279" s="33">
        <f t="shared" si="8"/>
        <v>6361.0548534166937</v>
      </c>
      <c r="O279" s="56">
        <f t="shared" si="9"/>
        <v>8955.3405986418184</v>
      </c>
      <c r="P279" s="55">
        <f t="shared" si="10"/>
        <v>4552.2855527943457</v>
      </c>
      <c r="Q279" s="33">
        <f t="shared" si="11"/>
        <v>5218.4380000636902</v>
      </c>
      <c r="R279" s="56">
        <f t="shared" si="12"/>
        <v>7346.4086863594257</v>
      </c>
      <c r="S279" s="55">
        <f t="shared" si="13"/>
        <v>6546.8107327594989</v>
      </c>
      <c r="T279" s="33">
        <f t="shared" si="14"/>
        <v>7503.6717067696954</v>
      </c>
      <c r="U279" s="56">
        <f t="shared" si="15"/>
        <v>10564.272510924207</v>
      </c>
      <c r="V279" s="5">
        <v>0</v>
      </c>
    </row>
    <row r="280" spans="1:22" x14ac:dyDescent="0.2">
      <c r="A280" s="12" t="s">
        <v>281</v>
      </c>
      <c r="B280" s="10">
        <v>686.72400000000005</v>
      </c>
      <c r="C280" s="55">
        <f t="shared" ref="C280:K280" si="77">C420/$P$378*$P$382</f>
        <v>2004.3317504853064</v>
      </c>
      <c r="D280" s="55">
        <f t="shared" si="77"/>
        <v>2443.6677452722793</v>
      </c>
      <c r="E280" s="55">
        <f t="shared" si="77"/>
        <v>2883.0037400592546</v>
      </c>
      <c r="F280" s="55">
        <f t="shared" si="77"/>
        <v>2274.414923424793</v>
      </c>
      <c r="G280" s="55">
        <f t="shared" si="77"/>
        <v>2772.5329710722194</v>
      </c>
      <c r="H280" s="55">
        <f t="shared" si="77"/>
        <v>3270.6510187196463</v>
      </c>
      <c r="I280" s="55">
        <f t="shared" si="77"/>
        <v>2613.4197607104843</v>
      </c>
      <c r="J280" s="55">
        <f t="shared" si="77"/>
        <v>3185.4143475107117</v>
      </c>
      <c r="K280" s="55">
        <f t="shared" si="77"/>
        <v>3757.4089343109372</v>
      </c>
      <c r="M280" s="55">
        <f t="shared" si="7"/>
        <v>5216.2007163444987</v>
      </c>
      <c r="N280" s="33">
        <f t="shared" si="8"/>
        <v>5957.9473185829311</v>
      </c>
      <c r="O280" s="56">
        <f t="shared" si="9"/>
        <v>8401.6150638552099</v>
      </c>
      <c r="P280" s="55">
        <f t="shared" si="10"/>
        <v>4278.7466739100992</v>
      </c>
      <c r="Q280" s="33">
        <f t="shared" si="11"/>
        <v>4887.8346841352777</v>
      </c>
      <c r="R280" s="56">
        <f t="shared" si="12"/>
        <v>6892.1664346205835</v>
      </c>
      <c r="S280" s="55">
        <f t="shared" si="13"/>
        <v>6153.6547587789009</v>
      </c>
      <c r="T280" s="33">
        <f t="shared" si="14"/>
        <v>7028.0599530305835</v>
      </c>
      <c r="U280" s="56">
        <f t="shared" si="15"/>
        <v>9911.0636930898381</v>
      </c>
      <c r="V280" s="5">
        <v>0</v>
      </c>
    </row>
    <row r="281" spans="1:22" x14ac:dyDescent="0.2">
      <c r="A281" s="12" t="s">
        <v>282</v>
      </c>
      <c r="B281" s="10">
        <v>500.19</v>
      </c>
      <c r="C281" s="55">
        <f t="shared" ref="C281:K281" si="78">C421/$P$378*$P$382</f>
        <v>2537.0899778999283</v>
      </c>
      <c r="D281" s="55">
        <f t="shared" si="78"/>
        <v>3093.387517637595</v>
      </c>
      <c r="E281" s="55">
        <f t="shared" si="78"/>
        <v>3649.6850573752608</v>
      </c>
      <c r="F281" s="55">
        <f t="shared" si="78"/>
        <v>2920.3959168423326</v>
      </c>
      <c r="G281" s="55">
        <f t="shared" si="78"/>
        <v>3560.8070429131076</v>
      </c>
      <c r="H281" s="55">
        <f t="shared" si="78"/>
        <v>4201.2181689838826</v>
      </c>
      <c r="I281" s="55">
        <f t="shared" si="78"/>
        <v>3392.1987017496554</v>
      </c>
      <c r="J281" s="55">
        <f t="shared" si="78"/>
        <v>4136.1298119132616</v>
      </c>
      <c r="K281" s="55">
        <f t="shared" si="78"/>
        <v>4880.0609220768638</v>
      </c>
      <c r="M281" s="55">
        <f t="shared" si="7"/>
        <v>6654.1945605507026</v>
      </c>
      <c r="N281" s="33">
        <f t="shared" si="8"/>
        <v>7696.9368548263692</v>
      </c>
      <c r="O281" s="56">
        <f t="shared" si="9"/>
        <v>10790.324372463965</v>
      </c>
      <c r="P281" s="55">
        <f t="shared" si="10"/>
        <v>5457.4858947422608</v>
      </c>
      <c r="Q281" s="33">
        <f t="shared" si="11"/>
        <v>6312.5946185919875</v>
      </c>
      <c r="R281" s="56">
        <f t="shared" si="12"/>
        <v>8849.6845964919157</v>
      </c>
      <c r="S281" s="55">
        <f t="shared" si="13"/>
        <v>7850.9032263591434</v>
      </c>
      <c r="T281" s="33">
        <f t="shared" si="14"/>
        <v>9081.2790910607473</v>
      </c>
      <c r="U281" s="56">
        <f t="shared" si="15"/>
        <v>12730.964148436007</v>
      </c>
      <c r="V281" s="5">
        <v>0</v>
      </c>
    </row>
    <row r="282" spans="1:22" x14ac:dyDescent="0.2">
      <c r="A282" s="12" t="s">
        <v>283</v>
      </c>
      <c r="B282" s="10">
        <v>47.417000000000002</v>
      </c>
      <c r="C282" s="55">
        <f t="shared" ref="C282:K282" si="79">C422/$P$378*$P$382</f>
        <v>6978.8820720385802</v>
      </c>
      <c r="D282" s="55">
        <f t="shared" si="79"/>
        <v>8489.4169582793802</v>
      </c>
      <c r="E282" s="55">
        <f t="shared" si="79"/>
        <v>9999.9518445201793</v>
      </c>
      <c r="F282" s="55">
        <f t="shared" si="79"/>
        <v>8304.4974640649962</v>
      </c>
      <c r="G282" s="55">
        <f t="shared" si="79"/>
        <v>10106.258680983048</v>
      </c>
      <c r="H282" s="55">
        <f t="shared" si="79"/>
        <v>11908.019897901098</v>
      </c>
      <c r="I282" s="55">
        <f t="shared" si="79"/>
        <v>9881.7642943964147</v>
      </c>
      <c r="J282" s="55">
        <f t="shared" si="79"/>
        <v>12029.350666746805</v>
      </c>
      <c r="K282" s="55">
        <f t="shared" si="79"/>
        <v>14176.9370390972</v>
      </c>
      <c r="M282" s="55">
        <f t="shared" ref="M282:M315" si="80">D282+G282</f>
        <v>18595.67563926243</v>
      </c>
      <c r="N282" s="33">
        <f t="shared" ref="N282:N315" si="81">+G282+J282</f>
        <v>22135.609347729853</v>
      </c>
      <c r="O282" s="56">
        <f t="shared" ref="O282:O315" si="82">D282+G282+J282</f>
        <v>30625.026306009233</v>
      </c>
      <c r="P282" s="55">
        <f t="shared" ref="P282:P315" si="83">C282+F282</f>
        <v>15283.379536103577</v>
      </c>
      <c r="Q282" s="33">
        <f t="shared" ref="Q282:Q315" si="84">F282+I282</f>
        <v>18186.261758461413</v>
      </c>
      <c r="R282" s="56">
        <f t="shared" ref="R282:R315" si="85">C282+F282+I282</f>
        <v>25165.14383049999</v>
      </c>
      <c r="S282" s="55">
        <f t="shared" ref="S282:S315" si="86">E282+H282</f>
        <v>21907.971742421279</v>
      </c>
      <c r="T282" s="33">
        <f t="shared" ref="T282:T315" si="87">H282+K282</f>
        <v>26084.9569369983</v>
      </c>
      <c r="U282" s="56">
        <f t="shared" ref="U282:U315" si="88">E282+H282+K282</f>
        <v>36084.908781518476</v>
      </c>
      <c r="V282" s="5">
        <v>0</v>
      </c>
    </row>
    <row r="283" spans="1:22" x14ac:dyDescent="0.2">
      <c r="A283" s="12" t="s">
        <v>284</v>
      </c>
      <c r="B283" s="10">
        <v>439.23</v>
      </c>
      <c r="C283" s="55">
        <f t="shared" ref="C283:K283" si="89">C423/$P$378*$P$382</f>
        <v>1673.0086494728721</v>
      </c>
      <c r="D283" s="55">
        <f t="shared" si="89"/>
        <v>2041.276452336497</v>
      </c>
      <c r="E283" s="55">
        <f t="shared" si="89"/>
        <v>2409.5442552001227</v>
      </c>
      <c r="F283" s="55">
        <f t="shared" si="89"/>
        <v>1872.9977499222905</v>
      </c>
      <c r="G283" s="55">
        <f t="shared" si="89"/>
        <v>2284.5830998828305</v>
      </c>
      <c r="H283" s="55">
        <f t="shared" si="89"/>
        <v>2696.1684498433706</v>
      </c>
      <c r="I283" s="55">
        <f t="shared" si="89"/>
        <v>2129.7443579451106</v>
      </c>
      <c r="J283" s="55">
        <f t="shared" si="89"/>
        <v>2597.1195383347035</v>
      </c>
      <c r="K283" s="55">
        <f t="shared" si="89"/>
        <v>3064.494718724296</v>
      </c>
      <c r="M283" s="55">
        <f t="shared" si="80"/>
        <v>4325.8595522193273</v>
      </c>
      <c r="N283" s="33">
        <f t="shared" si="81"/>
        <v>4881.7026382175336</v>
      </c>
      <c r="O283" s="56">
        <f t="shared" si="82"/>
        <v>6922.9790905540303</v>
      </c>
      <c r="P283" s="55">
        <f t="shared" si="83"/>
        <v>3546.0063993951626</v>
      </c>
      <c r="Q283" s="33">
        <f t="shared" si="84"/>
        <v>4002.742107867401</v>
      </c>
      <c r="R283" s="56">
        <f t="shared" si="85"/>
        <v>5675.7507573402727</v>
      </c>
      <c r="S283" s="55">
        <f t="shared" si="86"/>
        <v>5105.7127050434938</v>
      </c>
      <c r="T283" s="33">
        <f t="shared" si="87"/>
        <v>5760.6631685676666</v>
      </c>
      <c r="U283" s="56">
        <f t="shared" si="88"/>
        <v>8170.2074237677898</v>
      </c>
      <c r="V283" s="5">
        <v>0</v>
      </c>
    </row>
    <row r="284" spans="1:22" x14ac:dyDescent="0.2">
      <c r="A284" s="12" t="s">
        <v>285</v>
      </c>
      <c r="B284" s="10">
        <v>1073.999</v>
      </c>
      <c r="C284" s="55">
        <f t="shared" ref="C284:K284" si="90">C424/$P$378*$P$382</f>
        <v>1622.8995990388437</v>
      </c>
      <c r="D284" s="55">
        <f t="shared" si="90"/>
        <v>1980.7136308443685</v>
      </c>
      <c r="E284" s="55">
        <f t="shared" si="90"/>
        <v>2338.5276626498962</v>
      </c>
      <c r="F284" s="55">
        <f t="shared" si="90"/>
        <v>1812.4527164596077</v>
      </c>
      <c r="G284" s="55">
        <f t="shared" si="90"/>
        <v>2211.3148668347662</v>
      </c>
      <c r="H284" s="55">
        <f t="shared" si="90"/>
        <v>2610.1770172099245</v>
      </c>
      <c r="I284" s="55">
        <f t="shared" si="90"/>
        <v>2056.9286434700584</v>
      </c>
      <c r="J284" s="55">
        <f t="shared" si="90"/>
        <v>2508.9256442444002</v>
      </c>
      <c r="K284" s="55">
        <f t="shared" si="90"/>
        <v>2960.9226450187425</v>
      </c>
      <c r="M284" s="55">
        <f t="shared" si="80"/>
        <v>4192.0284976791345</v>
      </c>
      <c r="N284" s="33">
        <f t="shared" si="81"/>
        <v>4720.240511079166</v>
      </c>
      <c r="O284" s="56">
        <f t="shared" si="82"/>
        <v>6700.9541419235347</v>
      </c>
      <c r="P284" s="55">
        <f t="shared" si="83"/>
        <v>3435.3523154984514</v>
      </c>
      <c r="Q284" s="33">
        <f t="shared" si="84"/>
        <v>3869.3813599296664</v>
      </c>
      <c r="R284" s="56">
        <f t="shared" si="85"/>
        <v>5492.2809589685094</v>
      </c>
      <c r="S284" s="55">
        <f t="shared" si="86"/>
        <v>4948.7046798598203</v>
      </c>
      <c r="T284" s="33">
        <f t="shared" si="87"/>
        <v>5571.0996622286675</v>
      </c>
      <c r="U284" s="56">
        <f t="shared" si="88"/>
        <v>7909.6273248785628</v>
      </c>
      <c r="V284" s="5">
        <v>0</v>
      </c>
    </row>
    <row r="285" spans="1:22" x14ac:dyDescent="0.2">
      <c r="A285" s="12" t="s">
        <v>286</v>
      </c>
      <c r="B285" s="10">
        <v>425.476</v>
      </c>
      <c r="C285" s="55">
        <f t="shared" ref="C285:K285" si="91">C425/$P$378*$P$382</f>
        <v>3111.161335870187</v>
      </c>
      <c r="D285" s="55">
        <f t="shared" si="91"/>
        <v>3794.7526700660574</v>
      </c>
      <c r="E285" s="55">
        <f t="shared" si="91"/>
        <v>4478.3440042619277</v>
      </c>
      <c r="F285" s="55">
        <f t="shared" si="91"/>
        <v>3616.6799473405995</v>
      </c>
      <c r="G285" s="55">
        <f t="shared" si="91"/>
        <v>4411.9506630289725</v>
      </c>
      <c r="H285" s="55">
        <f t="shared" si="91"/>
        <v>5207.221378717345</v>
      </c>
      <c r="I285" s="55">
        <f t="shared" si="91"/>
        <v>4231.7949208516366</v>
      </c>
      <c r="J285" s="55">
        <f t="shared" si="91"/>
        <v>5162.8441306291279</v>
      </c>
      <c r="K285" s="55">
        <f t="shared" si="91"/>
        <v>6093.8933404066238</v>
      </c>
      <c r="M285" s="55">
        <f t="shared" si="80"/>
        <v>8206.7033330950289</v>
      </c>
      <c r="N285" s="33">
        <f t="shared" si="81"/>
        <v>9574.7947936581004</v>
      </c>
      <c r="O285" s="56">
        <f t="shared" si="82"/>
        <v>13369.547463724157</v>
      </c>
      <c r="P285" s="55">
        <f t="shared" si="83"/>
        <v>6727.8412832107861</v>
      </c>
      <c r="Q285" s="33">
        <f t="shared" si="84"/>
        <v>7848.4748681922356</v>
      </c>
      <c r="R285" s="56">
        <f t="shared" si="85"/>
        <v>10959.636204062423</v>
      </c>
      <c r="S285" s="55">
        <f t="shared" si="86"/>
        <v>9685.5653829792718</v>
      </c>
      <c r="T285" s="33">
        <f t="shared" si="87"/>
        <v>11301.114719123969</v>
      </c>
      <c r="U285" s="56">
        <f t="shared" si="88"/>
        <v>15779.458723385895</v>
      </c>
      <c r="V285" s="5">
        <v>0</v>
      </c>
    </row>
    <row r="286" spans="1:22" x14ac:dyDescent="0.2">
      <c r="A286" s="12" t="s">
        <v>287</v>
      </c>
      <c r="B286" s="10">
        <v>215.374</v>
      </c>
      <c r="C286" s="55">
        <f t="shared" ref="C286:K286" si="92">C426/$P$378*$P$382</f>
        <v>3519.7495766321595</v>
      </c>
      <c r="D286" s="55">
        <f t="shared" si="92"/>
        <v>4285.0731885772475</v>
      </c>
      <c r="E286" s="55">
        <f t="shared" si="92"/>
        <v>5050.3968005223323</v>
      </c>
      <c r="F286" s="55">
        <f t="shared" si="92"/>
        <v>4110.9789399200818</v>
      </c>
      <c r="G286" s="55">
        <f t="shared" si="92"/>
        <v>5005.8366056049272</v>
      </c>
      <c r="H286" s="55">
        <f t="shared" si="92"/>
        <v>5900.6942712897708</v>
      </c>
      <c r="I286" s="55">
        <f t="shared" si="92"/>
        <v>4826.7834225995239</v>
      </c>
      <c r="J286" s="55">
        <f t="shared" si="92"/>
        <v>5878.2920409842718</v>
      </c>
      <c r="K286" s="55">
        <f t="shared" si="92"/>
        <v>6929.8006593690188</v>
      </c>
      <c r="M286" s="55">
        <f t="shared" si="80"/>
        <v>9290.9097941821747</v>
      </c>
      <c r="N286" s="33">
        <f t="shared" si="81"/>
        <v>10884.128646589199</v>
      </c>
      <c r="O286" s="56">
        <f t="shared" si="82"/>
        <v>15169.201835166446</v>
      </c>
      <c r="P286" s="55">
        <f t="shared" si="83"/>
        <v>7630.7285165522408</v>
      </c>
      <c r="Q286" s="33">
        <f t="shared" si="84"/>
        <v>8937.7623625196065</v>
      </c>
      <c r="R286" s="56">
        <f t="shared" si="85"/>
        <v>12457.511939151766</v>
      </c>
      <c r="S286" s="55">
        <f t="shared" si="86"/>
        <v>10951.091071812103</v>
      </c>
      <c r="T286" s="33">
        <f t="shared" si="87"/>
        <v>12830.49493065879</v>
      </c>
      <c r="U286" s="56">
        <f t="shared" si="88"/>
        <v>17880.891731181124</v>
      </c>
      <c r="V286" s="5">
        <v>0</v>
      </c>
    </row>
    <row r="287" spans="1:22" x14ac:dyDescent="0.2">
      <c r="A287" s="12" t="s">
        <v>288</v>
      </c>
      <c r="B287" s="10">
        <v>1982.384</v>
      </c>
      <c r="C287" s="55">
        <f t="shared" ref="C287:K287" si="93">C427/$P$378*$P$382</f>
        <v>1945.8618817110657</v>
      </c>
      <c r="D287" s="55">
        <f t="shared" si="93"/>
        <v>2374.147281929379</v>
      </c>
      <c r="E287" s="55">
        <f t="shared" si="93"/>
        <v>2802.4326821476939</v>
      </c>
      <c r="F287" s="55">
        <f t="shared" si="93"/>
        <v>2203.8650416996597</v>
      </c>
      <c r="G287" s="55">
        <f t="shared" si="93"/>
        <v>2688.4722932431205</v>
      </c>
      <c r="H287" s="55">
        <f t="shared" si="93"/>
        <v>3173.0795447865798</v>
      </c>
      <c r="I287" s="55">
        <f t="shared" si="93"/>
        <v>2528.6519908306682</v>
      </c>
      <c r="J287" s="55">
        <f t="shared" si="93"/>
        <v>3084.2661619278661</v>
      </c>
      <c r="K287" s="55">
        <f t="shared" si="93"/>
        <v>3639.880333025063</v>
      </c>
      <c r="M287" s="55">
        <f t="shared" si="80"/>
        <v>5062.619575172499</v>
      </c>
      <c r="N287" s="33">
        <f t="shared" si="81"/>
        <v>5772.7384551709865</v>
      </c>
      <c r="O287" s="56">
        <f t="shared" si="82"/>
        <v>8146.8857371003651</v>
      </c>
      <c r="P287" s="55">
        <f t="shared" si="83"/>
        <v>4149.7269234107252</v>
      </c>
      <c r="Q287" s="33">
        <f t="shared" si="84"/>
        <v>4732.5170325303279</v>
      </c>
      <c r="R287" s="56">
        <f t="shared" si="85"/>
        <v>6678.3789142413934</v>
      </c>
      <c r="S287" s="55">
        <f t="shared" si="86"/>
        <v>5975.5122269342737</v>
      </c>
      <c r="T287" s="33">
        <f t="shared" si="87"/>
        <v>6812.9598778116433</v>
      </c>
      <c r="U287" s="56">
        <f t="shared" si="88"/>
        <v>9615.3925599593367</v>
      </c>
      <c r="V287" s="5">
        <v>0</v>
      </c>
    </row>
    <row r="288" spans="1:22" x14ac:dyDescent="0.2">
      <c r="A288" s="12" t="s">
        <v>289</v>
      </c>
      <c r="B288" s="10">
        <v>801.05200000000002</v>
      </c>
      <c r="C288" s="55">
        <f t="shared" ref="C288:K288" si="94">C428/$P$378*$P$382</f>
        <v>1875.9303320107683</v>
      </c>
      <c r="D288" s="55">
        <f t="shared" si="94"/>
        <v>2287.2480485563888</v>
      </c>
      <c r="E288" s="55">
        <f t="shared" si="94"/>
        <v>2698.5657651020097</v>
      </c>
      <c r="F288" s="55">
        <f t="shared" si="94"/>
        <v>2118.7409426211889</v>
      </c>
      <c r="G288" s="55">
        <f t="shared" si="94"/>
        <v>2582.7649388320265</v>
      </c>
      <c r="H288" s="55">
        <f t="shared" si="94"/>
        <v>3046.7889350428622</v>
      </c>
      <c r="I288" s="55">
        <f t="shared" si="94"/>
        <v>2425.7558242201308</v>
      </c>
      <c r="J288" s="55">
        <f t="shared" si="94"/>
        <v>2956.5474333146954</v>
      </c>
      <c r="K288" s="55">
        <f t="shared" si="94"/>
        <v>3487.3390424092577</v>
      </c>
      <c r="M288" s="55">
        <f t="shared" si="80"/>
        <v>4870.0129873884152</v>
      </c>
      <c r="N288" s="33">
        <f t="shared" si="81"/>
        <v>5539.3123721467218</v>
      </c>
      <c r="O288" s="56">
        <f t="shared" si="82"/>
        <v>7826.5604207031101</v>
      </c>
      <c r="P288" s="55">
        <f t="shared" si="83"/>
        <v>3994.6712746319572</v>
      </c>
      <c r="Q288" s="33">
        <f t="shared" si="84"/>
        <v>4544.4967668413192</v>
      </c>
      <c r="R288" s="56">
        <f t="shared" si="85"/>
        <v>6420.4270988520875</v>
      </c>
      <c r="S288" s="55">
        <f t="shared" si="86"/>
        <v>5745.3547001448715</v>
      </c>
      <c r="T288" s="33">
        <f t="shared" si="87"/>
        <v>6534.1279774521199</v>
      </c>
      <c r="U288" s="56">
        <f t="shared" si="88"/>
        <v>9232.6937425541291</v>
      </c>
      <c r="V288" s="5">
        <v>0</v>
      </c>
    </row>
    <row r="289" spans="1:22" x14ac:dyDescent="0.2">
      <c r="A289" s="12" t="s">
        <v>290</v>
      </c>
      <c r="B289" s="10">
        <v>574.94000000000005</v>
      </c>
      <c r="C289" s="55">
        <f t="shared" ref="C289:K289" si="95">C429/$P$378*$P$382</f>
        <v>3632.0106524622388</v>
      </c>
      <c r="D289" s="55">
        <f t="shared" si="95"/>
        <v>4429.715076439018</v>
      </c>
      <c r="E289" s="55">
        <f t="shared" si="95"/>
        <v>5227.4195004158028</v>
      </c>
      <c r="F289" s="55">
        <f t="shared" si="95"/>
        <v>4248.1602723744309</v>
      </c>
      <c r="G289" s="55">
        <f t="shared" si="95"/>
        <v>5182.2870155092023</v>
      </c>
      <c r="H289" s="55">
        <f t="shared" si="95"/>
        <v>6116.4137586439774</v>
      </c>
      <c r="I289" s="55">
        <f t="shared" si="95"/>
        <v>4993.0420217525107</v>
      </c>
      <c r="J289" s="55">
        <f t="shared" si="95"/>
        <v>6091.8979550493641</v>
      </c>
      <c r="K289" s="55">
        <f t="shared" si="95"/>
        <v>7190.7538883462212</v>
      </c>
      <c r="M289" s="55">
        <f t="shared" si="80"/>
        <v>9612.0020919482195</v>
      </c>
      <c r="N289" s="33">
        <f t="shared" si="81"/>
        <v>11274.184970558566</v>
      </c>
      <c r="O289" s="56">
        <f t="shared" si="82"/>
        <v>15703.900046997584</v>
      </c>
      <c r="P289" s="55">
        <f t="shared" si="83"/>
        <v>7880.1709248366697</v>
      </c>
      <c r="Q289" s="33">
        <f t="shared" si="84"/>
        <v>9241.2022941269424</v>
      </c>
      <c r="R289" s="56">
        <f t="shared" si="85"/>
        <v>12873.212946589181</v>
      </c>
      <c r="S289" s="55">
        <f t="shared" si="86"/>
        <v>11343.83325905978</v>
      </c>
      <c r="T289" s="33">
        <f t="shared" si="87"/>
        <v>13307.167646990198</v>
      </c>
      <c r="U289" s="56">
        <f t="shared" si="88"/>
        <v>18534.587147406</v>
      </c>
      <c r="V289" s="5">
        <v>0</v>
      </c>
    </row>
    <row r="290" spans="1:22" x14ac:dyDescent="0.2">
      <c r="A290" s="12" t="s">
        <v>291</v>
      </c>
      <c r="B290" s="10">
        <v>993.93200000000002</v>
      </c>
      <c r="C290" s="55">
        <f t="shared" ref="C290:K290" si="96">C430/$P$378*$P$382</f>
        <v>2091.2089815958902</v>
      </c>
      <c r="D290" s="55">
        <f t="shared" si="96"/>
        <v>2552.2406109937442</v>
      </c>
      <c r="E290" s="55">
        <f t="shared" si="96"/>
        <v>3013.2722403915991</v>
      </c>
      <c r="F290" s="55">
        <f t="shared" si="96"/>
        <v>2380.2941840608419</v>
      </c>
      <c r="G290" s="55">
        <f t="shared" si="96"/>
        <v>2904.7265072072423</v>
      </c>
      <c r="H290" s="55">
        <f t="shared" si="96"/>
        <v>3429.1588303536441</v>
      </c>
      <c r="I290" s="55">
        <f t="shared" si="96"/>
        <v>2741.5095133155155</v>
      </c>
      <c r="J290" s="55">
        <f t="shared" si="96"/>
        <v>3345.2344187906547</v>
      </c>
      <c r="K290" s="55">
        <f t="shared" si="96"/>
        <v>3948.9593242657938</v>
      </c>
      <c r="M290" s="55">
        <f t="shared" si="80"/>
        <v>5456.9671182009861</v>
      </c>
      <c r="N290" s="33">
        <f t="shared" si="81"/>
        <v>6249.960925997897</v>
      </c>
      <c r="O290" s="56">
        <f t="shared" si="82"/>
        <v>8802.2015369916408</v>
      </c>
      <c r="P290" s="55">
        <f t="shared" si="83"/>
        <v>4471.5031656567317</v>
      </c>
      <c r="Q290" s="33">
        <f t="shared" si="84"/>
        <v>5121.8036973763574</v>
      </c>
      <c r="R290" s="56">
        <f t="shared" si="85"/>
        <v>7213.0126789722472</v>
      </c>
      <c r="S290" s="55">
        <f t="shared" si="86"/>
        <v>6442.4310707452432</v>
      </c>
      <c r="T290" s="33">
        <f t="shared" si="87"/>
        <v>7378.1181546194384</v>
      </c>
      <c r="U290" s="56">
        <f t="shared" si="88"/>
        <v>10391.390395011036</v>
      </c>
      <c r="V290" s="5">
        <v>0</v>
      </c>
    </row>
    <row r="291" spans="1:22" x14ac:dyDescent="0.2">
      <c r="A291" s="12" t="s">
        <v>292</v>
      </c>
      <c r="B291" s="10">
        <v>546.11</v>
      </c>
      <c r="C291" s="55">
        <f t="shared" ref="C291:K291" si="97">C431/$P$378*$P$382</f>
        <v>2091.5268806761965</v>
      </c>
      <c r="D291" s="55">
        <f t="shared" si="97"/>
        <v>2550.4738747847227</v>
      </c>
      <c r="E291" s="55">
        <f t="shared" si="97"/>
        <v>3009.4208688932499</v>
      </c>
      <c r="F291" s="55">
        <f t="shared" si="97"/>
        <v>2380.1942679342342</v>
      </c>
      <c r="G291" s="55">
        <f t="shared" si="97"/>
        <v>2902.1450358435095</v>
      </c>
      <c r="H291" s="55">
        <f t="shared" si="97"/>
        <v>3424.0958037527853</v>
      </c>
      <c r="I291" s="55">
        <f t="shared" si="97"/>
        <v>2740.9887542205825</v>
      </c>
      <c r="J291" s="55">
        <f t="shared" si="97"/>
        <v>3341.7599858672502</v>
      </c>
      <c r="K291" s="55">
        <f t="shared" si="97"/>
        <v>3942.5312175139197</v>
      </c>
      <c r="M291" s="55">
        <f t="shared" si="80"/>
        <v>5452.6189106282327</v>
      </c>
      <c r="N291" s="33">
        <f t="shared" si="81"/>
        <v>6243.9050217107597</v>
      </c>
      <c r="O291" s="56">
        <f t="shared" si="82"/>
        <v>8794.3788964954838</v>
      </c>
      <c r="P291" s="55">
        <f t="shared" si="83"/>
        <v>4471.7211486104306</v>
      </c>
      <c r="Q291" s="33">
        <f t="shared" si="84"/>
        <v>5121.1830221548171</v>
      </c>
      <c r="R291" s="56">
        <f t="shared" si="85"/>
        <v>7212.7099028310131</v>
      </c>
      <c r="S291" s="55">
        <f t="shared" si="86"/>
        <v>6433.5166726460357</v>
      </c>
      <c r="T291" s="33">
        <f t="shared" si="87"/>
        <v>7366.627021266705</v>
      </c>
      <c r="U291" s="56">
        <f t="shared" si="88"/>
        <v>10376.047890159956</v>
      </c>
      <c r="V291" s="5">
        <v>0</v>
      </c>
    </row>
    <row r="292" spans="1:22" x14ac:dyDescent="0.2">
      <c r="A292" s="12" t="s">
        <v>293</v>
      </c>
      <c r="B292" s="10">
        <v>413.90899999999999</v>
      </c>
      <c r="C292" s="55">
        <f t="shared" ref="C292:K292" si="98">C432/$P$378*$P$382</f>
        <v>2895.4964508742059</v>
      </c>
      <c r="D292" s="55">
        <f t="shared" si="98"/>
        <v>3525.4370758292289</v>
      </c>
      <c r="E292" s="55">
        <f t="shared" si="98"/>
        <v>4155.3777007842509</v>
      </c>
      <c r="F292" s="55">
        <f t="shared" si="98"/>
        <v>3354.1379616856161</v>
      </c>
      <c r="G292" s="55">
        <f t="shared" si="98"/>
        <v>4084.2502076114642</v>
      </c>
      <c r="H292" s="55">
        <f t="shared" si="98"/>
        <v>4814.3624535373147</v>
      </c>
      <c r="I292" s="55">
        <f t="shared" si="98"/>
        <v>3914.4200167905306</v>
      </c>
      <c r="J292" s="55">
        <f t="shared" si="98"/>
        <v>4766.8284972001074</v>
      </c>
      <c r="K292" s="55">
        <f t="shared" si="98"/>
        <v>5619.2369776096857</v>
      </c>
      <c r="M292" s="55">
        <f t="shared" si="80"/>
        <v>7609.6872834406931</v>
      </c>
      <c r="N292" s="33">
        <f t="shared" si="81"/>
        <v>8851.0787048115708</v>
      </c>
      <c r="O292" s="56">
        <f t="shared" si="82"/>
        <v>12376.515780640801</v>
      </c>
      <c r="P292" s="55">
        <f t="shared" si="83"/>
        <v>6249.6344125598225</v>
      </c>
      <c r="Q292" s="33">
        <f t="shared" si="84"/>
        <v>7268.5579784761467</v>
      </c>
      <c r="R292" s="56">
        <f t="shared" si="85"/>
        <v>10164.054429350354</v>
      </c>
      <c r="S292" s="55">
        <f t="shared" si="86"/>
        <v>8969.7401543215656</v>
      </c>
      <c r="T292" s="33">
        <f t="shared" si="87"/>
        <v>10433.599431147</v>
      </c>
      <c r="U292" s="56">
        <f t="shared" si="88"/>
        <v>14588.977131931251</v>
      </c>
      <c r="V292" s="5">
        <v>0</v>
      </c>
    </row>
    <row r="293" spans="1:22" x14ac:dyDescent="0.2">
      <c r="A293" s="12" t="s">
        <v>294</v>
      </c>
      <c r="B293" s="10">
        <v>564.53499999999997</v>
      </c>
      <c r="C293" s="55">
        <f t="shared" ref="C293:K293" si="99">C433/$P$378*$P$382</f>
        <v>3103.0254706275095</v>
      </c>
      <c r="D293" s="55">
        <f t="shared" si="99"/>
        <v>3775.7639660853251</v>
      </c>
      <c r="E293" s="55">
        <f t="shared" si="99"/>
        <v>4448.5024615431421</v>
      </c>
      <c r="F293" s="55">
        <f t="shared" si="99"/>
        <v>3605.4440023252837</v>
      </c>
      <c r="G293" s="55">
        <f t="shared" si="99"/>
        <v>4387.6887078320851</v>
      </c>
      <c r="H293" s="55">
        <f t="shared" si="99"/>
        <v>5169.9334133388838</v>
      </c>
      <c r="I293" s="55">
        <f t="shared" si="99"/>
        <v>4217.1184128813993</v>
      </c>
      <c r="J293" s="55">
        <f t="shared" si="99"/>
        <v>5132.5737134525416</v>
      </c>
      <c r="K293" s="55">
        <f t="shared" si="99"/>
        <v>6048.0290140236857</v>
      </c>
      <c r="M293" s="55">
        <f t="shared" si="80"/>
        <v>8163.4526739174107</v>
      </c>
      <c r="N293" s="33">
        <f t="shared" si="81"/>
        <v>9520.2624212846276</v>
      </c>
      <c r="O293" s="56">
        <f t="shared" si="82"/>
        <v>13296.026387369951</v>
      </c>
      <c r="P293" s="55">
        <f t="shared" si="83"/>
        <v>6708.4694729527928</v>
      </c>
      <c r="Q293" s="33">
        <f t="shared" si="84"/>
        <v>7822.562415206683</v>
      </c>
      <c r="R293" s="56">
        <f t="shared" si="85"/>
        <v>10925.587885834193</v>
      </c>
      <c r="S293" s="55">
        <f t="shared" si="86"/>
        <v>9618.4358748820268</v>
      </c>
      <c r="T293" s="33">
        <f t="shared" si="87"/>
        <v>11217.96242736257</v>
      </c>
      <c r="U293" s="56">
        <f t="shared" si="88"/>
        <v>15666.464888905713</v>
      </c>
      <c r="V293" s="5">
        <v>0</v>
      </c>
    </row>
    <row r="294" spans="1:22" x14ac:dyDescent="0.2">
      <c r="A294" s="12" t="s">
        <v>295</v>
      </c>
      <c r="B294" s="10">
        <v>39.692</v>
      </c>
      <c r="C294" s="55">
        <f t="shared" ref="C294:K294" si="100">C434/$P$378*$P$382</f>
        <v>2820.5447719100262</v>
      </c>
      <c r="D294" s="55">
        <f t="shared" si="100"/>
        <v>3439.9577987035486</v>
      </c>
      <c r="E294" s="55">
        <f t="shared" si="100"/>
        <v>4059.370825497072</v>
      </c>
      <c r="F294" s="55">
        <f t="shared" si="100"/>
        <v>3264.2565549560318</v>
      </c>
      <c r="G294" s="55">
        <f t="shared" si="100"/>
        <v>3981.4452137701373</v>
      </c>
      <c r="H294" s="55">
        <f t="shared" si="100"/>
        <v>4698.6338725842434</v>
      </c>
      <c r="I294" s="55">
        <f t="shared" si="100"/>
        <v>3806.8852033037338</v>
      </c>
      <c r="J294" s="55">
        <f t="shared" si="100"/>
        <v>4643.5824837994569</v>
      </c>
      <c r="K294" s="55">
        <f t="shared" si="100"/>
        <v>5480.27976429518</v>
      </c>
      <c r="M294" s="55">
        <f t="shared" si="80"/>
        <v>7421.4030124736855</v>
      </c>
      <c r="N294" s="33">
        <f t="shared" si="81"/>
        <v>8625.0276975695942</v>
      </c>
      <c r="O294" s="56">
        <f t="shared" si="82"/>
        <v>12064.985496273142</v>
      </c>
      <c r="P294" s="55">
        <f t="shared" si="83"/>
        <v>6084.8013268660579</v>
      </c>
      <c r="Q294" s="33">
        <f t="shared" si="84"/>
        <v>7071.141758259766</v>
      </c>
      <c r="R294" s="56">
        <f t="shared" si="85"/>
        <v>9891.6865301697908</v>
      </c>
      <c r="S294" s="55">
        <f t="shared" si="86"/>
        <v>8758.0046980813149</v>
      </c>
      <c r="T294" s="33">
        <f t="shared" si="87"/>
        <v>10178.913636879424</v>
      </c>
      <c r="U294" s="56">
        <f t="shared" si="88"/>
        <v>14238.284462376494</v>
      </c>
      <c r="V294" s="5">
        <v>0</v>
      </c>
    </row>
    <row r="295" spans="1:22" x14ac:dyDescent="0.2">
      <c r="A295" s="12" t="s">
        <v>296</v>
      </c>
      <c r="B295" s="10">
        <v>218.648</v>
      </c>
      <c r="C295" s="55">
        <f t="shared" ref="C295:K295" si="101">C435/$P$378*$P$382</f>
        <v>1552.6783768566982</v>
      </c>
      <c r="D295" s="55">
        <f t="shared" si="101"/>
        <v>1894.560768675997</v>
      </c>
      <c r="E295" s="55">
        <f t="shared" si="101"/>
        <v>2236.4431604952974</v>
      </c>
      <c r="F295" s="55">
        <f t="shared" si="101"/>
        <v>1727.1102505855217</v>
      </c>
      <c r="G295" s="55">
        <f t="shared" si="101"/>
        <v>2106.5934043928387</v>
      </c>
      <c r="H295" s="55">
        <f t="shared" si="101"/>
        <v>2486.0765582001545</v>
      </c>
      <c r="I295" s="55">
        <f t="shared" si="101"/>
        <v>1953.878798574513</v>
      </c>
      <c r="J295" s="55">
        <f t="shared" si="101"/>
        <v>2382.4622038791595</v>
      </c>
      <c r="K295" s="55">
        <f t="shared" si="101"/>
        <v>2811.0456091838055</v>
      </c>
      <c r="M295" s="55">
        <f t="shared" si="80"/>
        <v>4001.1541730688359</v>
      </c>
      <c r="N295" s="33">
        <f t="shared" si="81"/>
        <v>4489.0556082719977</v>
      </c>
      <c r="O295" s="56">
        <f t="shared" si="82"/>
        <v>6383.6163769479954</v>
      </c>
      <c r="P295" s="55">
        <f t="shared" si="83"/>
        <v>3279.7886274422199</v>
      </c>
      <c r="Q295" s="33">
        <f t="shared" si="84"/>
        <v>3680.9890491600345</v>
      </c>
      <c r="R295" s="56">
        <f t="shared" si="85"/>
        <v>5233.6674260167329</v>
      </c>
      <c r="S295" s="55">
        <f t="shared" si="86"/>
        <v>4722.519718695452</v>
      </c>
      <c r="T295" s="33">
        <f t="shared" si="87"/>
        <v>5297.12216738396</v>
      </c>
      <c r="U295" s="56">
        <f t="shared" si="88"/>
        <v>7533.5653278792579</v>
      </c>
      <c r="V295" s="5">
        <v>0</v>
      </c>
    </row>
    <row r="296" spans="1:22" x14ac:dyDescent="0.2">
      <c r="A296" s="12" t="s">
        <v>297</v>
      </c>
      <c r="B296" s="10">
        <v>5.33</v>
      </c>
      <c r="C296" s="55">
        <f t="shared" ref="C296:K296" si="102">C436/$P$378*$P$382</f>
        <v>1513.0129138649086</v>
      </c>
      <c r="D296" s="55">
        <f t="shared" si="102"/>
        <v>1846.21166935462</v>
      </c>
      <c r="E296" s="55">
        <f t="shared" si="102"/>
        <v>2179.4104248443318</v>
      </c>
      <c r="F296" s="55">
        <f t="shared" si="102"/>
        <v>1679.019676291382</v>
      </c>
      <c r="G296" s="55">
        <f t="shared" si="102"/>
        <v>2047.9362997944761</v>
      </c>
      <c r="H296" s="55">
        <f t="shared" si="102"/>
        <v>2416.8529232975707</v>
      </c>
      <c r="I296" s="55">
        <f t="shared" si="102"/>
        <v>1895.9058228478971</v>
      </c>
      <c r="J296" s="55">
        <f t="shared" si="102"/>
        <v>2311.7196059856801</v>
      </c>
      <c r="K296" s="55">
        <f t="shared" si="102"/>
        <v>2727.5333891234636</v>
      </c>
      <c r="M296" s="55">
        <f t="shared" si="80"/>
        <v>3894.1479691490958</v>
      </c>
      <c r="N296" s="33">
        <f t="shared" si="81"/>
        <v>4359.655905780156</v>
      </c>
      <c r="O296" s="56">
        <f t="shared" si="82"/>
        <v>6205.8675751347764</v>
      </c>
      <c r="P296" s="55">
        <f t="shared" si="83"/>
        <v>3192.0325901562906</v>
      </c>
      <c r="Q296" s="33">
        <f t="shared" si="84"/>
        <v>3574.9254991392791</v>
      </c>
      <c r="R296" s="56">
        <f t="shared" si="85"/>
        <v>5087.9384130041872</v>
      </c>
      <c r="S296" s="55">
        <f t="shared" si="86"/>
        <v>4596.2633481419025</v>
      </c>
      <c r="T296" s="33">
        <f t="shared" si="87"/>
        <v>5144.3863124210347</v>
      </c>
      <c r="U296" s="56">
        <f t="shared" si="88"/>
        <v>7323.7967372653657</v>
      </c>
      <c r="V296" s="5">
        <v>0</v>
      </c>
    </row>
    <row r="297" spans="1:22" x14ac:dyDescent="0.2">
      <c r="A297" s="12" t="s">
        <v>298</v>
      </c>
      <c r="B297" s="10">
        <v>1004.659</v>
      </c>
      <c r="C297" s="55">
        <f t="shared" ref="C297:K297" si="103">C437/$P$378*$P$382</f>
        <v>1972.8194165074165</v>
      </c>
      <c r="D297" s="55">
        <f t="shared" si="103"/>
        <v>2407.861703069842</v>
      </c>
      <c r="E297" s="55">
        <f t="shared" si="103"/>
        <v>2842.9039896322697</v>
      </c>
      <c r="F297" s="55">
        <f t="shared" si="103"/>
        <v>2236.7578350474773</v>
      </c>
      <c r="G297" s="55">
        <f t="shared" si="103"/>
        <v>2729.5658734844078</v>
      </c>
      <c r="H297" s="55">
        <f t="shared" si="103"/>
        <v>3222.3739119213392</v>
      </c>
      <c r="I297" s="55">
        <f t="shared" si="103"/>
        <v>2568.4767940435195</v>
      </c>
      <c r="J297" s="55">
        <f t="shared" si="103"/>
        <v>3133.9841612772884</v>
      </c>
      <c r="K297" s="55">
        <f t="shared" si="103"/>
        <v>3699.4915285110578</v>
      </c>
      <c r="M297" s="55">
        <f t="shared" si="80"/>
        <v>5137.4275765542498</v>
      </c>
      <c r="N297" s="33">
        <f t="shared" si="81"/>
        <v>5863.5500347616962</v>
      </c>
      <c r="O297" s="56">
        <f t="shared" si="82"/>
        <v>8271.4117378315386</v>
      </c>
      <c r="P297" s="55">
        <f t="shared" si="83"/>
        <v>4209.5772515548942</v>
      </c>
      <c r="Q297" s="33">
        <f t="shared" si="84"/>
        <v>4805.2346290909973</v>
      </c>
      <c r="R297" s="56">
        <f t="shared" si="85"/>
        <v>6778.0540455984137</v>
      </c>
      <c r="S297" s="55">
        <f t="shared" si="86"/>
        <v>6065.2779015536089</v>
      </c>
      <c r="T297" s="33">
        <f t="shared" si="87"/>
        <v>6921.865440432397</v>
      </c>
      <c r="U297" s="56">
        <f t="shared" si="88"/>
        <v>9764.7694300646672</v>
      </c>
      <c r="V297" s="5">
        <v>0</v>
      </c>
    </row>
    <row r="298" spans="1:22" x14ac:dyDescent="0.2">
      <c r="A298" s="12" t="s">
        <v>299</v>
      </c>
      <c r="B298" s="10">
        <v>447.19200000000001</v>
      </c>
      <c r="C298" s="55">
        <f t="shared" ref="C298:K298" si="104">C438/$P$378*$P$382</f>
        <v>1947.3372914178708</v>
      </c>
      <c r="D298" s="55">
        <f t="shared" si="104"/>
        <v>2375.5964417624691</v>
      </c>
      <c r="E298" s="55">
        <f t="shared" si="104"/>
        <v>2803.8555921070661</v>
      </c>
      <c r="F298" s="55">
        <f t="shared" si="104"/>
        <v>2205.5761795261474</v>
      </c>
      <c r="G298" s="55">
        <f t="shared" si="104"/>
        <v>2690.1625456636598</v>
      </c>
      <c r="H298" s="55">
        <f t="shared" si="104"/>
        <v>3174.7489118011731</v>
      </c>
      <c r="I298" s="55">
        <f t="shared" si="104"/>
        <v>2530.6507094382468</v>
      </c>
      <c r="J298" s="55">
        <f t="shared" si="104"/>
        <v>3086.2487267061738</v>
      </c>
      <c r="K298" s="55">
        <f t="shared" si="104"/>
        <v>3641.8467439741003</v>
      </c>
      <c r="M298" s="55">
        <f t="shared" si="80"/>
        <v>5065.7589874261284</v>
      </c>
      <c r="N298" s="33">
        <f t="shared" si="81"/>
        <v>5776.4112723698336</v>
      </c>
      <c r="O298" s="56">
        <f t="shared" si="82"/>
        <v>8152.0077141323018</v>
      </c>
      <c r="P298" s="55">
        <f t="shared" si="83"/>
        <v>4152.9134709440186</v>
      </c>
      <c r="Q298" s="33">
        <f t="shared" si="84"/>
        <v>4736.2268889643947</v>
      </c>
      <c r="R298" s="56">
        <f t="shared" si="85"/>
        <v>6683.5641803822655</v>
      </c>
      <c r="S298" s="55">
        <f t="shared" si="86"/>
        <v>5978.6045039082392</v>
      </c>
      <c r="T298" s="33">
        <f t="shared" si="87"/>
        <v>6816.5956557752734</v>
      </c>
      <c r="U298" s="56">
        <f t="shared" si="88"/>
        <v>9620.4512478823399</v>
      </c>
      <c r="V298" s="5">
        <v>0</v>
      </c>
    </row>
    <row r="299" spans="1:22" x14ac:dyDescent="0.2">
      <c r="A299" s="12" t="s">
        <v>300</v>
      </c>
      <c r="B299" s="10">
        <v>323.995</v>
      </c>
      <c r="C299" s="55">
        <f t="shared" ref="C299:K299" si="105">C439/$P$378*$P$382</f>
        <v>5681.1857099920044</v>
      </c>
      <c r="D299" s="55">
        <f t="shared" si="105"/>
        <v>6911.2134876728487</v>
      </c>
      <c r="E299" s="55">
        <f t="shared" si="105"/>
        <v>8141.2412653536958</v>
      </c>
      <c r="F299" s="55">
        <f t="shared" si="105"/>
        <v>6731.18214064928</v>
      </c>
      <c r="G299" s="55">
        <f t="shared" si="105"/>
        <v>8191.5935595838018</v>
      </c>
      <c r="H299" s="55">
        <f t="shared" si="105"/>
        <v>9652.0049785183237</v>
      </c>
      <c r="I299" s="55">
        <f t="shared" si="105"/>
        <v>7985.1537876898674</v>
      </c>
      <c r="J299" s="55">
        <f t="shared" si="105"/>
        <v>9720.2037393609316</v>
      </c>
      <c r="K299" s="55">
        <f t="shared" si="105"/>
        <v>11455.253691031992</v>
      </c>
      <c r="M299" s="55">
        <f t="shared" si="80"/>
        <v>15102.807047256651</v>
      </c>
      <c r="N299" s="33">
        <f t="shared" si="81"/>
        <v>17911.797298944733</v>
      </c>
      <c r="O299" s="56">
        <f t="shared" si="82"/>
        <v>24823.010786617582</v>
      </c>
      <c r="P299" s="55">
        <f t="shared" si="83"/>
        <v>12412.367850641283</v>
      </c>
      <c r="Q299" s="33">
        <f t="shared" si="84"/>
        <v>14716.335928339147</v>
      </c>
      <c r="R299" s="56">
        <f t="shared" si="85"/>
        <v>20397.521638331149</v>
      </c>
      <c r="S299" s="55">
        <f t="shared" si="86"/>
        <v>17793.246243872018</v>
      </c>
      <c r="T299" s="33">
        <f t="shared" si="87"/>
        <v>21107.258669550316</v>
      </c>
      <c r="U299" s="56">
        <f t="shared" si="88"/>
        <v>29248.499934904008</v>
      </c>
      <c r="V299" s="5">
        <v>0</v>
      </c>
    </row>
    <row r="300" spans="1:22" x14ac:dyDescent="0.2">
      <c r="A300" s="12" t="s">
        <v>301</v>
      </c>
      <c r="B300" s="10">
        <v>582.00699999999995</v>
      </c>
      <c r="C300" s="55">
        <f t="shared" ref="C300:K300" si="106">C440/$P$378*$P$382</f>
        <v>3594.784091093311</v>
      </c>
      <c r="D300" s="55">
        <f t="shared" si="106"/>
        <v>4383.8194273898253</v>
      </c>
      <c r="E300" s="55">
        <f t="shared" si="106"/>
        <v>5172.8547636863414</v>
      </c>
      <c r="F300" s="55">
        <f t="shared" si="106"/>
        <v>4202.9666192630903</v>
      </c>
      <c r="G300" s="55">
        <f t="shared" si="106"/>
        <v>5126.5552818408432</v>
      </c>
      <c r="H300" s="55">
        <f t="shared" si="106"/>
        <v>6050.1439444185944</v>
      </c>
      <c r="I300" s="55">
        <f t="shared" si="106"/>
        <v>4938.5117722590248</v>
      </c>
      <c r="J300" s="55">
        <f t="shared" si="106"/>
        <v>6024.6412963476423</v>
      </c>
      <c r="K300" s="55">
        <f t="shared" si="106"/>
        <v>7110.7708204362607</v>
      </c>
      <c r="M300" s="55">
        <f t="shared" si="80"/>
        <v>9510.3747092306694</v>
      </c>
      <c r="N300" s="33">
        <f t="shared" si="81"/>
        <v>11151.196578188486</v>
      </c>
      <c r="O300" s="56">
        <f t="shared" si="82"/>
        <v>15535.016005578313</v>
      </c>
      <c r="P300" s="55">
        <f t="shared" si="83"/>
        <v>7797.7507103564012</v>
      </c>
      <c r="Q300" s="33">
        <f t="shared" si="84"/>
        <v>9141.478391522116</v>
      </c>
      <c r="R300" s="56">
        <f t="shared" si="85"/>
        <v>12736.262482615426</v>
      </c>
      <c r="S300" s="55">
        <f t="shared" si="86"/>
        <v>11222.998708104937</v>
      </c>
      <c r="T300" s="33">
        <f t="shared" si="87"/>
        <v>13160.914764854855</v>
      </c>
      <c r="U300" s="56">
        <f t="shared" si="88"/>
        <v>18333.769528541197</v>
      </c>
      <c r="V300" s="5">
        <v>0</v>
      </c>
    </row>
    <row r="301" spans="1:22" x14ac:dyDescent="0.2">
      <c r="A301" s="12" t="s">
        <v>302</v>
      </c>
      <c r="B301" s="10">
        <v>990.46699999999998</v>
      </c>
      <c r="C301" s="55">
        <f t="shared" ref="C301:K301" si="107">C441/$P$378*$P$382</f>
        <v>2800.2277909935883</v>
      </c>
      <c r="D301" s="55">
        <f t="shared" si="107"/>
        <v>3412.0926928171507</v>
      </c>
      <c r="E301" s="55">
        <f t="shared" si="107"/>
        <v>4023.9575946407135</v>
      </c>
      <c r="F301" s="55">
        <f t="shared" si="107"/>
        <v>3239.0352526926931</v>
      </c>
      <c r="G301" s="55">
        <f t="shared" si="107"/>
        <v>3947.088283197776</v>
      </c>
      <c r="H301" s="55">
        <f t="shared" si="107"/>
        <v>4655.1413137028567</v>
      </c>
      <c r="I301" s="55">
        <f t="shared" si="107"/>
        <v>3775.9952978067276</v>
      </c>
      <c r="J301" s="55">
        <f t="shared" si="107"/>
        <v>4601.6926094328792</v>
      </c>
      <c r="K301" s="55">
        <f t="shared" si="107"/>
        <v>5427.3899210590325</v>
      </c>
      <c r="M301" s="55">
        <f t="shared" si="80"/>
        <v>7359.1809760149263</v>
      </c>
      <c r="N301" s="33">
        <f t="shared" si="81"/>
        <v>8548.7808926306552</v>
      </c>
      <c r="O301" s="56">
        <f t="shared" si="82"/>
        <v>11960.873585447805</v>
      </c>
      <c r="P301" s="55">
        <f t="shared" si="83"/>
        <v>6039.2630436862819</v>
      </c>
      <c r="Q301" s="33">
        <f t="shared" si="84"/>
        <v>7015.0305504994212</v>
      </c>
      <c r="R301" s="56">
        <f t="shared" si="85"/>
        <v>9815.2583414930086</v>
      </c>
      <c r="S301" s="55">
        <f t="shared" si="86"/>
        <v>8679.0989083435707</v>
      </c>
      <c r="T301" s="33">
        <f t="shared" si="87"/>
        <v>10082.531234761889</v>
      </c>
      <c r="U301" s="56">
        <f t="shared" si="88"/>
        <v>14106.488829402602</v>
      </c>
      <c r="V301" s="5">
        <v>0</v>
      </c>
    </row>
    <row r="302" spans="1:22" x14ac:dyDescent="0.2">
      <c r="A302" s="12" t="s">
        <v>303</v>
      </c>
      <c r="B302" s="10">
        <v>508.274</v>
      </c>
      <c r="C302" s="55">
        <f t="shared" ref="C302:K302" si="108">C442/$P$378*$P$382</f>
        <v>2279.7270491519635</v>
      </c>
      <c r="D302" s="55">
        <f t="shared" si="108"/>
        <v>2779.7936718894562</v>
      </c>
      <c r="E302" s="55">
        <f t="shared" si="108"/>
        <v>3279.8602946269498</v>
      </c>
      <c r="F302" s="55">
        <f t="shared" si="108"/>
        <v>2608.3685533920379</v>
      </c>
      <c r="G302" s="55">
        <f t="shared" si="108"/>
        <v>3180.3554654582426</v>
      </c>
      <c r="H302" s="55">
        <f t="shared" si="108"/>
        <v>3752.3423775244446</v>
      </c>
      <c r="I302" s="55">
        <f t="shared" si="108"/>
        <v>3016.0515289470222</v>
      </c>
      <c r="J302" s="55">
        <f t="shared" si="108"/>
        <v>3677.2916670712157</v>
      </c>
      <c r="K302" s="55">
        <f t="shared" si="108"/>
        <v>4338.5318051954073</v>
      </c>
      <c r="M302" s="55">
        <f t="shared" si="80"/>
        <v>5960.1491373476983</v>
      </c>
      <c r="N302" s="33">
        <f t="shared" si="81"/>
        <v>6857.6471325294588</v>
      </c>
      <c r="O302" s="56">
        <f t="shared" si="82"/>
        <v>9637.4408044189149</v>
      </c>
      <c r="P302" s="55">
        <f t="shared" si="83"/>
        <v>4888.0956025440009</v>
      </c>
      <c r="Q302" s="33">
        <f t="shared" si="84"/>
        <v>5624.4200823390602</v>
      </c>
      <c r="R302" s="56">
        <f t="shared" si="85"/>
        <v>7904.1471314910232</v>
      </c>
      <c r="S302" s="55">
        <f t="shared" si="86"/>
        <v>7032.2026721513939</v>
      </c>
      <c r="T302" s="33">
        <f t="shared" si="87"/>
        <v>8090.8741827198519</v>
      </c>
      <c r="U302" s="56">
        <f t="shared" si="88"/>
        <v>11370.734477346801</v>
      </c>
      <c r="V302" s="5">
        <v>0</v>
      </c>
    </row>
    <row r="303" spans="1:22" x14ac:dyDescent="0.2">
      <c r="A303" s="12" t="s">
        <v>304</v>
      </c>
      <c r="B303" s="10">
        <v>290.47800000000001</v>
      </c>
      <c r="C303" s="55">
        <f t="shared" ref="C303:K303" si="109">C443/$P$378*$P$382</f>
        <v>2288.1473486187001</v>
      </c>
      <c r="D303" s="55">
        <f t="shared" si="109"/>
        <v>2784.7436335266084</v>
      </c>
      <c r="E303" s="55">
        <f t="shared" si="109"/>
        <v>3281.3399184345167</v>
      </c>
      <c r="F303" s="55">
        <f t="shared" si="109"/>
        <v>2617.4931429649587</v>
      </c>
      <c r="G303" s="55">
        <f t="shared" si="109"/>
        <v>3185.3899544156893</v>
      </c>
      <c r="H303" s="55">
        <f t="shared" si="109"/>
        <v>3753.2867658664209</v>
      </c>
      <c r="I303" s="55">
        <f t="shared" si="109"/>
        <v>3026.1569113404576</v>
      </c>
      <c r="J303" s="55">
        <f t="shared" si="109"/>
        <v>3682.5632436203996</v>
      </c>
      <c r="K303" s="55">
        <f t="shared" si="109"/>
        <v>4338.969575900338</v>
      </c>
      <c r="M303" s="55">
        <f t="shared" si="80"/>
        <v>5970.1335879422977</v>
      </c>
      <c r="N303" s="33">
        <f t="shared" si="81"/>
        <v>6867.9531980360889</v>
      </c>
      <c r="O303" s="56">
        <f t="shared" si="82"/>
        <v>9652.6968315626982</v>
      </c>
      <c r="P303" s="55">
        <f t="shared" si="83"/>
        <v>4905.6404915836592</v>
      </c>
      <c r="Q303" s="33">
        <f t="shared" si="84"/>
        <v>5643.6500543054162</v>
      </c>
      <c r="R303" s="56">
        <f t="shared" si="85"/>
        <v>7931.7974029241168</v>
      </c>
      <c r="S303" s="55">
        <f t="shared" si="86"/>
        <v>7034.626684300938</v>
      </c>
      <c r="T303" s="33">
        <f t="shared" si="87"/>
        <v>8092.2563417667589</v>
      </c>
      <c r="U303" s="56">
        <f t="shared" si="88"/>
        <v>11373.596260201277</v>
      </c>
      <c r="V303" s="5">
        <v>0</v>
      </c>
    </row>
    <row r="304" spans="1:22" x14ac:dyDescent="0.2">
      <c r="A304" s="12" t="s">
        <v>305</v>
      </c>
      <c r="B304" s="10">
        <v>1007.582</v>
      </c>
      <c r="C304" s="55">
        <f t="shared" ref="C304:K304" si="110">C444/$P$378*$P$382</f>
        <v>2927.6485785798463</v>
      </c>
      <c r="D304" s="55">
        <f t="shared" si="110"/>
        <v>3569.2787976018822</v>
      </c>
      <c r="E304" s="55">
        <f t="shared" si="110"/>
        <v>4210.9090166239203</v>
      </c>
      <c r="F304" s="55">
        <f t="shared" si="110"/>
        <v>3393.9099968842675</v>
      </c>
      <c r="G304" s="55">
        <f t="shared" si="110"/>
        <v>4138.1576211028378</v>
      </c>
      <c r="H304" s="55">
        <f t="shared" si="110"/>
        <v>4882.4052453214081</v>
      </c>
      <c r="I304" s="55">
        <f t="shared" si="110"/>
        <v>3963.0171726700332</v>
      </c>
      <c r="J304" s="55">
        <f t="shared" si="110"/>
        <v>4832.4351603947871</v>
      </c>
      <c r="K304" s="55">
        <f t="shared" si="110"/>
        <v>5701.8531481195432</v>
      </c>
      <c r="M304" s="55">
        <f t="shared" si="80"/>
        <v>7707.4364187047195</v>
      </c>
      <c r="N304" s="33">
        <f t="shared" si="81"/>
        <v>8970.5927814976239</v>
      </c>
      <c r="O304" s="56">
        <f t="shared" si="82"/>
        <v>12539.871579099507</v>
      </c>
      <c r="P304" s="55">
        <f t="shared" si="83"/>
        <v>6321.5585754641143</v>
      </c>
      <c r="Q304" s="33">
        <f t="shared" si="84"/>
        <v>7356.9271695543011</v>
      </c>
      <c r="R304" s="56">
        <f t="shared" si="85"/>
        <v>10284.575748134148</v>
      </c>
      <c r="S304" s="55">
        <f t="shared" si="86"/>
        <v>9093.3142619453283</v>
      </c>
      <c r="T304" s="33">
        <f t="shared" si="87"/>
        <v>10584.258393440952</v>
      </c>
      <c r="U304" s="56">
        <f t="shared" si="88"/>
        <v>14795.167410064871</v>
      </c>
      <c r="V304" s="5">
        <v>0</v>
      </c>
    </row>
    <row r="305" spans="1:22" x14ac:dyDescent="0.2">
      <c r="A305" s="12" t="s">
        <v>306</v>
      </c>
      <c r="B305" s="10">
        <v>174.529</v>
      </c>
      <c r="C305" s="55">
        <f t="shared" ref="C305:K305" si="111">C445/$P$378*$P$382</f>
        <v>1613.3022077372605</v>
      </c>
      <c r="D305" s="55">
        <f t="shared" si="111"/>
        <v>1968.4564804465494</v>
      </c>
      <c r="E305" s="55">
        <f t="shared" si="111"/>
        <v>2323.6107531558387</v>
      </c>
      <c r="F305" s="55">
        <f t="shared" si="111"/>
        <v>1800.6108383275737</v>
      </c>
      <c r="G305" s="55">
        <f t="shared" si="111"/>
        <v>2196.2436472212348</v>
      </c>
      <c r="H305" s="55">
        <f t="shared" si="111"/>
        <v>2591.876456114896</v>
      </c>
      <c r="I305" s="55">
        <f t="shared" si="111"/>
        <v>2042.4834337156919</v>
      </c>
      <c r="J305" s="55">
        <f t="shared" si="111"/>
        <v>2490.5836517905032</v>
      </c>
      <c r="K305" s="55">
        <f t="shared" si="111"/>
        <v>2938.6838698653128</v>
      </c>
      <c r="M305" s="55">
        <f t="shared" si="80"/>
        <v>4164.7001276677838</v>
      </c>
      <c r="N305" s="33">
        <f t="shared" si="81"/>
        <v>4686.8272990117384</v>
      </c>
      <c r="O305" s="56">
        <f t="shared" si="82"/>
        <v>6655.2837794582865</v>
      </c>
      <c r="P305" s="55">
        <f t="shared" si="83"/>
        <v>3413.9130460648339</v>
      </c>
      <c r="Q305" s="33">
        <f t="shared" si="84"/>
        <v>3843.0942720432658</v>
      </c>
      <c r="R305" s="56">
        <f t="shared" si="85"/>
        <v>5456.3964797805256</v>
      </c>
      <c r="S305" s="55">
        <f t="shared" si="86"/>
        <v>4915.4872092707346</v>
      </c>
      <c r="T305" s="33">
        <f t="shared" si="87"/>
        <v>5530.5603259802083</v>
      </c>
      <c r="U305" s="56">
        <f t="shared" si="88"/>
        <v>7854.1710791360474</v>
      </c>
      <c r="V305" s="5">
        <v>0</v>
      </c>
    </row>
    <row r="306" spans="1:22" x14ac:dyDescent="0.2">
      <c r="A306" s="12" t="s">
        <v>307</v>
      </c>
      <c r="B306" s="10">
        <v>594.30399999999997</v>
      </c>
      <c r="C306" s="55">
        <f t="shared" ref="C306:K306" si="112">C446/$P$378*$P$382</f>
        <v>2576.7663196480817</v>
      </c>
      <c r="D306" s="55">
        <f t="shared" si="112"/>
        <v>3144.3894051043003</v>
      </c>
      <c r="E306" s="55">
        <f t="shared" si="112"/>
        <v>3712.012490560523</v>
      </c>
      <c r="F306" s="55">
        <f t="shared" si="112"/>
        <v>2968.9873470822322</v>
      </c>
      <c r="G306" s="55">
        <f t="shared" si="112"/>
        <v>3623.1220091962518</v>
      </c>
      <c r="H306" s="55">
        <f t="shared" si="112"/>
        <v>4277.2566713102688</v>
      </c>
      <c r="I306" s="55">
        <f t="shared" si="112"/>
        <v>3451.1776880643301</v>
      </c>
      <c r="J306" s="55">
        <f t="shared" si="112"/>
        <v>4211.6461893244532</v>
      </c>
      <c r="K306" s="55">
        <f t="shared" si="112"/>
        <v>4972.1146905845735</v>
      </c>
      <c r="M306" s="55">
        <f t="shared" si="80"/>
        <v>6767.5114143005521</v>
      </c>
      <c r="N306" s="33">
        <f t="shared" si="81"/>
        <v>7834.7681985207055</v>
      </c>
      <c r="O306" s="56">
        <f t="shared" si="82"/>
        <v>10979.157603625004</v>
      </c>
      <c r="P306" s="55">
        <f t="shared" si="83"/>
        <v>5545.7536667303139</v>
      </c>
      <c r="Q306" s="33">
        <f t="shared" si="84"/>
        <v>6420.1650351465623</v>
      </c>
      <c r="R306" s="56">
        <f t="shared" si="85"/>
        <v>8996.931354794644</v>
      </c>
      <c r="S306" s="55">
        <f t="shared" si="86"/>
        <v>7989.2691618707922</v>
      </c>
      <c r="T306" s="33">
        <f t="shared" si="87"/>
        <v>9249.3713618948423</v>
      </c>
      <c r="U306" s="56">
        <f t="shared" si="88"/>
        <v>12961.383852455365</v>
      </c>
      <c r="V306" s="5">
        <v>0</v>
      </c>
    </row>
    <row r="307" spans="1:22" x14ac:dyDescent="0.2">
      <c r="A307" s="12" t="s">
        <v>308</v>
      </c>
      <c r="B307" s="10">
        <v>748.56899999999996</v>
      </c>
      <c r="C307" s="55">
        <f t="shared" ref="C307:K307" si="113">C447/$P$378*$P$382</f>
        <v>3209.7677283321568</v>
      </c>
      <c r="D307" s="55">
        <f t="shared" si="113"/>
        <v>3914.5047736932283</v>
      </c>
      <c r="E307" s="55">
        <f t="shared" si="113"/>
        <v>4619.2418190542976</v>
      </c>
      <c r="F307" s="55">
        <f t="shared" si="113"/>
        <v>3736.1711134032084</v>
      </c>
      <c r="G307" s="55">
        <f t="shared" si="113"/>
        <v>4557.1829353802095</v>
      </c>
      <c r="H307" s="55">
        <f t="shared" si="113"/>
        <v>5378.1947573572061</v>
      </c>
      <c r="I307" s="55">
        <f t="shared" si="113"/>
        <v>4375.7918049410237</v>
      </c>
      <c r="J307" s="55">
        <f t="shared" si="113"/>
        <v>5337.9575496544658</v>
      </c>
      <c r="K307" s="55">
        <f t="shared" si="113"/>
        <v>6300.1232943679106</v>
      </c>
      <c r="M307" s="55">
        <f t="shared" si="80"/>
        <v>8471.6877090734379</v>
      </c>
      <c r="N307" s="33">
        <f t="shared" si="81"/>
        <v>9895.1404850346753</v>
      </c>
      <c r="O307" s="56">
        <f t="shared" si="82"/>
        <v>13809.645258727904</v>
      </c>
      <c r="P307" s="55">
        <f t="shared" si="83"/>
        <v>6945.9388417353657</v>
      </c>
      <c r="Q307" s="33">
        <f t="shared" si="84"/>
        <v>8111.9629183442321</v>
      </c>
      <c r="R307" s="56">
        <f t="shared" si="85"/>
        <v>11321.730646676389</v>
      </c>
      <c r="S307" s="55">
        <f t="shared" si="86"/>
        <v>9997.4365764115028</v>
      </c>
      <c r="T307" s="33">
        <f t="shared" si="87"/>
        <v>11678.318051725117</v>
      </c>
      <c r="U307" s="56">
        <f t="shared" si="88"/>
        <v>16297.559870779412</v>
      </c>
      <c r="V307" s="5">
        <v>0</v>
      </c>
    </row>
    <row r="308" spans="1:22" x14ac:dyDescent="0.2">
      <c r="A308" s="12" t="s">
        <v>309</v>
      </c>
      <c r="B308" s="10">
        <v>563.23599999999999</v>
      </c>
      <c r="C308" s="55">
        <f t="shared" ref="C308:K308" si="114">C448/$P$378*$P$382</f>
        <v>2264.0931809236017</v>
      </c>
      <c r="D308" s="55">
        <f t="shared" si="114"/>
        <v>2759.1888037427198</v>
      </c>
      <c r="E308" s="55">
        <f t="shared" si="114"/>
        <v>3254.2844265618369</v>
      </c>
      <c r="F308" s="55">
        <f t="shared" si="114"/>
        <v>2589.0262841985113</v>
      </c>
      <c r="G308" s="55">
        <f t="shared" si="114"/>
        <v>3154.9873693889576</v>
      </c>
      <c r="H308" s="55">
        <f t="shared" si="114"/>
        <v>3720.9484545794062</v>
      </c>
      <c r="I308" s="55">
        <f t="shared" si="114"/>
        <v>2992.4147294188328</v>
      </c>
      <c r="J308" s="55">
        <f t="shared" si="114"/>
        <v>3646.3916128954688</v>
      </c>
      <c r="K308" s="55">
        <f t="shared" si="114"/>
        <v>4300.3684963721062</v>
      </c>
      <c r="M308" s="55">
        <f t="shared" si="80"/>
        <v>5914.1761731316774</v>
      </c>
      <c r="N308" s="33">
        <f t="shared" si="81"/>
        <v>6801.3789822844265</v>
      </c>
      <c r="O308" s="56">
        <f t="shared" si="82"/>
        <v>9560.5677860271462</v>
      </c>
      <c r="P308" s="55">
        <f t="shared" si="83"/>
        <v>4853.1194651221131</v>
      </c>
      <c r="Q308" s="33">
        <f t="shared" si="84"/>
        <v>5581.4410136173447</v>
      </c>
      <c r="R308" s="56">
        <f t="shared" si="85"/>
        <v>7845.5341945409455</v>
      </c>
      <c r="S308" s="55">
        <f t="shared" si="86"/>
        <v>6975.2328811412426</v>
      </c>
      <c r="T308" s="33">
        <f t="shared" si="87"/>
        <v>8021.3169509515119</v>
      </c>
      <c r="U308" s="56">
        <f t="shared" si="88"/>
        <v>11275.601377513349</v>
      </c>
      <c r="V308" s="5">
        <v>0</v>
      </c>
    </row>
    <row r="309" spans="1:22" x14ac:dyDescent="0.2">
      <c r="A309" s="12" t="s">
        <v>310</v>
      </c>
      <c r="B309" s="10">
        <v>736.96</v>
      </c>
      <c r="C309" s="55">
        <f t="shared" ref="C309:K309" si="115">C449/$P$378*$P$382</f>
        <v>1898.1046641037199</v>
      </c>
      <c r="D309" s="55">
        <f t="shared" si="115"/>
        <v>2314.2610079307028</v>
      </c>
      <c r="E309" s="55">
        <f t="shared" si="115"/>
        <v>2730.4173517576855</v>
      </c>
      <c r="F309" s="55">
        <f t="shared" si="115"/>
        <v>2145.6251203007023</v>
      </c>
      <c r="G309" s="55">
        <f t="shared" si="115"/>
        <v>2615.5370017695905</v>
      </c>
      <c r="H309" s="55">
        <f t="shared" si="115"/>
        <v>3085.4488832384782</v>
      </c>
      <c r="I309" s="55">
        <f t="shared" si="115"/>
        <v>2458.164519537097</v>
      </c>
      <c r="J309" s="55">
        <f t="shared" si="115"/>
        <v>2996.0716926317964</v>
      </c>
      <c r="K309" s="55">
        <f t="shared" si="115"/>
        <v>3533.978865726498</v>
      </c>
      <c r="M309" s="55">
        <f t="shared" si="80"/>
        <v>4929.7980097002928</v>
      </c>
      <c r="N309" s="33">
        <f t="shared" si="81"/>
        <v>5611.6086944013869</v>
      </c>
      <c r="O309" s="56">
        <f t="shared" si="82"/>
        <v>7925.8697023320892</v>
      </c>
      <c r="P309" s="55">
        <f t="shared" si="83"/>
        <v>4043.7297844044224</v>
      </c>
      <c r="Q309" s="33">
        <f t="shared" si="84"/>
        <v>4603.7896398377998</v>
      </c>
      <c r="R309" s="56">
        <f t="shared" si="85"/>
        <v>6501.894303941519</v>
      </c>
      <c r="S309" s="55">
        <f t="shared" si="86"/>
        <v>5815.8662349961633</v>
      </c>
      <c r="T309" s="33">
        <f t="shared" si="87"/>
        <v>6619.4277489649758</v>
      </c>
      <c r="U309" s="56">
        <f t="shared" si="88"/>
        <v>9349.8451007226613</v>
      </c>
      <c r="V309" s="5">
        <v>0</v>
      </c>
    </row>
    <row r="310" spans="1:22" x14ac:dyDescent="0.2">
      <c r="A310" s="12" t="s">
        <v>311</v>
      </c>
      <c r="B310" s="10">
        <v>329.92500000000001</v>
      </c>
      <c r="C310" s="55">
        <f t="shared" ref="C310:K310" si="116">C450/$P$378*$P$382</f>
        <v>5268.3025566064562</v>
      </c>
      <c r="D310" s="55">
        <f t="shared" si="116"/>
        <v>6409.0824463247855</v>
      </c>
      <c r="E310" s="55">
        <f t="shared" si="116"/>
        <v>7549.8623360431184</v>
      </c>
      <c r="F310" s="55">
        <f t="shared" si="116"/>
        <v>6230.6063426427118</v>
      </c>
      <c r="G310" s="55">
        <f t="shared" si="116"/>
        <v>7582.4117847702355</v>
      </c>
      <c r="H310" s="55">
        <f t="shared" si="116"/>
        <v>8934.2172268977592</v>
      </c>
      <c r="I310" s="55">
        <f t="shared" si="116"/>
        <v>7381.7163814863252</v>
      </c>
      <c r="J310" s="55">
        <f t="shared" si="116"/>
        <v>8985.5111772996333</v>
      </c>
      <c r="K310" s="55">
        <f t="shared" si="116"/>
        <v>10589.305973112932</v>
      </c>
      <c r="M310" s="55">
        <f t="shared" si="80"/>
        <v>13991.494231095021</v>
      </c>
      <c r="N310" s="33">
        <f t="shared" si="81"/>
        <v>16567.922962069868</v>
      </c>
      <c r="O310" s="56">
        <f t="shared" si="82"/>
        <v>22977.005408394652</v>
      </c>
      <c r="P310" s="55">
        <f t="shared" si="83"/>
        <v>11498.908899249167</v>
      </c>
      <c r="Q310" s="33">
        <f t="shared" si="84"/>
        <v>13612.322724129037</v>
      </c>
      <c r="R310" s="56">
        <f t="shared" si="85"/>
        <v>18880.62528073549</v>
      </c>
      <c r="S310" s="55">
        <f t="shared" si="86"/>
        <v>16484.079562940879</v>
      </c>
      <c r="T310" s="33">
        <f t="shared" si="87"/>
        <v>19523.523200010692</v>
      </c>
      <c r="U310" s="56">
        <f t="shared" si="88"/>
        <v>27073.385536053811</v>
      </c>
      <c r="V310" s="5">
        <v>0</v>
      </c>
    </row>
    <row r="311" spans="1:22" x14ac:dyDescent="0.2">
      <c r="A311" s="12" t="s">
        <v>312</v>
      </c>
      <c r="B311" s="10">
        <v>617.69299999999998</v>
      </c>
      <c r="C311" s="55">
        <f t="shared" ref="C311:K311" si="117">C451/$P$378*$P$382</f>
        <v>2401.1715137685014</v>
      </c>
      <c r="D311" s="55">
        <f t="shared" si="117"/>
        <v>2929.2108874796481</v>
      </c>
      <c r="E311" s="55">
        <f t="shared" si="117"/>
        <v>3457.2502611907948</v>
      </c>
      <c r="F311" s="55">
        <f t="shared" si="117"/>
        <v>2755.8847243286355</v>
      </c>
      <c r="G311" s="55">
        <f t="shared" si="117"/>
        <v>3361.8754254640953</v>
      </c>
      <c r="H311" s="55">
        <f t="shared" si="117"/>
        <v>3967.8661265995552</v>
      </c>
      <c r="I311" s="55">
        <f t="shared" si="117"/>
        <v>3194.1095932017588</v>
      </c>
      <c r="J311" s="55">
        <f t="shared" si="117"/>
        <v>3896.4149763413948</v>
      </c>
      <c r="K311" s="55">
        <f t="shared" si="117"/>
        <v>4598.7203594810308</v>
      </c>
      <c r="M311" s="55">
        <f t="shared" si="80"/>
        <v>6291.0863129437439</v>
      </c>
      <c r="N311" s="33">
        <f t="shared" si="81"/>
        <v>7258.2904018054905</v>
      </c>
      <c r="O311" s="56">
        <f t="shared" si="82"/>
        <v>10187.501289285139</v>
      </c>
      <c r="P311" s="55">
        <f t="shared" si="83"/>
        <v>5157.0562380971369</v>
      </c>
      <c r="Q311" s="33">
        <f t="shared" si="84"/>
        <v>5949.9943175303943</v>
      </c>
      <c r="R311" s="56">
        <f t="shared" si="85"/>
        <v>8351.1658312988948</v>
      </c>
      <c r="S311" s="55">
        <f t="shared" si="86"/>
        <v>7425.11638779035</v>
      </c>
      <c r="T311" s="33">
        <f t="shared" si="87"/>
        <v>8566.586486080585</v>
      </c>
      <c r="U311" s="56">
        <f t="shared" si="88"/>
        <v>12023.83674727138</v>
      </c>
      <c r="V311" s="5">
        <v>0</v>
      </c>
    </row>
    <row r="312" spans="1:22" x14ac:dyDescent="0.2">
      <c r="A312" s="12" t="s">
        <v>313</v>
      </c>
      <c r="B312" s="10">
        <v>1032.9259999999999</v>
      </c>
      <c r="C312" s="55">
        <f t="shared" ref="C312:K312" si="118">C452/$P$378*$P$382</f>
        <v>2072.6690531724907</v>
      </c>
      <c r="D312" s="55">
        <f t="shared" si="118"/>
        <v>2526.0728005526526</v>
      </c>
      <c r="E312" s="55">
        <f t="shared" si="118"/>
        <v>2979.4765479328112</v>
      </c>
      <c r="F312" s="55">
        <f t="shared" si="118"/>
        <v>2356.9438976348929</v>
      </c>
      <c r="G312" s="55">
        <f t="shared" si="118"/>
        <v>2872.17177854897</v>
      </c>
      <c r="H312" s="55">
        <f t="shared" si="118"/>
        <v>3387.3996594630439</v>
      </c>
      <c r="I312" s="55">
        <f t="shared" si="118"/>
        <v>2712.6412844498664</v>
      </c>
      <c r="J312" s="55">
        <f t="shared" si="118"/>
        <v>3305.3062649861645</v>
      </c>
      <c r="K312" s="55">
        <f t="shared" si="118"/>
        <v>3897.9712455224594</v>
      </c>
      <c r="M312" s="55">
        <f t="shared" si="80"/>
        <v>5398.2445791016225</v>
      </c>
      <c r="N312" s="33">
        <f t="shared" si="81"/>
        <v>6177.4780435351349</v>
      </c>
      <c r="O312" s="56">
        <f t="shared" si="82"/>
        <v>8703.5508440877875</v>
      </c>
      <c r="P312" s="55">
        <f t="shared" si="83"/>
        <v>4429.6129508073836</v>
      </c>
      <c r="Q312" s="33">
        <f t="shared" si="84"/>
        <v>5069.5851820847593</v>
      </c>
      <c r="R312" s="56">
        <f t="shared" si="85"/>
        <v>7142.25423525725</v>
      </c>
      <c r="S312" s="55">
        <f t="shared" si="86"/>
        <v>6366.8762073958551</v>
      </c>
      <c r="T312" s="33">
        <f t="shared" si="87"/>
        <v>7285.3709049855033</v>
      </c>
      <c r="U312" s="56">
        <f t="shared" si="88"/>
        <v>10264.847452918315</v>
      </c>
      <c r="V312" s="5">
        <v>0</v>
      </c>
    </row>
    <row r="313" spans="1:22" x14ac:dyDescent="0.2">
      <c r="A313" s="12" t="s">
        <v>314</v>
      </c>
      <c r="B313" s="10">
        <v>517.72</v>
      </c>
      <c r="C313" s="55">
        <f t="shared" ref="C313:K313" si="119">C453/$P$378*$P$382</f>
        <v>3001.8117097291392</v>
      </c>
      <c r="D313" s="55">
        <f t="shared" si="119"/>
        <v>3659.6457421458117</v>
      </c>
      <c r="E313" s="55">
        <f t="shared" si="119"/>
        <v>4317.4797745624865</v>
      </c>
      <c r="F313" s="55">
        <f t="shared" si="119"/>
        <v>3483.8255351877469</v>
      </c>
      <c r="G313" s="55">
        <f t="shared" si="119"/>
        <v>4247.7906609971442</v>
      </c>
      <c r="H313" s="55">
        <f t="shared" si="119"/>
        <v>5011.7557868065433</v>
      </c>
      <c r="I313" s="55">
        <f t="shared" si="119"/>
        <v>4071.4098314096177</v>
      </c>
      <c r="J313" s="55">
        <f t="shared" si="119"/>
        <v>4964.6565089696014</v>
      </c>
      <c r="K313" s="55">
        <f t="shared" si="119"/>
        <v>5857.9031865295829</v>
      </c>
      <c r="M313" s="55">
        <f t="shared" si="80"/>
        <v>7907.4364031429559</v>
      </c>
      <c r="N313" s="33">
        <f t="shared" si="81"/>
        <v>9212.4471699667447</v>
      </c>
      <c r="O313" s="56">
        <f t="shared" si="82"/>
        <v>12872.092912112557</v>
      </c>
      <c r="P313" s="55">
        <f t="shared" si="83"/>
        <v>6485.6372449168866</v>
      </c>
      <c r="Q313" s="33">
        <f t="shared" si="84"/>
        <v>7555.2353665973642</v>
      </c>
      <c r="R313" s="56">
        <f t="shared" si="85"/>
        <v>10557.047076326504</v>
      </c>
      <c r="S313" s="55">
        <f t="shared" si="86"/>
        <v>9329.2355613690306</v>
      </c>
      <c r="T313" s="33">
        <f t="shared" si="87"/>
        <v>10869.658973336125</v>
      </c>
      <c r="U313" s="56">
        <f t="shared" si="88"/>
        <v>15187.138747898614</v>
      </c>
      <c r="V313" s="5">
        <v>0</v>
      </c>
    </row>
    <row r="314" spans="1:22" x14ac:dyDescent="0.2">
      <c r="A314" s="12" t="s">
        <v>315</v>
      </c>
      <c r="B314" s="10">
        <v>1556.0740000000001</v>
      </c>
      <c r="C314" s="55">
        <f t="shared" ref="C314:K314" si="120">C454/$P$378*$P$382</f>
        <v>1815.7510579544996</v>
      </c>
      <c r="D314" s="55">
        <f t="shared" si="120"/>
        <v>2214.444123987379</v>
      </c>
      <c r="E314" s="55">
        <f t="shared" si="120"/>
        <v>2613.1371900202566</v>
      </c>
      <c r="F314" s="55">
        <f t="shared" si="120"/>
        <v>2045.8430725782985</v>
      </c>
      <c r="G314" s="55">
        <f t="shared" si="120"/>
        <v>2494.4742524529074</v>
      </c>
      <c r="H314" s="55">
        <f t="shared" si="120"/>
        <v>2943.1054323275143</v>
      </c>
      <c r="I314" s="55">
        <f t="shared" si="120"/>
        <v>2337.9303318256807</v>
      </c>
      <c r="J314" s="55">
        <f t="shared" si="120"/>
        <v>2850.0945097806448</v>
      </c>
      <c r="K314" s="55">
        <f t="shared" si="120"/>
        <v>3362.258687735608</v>
      </c>
      <c r="M314" s="55">
        <f t="shared" si="80"/>
        <v>4708.918376440286</v>
      </c>
      <c r="N314" s="33">
        <f t="shared" si="81"/>
        <v>5344.5687622335518</v>
      </c>
      <c r="O314" s="56">
        <f t="shared" si="82"/>
        <v>7559.0128862209313</v>
      </c>
      <c r="P314" s="55">
        <f t="shared" si="83"/>
        <v>3861.5941305327979</v>
      </c>
      <c r="Q314" s="33">
        <f t="shared" si="84"/>
        <v>4383.7734044039789</v>
      </c>
      <c r="R314" s="56">
        <f t="shared" si="85"/>
        <v>6199.5244623584786</v>
      </c>
      <c r="S314" s="55">
        <f t="shared" si="86"/>
        <v>5556.2426223477705</v>
      </c>
      <c r="T314" s="33">
        <f t="shared" si="87"/>
        <v>6305.3641200631228</v>
      </c>
      <c r="U314" s="56">
        <f t="shared" si="88"/>
        <v>8918.5013100833785</v>
      </c>
      <c r="V314" s="5">
        <v>0</v>
      </c>
    </row>
    <row r="315" spans="1:22" x14ac:dyDescent="0.2">
      <c r="A315" s="21" t="s">
        <v>316</v>
      </c>
      <c r="B315" s="22">
        <v>229.77600000000001</v>
      </c>
      <c r="C315" s="55">
        <f t="shared" ref="C315:K315" si="121">C455/$P$378*$P$382</f>
        <v>2588.6738783516939</v>
      </c>
      <c r="D315" s="55">
        <f t="shared" si="121"/>
        <v>3157.4241056762826</v>
      </c>
      <c r="E315" s="55">
        <f t="shared" si="121"/>
        <v>3726.1743330008712</v>
      </c>
      <c r="F315" s="55">
        <f t="shared" si="121"/>
        <v>2983.1542394997259</v>
      </c>
      <c r="G315" s="55">
        <f t="shared" si="121"/>
        <v>3638.6929777078763</v>
      </c>
      <c r="H315" s="55">
        <f t="shared" si="121"/>
        <v>4294.2317159160257</v>
      </c>
      <c r="I315" s="55">
        <f t="shared" si="121"/>
        <v>3468.0332139659326</v>
      </c>
      <c r="J315" s="55">
        <f t="shared" si="121"/>
        <v>4230.2252733063742</v>
      </c>
      <c r="K315" s="55">
        <f t="shared" si="121"/>
        <v>4992.4173326468199</v>
      </c>
      <c r="M315" s="57">
        <f t="shared" si="80"/>
        <v>6796.1170833841588</v>
      </c>
      <c r="N315" s="58">
        <f t="shared" si="81"/>
        <v>7868.9182510142509</v>
      </c>
      <c r="O315" s="59">
        <f t="shared" si="82"/>
        <v>11026.342356690533</v>
      </c>
      <c r="P315" s="57">
        <f t="shared" si="83"/>
        <v>5571.8281178514198</v>
      </c>
      <c r="Q315" s="58">
        <f t="shared" si="84"/>
        <v>6451.1874534656581</v>
      </c>
      <c r="R315" s="59">
        <f t="shared" si="85"/>
        <v>9039.861331817352</v>
      </c>
      <c r="S315" s="57">
        <f t="shared" si="86"/>
        <v>8020.4060489168969</v>
      </c>
      <c r="T315" s="58">
        <f t="shared" si="87"/>
        <v>9286.6490485628456</v>
      </c>
      <c r="U315" s="59">
        <f t="shared" si="88"/>
        <v>13012.823381563718</v>
      </c>
      <c r="V315" s="5">
        <v>0</v>
      </c>
    </row>
    <row r="316" spans="1:22" x14ac:dyDescent="0.2">
      <c r="A316" s="10"/>
      <c r="B316" s="10"/>
      <c r="C316" s="33"/>
      <c r="D316" s="33"/>
      <c r="E316" s="33"/>
      <c r="F316" s="33"/>
      <c r="G316" s="33"/>
      <c r="H316" s="33"/>
      <c r="I316" s="33"/>
      <c r="J316" s="33"/>
      <c r="K316" s="33"/>
    </row>
    <row r="317" spans="1:22" x14ac:dyDescent="0.2">
      <c r="A317" s="185" t="s">
        <v>317</v>
      </c>
      <c r="B317" s="185"/>
      <c r="C317" s="185"/>
      <c r="D317" s="37"/>
      <c r="E317" s="37"/>
      <c r="F317" s="37"/>
      <c r="G317" s="38"/>
      <c r="H317" s="33"/>
      <c r="I317" s="33"/>
      <c r="J317" s="33"/>
      <c r="K317" s="33"/>
    </row>
    <row r="318" spans="1:22" x14ac:dyDescent="0.2">
      <c r="A318" s="39" t="s">
        <v>318</v>
      </c>
      <c r="B318" s="40"/>
      <c r="C318" s="40"/>
      <c r="D318" s="40"/>
      <c r="E318" s="40"/>
      <c r="F318" s="40"/>
      <c r="G318" s="40"/>
    </row>
    <row r="319" spans="1:22" x14ac:dyDescent="0.2">
      <c r="A319" s="1" t="s">
        <v>506</v>
      </c>
      <c r="B319" s="30"/>
      <c r="C319" s="41"/>
      <c r="D319" s="41"/>
      <c r="E319" s="41"/>
      <c r="F319" s="41"/>
      <c r="G319" s="41"/>
      <c r="H319" s="2"/>
      <c r="I319" s="2"/>
      <c r="J319" s="4"/>
    </row>
    <row r="320" spans="1:22" x14ac:dyDescent="0.2">
      <c r="A320" s="42"/>
      <c r="B320" s="31" t="s">
        <v>211</v>
      </c>
      <c r="C320" s="31"/>
      <c r="D320" s="31"/>
      <c r="E320" s="31" t="s">
        <v>212</v>
      </c>
      <c r="F320" s="31"/>
      <c r="G320" s="31"/>
      <c r="H320" s="31" t="s">
        <v>213</v>
      </c>
      <c r="I320" s="31"/>
      <c r="J320" s="32"/>
    </row>
    <row r="321" spans="1:10" x14ac:dyDescent="0.2">
      <c r="A321" s="42"/>
      <c r="B321" s="10" t="s">
        <v>215</v>
      </c>
      <c r="C321" s="10" t="s">
        <v>216</v>
      </c>
      <c r="D321" s="10" t="s">
        <v>217</v>
      </c>
      <c r="E321" s="10" t="s">
        <v>215</v>
      </c>
      <c r="F321" s="10" t="s">
        <v>216</v>
      </c>
      <c r="G321" s="10" t="s">
        <v>217</v>
      </c>
      <c r="H321" s="10" t="s">
        <v>215</v>
      </c>
      <c r="I321" s="10" t="s">
        <v>216</v>
      </c>
      <c r="J321" s="16" t="s">
        <v>217</v>
      </c>
    </row>
    <row r="322" spans="1:10" x14ac:dyDescent="0.2">
      <c r="A322" s="43" t="s">
        <v>320</v>
      </c>
      <c r="B322" s="131">
        <f>B466/$P$378*$P$382</f>
        <v>823.69316097755029</v>
      </c>
      <c r="C322" s="131">
        <f t="shared" ref="C322:J322" si="122">C466/$P$378*$P$382</f>
        <v>1003.81939397913</v>
      </c>
      <c r="D322" s="131">
        <f t="shared" si="122"/>
        <v>1183.9456269807097</v>
      </c>
      <c r="E322" s="131">
        <f t="shared" si="122"/>
        <v>941.35993862371095</v>
      </c>
      <c r="F322" s="131">
        <f t="shared" si="122"/>
        <v>1147.1411991964355</v>
      </c>
      <c r="G322" s="131">
        <f t="shared" si="122"/>
        <v>1352.9224597691605</v>
      </c>
      <c r="H322" s="131">
        <f t="shared" si="122"/>
        <v>1087.5527750160445</v>
      </c>
      <c r="I322" s="131">
        <f t="shared" si="122"/>
        <v>1325.2248589348455</v>
      </c>
      <c r="J322" s="132">
        <f t="shared" si="122"/>
        <v>1562.8969428536466</v>
      </c>
    </row>
    <row r="323" spans="1:10" x14ac:dyDescent="0.2">
      <c r="A323" s="43" t="s">
        <v>321</v>
      </c>
      <c r="B323" s="131">
        <f t="shared" ref="B323:J323" si="123">B467/$P$378*$P$382</f>
        <v>836.56453599766542</v>
      </c>
      <c r="C323" s="131">
        <f t="shared" si="123"/>
        <v>1020.4195794078762</v>
      </c>
      <c r="D323" s="131">
        <f t="shared" si="123"/>
        <v>1204.274622818087</v>
      </c>
      <c r="E323" s="131">
        <f t="shared" si="123"/>
        <v>957.18046687130322</v>
      </c>
      <c r="F323" s="131">
        <f t="shared" si="123"/>
        <v>1167.4822503620119</v>
      </c>
      <c r="G323" s="131">
        <f t="shared" si="123"/>
        <v>1377.7840338527205</v>
      </c>
      <c r="H323" s="131">
        <f t="shared" si="123"/>
        <v>1106.8018664380108</v>
      </c>
      <c r="I323" s="131">
        <f t="shared" si="123"/>
        <v>1349.9231713271176</v>
      </c>
      <c r="J323" s="132">
        <f t="shared" si="123"/>
        <v>1593.044476216224</v>
      </c>
    </row>
    <row r="324" spans="1:10" x14ac:dyDescent="0.2">
      <c r="A324" s="43" t="s">
        <v>322</v>
      </c>
      <c r="B324" s="131">
        <f t="shared" ref="B324:J324" si="124">B468/$P$378*$P$382</f>
        <v>1011.9654732374663</v>
      </c>
      <c r="C324" s="131">
        <f t="shared" si="124"/>
        <v>1234.3994315486336</v>
      </c>
      <c r="D324" s="131">
        <f t="shared" si="124"/>
        <v>1456.8333898598005</v>
      </c>
      <c r="E324" s="131">
        <f t="shared" si="124"/>
        <v>1169.8660721735291</v>
      </c>
      <c r="F324" s="131">
        <f t="shared" si="124"/>
        <v>1427.1075870499278</v>
      </c>
      <c r="G324" s="131">
        <f t="shared" si="124"/>
        <v>1684.349101926327</v>
      </c>
      <c r="H324" s="131">
        <f t="shared" si="124"/>
        <v>1363.2171581451535</v>
      </c>
      <c r="I324" s="131">
        <f t="shared" si="124"/>
        <v>1663.0614270072808</v>
      </c>
      <c r="J324" s="132">
        <f t="shared" si="124"/>
        <v>1962.905695869408</v>
      </c>
    </row>
    <row r="325" spans="1:10" x14ac:dyDescent="0.2">
      <c r="A325" s="43" t="s">
        <v>323</v>
      </c>
      <c r="B325" s="131">
        <f t="shared" ref="B325:J325" si="125">B469/$P$378*$P$382</f>
        <v>1088.7580459648075</v>
      </c>
      <c r="C325" s="131">
        <f t="shared" si="125"/>
        <v>1327.8612031480232</v>
      </c>
      <c r="D325" s="131">
        <f t="shared" si="125"/>
        <v>1566.9643603312393</v>
      </c>
      <c r="E325" s="131">
        <f t="shared" si="125"/>
        <v>1262.9478993052651</v>
      </c>
      <c r="F325" s="131">
        <f t="shared" si="125"/>
        <v>1540.4767180873766</v>
      </c>
      <c r="G325" s="131">
        <f t="shared" si="125"/>
        <v>1818.0055368694887</v>
      </c>
      <c r="H325" s="131">
        <f t="shared" si="125"/>
        <v>1475.4089011095184</v>
      </c>
      <c r="I325" s="131">
        <f t="shared" si="125"/>
        <v>1799.7733456960445</v>
      </c>
      <c r="J325" s="132">
        <f t="shared" si="125"/>
        <v>2124.1377902825711</v>
      </c>
    </row>
    <row r="326" spans="1:10" x14ac:dyDescent="0.2">
      <c r="A326" s="43" t="s">
        <v>324</v>
      </c>
      <c r="B326" s="131">
        <f t="shared" ref="B326:J326" si="126">B470/$P$378*$P$382</f>
        <v>828.56788029252084</v>
      </c>
      <c r="C326" s="131">
        <f t="shared" si="126"/>
        <v>1011.1787303222563</v>
      </c>
      <c r="D326" s="131">
        <f t="shared" si="126"/>
        <v>1193.7895803519918</v>
      </c>
      <c r="E326" s="131">
        <f t="shared" si="126"/>
        <v>947.5910199495496</v>
      </c>
      <c r="F326" s="131">
        <f t="shared" si="126"/>
        <v>1156.3666256341398</v>
      </c>
      <c r="G326" s="131">
        <f t="shared" si="126"/>
        <v>1365.1422313187297</v>
      </c>
      <c r="H326" s="131">
        <f t="shared" si="126"/>
        <v>1095.3290389989893</v>
      </c>
      <c r="I326" s="131">
        <f t="shared" si="126"/>
        <v>1336.5959338440275</v>
      </c>
      <c r="J326" s="132">
        <f t="shared" si="126"/>
        <v>1577.8628286890657</v>
      </c>
    </row>
    <row r="327" spans="1:10" x14ac:dyDescent="0.2">
      <c r="A327" s="43" t="s">
        <v>325</v>
      </c>
      <c r="B327" s="131">
        <f t="shared" ref="B327:J327" si="127">B471/$P$378*$P$382</f>
        <v>834.97377473903373</v>
      </c>
      <c r="C327" s="131">
        <f t="shared" si="127"/>
        <v>1018.1304515544122</v>
      </c>
      <c r="D327" s="131">
        <f t="shared" si="127"/>
        <v>1201.2871283697909</v>
      </c>
      <c r="E327" s="131">
        <f t="shared" si="127"/>
        <v>955.17897083480432</v>
      </c>
      <c r="F327" s="131">
        <f t="shared" si="127"/>
        <v>1164.639351457733</v>
      </c>
      <c r="G327" s="131">
        <f t="shared" si="127"/>
        <v>1374.0997320806616</v>
      </c>
      <c r="H327" s="131">
        <f t="shared" si="127"/>
        <v>1104.3289842285992</v>
      </c>
      <c r="I327" s="131">
        <f t="shared" si="127"/>
        <v>1346.4403529203785</v>
      </c>
      <c r="J327" s="132">
        <f t="shared" si="127"/>
        <v>1588.551721612158</v>
      </c>
    </row>
    <row r="328" spans="1:10" x14ac:dyDescent="0.2">
      <c r="A328" s="43" t="s">
        <v>326</v>
      </c>
      <c r="B328" s="131">
        <f t="shared" ref="B328:J328" si="128">B472/$P$378*$P$382</f>
        <v>589.26046826804884</v>
      </c>
      <c r="C328" s="131">
        <f t="shared" si="128"/>
        <v>718.98501945305782</v>
      </c>
      <c r="D328" s="131">
        <f t="shared" si="128"/>
        <v>848.70957063806657</v>
      </c>
      <c r="E328" s="131">
        <f t="shared" si="128"/>
        <v>657.3554008170513</v>
      </c>
      <c r="F328" s="131">
        <f t="shared" si="128"/>
        <v>801.79047703164611</v>
      </c>
      <c r="G328" s="131">
        <f t="shared" si="128"/>
        <v>946.22555324624068</v>
      </c>
      <c r="H328" s="131">
        <f t="shared" si="128"/>
        <v>745.37019399687335</v>
      </c>
      <c r="I328" s="131">
        <f t="shared" si="128"/>
        <v>908.89261573240515</v>
      </c>
      <c r="J328" s="132">
        <f t="shared" si="128"/>
        <v>1072.4150374679368</v>
      </c>
    </row>
    <row r="329" spans="1:10" x14ac:dyDescent="0.2">
      <c r="A329" s="43" t="s">
        <v>327</v>
      </c>
      <c r="B329" s="131">
        <f t="shared" ref="B329:J329" si="129">B473/$P$378*$P$382</f>
        <v>999.24071600969421</v>
      </c>
      <c r="C329" s="131">
        <f t="shared" si="129"/>
        <v>1216.6784537036285</v>
      </c>
      <c r="D329" s="131">
        <f t="shared" si="129"/>
        <v>1434.1161913975627</v>
      </c>
      <c r="E329" s="131">
        <f t="shared" si="129"/>
        <v>1154.0466180207939</v>
      </c>
      <c r="F329" s="131">
        <f t="shared" si="129"/>
        <v>1405.2538068159895</v>
      </c>
      <c r="G329" s="131">
        <f t="shared" si="129"/>
        <v>1656.4609956111849</v>
      </c>
      <c r="H329" s="131">
        <f t="shared" si="129"/>
        <v>1343.823629668887</v>
      </c>
      <c r="I329" s="131">
        <f t="shared" si="129"/>
        <v>1636.4126086197437</v>
      </c>
      <c r="J329" s="132">
        <f t="shared" si="129"/>
        <v>1929.0015875706008</v>
      </c>
    </row>
    <row r="330" spans="1:10" x14ac:dyDescent="0.2">
      <c r="A330" s="43" t="s">
        <v>328</v>
      </c>
      <c r="B330" s="131">
        <f t="shared" ref="B330:J330" si="130">B474/$P$378*$P$382</f>
        <v>733.70388125495504</v>
      </c>
      <c r="C330" s="131">
        <f t="shared" si="130"/>
        <v>894.52928869498362</v>
      </c>
      <c r="D330" s="131">
        <f t="shared" si="130"/>
        <v>1055.3546961350125</v>
      </c>
      <c r="E330" s="131">
        <f t="shared" si="130"/>
        <v>832.375711452617</v>
      </c>
      <c r="F330" s="131">
        <f t="shared" si="130"/>
        <v>1014.6737433673843</v>
      </c>
      <c r="G330" s="131">
        <f t="shared" si="130"/>
        <v>1196.9717752821518</v>
      </c>
      <c r="H330" s="131">
        <f t="shared" si="130"/>
        <v>956.27104805793408</v>
      </c>
      <c r="I330" s="131">
        <f t="shared" si="130"/>
        <v>1165.5658872327363</v>
      </c>
      <c r="J330" s="132">
        <f t="shared" si="130"/>
        <v>1374.8607264075383</v>
      </c>
    </row>
    <row r="331" spans="1:10" x14ac:dyDescent="0.2">
      <c r="A331" s="43" t="s">
        <v>329</v>
      </c>
      <c r="B331" s="131">
        <f t="shared" ref="B331:J331" si="131">B475/$P$378*$P$382</f>
        <v>1494.7938003289946</v>
      </c>
      <c r="C331" s="131">
        <f t="shared" si="131"/>
        <v>1818.6380227362388</v>
      </c>
      <c r="D331" s="131">
        <f t="shared" si="131"/>
        <v>2142.4822451434825</v>
      </c>
      <c r="E331" s="131">
        <f t="shared" si="131"/>
        <v>1754.740622407953</v>
      </c>
      <c r="F331" s="131">
        <f t="shared" si="131"/>
        <v>2135.4528344215264</v>
      </c>
      <c r="G331" s="131">
        <f t="shared" si="131"/>
        <v>2516.1650464350996</v>
      </c>
      <c r="H331" s="131">
        <f t="shared" si="131"/>
        <v>2067.8614027416979</v>
      </c>
      <c r="I331" s="131">
        <f t="shared" si="131"/>
        <v>2516.978338058982</v>
      </c>
      <c r="J331" s="132">
        <f t="shared" si="131"/>
        <v>2966.0952733762661</v>
      </c>
    </row>
    <row r="332" spans="1:10" x14ac:dyDescent="0.2">
      <c r="A332" s="43" t="s">
        <v>330</v>
      </c>
      <c r="B332" s="131">
        <f t="shared" ref="B332:J332" si="132">B476/$P$378*$P$382</f>
        <v>647.2936079125534</v>
      </c>
      <c r="C332" s="131">
        <f t="shared" si="132"/>
        <v>789.9458403183545</v>
      </c>
      <c r="D332" s="131">
        <f t="shared" si="132"/>
        <v>932.59807272415594</v>
      </c>
      <c r="E332" s="131">
        <f t="shared" si="132"/>
        <v>727.79075996506685</v>
      </c>
      <c r="F332" s="131">
        <f t="shared" si="132"/>
        <v>887.95393824089979</v>
      </c>
      <c r="G332" s="131">
        <f t="shared" si="132"/>
        <v>1048.1171165167325</v>
      </c>
      <c r="H332" s="131">
        <f t="shared" si="132"/>
        <v>830.34217747106732</v>
      </c>
      <c r="I332" s="131">
        <f t="shared" si="132"/>
        <v>1012.8697312616541</v>
      </c>
      <c r="J332" s="132">
        <f t="shared" si="132"/>
        <v>1195.3972850522409</v>
      </c>
    </row>
    <row r="333" spans="1:10" x14ac:dyDescent="0.2">
      <c r="A333" s="46" t="s">
        <v>331</v>
      </c>
      <c r="B333" s="133">
        <f t="shared" ref="B333:J333" si="133">B477/$P$378*$P$382</f>
        <v>926.07825695195913</v>
      </c>
      <c r="C333" s="133">
        <f t="shared" si="133"/>
        <v>1128.8130458256069</v>
      </c>
      <c r="D333" s="133">
        <f t="shared" si="133"/>
        <v>1331.5478346992543</v>
      </c>
      <c r="E333" s="133">
        <f t="shared" si="133"/>
        <v>1065.598958299872</v>
      </c>
      <c r="F333" s="133">
        <f t="shared" si="133"/>
        <v>1298.8880763707252</v>
      </c>
      <c r="G333" s="133">
        <f t="shared" si="133"/>
        <v>1532.1771944415784</v>
      </c>
      <c r="H333" s="133">
        <f t="shared" si="133"/>
        <v>1237.4105371720239</v>
      </c>
      <c r="I333" s="133">
        <f t="shared" si="133"/>
        <v>1508.3233516543507</v>
      </c>
      <c r="J333" s="134">
        <f t="shared" si="133"/>
        <v>1779.2361661366776</v>
      </c>
    </row>
    <row r="334" spans="1:10" x14ac:dyDescent="0.2">
      <c r="A334" s="49"/>
      <c r="B334" s="40"/>
      <c r="C334" s="40"/>
      <c r="D334" s="40"/>
      <c r="E334" s="40"/>
    </row>
    <row r="336" spans="1:10" x14ac:dyDescent="0.2">
      <c r="A336" s="5" t="s">
        <v>332</v>
      </c>
    </row>
    <row r="337" spans="1:1" x14ac:dyDescent="0.2">
      <c r="A337" s="5" t="s">
        <v>333</v>
      </c>
    </row>
    <row r="338" spans="1:1" x14ac:dyDescent="0.2">
      <c r="A338" s="5" t="s">
        <v>334</v>
      </c>
    </row>
    <row r="339" spans="1:1" x14ac:dyDescent="0.2">
      <c r="A339" s="5" t="s">
        <v>335</v>
      </c>
    </row>
    <row r="340" spans="1:1" x14ac:dyDescent="0.2">
      <c r="A340" s="5" t="s">
        <v>336</v>
      </c>
    </row>
    <row r="341" spans="1:1" x14ac:dyDescent="0.2">
      <c r="A341" s="5" t="s">
        <v>337</v>
      </c>
    </row>
    <row r="342" spans="1:1" x14ac:dyDescent="0.2">
      <c r="A342" s="5" t="s">
        <v>338</v>
      </c>
    </row>
    <row r="356" spans="1:16" x14ac:dyDescent="0.2">
      <c r="A356" s="5" t="s">
        <v>496</v>
      </c>
      <c r="B356" s="5" t="s">
        <v>342</v>
      </c>
      <c r="C356" s="5" t="s">
        <v>505</v>
      </c>
      <c r="D356" s="5" t="s">
        <v>505</v>
      </c>
      <c r="E356" s="5" t="s">
        <v>505</v>
      </c>
      <c r="F356" s="5" t="s">
        <v>505</v>
      </c>
      <c r="G356" s="5" t="s">
        <v>505</v>
      </c>
      <c r="H356" s="5" t="s">
        <v>505</v>
      </c>
      <c r="I356" s="5" t="s">
        <v>505</v>
      </c>
      <c r="J356" s="5" t="s">
        <v>505</v>
      </c>
      <c r="K356" s="5" t="s">
        <v>505</v>
      </c>
    </row>
    <row r="357" spans="1:16" ht="15" x14ac:dyDescent="0.25">
      <c r="A357" s="12" t="s">
        <v>218</v>
      </c>
      <c r="B357" s="10">
        <v>326.10899999999998</v>
      </c>
      <c r="C357" s="55">
        <v>3195.2142769696916</v>
      </c>
      <c r="D357" s="33">
        <v>3890.0434486518388</v>
      </c>
      <c r="E357" s="56">
        <v>4584.8726203339838</v>
      </c>
      <c r="F357" s="55">
        <v>3726.3067346858516</v>
      </c>
      <c r="G357" s="33">
        <v>4537.4308476912838</v>
      </c>
      <c r="H357" s="56">
        <v>5348.5549606967188</v>
      </c>
      <c r="I357" s="33">
        <v>4370.3175783015804</v>
      </c>
      <c r="J357" s="33">
        <v>5322.3161512062225</v>
      </c>
      <c r="K357" s="34">
        <v>6274.31472411087</v>
      </c>
      <c r="N357" s="117" t="s">
        <v>499</v>
      </c>
      <c r="O357" s="117"/>
      <c r="P357" s="117"/>
    </row>
    <row r="358" spans="1:16" ht="15.75" thickBot="1" x14ac:dyDescent="0.3">
      <c r="A358" s="12" t="s">
        <v>219</v>
      </c>
      <c r="B358" s="10">
        <v>956.01499999999999</v>
      </c>
      <c r="C358" s="55">
        <v>2866.0260138094145</v>
      </c>
      <c r="D358" s="33">
        <v>3495.8000016139963</v>
      </c>
      <c r="E358" s="56">
        <v>4125.5739894185808</v>
      </c>
      <c r="F358" s="55">
        <v>3328.2108454255958</v>
      </c>
      <c r="G358" s="33">
        <v>4060.050173080142</v>
      </c>
      <c r="H358" s="56">
        <v>4791.8895007346846</v>
      </c>
      <c r="I358" s="33">
        <v>3891.2505511455838</v>
      </c>
      <c r="J358" s="33">
        <v>4747.3321679729506</v>
      </c>
      <c r="K358" s="34">
        <v>5603.4137848003229</v>
      </c>
      <c r="N358" s="117" t="s">
        <v>500</v>
      </c>
      <c r="O358" s="117"/>
      <c r="P358" s="117"/>
    </row>
    <row r="359" spans="1:16" ht="15" x14ac:dyDescent="0.25">
      <c r="A359" s="12" t="s">
        <v>220</v>
      </c>
      <c r="B359" s="10">
        <v>148.113</v>
      </c>
      <c r="C359" s="55">
        <v>3290.9984386521119</v>
      </c>
      <c r="D359" s="33">
        <v>4013.4101033067268</v>
      </c>
      <c r="E359" s="56">
        <v>4735.8217679613417</v>
      </c>
      <c r="F359" s="55">
        <v>3843.3930056035497</v>
      </c>
      <c r="G359" s="33">
        <v>4687.9665003196324</v>
      </c>
      <c r="H359" s="56">
        <v>5532.5399950357141</v>
      </c>
      <c r="I359" s="33">
        <v>4512.2540272702454</v>
      </c>
      <c r="J359" s="33">
        <v>5504.5824882513152</v>
      </c>
      <c r="K359" s="34">
        <v>6496.9109492323832</v>
      </c>
      <c r="N359" s="118"/>
      <c r="O359" s="119" t="s">
        <v>501</v>
      </c>
      <c r="P359" s="120"/>
    </row>
    <row r="360" spans="1:16" ht="15.75" thickBot="1" x14ac:dyDescent="0.25">
      <c r="A360" s="12" t="s">
        <v>221</v>
      </c>
      <c r="B360" s="10">
        <v>430.51400000000001</v>
      </c>
      <c r="C360" s="55">
        <v>3433.7766672848525</v>
      </c>
      <c r="D360" s="33">
        <v>4180.3433275781153</v>
      </c>
      <c r="E360" s="56">
        <v>4926.9099878713787</v>
      </c>
      <c r="F360" s="55">
        <v>4015.5384347864378</v>
      </c>
      <c r="G360" s="33">
        <v>4889.6210809725617</v>
      </c>
      <c r="H360" s="56">
        <v>5763.7037271586823</v>
      </c>
      <c r="I360" s="33">
        <v>4718.9831851603412</v>
      </c>
      <c r="J360" s="33">
        <v>5747.0691701540536</v>
      </c>
      <c r="K360" s="34">
        <v>6775.1551551477678</v>
      </c>
      <c r="N360" s="121"/>
      <c r="O360" s="122"/>
      <c r="P360" s="123"/>
    </row>
    <row r="361" spans="1:16" ht="16.5" thickBot="1" x14ac:dyDescent="0.3">
      <c r="A361" s="12" t="s">
        <v>222</v>
      </c>
      <c r="B361" s="10">
        <v>1079.8130000000001</v>
      </c>
      <c r="C361" s="55">
        <v>2393.8072619586783</v>
      </c>
      <c r="D361" s="33">
        <v>2918.6882432249263</v>
      </c>
      <c r="E361" s="56">
        <v>3443.5692244911766</v>
      </c>
      <c r="F361" s="55">
        <v>2755.4290073339421</v>
      </c>
      <c r="G361" s="33">
        <v>3359.6646807294819</v>
      </c>
      <c r="H361" s="56">
        <v>3963.9003541250204</v>
      </c>
      <c r="I361" s="33">
        <v>3200.5486014162962</v>
      </c>
      <c r="J361" s="33">
        <v>3902.4491388621996</v>
      </c>
      <c r="K361" s="34">
        <v>4604.3496763081066</v>
      </c>
      <c r="N361" s="121"/>
      <c r="O361" s="122"/>
      <c r="P361" s="124" t="s">
        <v>502</v>
      </c>
    </row>
    <row r="362" spans="1:16" ht="15.75" x14ac:dyDescent="0.25">
      <c r="A362" s="12" t="s">
        <v>223</v>
      </c>
      <c r="B362" s="10">
        <v>868.74900000000002</v>
      </c>
      <c r="C362" s="55">
        <v>2169.9834308895438</v>
      </c>
      <c r="D362" s="33">
        <v>2644.4707646761985</v>
      </c>
      <c r="E362" s="56">
        <v>3118.9580984628501</v>
      </c>
      <c r="F362" s="55">
        <v>2483.6984787488341</v>
      </c>
      <c r="G362" s="33">
        <v>3026.6349081307058</v>
      </c>
      <c r="H362" s="56">
        <v>3569.5713375125761</v>
      </c>
      <c r="I362" s="33">
        <v>2872.6771168732412</v>
      </c>
      <c r="J362" s="33">
        <v>3500.5152609225047</v>
      </c>
      <c r="K362" s="34">
        <v>4128.35340497177</v>
      </c>
      <c r="N362" s="121"/>
      <c r="O362" s="122"/>
      <c r="P362" s="124" t="s">
        <v>503</v>
      </c>
    </row>
    <row r="363" spans="1:16" ht="15" x14ac:dyDescent="0.2">
      <c r="A363" s="12" t="s">
        <v>224</v>
      </c>
      <c r="B363" s="10">
        <v>963.59100000000001</v>
      </c>
      <c r="C363" s="55">
        <v>2174.3533897015618</v>
      </c>
      <c r="D363" s="33">
        <v>2649.7924936783397</v>
      </c>
      <c r="E363" s="56">
        <v>3125.2315976551195</v>
      </c>
      <c r="F363" s="55">
        <v>2488.9966116550295</v>
      </c>
      <c r="G363" s="33">
        <v>3033.0912127663173</v>
      </c>
      <c r="H363" s="56">
        <v>3577.1858138776038</v>
      </c>
      <c r="I363" s="33">
        <v>2879.06397335562</v>
      </c>
      <c r="J363" s="33">
        <v>3508.301786786606</v>
      </c>
      <c r="K363" s="34">
        <v>4137.5396002175894</v>
      </c>
      <c r="N363" s="121"/>
      <c r="O363" s="125" t="s">
        <v>504</v>
      </c>
      <c r="P363" s="123"/>
    </row>
    <row r="364" spans="1:16" ht="15.75" x14ac:dyDescent="0.25">
      <c r="A364" s="12" t="s">
        <v>225</v>
      </c>
      <c r="B364" s="10">
        <v>380.85300000000001</v>
      </c>
      <c r="C364" s="55">
        <v>2272.1556861106465</v>
      </c>
      <c r="D364" s="33">
        <v>2765.1830246728546</v>
      </c>
      <c r="E364" s="56">
        <v>3258.2103632350631</v>
      </c>
      <c r="F364" s="55">
        <v>2606.9138909840863</v>
      </c>
      <c r="G364" s="33">
        <v>3172.5154056988472</v>
      </c>
      <c r="H364" s="56">
        <v>3738.1169204136095</v>
      </c>
      <c r="I364" s="33">
        <v>3020.6694864934057</v>
      </c>
      <c r="J364" s="33">
        <v>3675.9846172005641</v>
      </c>
      <c r="K364" s="34">
        <v>4331.2997479077194</v>
      </c>
      <c r="N364" s="121"/>
      <c r="O364" s="126">
        <v>1998</v>
      </c>
      <c r="P364" s="127">
        <v>71.231999999999999</v>
      </c>
    </row>
    <row r="365" spans="1:16" ht="15.75" x14ac:dyDescent="0.25">
      <c r="A365" s="12" t="s">
        <v>226</v>
      </c>
      <c r="B365" s="10">
        <v>284.101</v>
      </c>
      <c r="C365" s="55">
        <v>6673.8886969057266</v>
      </c>
      <c r="D365" s="33">
        <v>8118.3846806938345</v>
      </c>
      <c r="E365" s="56">
        <v>9562.8806644819397</v>
      </c>
      <c r="F365" s="55">
        <v>7943.5351515591683</v>
      </c>
      <c r="G365" s="33">
        <v>9666.9812268017231</v>
      </c>
      <c r="H365" s="56">
        <v>11390.42730204428</v>
      </c>
      <c r="I365" s="33">
        <v>9453.8947926234923</v>
      </c>
      <c r="J365" s="33">
        <v>11508.51659796421</v>
      </c>
      <c r="K365" s="34">
        <v>13563.138403304933</v>
      </c>
      <c r="N365" s="121"/>
      <c r="O365" s="126">
        <v>1999</v>
      </c>
      <c r="P365" s="127">
        <v>71.851799999999997</v>
      </c>
    </row>
    <row r="366" spans="1:16" ht="15.75" x14ac:dyDescent="0.25">
      <c r="A366" s="12" t="s">
        <v>227</v>
      </c>
      <c r="B366" s="10">
        <v>1017.803</v>
      </c>
      <c r="C366" s="55">
        <v>3182.3533585480504</v>
      </c>
      <c r="D366" s="33">
        <v>3877.3332781855493</v>
      </c>
      <c r="E366" s="56">
        <v>4572.3131978230476</v>
      </c>
      <c r="F366" s="55">
        <v>3711.0945842267733</v>
      </c>
      <c r="G366" s="33">
        <v>4522.3397735677436</v>
      </c>
      <c r="H366" s="56">
        <v>5333.5849629087179</v>
      </c>
      <c r="I366" s="33">
        <v>4352.2932215487326</v>
      </c>
      <c r="J366" s="33">
        <v>5304.3868681489666</v>
      </c>
      <c r="K366" s="34">
        <v>6256.4805147491998</v>
      </c>
      <c r="N366" s="121"/>
      <c r="O366" s="126">
        <v>2000</v>
      </c>
      <c r="P366" s="127">
        <v>73.299800000000005</v>
      </c>
    </row>
    <row r="367" spans="1:16" ht="15.75" x14ac:dyDescent="0.25">
      <c r="A367" s="12" t="s">
        <v>228</v>
      </c>
      <c r="B367" s="10">
        <v>438.233</v>
      </c>
      <c r="C367" s="55">
        <v>1958.3669191791703</v>
      </c>
      <c r="D367" s="33">
        <v>2389.6280089984498</v>
      </c>
      <c r="E367" s="56">
        <v>2820.88909881773</v>
      </c>
      <c r="F367" s="55">
        <v>2227.9011698808113</v>
      </c>
      <c r="G367" s="33">
        <v>2718.1900714185062</v>
      </c>
      <c r="H367" s="56">
        <v>3208.4789729562003</v>
      </c>
      <c r="I367" s="33">
        <v>2564.9475772455075</v>
      </c>
      <c r="J367" s="33">
        <v>3129.1215299421547</v>
      </c>
      <c r="K367" s="34">
        <v>3693.2954826388013</v>
      </c>
      <c r="N367" s="121"/>
      <c r="O367" s="126">
        <v>2001</v>
      </c>
      <c r="P367" s="127">
        <v>73.975700000000003</v>
      </c>
    </row>
    <row r="368" spans="1:16" ht="15.75" x14ac:dyDescent="0.25">
      <c r="A368" s="12" t="s">
        <v>229</v>
      </c>
      <c r="B368" s="10">
        <v>628.52300000000002</v>
      </c>
      <c r="C368" s="55">
        <v>2053.9388917798988</v>
      </c>
      <c r="D368" s="33">
        <v>2499.7969819669283</v>
      </c>
      <c r="E368" s="56">
        <v>2945.6550721539588</v>
      </c>
      <c r="F368" s="55">
        <v>2342.3498246983713</v>
      </c>
      <c r="G368" s="33">
        <v>2850.5509637628984</v>
      </c>
      <c r="H368" s="56">
        <v>3358.7521028274291</v>
      </c>
      <c r="I368" s="33">
        <v>2701.7410553349755</v>
      </c>
      <c r="J368" s="33">
        <v>3287.6852777941108</v>
      </c>
      <c r="K368" s="34">
        <v>3873.6295002532438</v>
      </c>
      <c r="N368" s="121"/>
      <c r="O368" s="126">
        <v>2002</v>
      </c>
      <c r="P368" s="127">
        <v>75.599000000000004</v>
      </c>
    </row>
    <row r="369" spans="1:16" ht="15.75" x14ac:dyDescent="0.25">
      <c r="A369" s="12" t="s">
        <v>230</v>
      </c>
      <c r="B369" s="10">
        <v>169.48699999999999</v>
      </c>
      <c r="C369" s="55">
        <v>2513.2714838135826</v>
      </c>
      <c r="D369" s="33">
        <v>3060.2063983677017</v>
      </c>
      <c r="E369" s="56">
        <v>3607.1413129218195</v>
      </c>
      <c r="F369" s="55">
        <v>2899.5231282032223</v>
      </c>
      <c r="G369" s="33">
        <v>3530.6770543173748</v>
      </c>
      <c r="H369" s="56">
        <v>4161.8309804315259</v>
      </c>
      <c r="I369" s="33">
        <v>3373.6391098111421</v>
      </c>
      <c r="J369" s="33">
        <v>4108.1379240342421</v>
      </c>
      <c r="K369" s="34">
        <v>4842.6367382573417</v>
      </c>
      <c r="N369" s="121"/>
      <c r="O369" s="126">
        <v>2003</v>
      </c>
      <c r="P369" s="127">
        <v>77.414900000000003</v>
      </c>
    </row>
    <row r="370" spans="1:16" ht="15.75" x14ac:dyDescent="0.25">
      <c r="A370" s="12" t="s">
        <v>231</v>
      </c>
      <c r="B370" s="10">
        <v>59.338000000000001</v>
      </c>
      <c r="C370" s="55">
        <v>7040.3806398298702</v>
      </c>
      <c r="D370" s="33">
        <v>8564.0966925238044</v>
      </c>
      <c r="E370" s="56">
        <v>10087.812745217738</v>
      </c>
      <c r="F370" s="55">
        <v>8387.8666659063256</v>
      </c>
      <c r="G370" s="33">
        <v>10207.715840008195</v>
      </c>
      <c r="H370" s="56">
        <v>12027.565014110063</v>
      </c>
      <c r="I370" s="33">
        <v>9989.5304697375195</v>
      </c>
      <c r="J370" s="33">
        <v>12160.659709917078</v>
      </c>
      <c r="K370" s="34">
        <v>14331.788950096634</v>
      </c>
      <c r="N370" s="121"/>
      <c r="O370" s="126">
        <v>2004</v>
      </c>
      <c r="P370" s="127">
        <v>79.302099999999996</v>
      </c>
    </row>
    <row r="371" spans="1:16" ht="15.75" x14ac:dyDescent="0.25">
      <c r="A371" s="12" t="s">
        <v>232</v>
      </c>
      <c r="B371" s="10">
        <v>374.21199999999999</v>
      </c>
      <c r="C371" s="55">
        <v>2968.2900611036362</v>
      </c>
      <c r="D371" s="33">
        <v>3620.4691208522513</v>
      </c>
      <c r="E371" s="56">
        <v>4272.6481806008678</v>
      </c>
      <c r="F371" s="55">
        <v>3452.1962895213396</v>
      </c>
      <c r="G371" s="33">
        <v>4211.2987408961526</v>
      </c>
      <c r="H371" s="56">
        <v>4970.4011922709669</v>
      </c>
      <c r="I371" s="33">
        <v>4040.7145267124179</v>
      </c>
      <c r="J371" s="33">
        <v>4929.7434743005442</v>
      </c>
      <c r="K371" s="34">
        <v>5818.7724218886715</v>
      </c>
      <c r="N371" s="121"/>
      <c r="O371" s="126">
        <v>2005</v>
      </c>
      <c r="P371" s="127">
        <v>81.411600000000007</v>
      </c>
    </row>
    <row r="372" spans="1:16" ht="15.75" x14ac:dyDescent="0.25">
      <c r="A372" s="12" t="s">
        <v>233</v>
      </c>
      <c r="B372" s="10">
        <v>1063.019</v>
      </c>
      <c r="C372" s="55">
        <v>1867.7015014403075</v>
      </c>
      <c r="D372" s="33">
        <v>2278.7521635508906</v>
      </c>
      <c r="E372" s="56">
        <v>2689.802825661478</v>
      </c>
      <c r="F372" s="55">
        <v>2117.8371970833555</v>
      </c>
      <c r="G372" s="33">
        <v>2583.5278105628245</v>
      </c>
      <c r="H372" s="56">
        <v>3049.2184240422935</v>
      </c>
      <c r="I372" s="33">
        <v>2432.1497774865074</v>
      </c>
      <c r="J372" s="33">
        <v>2966.5921791069645</v>
      </c>
      <c r="K372" s="34">
        <v>3501.034580727423</v>
      </c>
      <c r="N372" s="121"/>
      <c r="O372" s="126">
        <v>2006</v>
      </c>
      <c r="P372" s="127">
        <v>83.814800000000005</v>
      </c>
    </row>
    <row r="373" spans="1:16" ht="15.75" x14ac:dyDescent="0.25">
      <c r="A373" s="12" t="s">
        <v>234</v>
      </c>
      <c r="B373" s="10">
        <v>492.53199999999998</v>
      </c>
      <c r="C373" s="55">
        <v>1545.0554618221465</v>
      </c>
      <c r="D373" s="33">
        <v>1885.1976354816122</v>
      </c>
      <c r="E373" s="56">
        <v>2225.3398091410772</v>
      </c>
      <c r="F373" s="55">
        <v>1726.6041781701524</v>
      </c>
      <c r="G373" s="33">
        <v>2106.0200023188877</v>
      </c>
      <c r="H373" s="56">
        <v>2485.4358264676225</v>
      </c>
      <c r="I373" s="33">
        <v>1960.4742332505873</v>
      </c>
      <c r="J373" s="33">
        <v>2390.6611571052204</v>
      </c>
      <c r="K373" s="34">
        <v>2820.8480809598536</v>
      </c>
      <c r="N373" s="121"/>
      <c r="O373" s="126">
        <v>2007</v>
      </c>
      <c r="P373" s="127">
        <v>85.9482</v>
      </c>
    </row>
    <row r="374" spans="1:16" ht="15.75" x14ac:dyDescent="0.25">
      <c r="A374" s="12" t="s">
        <v>235</v>
      </c>
      <c r="B374" s="10">
        <v>756.86500000000001</v>
      </c>
      <c r="C374" s="55">
        <v>2897.3924053450537</v>
      </c>
      <c r="D374" s="33">
        <v>3534.0384686989141</v>
      </c>
      <c r="E374" s="56">
        <v>4170.6845320527746</v>
      </c>
      <c r="F374" s="55">
        <v>3366.2396159184968</v>
      </c>
      <c r="G374" s="33">
        <v>4106.4410790030452</v>
      </c>
      <c r="H374" s="56">
        <v>4846.642542087593</v>
      </c>
      <c r="I374" s="33">
        <v>3937.0940875803808</v>
      </c>
      <c r="J374" s="33">
        <v>4803.281297761815</v>
      </c>
      <c r="K374" s="34">
        <v>5669.4685079432502</v>
      </c>
      <c r="N374" s="121"/>
      <c r="O374" s="126">
        <v>2008</v>
      </c>
      <c r="P374" s="127">
        <v>88.393000000000001</v>
      </c>
    </row>
    <row r="375" spans="1:16" ht="15.75" x14ac:dyDescent="0.25">
      <c r="A375" s="12" t="s">
        <v>236</v>
      </c>
      <c r="B375" s="10">
        <v>889.53599999999994</v>
      </c>
      <c r="C375" s="55">
        <v>2001.2040030356857</v>
      </c>
      <c r="D375" s="33">
        <v>2439.7464935764251</v>
      </c>
      <c r="E375" s="56">
        <v>2878.2889841171636</v>
      </c>
      <c r="F375" s="55">
        <v>2279.3756361282126</v>
      </c>
      <c r="G375" s="33">
        <v>2778.5801260519897</v>
      </c>
      <c r="H375" s="56">
        <v>3277.7846159757664</v>
      </c>
      <c r="I375" s="33">
        <v>2626.6192581943228</v>
      </c>
      <c r="J375" s="33">
        <v>3201.6131562867049</v>
      </c>
      <c r="K375" s="34">
        <v>3776.6070543790865</v>
      </c>
      <c r="N375" s="121"/>
      <c r="O375" s="126">
        <v>2009</v>
      </c>
      <c r="P375" s="127">
        <v>89.732399999999998</v>
      </c>
    </row>
    <row r="376" spans="1:16" ht="15.75" x14ac:dyDescent="0.25">
      <c r="A376" s="12" t="s">
        <v>237</v>
      </c>
      <c r="B376" s="10">
        <v>220.214</v>
      </c>
      <c r="C376" s="55">
        <v>3608.684174382146</v>
      </c>
      <c r="D376" s="33">
        <v>4400.6522713518852</v>
      </c>
      <c r="E376" s="56">
        <v>5192.6203683216236</v>
      </c>
      <c r="F376" s="55">
        <v>4228.5565676170563</v>
      </c>
      <c r="G376" s="33">
        <v>5157.7685406601704</v>
      </c>
      <c r="H376" s="56">
        <v>6086.9805137032845</v>
      </c>
      <c r="I376" s="33">
        <v>4976.5670386585434</v>
      </c>
      <c r="J376" s="33">
        <v>6071.1808263520979</v>
      </c>
      <c r="K376" s="34">
        <v>7165.7946140456515</v>
      </c>
      <c r="N376" s="121"/>
      <c r="O376" s="126">
        <v>2010</v>
      </c>
      <c r="P376" s="127">
        <v>91.115300000000005</v>
      </c>
    </row>
    <row r="377" spans="1:16" ht="15.75" x14ac:dyDescent="0.25">
      <c r="A377" s="12" t="s">
        <v>238</v>
      </c>
      <c r="B377" s="10">
        <v>371.73599999999999</v>
      </c>
      <c r="C377" s="55">
        <v>2851.5323425411275</v>
      </c>
      <c r="D377" s="33">
        <v>3478.1309059801492</v>
      </c>
      <c r="E377" s="56">
        <v>4104.7294694191696</v>
      </c>
      <c r="F377" s="55">
        <v>3310.6386456513578</v>
      </c>
      <c r="G377" s="33">
        <v>4038.6140273405003</v>
      </c>
      <c r="H377" s="56">
        <v>4766.5894090296424</v>
      </c>
      <c r="I377" s="33">
        <v>3870.0673319631437</v>
      </c>
      <c r="J377" s="33">
        <v>4721.4793919535941</v>
      </c>
      <c r="K377" s="34">
        <v>5572.891451944045</v>
      </c>
      <c r="N377" s="121"/>
      <c r="O377" s="126">
        <v>2011</v>
      </c>
      <c r="P377" s="127">
        <v>92.948899999999995</v>
      </c>
    </row>
    <row r="378" spans="1:16" ht="15.75" x14ac:dyDescent="0.25">
      <c r="A378" s="12" t="s">
        <v>239</v>
      </c>
      <c r="B378" s="10">
        <v>1047.098</v>
      </c>
      <c r="C378" s="55">
        <v>1785.6772183324481</v>
      </c>
      <c r="D378" s="33">
        <v>2177.1899369748567</v>
      </c>
      <c r="E378" s="56">
        <v>2568.7026556172686</v>
      </c>
      <c r="F378" s="55">
        <v>2018.0707927459152</v>
      </c>
      <c r="G378" s="33">
        <v>2460.0470886907265</v>
      </c>
      <c r="H378" s="56">
        <v>2902.0233846355368</v>
      </c>
      <c r="I378" s="33">
        <v>2311.6180275456222</v>
      </c>
      <c r="J378" s="33">
        <v>2817.4511218820721</v>
      </c>
      <c r="K378" s="34">
        <v>3323.2842162185202</v>
      </c>
      <c r="N378" s="121"/>
      <c r="O378" s="126">
        <v>2012</v>
      </c>
      <c r="P378" s="127">
        <v>94.376199999999997</v>
      </c>
    </row>
    <row r="379" spans="1:16" ht="15.75" x14ac:dyDescent="0.25">
      <c r="A379" s="12" t="s">
        <v>240</v>
      </c>
      <c r="B379" s="10">
        <v>166.13200000000001</v>
      </c>
      <c r="C379" s="55">
        <v>2778.3360610762265</v>
      </c>
      <c r="D379" s="33">
        <v>3382.7560449626035</v>
      </c>
      <c r="E379" s="56">
        <v>3987.1760288489809</v>
      </c>
      <c r="F379" s="55">
        <v>3220.8859306836853</v>
      </c>
      <c r="G379" s="33">
        <v>3921.9925302287534</v>
      </c>
      <c r="H379" s="56">
        <v>4623.0991297738246</v>
      </c>
      <c r="I379" s="33">
        <v>3761.0384042512555</v>
      </c>
      <c r="J379" s="33">
        <v>4580.0772739866843</v>
      </c>
      <c r="K379" s="34">
        <v>5399.1161437221135</v>
      </c>
      <c r="N379" s="121"/>
      <c r="O379" s="126">
        <v>2013</v>
      </c>
      <c r="P379" s="127">
        <v>96.174700000000001</v>
      </c>
    </row>
    <row r="380" spans="1:16" ht="15.75" x14ac:dyDescent="0.25">
      <c r="A380" s="12" t="s">
        <v>241</v>
      </c>
      <c r="B380" s="10">
        <v>471.90699999999998</v>
      </c>
      <c r="C380" s="55">
        <v>2180.181657417445</v>
      </c>
      <c r="D380" s="33">
        <v>2656.8901489813056</v>
      </c>
      <c r="E380" s="56">
        <v>3133.5986405451663</v>
      </c>
      <c r="F380" s="55">
        <v>2496.0627965551507</v>
      </c>
      <c r="G380" s="33">
        <v>3041.7020655203855</v>
      </c>
      <c r="H380" s="56">
        <v>3587.3413344856203</v>
      </c>
      <c r="I380" s="33">
        <v>2887.5822022551333</v>
      </c>
      <c r="J380" s="33">
        <v>3518.6867719237202</v>
      </c>
      <c r="K380" s="34">
        <v>4149.7913415923058</v>
      </c>
      <c r="N380" s="121"/>
      <c r="O380" s="126">
        <v>2014</v>
      </c>
      <c r="P380" s="127">
        <v>97.757300000000001</v>
      </c>
    </row>
    <row r="381" spans="1:16" ht="15.75" x14ac:dyDescent="0.25">
      <c r="A381" s="12" t="s">
        <v>242</v>
      </c>
      <c r="B381" s="10">
        <v>1481.615</v>
      </c>
      <c r="C381" s="55">
        <v>1486.2241149064491</v>
      </c>
      <c r="D381" s="33">
        <v>1813.4475869929122</v>
      </c>
      <c r="E381" s="56">
        <v>2140.6710590793764</v>
      </c>
      <c r="F381" s="55">
        <v>1655.2781589507922</v>
      </c>
      <c r="G381" s="33">
        <v>2018.9782620415242</v>
      </c>
      <c r="H381" s="56">
        <v>2382.6783651322589</v>
      </c>
      <c r="I381" s="33">
        <v>1874.4921472057642</v>
      </c>
      <c r="J381" s="33">
        <v>2285.6900965459413</v>
      </c>
      <c r="K381" s="34">
        <v>2696.8880458861177</v>
      </c>
      <c r="N381" s="121"/>
      <c r="O381" s="126">
        <v>2015</v>
      </c>
      <c r="P381" s="127">
        <v>98.2971</v>
      </c>
    </row>
    <row r="382" spans="1:16" ht="16.5" thickBot="1" x14ac:dyDescent="0.3">
      <c r="A382" s="12" t="s">
        <v>243</v>
      </c>
      <c r="B382" s="10">
        <v>290.56700000000001</v>
      </c>
      <c r="C382" s="55">
        <v>1730.4976884612713</v>
      </c>
      <c r="D382" s="33">
        <v>2111.4883110748228</v>
      </c>
      <c r="E382" s="56">
        <v>2492.4789336883746</v>
      </c>
      <c r="F382" s="55">
        <v>1951.4906057452256</v>
      </c>
      <c r="G382" s="33">
        <v>2380.603314994305</v>
      </c>
      <c r="H382" s="56">
        <v>2809.7160242433852</v>
      </c>
      <c r="I382" s="33">
        <v>2231.6196019911567</v>
      </c>
      <c r="J382" s="33">
        <v>2721.8578133075544</v>
      </c>
      <c r="K382" s="34">
        <v>3212.0960246239506</v>
      </c>
      <c r="N382" s="128"/>
      <c r="O382" s="129">
        <v>2016</v>
      </c>
      <c r="P382" s="130">
        <v>100</v>
      </c>
    </row>
    <row r="383" spans="1:16" x14ac:dyDescent="0.2">
      <c r="A383" s="12" t="s">
        <v>244</v>
      </c>
      <c r="B383" s="10">
        <v>565.53300000000002</v>
      </c>
      <c r="C383" s="55">
        <v>2257.6910630638386</v>
      </c>
      <c r="D383" s="33">
        <v>2752.2012048856323</v>
      </c>
      <c r="E383" s="56">
        <v>3246.7113467074269</v>
      </c>
      <c r="F383" s="55">
        <v>2590.3407495479928</v>
      </c>
      <c r="G383" s="33">
        <v>3157.6494950268116</v>
      </c>
      <c r="H383" s="56">
        <v>3724.9582405056294</v>
      </c>
      <c r="I383" s="33">
        <v>3001.4856102608751</v>
      </c>
      <c r="J383" s="33">
        <v>3658.7841335021344</v>
      </c>
      <c r="K383" s="34">
        <v>4316.0826567433942</v>
      </c>
    </row>
    <row r="384" spans="1:16" x14ac:dyDescent="0.2">
      <c r="A384" s="12" t="s">
        <v>245</v>
      </c>
      <c r="B384" s="10">
        <v>559.01099999999997</v>
      </c>
      <c r="C384" s="55">
        <v>2040.5280358398616</v>
      </c>
      <c r="D384" s="33">
        <v>2489.4433340519217</v>
      </c>
      <c r="E384" s="56">
        <v>2938.3586322639826</v>
      </c>
      <c r="F384" s="55">
        <v>2327.3729546248801</v>
      </c>
      <c r="G384" s="33">
        <v>2839.1383256965678</v>
      </c>
      <c r="H384" s="56">
        <v>3350.9036967682564</v>
      </c>
      <c r="I384" s="33">
        <v>2684.7443265803518</v>
      </c>
      <c r="J384" s="33">
        <v>3274.8678120592917</v>
      </c>
      <c r="K384" s="34">
        <v>3864.991297538234</v>
      </c>
    </row>
    <row r="385" spans="1:11" x14ac:dyDescent="0.2">
      <c r="A385" s="12" t="s">
        <v>246</v>
      </c>
      <c r="B385" s="10">
        <v>527.93600000000004</v>
      </c>
      <c r="C385" s="55">
        <v>2600.1346075029287</v>
      </c>
      <c r="D385" s="33">
        <v>3171.6543383597414</v>
      </c>
      <c r="E385" s="56">
        <v>3743.1740692165545</v>
      </c>
      <c r="F385" s="55">
        <v>3005.8427701889127</v>
      </c>
      <c r="G385" s="33">
        <v>3666.7966742944172</v>
      </c>
      <c r="H385" s="56">
        <v>4327.7505783999204</v>
      </c>
      <c r="I385" s="33">
        <v>3502.6370774260763</v>
      </c>
      <c r="J385" s="33">
        <v>4273.0540609652862</v>
      </c>
      <c r="K385" s="34">
        <v>5043.4710445044993</v>
      </c>
    </row>
    <row r="386" spans="1:11" x14ac:dyDescent="0.2">
      <c r="A386" s="12" t="s">
        <v>247</v>
      </c>
      <c r="B386" s="10">
        <v>351.37700000000001</v>
      </c>
      <c r="C386" s="55">
        <v>3483.4591798746719</v>
      </c>
      <c r="D386" s="33">
        <v>4248.0096031027661</v>
      </c>
      <c r="E386" s="56">
        <v>5012.5600263308579</v>
      </c>
      <c r="F386" s="55">
        <v>4076.7332418804308</v>
      </c>
      <c r="G386" s="33">
        <v>4972.5825177937304</v>
      </c>
      <c r="H386" s="56">
        <v>5868.4317937070291</v>
      </c>
      <c r="I386" s="33">
        <v>4793.5446748522636</v>
      </c>
      <c r="J386" s="33">
        <v>5847.839751205719</v>
      </c>
      <c r="K386" s="34">
        <v>6902.1348275591745</v>
      </c>
    </row>
    <row r="387" spans="1:11" x14ac:dyDescent="0.2">
      <c r="A387" s="12" t="s">
        <v>248</v>
      </c>
      <c r="B387" s="10">
        <v>139.46600000000001</v>
      </c>
      <c r="C387" s="55">
        <v>2627.5220493807415</v>
      </c>
      <c r="D387" s="33">
        <v>3199.2347058372416</v>
      </c>
      <c r="E387" s="56">
        <v>3770.9473622937426</v>
      </c>
      <c r="F387" s="55">
        <v>3038.0398712354668</v>
      </c>
      <c r="G387" s="33">
        <v>3699.3454403377268</v>
      </c>
      <c r="H387" s="56">
        <v>4360.6510094399846</v>
      </c>
      <c r="I387" s="33">
        <v>3540.6195073700528</v>
      </c>
      <c r="J387" s="33">
        <v>4311.5575518181404</v>
      </c>
      <c r="K387" s="34">
        <v>5082.4955962662289</v>
      </c>
    </row>
    <row r="388" spans="1:11" x14ac:dyDescent="0.2">
      <c r="A388" s="12" t="s">
        <v>249</v>
      </c>
      <c r="B388" s="10">
        <v>369.58100000000002</v>
      </c>
      <c r="C388" s="55">
        <v>2397.5291244902828</v>
      </c>
      <c r="D388" s="33">
        <v>2917.6569017364914</v>
      </c>
      <c r="E388" s="56">
        <v>3437.7846789826986</v>
      </c>
      <c r="F388" s="55">
        <v>2758.915512874215</v>
      </c>
      <c r="G388" s="33">
        <v>3357.4956188180499</v>
      </c>
      <c r="H388" s="56">
        <v>3956.0757247618853</v>
      </c>
      <c r="I388" s="33">
        <v>3203.9054016482733</v>
      </c>
      <c r="J388" s="33">
        <v>3899.0766273789436</v>
      </c>
      <c r="K388" s="34">
        <v>4594.247853109614</v>
      </c>
    </row>
    <row r="389" spans="1:11" x14ac:dyDescent="0.2">
      <c r="A389" s="12" t="s">
        <v>250</v>
      </c>
      <c r="B389" s="10">
        <v>499.803</v>
      </c>
      <c r="C389" s="55">
        <v>1616.6341411065252</v>
      </c>
      <c r="D389" s="33">
        <v>1972.4482729337333</v>
      </c>
      <c r="E389" s="56">
        <v>2328.2624047609415</v>
      </c>
      <c r="F389" s="55">
        <v>1813.386478968265</v>
      </c>
      <c r="G389" s="33">
        <v>2211.8724400917267</v>
      </c>
      <c r="H389" s="56">
        <v>2610.3584012151891</v>
      </c>
      <c r="I389" s="33">
        <v>2065.0899222532857</v>
      </c>
      <c r="J389" s="33">
        <v>2518.3230448282566</v>
      </c>
      <c r="K389" s="34">
        <v>2971.5561674032274</v>
      </c>
    </row>
    <row r="390" spans="1:11" x14ac:dyDescent="0.2">
      <c r="A390" s="12" t="s">
        <v>251</v>
      </c>
      <c r="B390" s="10">
        <v>211.029</v>
      </c>
      <c r="C390" s="55">
        <v>3452.3727349993019</v>
      </c>
      <c r="D390" s="33">
        <v>4200.5131196787152</v>
      </c>
      <c r="E390" s="56">
        <v>4948.6535043581316</v>
      </c>
      <c r="F390" s="55">
        <v>4037.7983584758354</v>
      </c>
      <c r="G390" s="33">
        <v>4913.8475734365193</v>
      </c>
      <c r="H390" s="56">
        <v>5789.8967883972045</v>
      </c>
      <c r="I390" s="33">
        <v>4745.5815079667891</v>
      </c>
      <c r="J390" s="33">
        <v>5776.0864991166427</v>
      </c>
      <c r="K390" s="34">
        <v>6806.5914902664963</v>
      </c>
    </row>
    <row r="391" spans="1:11" x14ac:dyDescent="0.2">
      <c r="A391" s="12" t="s">
        <v>252</v>
      </c>
      <c r="B391" s="10">
        <v>316.38</v>
      </c>
      <c r="C391" s="55">
        <v>7158.9786313249597</v>
      </c>
      <c r="D391" s="33">
        <v>8708.3305574391106</v>
      </c>
      <c r="E391" s="56">
        <v>10257.682483553264</v>
      </c>
      <c r="F391" s="55">
        <v>8531.6537973207014</v>
      </c>
      <c r="G391" s="33">
        <v>10382.699329540008</v>
      </c>
      <c r="H391" s="56">
        <v>12233.744861759311</v>
      </c>
      <c r="I391" s="33">
        <v>10162.86392687162</v>
      </c>
      <c r="J391" s="33">
        <v>12371.695354051206</v>
      </c>
      <c r="K391" s="34">
        <v>14580.526781230799</v>
      </c>
    </row>
    <row r="392" spans="1:11" x14ac:dyDescent="0.2">
      <c r="A392" s="12" t="s">
        <v>253</v>
      </c>
      <c r="B392" s="10">
        <v>988.44899999999996</v>
      </c>
      <c r="C392" s="55">
        <v>1752.1862452862913</v>
      </c>
      <c r="D392" s="33">
        <v>2138.2383827109647</v>
      </c>
      <c r="E392" s="56">
        <v>2524.2905201356402</v>
      </c>
      <c r="F392" s="55">
        <v>1977.9265099697677</v>
      </c>
      <c r="G392" s="33">
        <v>2413.2040837713216</v>
      </c>
      <c r="H392" s="56">
        <v>2848.4816575728764</v>
      </c>
      <c r="I392" s="33">
        <v>2263.6039416220251</v>
      </c>
      <c r="J392" s="33">
        <v>2761.297181309596</v>
      </c>
      <c r="K392" s="34">
        <v>3258.9904209971696</v>
      </c>
    </row>
    <row r="393" spans="1:11" x14ac:dyDescent="0.2">
      <c r="A393" s="12" t="s">
        <v>254</v>
      </c>
      <c r="B393" s="10">
        <v>333.45600000000002</v>
      </c>
      <c r="C393" s="55">
        <v>2137.1278121351879</v>
      </c>
      <c r="D393" s="33">
        <v>2607.2071948416478</v>
      </c>
      <c r="E393" s="56">
        <v>3077.2865775481082</v>
      </c>
      <c r="F393" s="55">
        <v>2444.4910081385156</v>
      </c>
      <c r="G393" s="33">
        <v>2982.0094343862088</v>
      </c>
      <c r="H393" s="56">
        <v>3519.5278606339029</v>
      </c>
      <c r="I393" s="33">
        <v>2825.9296892369516</v>
      </c>
      <c r="J393" s="33">
        <v>3447.175596184899</v>
      </c>
      <c r="K393" s="34">
        <v>4068.4215031328472</v>
      </c>
    </row>
    <row r="394" spans="1:11" x14ac:dyDescent="0.2">
      <c r="A394" s="12" t="s">
        <v>255</v>
      </c>
      <c r="B394" s="10">
        <v>840.58900000000006</v>
      </c>
      <c r="C394" s="55">
        <v>2583.4603813523604</v>
      </c>
      <c r="D394" s="33">
        <v>3151.3269491826827</v>
      </c>
      <c r="E394" s="56">
        <v>3719.193517013005</v>
      </c>
      <c r="F394" s="55">
        <v>2985.6268547334744</v>
      </c>
      <c r="G394" s="33">
        <v>3642.1354869911429</v>
      </c>
      <c r="H394" s="56">
        <v>4298.6441192488119</v>
      </c>
      <c r="I394" s="33">
        <v>3478.2668691671151</v>
      </c>
      <c r="J394" s="33">
        <v>4243.3117668296372</v>
      </c>
      <c r="K394" s="34">
        <v>5008.3566644921602</v>
      </c>
    </row>
    <row r="395" spans="1:11" x14ac:dyDescent="0.2">
      <c r="A395" s="12" t="s">
        <v>256</v>
      </c>
      <c r="B395" s="10">
        <v>613.096</v>
      </c>
      <c r="C395" s="55">
        <v>1731.36191248049</v>
      </c>
      <c r="D395" s="33">
        <v>2112.2953794453001</v>
      </c>
      <c r="E395" s="56">
        <v>2493.2288464101102</v>
      </c>
      <c r="F395" s="55">
        <v>1952.4829259104683</v>
      </c>
      <c r="G395" s="33">
        <v>2381.5348926766751</v>
      </c>
      <c r="H395" s="56">
        <v>2810.5868594428835</v>
      </c>
      <c r="I395" s="33">
        <v>2232.7700886104626</v>
      </c>
      <c r="J395" s="33">
        <v>2722.9421299285559</v>
      </c>
      <c r="K395" s="34">
        <v>3213.1141712466506</v>
      </c>
    </row>
    <row r="396" spans="1:11" x14ac:dyDescent="0.2">
      <c r="A396" s="12" t="s">
        <v>257</v>
      </c>
      <c r="B396" s="10">
        <v>181.07300000000001</v>
      </c>
      <c r="C396" s="55">
        <v>6424.6879076974392</v>
      </c>
      <c r="D396" s="33">
        <v>7815.3172129033255</v>
      </c>
      <c r="E396" s="56">
        <v>9205.9465181092146</v>
      </c>
      <c r="F396" s="55">
        <v>7641.4063703315151</v>
      </c>
      <c r="G396" s="33">
        <v>9299.3019504494387</v>
      </c>
      <c r="H396" s="56">
        <v>10957.197530567362</v>
      </c>
      <c r="I396" s="33">
        <v>9089.6826017635194</v>
      </c>
      <c r="J396" s="33">
        <v>11065.083716797053</v>
      </c>
      <c r="K396" s="34">
        <v>13040.484831830583</v>
      </c>
    </row>
    <row r="397" spans="1:11" x14ac:dyDescent="0.2">
      <c r="A397" s="12" t="s">
        <v>258</v>
      </c>
      <c r="B397" s="10">
        <v>554.09799999999996</v>
      </c>
      <c r="C397" s="55">
        <v>4710.6146886031647</v>
      </c>
      <c r="D397" s="33">
        <v>5730.733806210229</v>
      </c>
      <c r="E397" s="56">
        <v>6750.8529238172914</v>
      </c>
      <c r="F397" s="55">
        <v>5563.2795142120485</v>
      </c>
      <c r="G397" s="33">
        <v>6770.3003256405837</v>
      </c>
      <c r="H397" s="56">
        <v>7977.3211370691233</v>
      </c>
      <c r="I397" s="33">
        <v>6584.5285675243222</v>
      </c>
      <c r="J397" s="33">
        <v>8015.0274609994376</v>
      </c>
      <c r="K397" s="34">
        <v>9445.5263544745594</v>
      </c>
    </row>
    <row r="398" spans="1:11" x14ac:dyDescent="0.2">
      <c r="A398" s="12" t="s">
        <v>259</v>
      </c>
      <c r="B398" s="10">
        <v>257.149</v>
      </c>
      <c r="C398" s="55">
        <v>3571.6224666637481</v>
      </c>
      <c r="D398" s="33">
        <v>4355.4760030018178</v>
      </c>
      <c r="E398" s="56">
        <v>5139.3295393398885</v>
      </c>
      <c r="F398" s="55">
        <v>4183.6227926513084</v>
      </c>
      <c r="G398" s="33">
        <v>5102.9607103224453</v>
      </c>
      <c r="H398" s="56">
        <v>6022.2986279935794</v>
      </c>
      <c r="I398" s="33">
        <v>4922.3995669010292</v>
      </c>
      <c r="J398" s="33">
        <v>6005.080590683142</v>
      </c>
      <c r="K398" s="34">
        <v>7087.7616144652538</v>
      </c>
    </row>
    <row r="399" spans="1:11" x14ac:dyDescent="0.2">
      <c r="A399" s="12" t="s">
        <v>260</v>
      </c>
      <c r="B399" s="10">
        <v>265.73500000000001</v>
      </c>
      <c r="C399" s="55">
        <v>2486.2996260810919</v>
      </c>
      <c r="D399" s="33">
        <v>3032.4323903468576</v>
      </c>
      <c r="E399" s="56">
        <v>3578.5651546126242</v>
      </c>
      <c r="F399" s="55">
        <v>2867.7548172624902</v>
      </c>
      <c r="G399" s="33">
        <v>3497.8282188391863</v>
      </c>
      <c r="H399" s="56">
        <v>4127.9016204158852</v>
      </c>
      <c r="I399" s="33">
        <v>3336.1116695730548</v>
      </c>
      <c r="J399" s="33">
        <v>4069.2188418417954</v>
      </c>
      <c r="K399" s="34">
        <v>4802.3260141105366</v>
      </c>
    </row>
    <row r="400" spans="1:11" x14ac:dyDescent="0.2">
      <c r="A400" s="12" t="s">
        <v>261</v>
      </c>
      <c r="B400" s="10">
        <v>202.108</v>
      </c>
      <c r="C400" s="55">
        <v>6256.7819109383099</v>
      </c>
      <c r="D400" s="33">
        <v>7611.117035904299</v>
      </c>
      <c r="E400" s="56">
        <v>8965.4521608702889</v>
      </c>
      <c r="F400" s="55">
        <v>7437.8386596400042</v>
      </c>
      <c r="G400" s="33">
        <v>9051.5677615660934</v>
      </c>
      <c r="H400" s="56">
        <v>10665.296863492184</v>
      </c>
      <c r="I400" s="33">
        <v>8844.2844586338197</v>
      </c>
      <c r="J400" s="33">
        <v>10766.308419396557</v>
      </c>
      <c r="K400" s="34">
        <v>12688.332380159294</v>
      </c>
    </row>
    <row r="401" spans="1:11" x14ac:dyDescent="0.2">
      <c r="A401" s="12" t="s">
        <v>262</v>
      </c>
      <c r="B401" s="10">
        <v>618.48299999999995</v>
      </c>
      <c r="C401" s="55">
        <v>2329.7670734391281</v>
      </c>
      <c r="D401" s="33">
        <v>2839.0550345062766</v>
      </c>
      <c r="E401" s="56">
        <v>3348.3429955734259</v>
      </c>
      <c r="F401" s="55">
        <v>2677.419978396731</v>
      </c>
      <c r="G401" s="33">
        <v>3262.7039230721298</v>
      </c>
      <c r="H401" s="56">
        <v>3847.9878677475303</v>
      </c>
      <c r="I401" s="33">
        <v>3106.2068220936308</v>
      </c>
      <c r="J401" s="33">
        <v>3785.2226274886575</v>
      </c>
      <c r="K401" s="34">
        <v>4464.2384328836843</v>
      </c>
    </row>
    <row r="402" spans="1:11" x14ac:dyDescent="0.2">
      <c r="A402" s="12" t="s">
        <v>263</v>
      </c>
      <c r="B402" s="10">
        <v>234.02699999999999</v>
      </c>
      <c r="C402" s="55">
        <v>2718.7206517583509</v>
      </c>
      <c r="D402" s="33">
        <v>3310.2117261189796</v>
      </c>
      <c r="E402" s="56">
        <v>3901.7028004796089</v>
      </c>
      <c r="F402" s="55">
        <v>3148.6085437643856</v>
      </c>
      <c r="G402" s="33">
        <v>3833.9821573988861</v>
      </c>
      <c r="H402" s="56">
        <v>4519.3557710333862</v>
      </c>
      <c r="I402" s="33">
        <v>3673.9088158844934</v>
      </c>
      <c r="J402" s="33">
        <v>4473.9338661757274</v>
      </c>
      <c r="K402" s="34">
        <v>5273.9589164669633</v>
      </c>
    </row>
    <row r="403" spans="1:11" x14ac:dyDescent="0.2">
      <c r="A403" s="12" t="s">
        <v>264</v>
      </c>
      <c r="B403" s="10">
        <v>597.79700000000003</v>
      </c>
      <c r="C403" s="55">
        <v>1729.5296306042883</v>
      </c>
      <c r="D403" s="33">
        <v>2108.7904695226416</v>
      </c>
      <c r="E403" s="56">
        <v>2488.0513084409954</v>
      </c>
      <c r="F403" s="55">
        <v>1949.9974131991351</v>
      </c>
      <c r="G403" s="33">
        <v>2377.0650051219268</v>
      </c>
      <c r="H403" s="56">
        <v>2804.1325970447201</v>
      </c>
      <c r="I403" s="33">
        <v>2229.5560264969868</v>
      </c>
      <c r="J403" s="33">
        <v>2717.3718136036964</v>
      </c>
      <c r="K403" s="34">
        <v>3205.1876007104042</v>
      </c>
    </row>
    <row r="404" spans="1:11" x14ac:dyDescent="0.2">
      <c r="A404" s="12" t="s">
        <v>265</v>
      </c>
      <c r="B404" s="10">
        <v>996.51900000000001</v>
      </c>
      <c r="C404" s="55">
        <v>1640.8106618972013</v>
      </c>
      <c r="D404" s="33">
        <v>2000.7122695854557</v>
      </c>
      <c r="E404" s="56">
        <v>2360.6138772737118</v>
      </c>
      <c r="F404" s="55">
        <v>1842.4344657215613</v>
      </c>
      <c r="G404" s="33">
        <v>2245.9447705174957</v>
      </c>
      <c r="H404" s="56">
        <v>2649.4550753134281</v>
      </c>
      <c r="I404" s="33">
        <v>2099.8896169920313</v>
      </c>
      <c r="J404" s="33">
        <v>2559.2362038894585</v>
      </c>
      <c r="K404" s="34">
        <v>3018.5827907868861</v>
      </c>
    </row>
    <row r="405" spans="1:11" x14ac:dyDescent="0.2">
      <c r="A405" s="12" t="s">
        <v>266</v>
      </c>
      <c r="B405" s="10">
        <v>19.827000000000002</v>
      </c>
      <c r="C405" s="55">
        <v>3939.9247108462719</v>
      </c>
      <c r="D405" s="33">
        <v>4793.4532271544458</v>
      </c>
      <c r="E405" s="56">
        <v>5646.9817434626193</v>
      </c>
      <c r="F405" s="55">
        <v>4628.9019609795141</v>
      </c>
      <c r="G405" s="33">
        <v>5633.1982554028909</v>
      </c>
      <c r="H405" s="56">
        <v>6637.4945498262678</v>
      </c>
      <c r="I405" s="33">
        <v>5458.1489675060757</v>
      </c>
      <c r="J405" s="33">
        <v>6643.6462610877861</v>
      </c>
      <c r="K405" s="34">
        <v>7829.1435546694984</v>
      </c>
    </row>
    <row r="406" spans="1:11" x14ac:dyDescent="0.2">
      <c r="A406" s="12" t="s">
        <v>267</v>
      </c>
      <c r="B406" s="10">
        <v>82.855000000000004</v>
      </c>
      <c r="C406" s="55">
        <v>1929.5289795286396</v>
      </c>
      <c r="D406" s="33">
        <v>2351.6457101282372</v>
      </c>
      <c r="E406" s="56">
        <v>2773.7624407278358</v>
      </c>
      <c r="F406" s="55">
        <v>2192.1717857070767</v>
      </c>
      <c r="G406" s="33">
        <v>2671.3804868063535</v>
      </c>
      <c r="H406" s="56">
        <v>3150.5891879056303</v>
      </c>
      <c r="I406" s="33">
        <v>2521.2440399372426</v>
      </c>
      <c r="J406" s="33">
        <v>3072.0661873270851</v>
      </c>
      <c r="K406" s="34">
        <v>3622.8883347169281</v>
      </c>
    </row>
    <row r="407" spans="1:11" x14ac:dyDescent="0.2">
      <c r="A407" s="12" t="s">
        <v>268</v>
      </c>
      <c r="B407" s="10">
        <v>219.232</v>
      </c>
      <c r="C407" s="55">
        <v>1891.9662953781938</v>
      </c>
      <c r="D407" s="33">
        <v>2305.9019321566961</v>
      </c>
      <c r="E407" s="56">
        <v>2719.8375689351992</v>
      </c>
      <c r="F407" s="55">
        <v>2146.6308317751591</v>
      </c>
      <c r="G407" s="33">
        <v>2615.8842814097347</v>
      </c>
      <c r="H407" s="56">
        <v>3085.1377310443108</v>
      </c>
      <c r="I407" s="33">
        <v>2466.3447873168252</v>
      </c>
      <c r="J407" s="33">
        <v>3005.1358513115533</v>
      </c>
      <c r="K407" s="34">
        <v>3543.926915306281</v>
      </c>
    </row>
    <row r="408" spans="1:11" x14ac:dyDescent="0.2">
      <c r="A408" s="12" t="s">
        <v>269</v>
      </c>
      <c r="B408" s="10">
        <v>1133.3440000000001</v>
      </c>
      <c r="C408" s="55">
        <v>1547.9739393699865</v>
      </c>
      <c r="D408" s="33">
        <v>1889.2487257352732</v>
      </c>
      <c r="E408" s="56">
        <v>2230.5235121005585</v>
      </c>
      <c r="F408" s="55">
        <v>1730.3383109535964</v>
      </c>
      <c r="G408" s="33">
        <v>2111.129739781391</v>
      </c>
      <c r="H408" s="56">
        <v>2491.9211686091867</v>
      </c>
      <c r="I408" s="33">
        <v>1965.1371768085285</v>
      </c>
      <c r="J408" s="33">
        <v>2396.984382305734</v>
      </c>
      <c r="K408" s="34">
        <v>2828.8315878029407</v>
      </c>
    </row>
    <row r="409" spans="1:11" x14ac:dyDescent="0.2">
      <c r="A409" s="12" t="s">
        <v>270</v>
      </c>
      <c r="B409" s="10">
        <v>901.23699999999997</v>
      </c>
      <c r="C409" s="55">
        <v>1929.0860406716465</v>
      </c>
      <c r="D409" s="33">
        <v>2354.4175100194166</v>
      </c>
      <c r="E409" s="56">
        <v>2779.7489793671866</v>
      </c>
      <c r="F409" s="55">
        <v>2192.4578301277174</v>
      </c>
      <c r="G409" s="33">
        <v>2675.5055815165028</v>
      </c>
      <c r="H409" s="56">
        <v>3158.5533329052901</v>
      </c>
      <c r="I409" s="33">
        <v>2522.2677356482632</v>
      </c>
      <c r="J409" s="33">
        <v>3077.6695797262123</v>
      </c>
      <c r="K409" s="34">
        <v>3633.0714238041596</v>
      </c>
    </row>
    <row r="410" spans="1:11" x14ac:dyDescent="0.2">
      <c r="A410" s="12" t="s">
        <v>271</v>
      </c>
      <c r="B410" s="10">
        <v>540.98400000000004</v>
      </c>
      <c r="C410" s="55">
        <v>2237.0299475798515</v>
      </c>
      <c r="D410" s="33">
        <v>2729.3930958376836</v>
      </c>
      <c r="E410" s="56">
        <v>3221.7562440955171</v>
      </c>
      <c r="F410" s="55">
        <v>2565.7538620804348</v>
      </c>
      <c r="G410" s="33">
        <v>3130.3932005133938</v>
      </c>
      <c r="H410" s="56">
        <v>3695.0325389463505</v>
      </c>
      <c r="I410" s="33">
        <v>2972.2278936137609</v>
      </c>
      <c r="J410" s="33">
        <v>3626.2537052046591</v>
      </c>
      <c r="K410" s="34">
        <v>4280.2795167955592</v>
      </c>
    </row>
    <row r="411" spans="1:11" x14ac:dyDescent="0.2">
      <c r="A411" s="12" t="s">
        <v>272</v>
      </c>
      <c r="B411" s="10">
        <v>138.21899999999999</v>
      </c>
      <c r="C411" s="55">
        <v>2119.4161158553011</v>
      </c>
      <c r="D411" s="33">
        <v>2582.889967567055</v>
      </c>
      <c r="E411" s="56">
        <v>3046.363819278808</v>
      </c>
      <c r="F411" s="55">
        <v>2422.3907256816742</v>
      </c>
      <c r="G411" s="33">
        <v>2951.9252816765315</v>
      </c>
      <c r="H411" s="56">
        <v>3481.4598376713889</v>
      </c>
      <c r="I411" s="33">
        <v>2798.7711150741602</v>
      </c>
      <c r="J411" s="33">
        <v>3410.4128770489351</v>
      </c>
      <c r="K411" s="34">
        <v>4022.05463902371</v>
      </c>
    </row>
    <row r="412" spans="1:11" x14ac:dyDescent="0.2">
      <c r="A412" s="12" t="s">
        <v>273</v>
      </c>
      <c r="B412" s="10">
        <v>702.82399999999996</v>
      </c>
      <c r="C412" s="55">
        <v>2716.3295479480953</v>
      </c>
      <c r="D412" s="33">
        <v>3312.9190137935425</v>
      </c>
      <c r="E412" s="56">
        <v>3909.5084796389874</v>
      </c>
      <c r="F412" s="55">
        <v>3146.6619534105007</v>
      </c>
      <c r="G412" s="33">
        <v>3838.1309962087166</v>
      </c>
      <c r="H412" s="56">
        <v>4529.6000390069321</v>
      </c>
      <c r="I412" s="33">
        <v>3672.3477514004971</v>
      </c>
      <c r="J412" s="33">
        <v>4479.6499785090045</v>
      </c>
      <c r="K412" s="34">
        <v>5286.9522056175074</v>
      </c>
    </row>
    <row r="413" spans="1:11" x14ac:dyDescent="0.2">
      <c r="A413" s="12" t="s">
        <v>274</v>
      </c>
      <c r="B413" s="10">
        <v>161.84200000000001</v>
      </c>
      <c r="C413" s="55">
        <v>6653.1064690683997</v>
      </c>
      <c r="D413" s="33">
        <v>8093.1102135233486</v>
      </c>
      <c r="E413" s="56">
        <v>9533.1139579782939</v>
      </c>
      <c r="F413" s="55">
        <v>7918.3389666368203</v>
      </c>
      <c r="G413" s="33">
        <v>9636.3184246633627</v>
      </c>
      <c r="H413" s="56">
        <v>11354.297882689907</v>
      </c>
      <c r="I413" s="33">
        <v>9423.5211298609029</v>
      </c>
      <c r="J413" s="33">
        <v>11471.536285035603</v>
      </c>
      <c r="K413" s="34">
        <v>13519.551440210307</v>
      </c>
    </row>
    <row r="414" spans="1:11" x14ac:dyDescent="0.2">
      <c r="A414" s="12" t="s">
        <v>275</v>
      </c>
      <c r="B414" s="10">
        <v>361.95</v>
      </c>
      <c r="C414" s="55">
        <v>2712.1200420085661</v>
      </c>
      <c r="D414" s="33">
        <v>3302.1796293216989</v>
      </c>
      <c r="E414" s="56">
        <v>3892.2392166348322</v>
      </c>
      <c r="F414" s="55">
        <v>3140.6060016322904</v>
      </c>
      <c r="G414" s="33">
        <v>3824.237661275653</v>
      </c>
      <c r="H414" s="56">
        <v>4507.8693209190178</v>
      </c>
      <c r="I414" s="33">
        <v>3664.2618400933547</v>
      </c>
      <c r="J414" s="33">
        <v>4462.1816829652334</v>
      </c>
      <c r="K414" s="34">
        <v>5260.1015258371108</v>
      </c>
    </row>
    <row r="415" spans="1:11" x14ac:dyDescent="0.2">
      <c r="A415" s="12" t="s">
        <v>276</v>
      </c>
      <c r="B415" s="10">
        <v>923.08</v>
      </c>
      <c r="C415" s="55">
        <v>1592.0914178820296</v>
      </c>
      <c r="D415" s="33">
        <v>1941.8064678880464</v>
      </c>
      <c r="E415" s="56">
        <v>2291.5215178940653</v>
      </c>
      <c r="F415" s="55">
        <v>1783.4270089088202</v>
      </c>
      <c r="G415" s="33">
        <v>2174.5131943309862</v>
      </c>
      <c r="H415" s="56">
        <v>2565.599379753151</v>
      </c>
      <c r="I415" s="33">
        <v>2028.8058426298205</v>
      </c>
      <c r="J415" s="33">
        <v>2473.1142599960772</v>
      </c>
      <c r="K415" s="34">
        <v>2917.4226773623341</v>
      </c>
    </row>
    <row r="416" spans="1:11" x14ac:dyDescent="0.2">
      <c r="A416" s="12" t="s">
        <v>277</v>
      </c>
      <c r="B416" s="10">
        <v>550.13199999999995</v>
      </c>
      <c r="C416" s="55">
        <v>2135.9502378878055</v>
      </c>
      <c r="D416" s="33">
        <v>2604.492347860587</v>
      </c>
      <c r="E416" s="56">
        <v>3073.0344578333711</v>
      </c>
      <c r="F416" s="55">
        <v>2442.8026016608605</v>
      </c>
      <c r="G416" s="33">
        <v>2978.4826975944798</v>
      </c>
      <c r="H416" s="56">
        <v>3514.1627935280994</v>
      </c>
      <c r="I416" s="33">
        <v>2823.679286696366</v>
      </c>
      <c r="J416" s="33">
        <v>3442.730098770628</v>
      </c>
      <c r="K416" s="34">
        <v>4061.780910844891</v>
      </c>
    </row>
    <row r="417" spans="1:11" x14ac:dyDescent="0.2">
      <c r="A417" s="12" t="s">
        <v>278</v>
      </c>
      <c r="B417" s="10">
        <v>322.89299999999997</v>
      </c>
      <c r="C417" s="55">
        <v>2225.8275811208669</v>
      </c>
      <c r="D417" s="33">
        <v>2714.0068838009333</v>
      </c>
      <c r="E417" s="56">
        <v>3202.1861864809985</v>
      </c>
      <c r="F417" s="55">
        <v>2551.7700841936421</v>
      </c>
      <c r="G417" s="33">
        <v>3111.3455662944125</v>
      </c>
      <c r="H417" s="56">
        <v>3670.9210483951815</v>
      </c>
      <c r="I417" s="33">
        <v>2955.0389534541032</v>
      </c>
      <c r="J417" s="33">
        <v>3602.9674477665089</v>
      </c>
      <c r="K417" s="34">
        <v>4250.8959420789151</v>
      </c>
    </row>
    <row r="418" spans="1:11" x14ac:dyDescent="0.2">
      <c r="A418" s="12" t="s">
        <v>279</v>
      </c>
      <c r="B418" s="10">
        <v>548.65</v>
      </c>
      <c r="C418" s="55">
        <v>2765.5137567514598</v>
      </c>
      <c r="D418" s="33">
        <v>3373.2664730512952</v>
      </c>
      <c r="E418" s="56">
        <v>3981.0191893511305</v>
      </c>
      <c r="F418" s="55">
        <v>3206.3492806027029</v>
      </c>
      <c r="G418" s="33">
        <v>3911.3925037407662</v>
      </c>
      <c r="H418" s="56">
        <v>4616.435726878829</v>
      </c>
      <c r="I418" s="33">
        <v>3744.3469038661519</v>
      </c>
      <c r="J418" s="33">
        <v>4568.0455799981419</v>
      </c>
      <c r="K418" s="34">
        <v>5391.7442561301268</v>
      </c>
    </row>
    <row r="419" spans="1:11" x14ac:dyDescent="0.2">
      <c r="A419" s="12" t="s">
        <v>280</v>
      </c>
      <c r="B419" s="10">
        <v>1112.655</v>
      </c>
      <c r="C419" s="55">
        <v>2008.2978708398359</v>
      </c>
      <c r="D419" s="33">
        <v>2448.3883034851533</v>
      </c>
      <c r="E419" s="56">
        <v>2888.4787361304698</v>
      </c>
      <c r="F419" s="55">
        <v>2287.9762470364612</v>
      </c>
      <c r="G419" s="33">
        <v>2789.0643508382818</v>
      </c>
      <c r="H419" s="56">
        <v>3290.1524546401001</v>
      </c>
      <c r="I419" s="33">
        <v>2636.9872367796465</v>
      </c>
      <c r="J419" s="33">
        <v>3214.2574997319643</v>
      </c>
      <c r="K419" s="34">
        <v>3791.5277626842817</v>
      </c>
    </row>
    <row r="420" spans="1:11" x14ac:dyDescent="0.2">
      <c r="A420" s="12" t="s">
        <v>281</v>
      </c>
      <c r="B420" s="10">
        <v>686.72400000000005</v>
      </c>
      <c r="C420" s="55">
        <v>1891.6121415015139</v>
      </c>
      <c r="D420" s="33">
        <v>2306.2407586136569</v>
      </c>
      <c r="E420" s="56">
        <v>2720.869375725802</v>
      </c>
      <c r="F420" s="55">
        <v>2146.5063769612293</v>
      </c>
      <c r="G420" s="33">
        <v>2616.6112618450602</v>
      </c>
      <c r="H420" s="56">
        <v>3086.7161467288911</v>
      </c>
      <c r="I420" s="33">
        <v>2466.4462602076478</v>
      </c>
      <c r="J420" s="33">
        <v>3006.2730154354044</v>
      </c>
      <c r="K420" s="34">
        <v>3546.0997706631588</v>
      </c>
    </row>
    <row r="421" spans="1:11" x14ac:dyDescent="0.2">
      <c r="A421" s="12" t="s">
        <v>282</v>
      </c>
      <c r="B421" s="10">
        <v>500.19</v>
      </c>
      <c r="C421" s="55">
        <v>2394.4091117227922</v>
      </c>
      <c r="D421" s="33">
        <v>2919.4215904206917</v>
      </c>
      <c r="E421" s="56">
        <v>3444.4340691185912</v>
      </c>
      <c r="F421" s="55">
        <v>2756.1586912709531</v>
      </c>
      <c r="G421" s="33">
        <v>3360.5543764337604</v>
      </c>
      <c r="H421" s="56">
        <v>3964.9500615965667</v>
      </c>
      <c r="I421" s="33">
        <v>3201.4282311606585</v>
      </c>
      <c r="J421" s="33">
        <v>3903.5221435508834</v>
      </c>
      <c r="K421" s="34">
        <v>4605.6160559411055</v>
      </c>
    </row>
    <row r="422" spans="1:11" x14ac:dyDescent="0.2">
      <c r="A422" s="12" t="s">
        <v>283</v>
      </c>
      <c r="B422" s="10">
        <v>47.417000000000002</v>
      </c>
      <c r="C422" s="55">
        <v>6586.403702071274</v>
      </c>
      <c r="D422" s="33">
        <v>8011.9891273796638</v>
      </c>
      <c r="E422" s="56">
        <v>9437.5745526880528</v>
      </c>
      <c r="F422" s="55">
        <v>7837.469135680908</v>
      </c>
      <c r="G422" s="33">
        <v>9537.9029052819224</v>
      </c>
      <c r="H422" s="56">
        <v>11238.336674882936</v>
      </c>
      <c r="I422" s="33">
        <v>9326.0336340081485</v>
      </c>
      <c r="J422" s="33">
        <v>11352.844043950297</v>
      </c>
      <c r="K422" s="34">
        <v>13379.654453892452</v>
      </c>
    </row>
    <row r="423" spans="1:11" x14ac:dyDescent="0.2">
      <c r="A423" s="12" t="s">
        <v>284</v>
      </c>
      <c r="B423" s="10">
        <v>439.23</v>
      </c>
      <c r="C423" s="55">
        <v>1578.9219890438164</v>
      </c>
      <c r="D423" s="33">
        <v>1926.4791472099969</v>
      </c>
      <c r="E423" s="56">
        <v>2274.036305376178</v>
      </c>
      <c r="F423" s="55">
        <v>1767.6641024621606</v>
      </c>
      <c r="G423" s="33">
        <v>2156.1027155116199</v>
      </c>
      <c r="H423" s="56">
        <v>2544.5413285610789</v>
      </c>
      <c r="I423" s="33">
        <v>2009.9717947429933</v>
      </c>
      <c r="J423" s="33">
        <v>2451.0627297378364</v>
      </c>
      <c r="K423" s="34">
        <v>2892.1536647326793</v>
      </c>
    </row>
    <row r="424" spans="1:11" x14ac:dyDescent="0.2">
      <c r="A424" s="12" t="s">
        <v>285</v>
      </c>
      <c r="B424" s="10">
        <v>1073.999</v>
      </c>
      <c r="C424" s="55">
        <v>1531.6309713880974</v>
      </c>
      <c r="D424" s="33">
        <v>1869.3222576729429</v>
      </c>
      <c r="E424" s="56">
        <v>2207.0135439577916</v>
      </c>
      <c r="F424" s="55">
        <v>1710.5240005913522</v>
      </c>
      <c r="G424" s="33">
        <v>2086.9549413537125</v>
      </c>
      <c r="H424" s="56">
        <v>2463.3858821160729</v>
      </c>
      <c r="I424" s="33">
        <v>1941.251090418589</v>
      </c>
      <c r="J424" s="33">
        <v>2367.8286838633835</v>
      </c>
      <c r="K424" s="34">
        <v>2794.4062773081782</v>
      </c>
    </row>
    <row r="425" spans="1:11" x14ac:dyDescent="0.2">
      <c r="A425" s="12" t="s">
        <v>286</v>
      </c>
      <c r="B425" s="10">
        <v>425.476</v>
      </c>
      <c r="C425" s="55">
        <v>2936.1958446635194</v>
      </c>
      <c r="D425" s="33">
        <v>3581.3433694068826</v>
      </c>
      <c r="E425" s="56">
        <v>4226.4908941502454</v>
      </c>
      <c r="F425" s="55">
        <v>3413.2851004620588</v>
      </c>
      <c r="G425" s="33">
        <v>4163.8313816415493</v>
      </c>
      <c r="H425" s="56">
        <v>4914.3776628210389</v>
      </c>
      <c r="I425" s="33">
        <v>3993.807238092782</v>
      </c>
      <c r="J425" s="33">
        <v>4872.496102410807</v>
      </c>
      <c r="K425" s="34">
        <v>5751.1849667288361</v>
      </c>
    </row>
    <row r="426" spans="1:11" x14ac:dyDescent="0.2">
      <c r="A426" s="12" t="s">
        <v>287</v>
      </c>
      <c r="B426" s="10">
        <v>215.374</v>
      </c>
      <c r="C426" s="55">
        <v>3321.8058999415202</v>
      </c>
      <c r="D426" s="33">
        <v>4044.0892425980401</v>
      </c>
      <c r="E426" s="56">
        <v>4766.3725852545576</v>
      </c>
      <c r="F426" s="55">
        <v>3879.785706296856</v>
      </c>
      <c r="G426" s="33">
        <v>4724.3183665789174</v>
      </c>
      <c r="H426" s="56">
        <v>5568.8510268609762</v>
      </c>
      <c r="I426" s="33">
        <v>4555.3347764793716</v>
      </c>
      <c r="J426" s="33">
        <v>5547.7086531833984</v>
      </c>
      <c r="K426" s="34">
        <v>6540.0825298874233</v>
      </c>
    </row>
    <row r="427" spans="1:11" x14ac:dyDescent="0.2">
      <c r="A427" s="12" t="s">
        <v>288</v>
      </c>
      <c r="B427" s="10">
        <v>1982.384</v>
      </c>
      <c r="C427" s="55">
        <v>1836.4305012073989</v>
      </c>
      <c r="D427" s="33">
        <v>2240.6299870882344</v>
      </c>
      <c r="E427" s="56">
        <v>2644.829472969072</v>
      </c>
      <c r="F427" s="55">
        <v>2079.9240794845541</v>
      </c>
      <c r="G427" s="33">
        <v>2537.2779884157139</v>
      </c>
      <c r="H427" s="56">
        <v>2994.6318973468719</v>
      </c>
      <c r="I427" s="33">
        <v>2386.4456601703328</v>
      </c>
      <c r="J427" s="33">
        <v>2910.8132015133665</v>
      </c>
      <c r="K427" s="34">
        <v>3435.1807428563993</v>
      </c>
    </row>
    <row r="428" spans="1:11" x14ac:dyDescent="0.2">
      <c r="A428" s="12" t="s">
        <v>289</v>
      </c>
      <c r="B428" s="10">
        <v>801.05200000000002</v>
      </c>
      <c r="C428" s="55">
        <v>1770.4317619991468</v>
      </c>
      <c r="D428" s="33">
        <v>2158.6177928016746</v>
      </c>
      <c r="E428" s="56">
        <v>2546.8038236042025</v>
      </c>
      <c r="F428" s="55">
        <v>1999.5871894900583</v>
      </c>
      <c r="G428" s="33">
        <v>2437.5154042019908</v>
      </c>
      <c r="H428" s="56">
        <v>2875.4436189139215</v>
      </c>
      <c r="I428" s="33">
        <v>2289.3361681776391</v>
      </c>
      <c r="J428" s="33">
        <v>2790.2771187599433</v>
      </c>
      <c r="K428" s="34">
        <v>3291.2180693422456</v>
      </c>
    </row>
    <row r="429" spans="1:11" x14ac:dyDescent="0.2">
      <c r="A429" s="12" t="s">
        <v>290</v>
      </c>
      <c r="B429" s="10">
        <v>574.94000000000005</v>
      </c>
      <c r="C429" s="55">
        <v>3427.7536373890671</v>
      </c>
      <c r="D429" s="33">
        <v>4180.5967599702408</v>
      </c>
      <c r="E429" s="56">
        <v>4933.4398825514181</v>
      </c>
      <c r="F429" s="55">
        <v>4009.2522349766373</v>
      </c>
      <c r="G429" s="33">
        <v>4890.845558330996</v>
      </c>
      <c r="H429" s="56">
        <v>5772.438881685357</v>
      </c>
      <c r="I429" s="33">
        <v>4712.2433245331922</v>
      </c>
      <c r="J429" s="33">
        <v>5749.301797853298</v>
      </c>
      <c r="K429" s="34">
        <v>6786.3602711734065</v>
      </c>
    </row>
    <row r="430" spans="1:11" x14ac:dyDescent="0.2">
      <c r="A430" s="12" t="s">
        <v>291</v>
      </c>
      <c r="B430" s="10">
        <v>993.93200000000002</v>
      </c>
      <c r="C430" s="55">
        <v>1973.6035708889003</v>
      </c>
      <c r="D430" s="33">
        <v>2408.7077035126781</v>
      </c>
      <c r="E430" s="56">
        <v>2843.8118361364563</v>
      </c>
      <c r="F430" s="55">
        <v>2246.431199737628</v>
      </c>
      <c r="G430" s="33">
        <v>2741.3704978949213</v>
      </c>
      <c r="H430" s="56">
        <v>3236.3097960522159</v>
      </c>
      <c r="I430" s="33">
        <v>2587.3325013056774</v>
      </c>
      <c r="J430" s="33">
        <v>3157.1051255467059</v>
      </c>
      <c r="K430" s="34">
        <v>3726.877749787734</v>
      </c>
    </row>
    <row r="431" spans="1:11" x14ac:dyDescent="0.2">
      <c r="A431" s="12" t="s">
        <v>292</v>
      </c>
      <c r="B431" s="10">
        <v>546.11</v>
      </c>
      <c r="C431" s="55">
        <v>1973.9035919607286</v>
      </c>
      <c r="D431" s="33">
        <v>2407.0403250145796</v>
      </c>
      <c r="E431" s="56">
        <v>2840.1770580684315</v>
      </c>
      <c r="F431" s="55">
        <v>2246.3369026941486</v>
      </c>
      <c r="G431" s="33">
        <v>2738.9342033177422</v>
      </c>
      <c r="H431" s="56">
        <v>3231.5315039413358</v>
      </c>
      <c r="I431" s="33">
        <v>2586.841028660725</v>
      </c>
      <c r="J431" s="33">
        <v>3153.826087782048</v>
      </c>
      <c r="K431" s="34">
        <v>3720.811146903372</v>
      </c>
    </row>
    <row r="432" spans="1:11" x14ac:dyDescent="0.2">
      <c r="A432" s="12" t="s">
        <v>293</v>
      </c>
      <c r="B432" s="10">
        <v>413.90899999999999</v>
      </c>
      <c r="C432" s="55">
        <v>2732.6595214699423</v>
      </c>
      <c r="D432" s="33">
        <v>3327.1735455587445</v>
      </c>
      <c r="E432" s="56">
        <v>3921.6875696475458</v>
      </c>
      <c r="F432" s="55">
        <v>3165.5079509963402</v>
      </c>
      <c r="G432" s="33">
        <v>3854.5601444358108</v>
      </c>
      <c r="H432" s="56">
        <v>4543.6123378752827</v>
      </c>
      <c r="I432" s="33">
        <v>3694.2808638862643</v>
      </c>
      <c r="J432" s="33">
        <v>4498.7515961745676</v>
      </c>
      <c r="K432" s="34">
        <v>5303.2223284628717</v>
      </c>
    </row>
    <row r="433" spans="1:11" x14ac:dyDescent="0.2">
      <c r="A433" s="12" t="s">
        <v>294</v>
      </c>
      <c r="B433" s="10">
        <v>564.53499999999997</v>
      </c>
      <c r="C433" s="55">
        <v>2928.5175242103596</v>
      </c>
      <c r="D433" s="33">
        <v>3563.4225521606186</v>
      </c>
      <c r="E433" s="56">
        <v>4198.3275801108784</v>
      </c>
      <c r="F433" s="55">
        <v>3402.6810425225144</v>
      </c>
      <c r="G433" s="33">
        <v>4140.9338702810237</v>
      </c>
      <c r="H433" s="56">
        <v>4879.1866980395316</v>
      </c>
      <c r="I433" s="33">
        <v>3979.9561075777747</v>
      </c>
      <c r="J433" s="33">
        <v>4843.9280329553976</v>
      </c>
      <c r="K433" s="34">
        <v>5707.8999583330215</v>
      </c>
    </row>
    <row r="434" spans="1:11" x14ac:dyDescent="0.2">
      <c r="A434" s="12" t="s">
        <v>295</v>
      </c>
      <c r="B434" s="10">
        <v>39.692</v>
      </c>
      <c r="C434" s="55">
        <v>2661.9229750273498</v>
      </c>
      <c r="D434" s="33">
        <v>3246.5014520200584</v>
      </c>
      <c r="E434" s="56">
        <v>3831.0799290127675</v>
      </c>
      <c r="F434" s="55">
        <v>3080.6812948184142</v>
      </c>
      <c r="G434" s="33">
        <v>3757.5366978381321</v>
      </c>
      <c r="H434" s="56">
        <v>4434.3921008578509</v>
      </c>
      <c r="I434" s="33">
        <v>3592.7935932403384</v>
      </c>
      <c r="J434" s="33">
        <v>4382.4366920755429</v>
      </c>
      <c r="K434" s="34">
        <v>5172.0797909107478</v>
      </c>
    </row>
    <row r="435" spans="1:11" x14ac:dyDescent="0.2">
      <c r="A435" s="12" t="s">
        <v>296</v>
      </c>
      <c r="B435" s="10">
        <v>218.648</v>
      </c>
      <c r="C435" s="55">
        <v>1465.3588502990312</v>
      </c>
      <c r="D435" s="33">
        <v>1788.0144601671964</v>
      </c>
      <c r="E435" s="56">
        <v>2110.6700700353626</v>
      </c>
      <c r="F435" s="55">
        <v>1629.9810243130933</v>
      </c>
      <c r="G435" s="33">
        <v>1988.1228045165942</v>
      </c>
      <c r="H435" s="56">
        <v>2346.2645847200943</v>
      </c>
      <c r="I435" s="33">
        <v>1843.9965627002796</v>
      </c>
      <c r="J435" s="33">
        <v>2248.4772944574033</v>
      </c>
      <c r="K435" s="34">
        <v>2652.9580262145269</v>
      </c>
    </row>
    <row r="436" spans="1:11" x14ac:dyDescent="0.2">
      <c r="A436" s="12" t="s">
        <v>297</v>
      </c>
      <c r="B436" s="10">
        <v>5.33</v>
      </c>
      <c r="C436" s="55">
        <v>1427.9240936149738</v>
      </c>
      <c r="D436" s="33">
        <v>1742.384417493455</v>
      </c>
      <c r="E436" s="56">
        <v>2056.8447413719364</v>
      </c>
      <c r="F436" s="55">
        <v>1584.594967736107</v>
      </c>
      <c r="G436" s="33">
        <v>1932.7644581666343</v>
      </c>
      <c r="H436" s="56">
        <v>2280.9339485971618</v>
      </c>
      <c r="I436" s="33">
        <v>1789.2838711825768</v>
      </c>
      <c r="J436" s="33">
        <v>2181.7131187842574</v>
      </c>
      <c r="K436" s="34">
        <v>2574.1423663859382</v>
      </c>
    </row>
    <row r="437" spans="1:11" x14ac:dyDescent="0.2">
      <c r="A437" s="12" t="s">
        <v>298</v>
      </c>
      <c r="B437" s="10">
        <v>1004.659</v>
      </c>
      <c r="C437" s="55">
        <v>1861.8719981618724</v>
      </c>
      <c r="D437" s="33">
        <v>2272.4483766126</v>
      </c>
      <c r="E437" s="56">
        <v>2683.0247550633298</v>
      </c>
      <c r="F437" s="55">
        <v>2110.9670479200772</v>
      </c>
      <c r="G437" s="33">
        <v>2576.0605478913917</v>
      </c>
      <c r="H437" s="56">
        <v>3041.1540478627071</v>
      </c>
      <c r="I437" s="33">
        <v>2424.0307961000999</v>
      </c>
      <c r="J437" s="33">
        <v>2957.7351600153761</v>
      </c>
      <c r="K437" s="34">
        <v>3491.4395239306527</v>
      </c>
    </row>
    <row r="438" spans="1:11" x14ac:dyDescent="0.2">
      <c r="A438" s="12" t="s">
        <v>299</v>
      </c>
      <c r="B438" s="10">
        <v>447.19200000000001</v>
      </c>
      <c r="C438" s="55">
        <v>1837.8229368231125</v>
      </c>
      <c r="D438" s="33">
        <v>2241.9976490706313</v>
      </c>
      <c r="E438" s="56">
        <v>2646.1723613181489</v>
      </c>
      <c r="F438" s="55">
        <v>2081.5389863419559</v>
      </c>
      <c r="G438" s="33">
        <v>2538.8731844206268</v>
      </c>
      <c r="H438" s="56">
        <v>2996.2073824992985</v>
      </c>
      <c r="I438" s="33">
        <v>2388.3319748408585</v>
      </c>
      <c r="J438" s="33">
        <v>2912.6842708136719</v>
      </c>
      <c r="K438" s="34">
        <v>3437.0365667864849</v>
      </c>
    </row>
    <row r="439" spans="1:11" x14ac:dyDescent="0.2">
      <c r="A439" s="12" t="s">
        <v>300</v>
      </c>
      <c r="B439" s="10">
        <v>323.995</v>
      </c>
      <c r="C439" s="55">
        <v>5361.6871880334738</v>
      </c>
      <c r="D439" s="33">
        <v>6522.5406635531026</v>
      </c>
      <c r="E439" s="56">
        <v>7683.3941390727341</v>
      </c>
      <c r="F439" s="55">
        <v>6352.6339194234451</v>
      </c>
      <c r="G439" s="33">
        <v>7730.9147209799276</v>
      </c>
      <c r="H439" s="56">
        <v>9109.195522536409</v>
      </c>
      <c r="I439" s="33">
        <v>7536.0847089777644</v>
      </c>
      <c r="J439" s="33">
        <v>9173.5589214667507</v>
      </c>
      <c r="K439" s="34">
        <v>10811.033133955736</v>
      </c>
    </row>
    <row r="440" spans="1:11" x14ac:dyDescent="0.2">
      <c r="A440" s="12" t="s">
        <v>301</v>
      </c>
      <c r="B440" s="10">
        <v>582.00699999999995</v>
      </c>
      <c r="C440" s="55">
        <v>3392.6206233784055</v>
      </c>
      <c r="D440" s="33">
        <v>4137.2821904322764</v>
      </c>
      <c r="E440" s="56">
        <v>4881.9437574861495</v>
      </c>
      <c r="F440" s="55">
        <v>3966.6001825289727</v>
      </c>
      <c r="G440" s="33">
        <v>4838.2480659006778</v>
      </c>
      <c r="H440" s="56">
        <v>5709.8959492723816</v>
      </c>
      <c r="I440" s="33">
        <v>4660.7797472107222</v>
      </c>
      <c r="J440" s="33">
        <v>5685.8275191236435</v>
      </c>
      <c r="K440" s="34">
        <v>6710.8752910365656</v>
      </c>
    </row>
    <row r="441" spans="1:11" x14ac:dyDescent="0.2">
      <c r="A441" s="12" t="s">
        <v>302</v>
      </c>
      <c r="B441" s="10">
        <v>990.46699999999998</v>
      </c>
      <c r="C441" s="55">
        <v>2642.7485804836911</v>
      </c>
      <c r="D441" s="33">
        <v>3220.2034239584996</v>
      </c>
      <c r="E441" s="56">
        <v>3797.658267433309</v>
      </c>
      <c r="F441" s="55">
        <v>3056.8783881517616</v>
      </c>
      <c r="G441" s="33">
        <v>3725.1119323272997</v>
      </c>
      <c r="H441" s="56">
        <v>4393.3454765028355</v>
      </c>
      <c r="I441" s="33">
        <v>3563.6408742486728</v>
      </c>
      <c r="J441" s="33">
        <v>4342.9026204635929</v>
      </c>
      <c r="K441" s="34">
        <v>5122.1643666785139</v>
      </c>
    </row>
    <row r="442" spans="1:11" x14ac:dyDescent="0.2">
      <c r="A442" s="12" t="s">
        <v>303</v>
      </c>
      <c r="B442" s="10">
        <v>508.274</v>
      </c>
      <c r="C442" s="55">
        <v>2151.5197593617554</v>
      </c>
      <c r="D442" s="33">
        <v>2623.4636353697369</v>
      </c>
      <c r="E442" s="56">
        <v>3095.4075113777194</v>
      </c>
      <c r="F442" s="55">
        <v>2461.6791226863766</v>
      </c>
      <c r="G442" s="33">
        <v>3001.498634791802</v>
      </c>
      <c r="H442" s="56">
        <v>3541.3181468972248</v>
      </c>
      <c r="I442" s="33">
        <v>2846.4348230620994</v>
      </c>
      <c r="J442" s="33">
        <v>3470.4881382984645</v>
      </c>
      <c r="K442" s="34">
        <v>4094.5414535348282</v>
      </c>
    </row>
    <row r="443" spans="1:11" x14ac:dyDescent="0.2">
      <c r="A443" s="12" t="s">
        <v>304</v>
      </c>
      <c r="B443" s="10">
        <v>290.47800000000001</v>
      </c>
      <c r="C443" s="55">
        <v>2159.4665180270817</v>
      </c>
      <c r="D443" s="33">
        <v>2628.1352210643386</v>
      </c>
      <c r="E443" s="56">
        <v>3096.8039241015958</v>
      </c>
      <c r="F443" s="55">
        <v>2470.2905635908951</v>
      </c>
      <c r="G443" s="33">
        <v>3006.2499941592596</v>
      </c>
      <c r="H443" s="56">
        <v>3542.209424727625</v>
      </c>
      <c r="I443" s="33">
        <v>2855.971898960493</v>
      </c>
      <c r="J443" s="33">
        <v>3475.4632519256756</v>
      </c>
      <c r="K443" s="34">
        <v>4094.9546048908546</v>
      </c>
    </row>
    <row r="444" spans="1:11" x14ac:dyDescent="0.2">
      <c r="A444" s="12" t="s">
        <v>305</v>
      </c>
      <c r="B444" s="10">
        <v>1007.582</v>
      </c>
      <c r="C444" s="55">
        <v>2763.0034778176728</v>
      </c>
      <c r="D444" s="33">
        <v>3368.5496965823472</v>
      </c>
      <c r="E444" s="56">
        <v>3974.0959153470235</v>
      </c>
      <c r="F444" s="55">
        <v>3203.0432864794898</v>
      </c>
      <c r="G444" s="33">
        <v>3905.435912807256</v>
      </c>
      <c r="H444" s="56">
        <v>4607.8285391350228</v>
      </c>
      <c r="I444" s="33">
        <v>3740.1450129134159</v>
      </c>
      <c r="J444" s="33">
        <v>4560.6686718445053</v>
      </c>
      <c r="K444" s="34">
        <v>5381.192330775596</v>
      </c>
    </row>
    <row r="445" spans="1:11" x14ac:dyDescent="0.2">
      <c r="A445" s="12" t="s">
        <v>306</v>
      </c>
      <c r="B445" s="10">
        <v>174.529</v>
      </c>
      <c r="C445" s="55">
        <v>1522.5733181785324</v>
      </c>
      <c r="D445" s="33">
        <v>1857.7544248991965</v>
      </c>
      <c r="E445" s="56">
        <v>2192.9355316198603</v>
      </c>
      <c r="F445" s="55">
        <v>1699.3480860017078</v>
      </c>
      <c r="G445" s="33">
        <v>2072.7312969888067</v>
      </c>
      <c r="H445" s="56">
        <v>2446.1145079759062</v>
      </c>
      <c r="I445" s="33">
        <v>1927.6182503703888</v>
      </c>
      <c r="J445" s="33">
        <v>2350.5182083811087</v>
      </c>
      <c r="K445" s="34">
        <v>2773.4181663918275</v>
      </c>
    </row>
    <row r="446" spans="1:11" x14ac:dyDescent="0.2">
      <c r="A446" s="12" t="s">
        <v>307</v>
      </c>
      <c r="B446" s="10">
        <v>594.30399999999997</v>
      </c>
      <c r="C446" s="55">
        <v>2431.8541353637124</v>
      </c>
      <c r="D446" s="33">
        <v>2967.5552337400445</v>
      </c>
      <c r="E446" s="56">
        <v>3503.2563321163802</v>
      </c>
      <c r="F446" s="55">
        <v>2802.0174366570213</v>
      </c>
      <c r="G446" s="33">
        <v>3419.3648736430732</v>
      </c>
      <c r="H446" s="56">
        <v>4036.7123106291219</v>
      </c>
      <c r="I446" s="33">
        <v>3257.0903572429684</v>
      </c>
      <c r="J446" s="33">
        <v>3974.7916309292245</v>
      </c>
      <c r="K446" s="34">
        <v>4692.4929046154784</v>
      </c>
    </row>
    <row r="447" spans="1:11" x14ac:dyDescent="0.2">
      <c r="A447" s="12" t="s">
        <v>308</v>
      </c>
      <c r="B447" s="10">
        <v>748.56899999999996</v>
      </c>
      <c r="C447" s="55">
        <v>3029.256810826213</v>
      </c>
      <c r="D447" s="33">
        <v>3694.3608542302686</v>
      </c>
      <c r="E447" s="56">
        <v>4359.4648976343215</v>
      </c>
      <c r="F447" s="55">
        <v>3526.0563223276386</v>
      </c>
      <c r="G447" s="33">
        <v>4300.896081460297</v>
      </c>
      <c r="H447" s="56">
        <v>5075.7358405929517</v>
      </c>
      <c r="I447" s="33">
        <v>4129.70602541475</v>
      </c>
      <c r="J447" s="33">
        <v>5037.7614929769979</v>
      </c>
      <c r="K447" s="34">
        <v>5945.8169605392477</v>
      </c>
    </row>
    <row r="448" spans="1:11" x14ac:dyDescent="0.2">
      <c r="A448" s="12" t="s">
        <v>309</v>
      </c>
      <c r="B448" s="10">
        <v>563.23599999999999</v>
      </c>
      <c r="C448" s="55">
        <v>2136.7651086148203</v>
      </c>
      <c r="D448" s="33">
        <v>2604.0175437978364</v>
      </c>
      <c r="E448" s="56">
        <v>3071.2699789808526</v>
      </c>
      <c r="F448" s="55">
        <v>2443.4246240277553</v>
      </c>
      <c r="G448" s="33">
        <v>2977.5571897092614</v>
      </c>
      <c r="H448" s="56">
        <v>3511.6897553907693</v>
      </c>
      <c r="I448" s="33">
        <v>2824.1273098657762</v>
      </c>
      <c r="J448" s="33">
        <v>3441.325841369453</v>
      </c>
      <c r="K448" s="34">
        <v>4058.5243728731316</v>
      </c>
    </row>
    <row r="449" spans="1:11" x14ac:dyDescent="0.2">
      <c r="A449" s="12" t="s">
        <v>310</v>
      </c>
      <c r="B449" s="10">
        <v>736.96</v>
      </c>
      <c r="C449" s="55">
        <v>1791.3590540038549</v>
      </c>
      <c r="D449" s="33">
        <v>2184.1115973666961</v>
      </c>
      <c r="E449" s="56">
        <v>2576.8641407295368</v>
      </c>
      <c r="F449" s="55">
        <v>2024.9594547852314</v>
      </c>
      <c r="G449" s="33">
        <v>2468.4444318640722</v>
      </c>
      <c r="H449" s="56">
        <v>2911.9294089429127</v>
      </c>
      <c r="I449" s="33">
        <v>2319.9222632873698</v>
      </c>
      <c r="J449" s="33">
        <v>2827.5786127815695</v>
      </c>
      <c r="K449" s="34">
        <v>3335.2349622757715</v>
      </c>
    </row>
    <row r="450" spans="1:11" x14ac:dyDescent="0.2">
      <c r="A450" s="12" t="s">
        <v>311</v>
      </c>
      <c r="B450" s="10">
        <v>329.92500000000001</v>
      </c>
      <c r="C450" s="55">
        <v>4972.0237574280227</v>
      </c>
      <c r="D450" s="33">
        <v>6048.6484677083727</v>
      </c>
      <c r="E450" s="56">
        <v>7125.2731779887245</v>
      </c>
      <c r="F450" s="55">
        <v>5880.2095031451709</v>
      </c>
      <c r="G450" s="33">
        <v>7155.9921108183262</v>
      </c>
      <c r="H450" s="56">
        <v>8431.7747184914824</v>
      </c>
      <c r="I450" s="33">
        <v>6966.5834156242972</v>
      </c>
      <c r="J450" s="33">
        <v>8480.1839997106563</v>
      </c>
      <c r="K450" s="34">
        <v>9993.7845837970071</v>
      </c>
    </row>
    <row r="451" spans="1:11" x14ac:dyDescent="0.2">
      <c r="A451" s="12" t="s">
        <v>312</v>
      </c>
      <c r="B451" s="10">
        <v>617.69299999999998</v>
      </c>
      <c r="C451" s="55">
        <v>2266.1344301771883</v>
      </c>
      <c r="D451" s="33">
        <v>2764.4779255895678</v>
      </c>
      <c r="E451" s="56">
        <v>3262.8214210019469</v>
      </c>
      <c r="F451" s="55">
        <v>2600.8992792018416</v>
      </c>
      <c r="G451" s="33">
        <v>3172.8102752868454</v>
      </c>
      <c r="H451" s="56">
        <v>3744.7212713718495</v>
      </c>
      <c r="I451" s="33">
        <v>3014.4792578992783</v>
      </c>
      <c r="J451" s="33">
        <v>3677.2883909019074</v>
      </c>
      <c r="K451" s="34">
        <v>4340.0975239045365</v>
      </c>
    </row>
    <row r="452" spans="1:11" x14ac:dyDescent="0.2">
      <c r="A452" s="12" t="s">
        <v>313</v>
      </c>
      <c r="B452" s="10">
        <v>1032.9259999999999</v>
      </c>
      <c r="C452" s="55">
        <v>1956.106290960176</v>
      </c>
      <c r="D452" s="33">
        <v>2384.0115183951721</v>
      </c>
      <c r="E452" s="56">
        <v>2811.9167458301658</v>
      </c>
      <c r="F452" s="55">
        <v>2224.3940867197016</v>
      </c>
      <c r="G452" s="33">
        <v>2710.6465820669328</v>
      </c>
      <c r="H452" s="56">
        <v>3196.8990774141616</v>
      </c>
      <c r="I452" s="33">
        <v>2560.0877638949746</v>
      </c>
      <c r="J452" s="33">
        <v>3119.4224512558721</v>
      </c>
      <c r="K452" s="34">
        <v>3678.7571386167674</v>
      </c>
    </row>
    <row r="453" spans="1:11" x14ac:dyDescent="0.2">
      <c r="A453" s="12" t="s">
        <v>314</v>
      </c>
      <c r="B453" s="10">
        <v>517.72</v>
      </c>
      <c r="C453" s="55">
        <v>2832.9958227973916</v>
      </c>
      <c r="D453" s="33">
        <v>3453.8345848990157</v>
      </c>
      <c r="E453" s="56">
        <v>4074.6733470006416</v>
      </c>
      <c r="F453" s="55">
        <v>3287.9021547398584</v>
      </c>
      <c r="G453" s="33">
        <v>4008.9034098039865</v>
      </c>
      <c r="H453" s="56">
        <v>4729.9046648681169</v>
      </c>
      <c r="I453" s="33">
        <v>3842.4418853108032</v>
      </c>
      <c r="J453" s="33">
        <v>4685.4541562181685</v>
      </c>
      <c r="K453" s="34">
        <v>5528.4664271255324</v>
      </c>
    </row>
    <row r="454" spans="1:11" x14ac:dyDescent="0.2">
      <c r="A454" s="12" t="s">
        <v>315</v>
      </c>
      <c r="B454" s="10">
        <v>1556.0740000000001</v>
      </c>
      <c r="C454" s="55">
        <v>1713.6368499572545</v>
      </c>
      <c r="D454" s="33">
        <v>2089.9082153425766</v>
      </c>
      <c r="E454" s="56">
        <v>2466.1795807278972</v>
      </c>
      <c r="F454" s="55">
        <v>1930.78894986264</v>
      </c>
      <c r="G454" s="33">
        <v>2354.1900094434609</v>
      </c>
      <c r="H454" s="56">
        <v>2777.5910690242795</v>
      </c>
      <c r="I454" s="33">
        <v>2206.4498058244681</v>
      </c>
      <c r="J454" s="33">
        <v>2689.8108947396008</v>
      </c>
      <c r="K454" s="34">
        <v>3173.1719836547322</v>
      </c>
    </row>
    <row r="455" spans="1:11" x14ac:dyDescent="0.2">
      <c r="A455" s="21" t="s">
        <v>316</v>
      </c>
      <c r="B455" s="22">
        <v>229.77600000000001</v>
      </c>
      <c r="C455" s="57">
        <v>2443.0920367809513</v>
      </c>
      <c r="D455" s="58">
        <v>2979.8568888212599</v>
      </c>
      <c r="E455" s="59">
        <v>3516.6217408615685</v>
      </c>
      <c r="F455" s="57">
        <v>2815.3876113787405</v>
      </c>
      <c r="G455" s="58">
        <v>3434.0601620275406</v>
      </c>
      <c r="H455" s="59">
        <v>4052.7327126763407</v>
      </c>
      <c r="I455" s="35">
        <v>3272.9979620789163</v>
      </c>
      <c r="J455" s="35">
        <v>3992.3258643861705</v>
      </c>
      <c r="K455" s="36">
        <v>4711.6537666934282</v>
      </c>
    </row>
    <row r="461" spans="1:11" x14ac:dyDescent="0.2">
      <c r="A461" s="185" t="s">
        <v>317</v>
      </c>
      <c r="B461" s="185"/>
      <c r="C461" s="185"/>
      <c r="D461" s="115"/>
      <c r="E461" s="115"/>
      <c r="F461" s="115"/>
      <c r="G461" s="38"/>
      <c r="H461" s="33"/>
      <c r="I461" s="33"/>
      <c r="J461" s="33"/>
    </row>
    <row r="462" spans="1:11" x14ac:dyDescent="0.2">
      <c r="A462" s="39" t="s">
        <v>318</v>
      </c>
      <c r="B462" s="40"/>
      <c r="C462" s="40"/>
      <c r="D462" s="40"/>
      <c r="E462" s="40"/>
      <c r="F462" s="40"/>
      <c r="G462" s="40"/>
    </row>
    <row r="463" spans="1:11" x14ac:dyDescent="0.2">
      <c r="A463" s="1" t="s">
        <v>319</v>
      </c>
      <c r="B463" s="30"/>
      <c r="C463" s="41"/>
      <c r="D463" s="41"/>
      <c r="E463" s="41"/>
      <c r="F463" s="41"/>
      <c r="G463" s="41"/>
      <c r="H463" s="2"/>
      <c r="I463" s="2"/>
      <c r="J463" s="4"/>
    </row>
    <row r="464" spans="1:11" x14ac:dyDescent="0.2">
      <c r="A464" s="42"/>
      <c r="B464" s="31" t="s">
        <v>211</v>
      </c>
      <c r="C464" s="31"/>
      <c r="D464" s="31"/>
      <c r="E464" s="31" t="s">
        <v>212</v>
      </c>
      <c r="F464" s="31"/>
      <c r="G464" s="31"/>
      <c r="H464" s="31" t="s">
        <v>213</v>
      </c>
      <c r="I464" s="31"/>
      <c r="J464" s="32"/>
    </row>
    <row r="465" spans="1:10" x14ac:dyDescent="0.2">
      <c r="A465" s="42"/>
      <c r="B465" s="10" t="s">
        <v>215</v>
      </c>
      <c r="C465" s="10" t="s">
        <v>216</v>
      </c>
      <c r="D465" s="10" t="s">
        <v>217</v>
      </c>
      <c r="E465" s="10" t="s">
        <v>215</v>
      </c>
      <c r="F465" s="10" t="s">
        <v>216</v>
      </c>
      <c r="G465" s="10" t="s">
        <v>217</v>
      </c>
      <c r="H465" s="10" t="s">
        <v>215</v>
      </c>
      <c r="I465" s="10" t="s">
        <v>216</v>
      </c>
      <c r="J465" s="16" t="s">
        <v>217</v>
      </c>
    </row>
    <row r="466" spans="1:10" x14ac:dyDescent="0.2">
      <c r="A466" s="43" t="s">
        <v>320</v>
      </c>
      <c r="B466" s="44">
        <v>777.37030499049479</v>
      </c>
      <c r="C466" s="44">
        <v>947.3665989005317</v>
      </c>
      <c r="D466" s="44">
        <v>1117.3628928105686</v>
      </c>
      <c r="E466" s="44">
        <v>888.4197383953906</v>
      </c>
      <c r="F466" s="44">
        <v>1082.6282724360265</v>
      </c>
      <c r="G466" s="44">
        <v>1276.8368064766626</v>
      </c>
      <c r="H466" s="44">
        <v>1026.3909820546921</v>
      </c>
      <c r="I466" s="44">
        <v>1250.6968633180677</v>
      </c>
      <c r="J466" s="45">
        <v>1475.0027445814433</v>
      </c>
    </row>
    <row r="467" spans="1:10" x14ac:dyDescent="0.2">
      <c r="A467" s="43" t="s">
        <v>321</v>
      </c>
      <c r="B467" s="44">
        <v>789.51781962222867</v>
      </c>
      <c r="C467" s="44">
        <v>963.03322310113606</v>
      </c>
      <c r="D467" s="44">
        <v>1136.5486265800434</v>
      </c>
      <c r="E467" s="44">
        <v>903.35055177539482</v>
      </c>
      <c r="F467" s="44">
        <v>1101.8253835661531</v>
      </c>
      <c r="G467" s="44">
        <v>1300.3002153569112</v>
      </c>
      <c r="H467" s="44">
        <v>1044.5575430732699</v>
      </c>
      <c r="I467" s="44">
        <v>1274.0061920180231</v>
      </c>
      <c r="J467" s="45">
        <v>1503.454840962776</v>
      </c>
    </row>
    <row r="468" spans="1:10" x14ac:dyDescent="0.2">
      <c r="A468" s="43" t="s">
        <v>322</v>
      </c>
      <c r="B468" s="44">
        <v>955.05455895353771</v>
      </c>
      <c r="C468" s="44">
        <v>1164.9792763172015</v>
      </c>
      <c r="D468" s="44">
        <v>1374.9039936808649</v>
      </c>
      <c r="E468" s="44">
        <v>1104.0751440066342</v>
      </c>
      <c r="F468" s="44">
        <v>1346.8499105694139</v>
      </c>
      <c r="G468" s="44">
        <v>1589.6246771321939</v>
      </c>
      <c r="H468" s="44">
        <v>1286.5525516053863</v>
      </c>
      <c r="I468" s="44">
        <v>1569.5341784752452</v>
      </c>
      <c r="J468" s="45">
        <v>1852.5158053451041</v>
      </c>
    </row>
    <row r="469" spans="1:10" x14ac:dyDescent="0.2">
      <c r="A469" s="43" t="s">
        <v>323</v>
      </c>
      <c r="B469" s="44">
        <v>1027.5284709758387</v>
      </c>
      <c r="C469" s="44">
        <v>1253.1849448053847</v>
      </c>
      <c r="D469" s="44">
        <v>1478.841418634931</v>
      </c>
      <c r="E469" s="44">
        <v>1191.9222353441355</v>
      </c>
      <c r="F469" s="44">
        <v>1453.8433884155786</v>
      </c>
      <c r="G469" s="44">
        <v>1715.7645414870224</v>
      </c>
      <c r="H469" s="44">
        <v>1392.4348553289212</v>
      </c>
      <c r="I469" s="44">
        <v>1698.5576922807904</v>
      </c>
      <c r="J469" s="45">
        <v>2004.6805292326599</v>
      </c>
    </row>
    <row r="470" spans="1:10" x14ac:dyDescent="0.2">
      <c r="A470" s="43" t="s">
        <v>324</v>
      </c>
      <c r="B470" s="44">
        <v>781.97087984063</v>
      </c>
      <c r="C470" s="44">
        <v>954.31206088639328</v>
      </c>
      <c r="D470" s="44">
        <v>1126.6532419321566</v>
      </c>
      <c r="E470" s="44">
        <v>894.30039616962688</v>
      </c>
      <c r="F470" s="44">
        <v>1091.3348793417269</v>
      </c>
      <c r="G470" s="44">
        <v>1288.3693625138269</v>
      </c>
      <c r="H470" s="44">
        <v>1033.7299245037641</v>
      </c>
      <c r="I470" s="44">
        <v>1261.428451716507</v>
      </c>
      <c r="J470" s="45">
        <v>1489.1269789292498</v>
      </c>
    </row>
    <row r="471" spans="1:10" x14ac:dyDescent="0.2">
      <c r="A471" s="43" t="s">
        <v>325</v>
      </c>
      <c r="B471" s="44">
        <v>788.01651959525998</v>
      </c>
      <c r="C471" s="44">
        <v>960.87283121989515</v>
      </c>
      <c r="D471" s="44">
        <v>1133.7291428445305</v>
      </c>
      <c r="E471" s="44">
        <v>901.4616158729965</v>
      </c>
      <c r="F471" s="44">
        <v>1099.142363610453</v>
      </c>
      <c r="G471" s="44">
        <v>1296.8231113479094</v>
      </c>
      <c r="H471" s="44">
        <v>1042.2237308135511</v>
      </c>
      <c r="I471" s="44">
        <v>1270.7192403528422</v>
      </c>
      <c r="J471" s="45">
        <v>1499.2147498921333</v>
      </c>
    </row>
    <row r="472" spans="1:10" x14ac:dyDescent="0.2">
      <c r="A472" s="43" t="s">
        <v>326</v>
      </c>
      <c r="B472" s="44">
        <v>556.12163805359035</v>
      </c>
      <c r="C472" s="44">
        <v>678.5507399290567</v>
      </c>
      <c r="D472" s="44">
        <v>800.97984180452306</v>
      </c>
      <c r="E472" s="44">
        <v>620.38704778590193</v>
      </c>
      <c r="F472" s="44">
        <v>756.69938418434037</v>
      </c>
      <c r="G472" s="44">
        <v>893.01172058277859</v>
      </c>
      <c r="H472" s="44">
        <v>703.45206502687722</v>
      </c>
      <c r="I472" s="44">
        <v>857.77831280884618</v>
      </c>
      <c r="J472" s="45">
        <v>1012.1045605908149</v>
      </c>
    </row>
    <row r="473" spans="1:10" x14ac:dyDescent="0.2">
      <c r="A473" s="43" t="s">
        <v>327</v>
      </c>
      <c r="B473" s="44">
        <v>943.04541662274096</v>
      </c>
      <c r="C473" s="44">
        <v>1148.2548908242438</v>
      </c>
      <c r="D473" s="44">
        <v>1353.4643650257465</v>
      </c>
      <c r="E473" s="44">
        <v>1089.1453443165403</v>
      </c>
      <c r="F473" s="44">
        <v>1326.2251432282717</v>
      </c>
      <c r="G473" s="44">
        <v>1563.304942140003</v>
      </c>
      <c r="H473" s="44">
        <v>1268.2496763835682</v>
      </c>
      <c r="I473" s="44">
        <v>1544.3840363361867</v>
      </c>
      <c r="J473" s="45">
        <v>1820.5183962888052</v>
      </c>
    </row>
    <row r="474" spans="1:10" x14ac:dyDescent="0.2">
      <c r="A474" s="43" t="s">
        <v>328</v>
      </c>
      <c r="B474" s="44">
        <v>692.44184238093885</v>
      </c>
      <c r="C474" s="44">
        <v>844.2227505573552</v>
      </c>
      <c r="D474" s="44">
        <v>996.00365873377166</v>
      </c>
      <c r="E474" s="44">
        <v>785.56456619194466</v>
      </c>
      <c r="F474" s="44">
        <v>957.61052138788943</v>
      </c>
      <c r="G474" s="44">
        <v>1129.6564765838341</v>
      </c>
      <c r="H474" s="44">
        <v>902.49227685725202</v>
      </c>
      <c r="I474" s="44">
        <v>1100.0167928665417</v>
      </c>
      <c r="J474" s="45">
        <v>1297.5413088758312</v>
      </c>
    </row>
    <row r="475" spans="1:10" x14ac:dyDescent="0.2">
      <c r="A475" s="43" t="s">
        <v>329</v>
      </c>
      <c r="B475" s="44">
        <v>1410.7295865860926</v>
      </c>
      <c r="C475" s="44">
        <v>1716.3614576135981</v>
      </c>
      <c r="D475" s="44">
        <v>2021.9933286411033</v>
      </c>
      <c r="E475" s="44">
        <v>1656.0575192849747</v>
      </c>
      <c r="F475" s="44">
        <v>2015.3592379193285</v>
      </c>
      <c r="G475" s="44">
        <v>2374.6609565536824</v>
      </c>
      <c r="H475" s="44">
        <v>1951.5690131743104</v>
      </c>
      <c r="I475" s="44">
        <v>2375.4285102832209</v>
      </c>
      <c r="J475" s="45">
        <v>2799.2880073921315</v>
      </c>
    </row>
    <row r="476" spans="1:10" x14ac:dyDescent="0.2">
      <c r="A476" s="43" t="s">
        <v>330</v>
      </c>
      <c r="B476" s="44">
        <v>610.89110999076718</v>
      </c>
      <c r="C476" s="44">
        <v>745.52086615053088</v>
      </c>
      <c r="D476" s="44">
        <v>880.15062231029481</v>
      </c>
      <c r="E476" s="44">
        <v>686.86126320615142</v>
      </c>
      <c r="F476" s="44">
        <v>838.01718466210798</v>
      </c>
      <c r="G476" s="44">
        <v>989.17310611806454</v>
      </c>
      <c r="H476" s="44">
        <v>783.64539409444944</v>
      </c>
      <c r="I476" s="44">
        <v>955.90796331496119</v>
      </c>
      <c r="J476" s="45">
        <v>1128.1705325354731</v>
      </c>
    </row>
    <row r="477" spans="1:10" x14ac:dyDescent="0.2">
      <c r="A477" s="46" t="s">
        <v>331</v>
      </c>
      <c r="B477" s="47">
        <v>873.99746793749489</v>
      </c>
      <c r="C477" s="47">
        <v>1065.3308577544663</v>
      </c>
      <c r="D477" s="47">
        <v>1256.6642475714375</v>
      </c>
      <c r="E477" s="47">
        <v>1005.6718040830038</v>
      </c>
      <c r="F477" s="47">
        <v>1225.8412087317884</v>
      </c>
      <c r="G477" s="47">
        <v>1446.010613380573</v>
      </c>
      <c r="H477" s="47">
        <v>1167.8210433825436</v>
      </c>
      <c r="I477" s="47">
        <v>1423.4982630040133</v>
      </c>
      <c r="J477" s="48">
        <v>1679.175482625483</v>
      </c>
    </row>
  </sheetData>
  <mergeCells count="8">
    <mergeCell ref="A461:C461"/>
    <mergeCell ref="S212:U212"/>
    <mergeCell ref="A317:C317"/>
    <mergeCell ref="C213:E213"/>
    <mergeCell ref="F213:H213"/>
    <mergeCell ref="I213:K213"/>
    <mergeCell ref="M212:O212"/>
    <mergeCell ref="P212:R212"/>
  </mergeCells>
  <pageMargins left="0.75" right="0.75" top="1" bottom="1" header="0.5" footer="0.5"/>
  <pageSetup paperSize="9" orientation="portrait" verticalDpi="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50"/>
  <sheetViews>
    <sheetView workbookViewId="0">
      <selection activeCell="K16" sqref="K16"/>
    </sheetView>
  </sheetViews>
  <sheetFormatPr defaultRowHeight="15" x14ac:dyDescent="0.2"/>
  <cols>
    <col min="3" max="3" width="12.88671875" customWidth="1"/>
    <col min="5" max="5" width="9" bestFit="1" customWidth="1"/>
    <col min="8" max="8" width="12.21875" bestFit="1" customWidth="1"/>
  </cols>
  <sheetData>
    <row r="1" spans="2:26" x14ac:dyDescent="0.2">
      <c r="H1" s="51" t="s">
        <v>369</v>
      </c>
      <c r="N1" s="51" t="s">
        <v>378</v>
      </c>
      <c r="T1" s="51" t="s">
        <v>379</v>
      </c>
    </row>
    <row r="2" spans="2:26" ht="15.75" x14ac:dyDescent="0.25">
      <c r="B2" s="63" t="str">
        <f>'front page'!C18</f>
        <v>Condition before incident</v>
      </c>
      <c r="C2" s="63"/>
      <c r="D2" s="63"/>
      <c r="E2" s="63"/>
      <c r="H2" s="64" t="s">
        <v>359</v>
      </c>
      <c r="N2" s="64" t="s">
        <v>359</v>
      </c>
      <c r="T2" s="64" t="s">
        <v>359</v>
      </c>
      <c r="Z2" s="51" t="s">
        <v>368</v>
      </c>
    </row>
    <row r="3" spans="2:26" ht="15.75" x14ac:dyDescent="0.25">
      <c r="B3" s="63"/>
      <c r="C3" s="63" t="str">
        <f>'front page'!D19</f>
        <v>Fish</v>
      </c>
      <c r="D3" s="63"/>
      <c r="E3" s="63" t="str">
        <f>'front page'!F19</f>
        <v>Good or better</v>
      </c>
      <c r="G3" s="64" t="s">
        <v>358</v>
      </c>
      <c r="H3" s="51" t="s">
        <v>344</v>
      </c>
      <c r="I3" s="51" t="s">
        <v>345</v>
      </c>
      <c r="J3" s="51" t="s">
        <v>346</v>
      </c>
      <c r="K3" s="51" t="s">
        <v>347</v>
      </c>
      <c r="M3" s="64" t="s">
        <v>358</v>
      </c>
      <c r="N3" s="51" t="s">
        <v>344</v>
      </c>
      <c r="O3" s="51" t="s">
        <v>345</v>
      </c>
      <c r="P3" s="51" t="s">
        <v>346</v>
      </c>
      <c r="Q3" s="51" t="s">
        <v>347</v>
      </c>
      <c r="S3" s="64" t="s">
        <v>358</v>
      </c>
      <c r="T3" s="51" t="s">
        <v>344</v>
      </c>
      <c r="U3" s="51" t="s">
        <v>345</v>
      </c>
      <c r="V3" s="51" t="s">
        <v>346</v>
      </c>
      <c r="W3" s="51" t="s">
        <v>347</v>
      </c>
      <c r="Y3" s="51" t="s">
        <v>344</v>
      </c>
      <c r="Z3">
        <v>2</v>
      </c>
    </row>
    <row r="4" spans="2:26" x14ac:dyDescent="0.2">
      <c r="B4" s="63"/>
      <c r="C4" s="63" t="str">
        <f>'front page'!D20</f>
        <v>Invertebrates</v>
      </c>
      <c r="D4" s="63"/>
      <c r="E4" s="63" t="str">
        <f>'front page'!F20</f>
        <v>Moderate</v>
      </c>
      <c r="G4" s="51" t="s">
        <v>344</v>
      </c>
      <c r="H4">
        <v>22</v>
      </c>
      <c r="I4" s="51">
        <v>10</v>
      </c>
      <c r="J4" s="51">
        <v>14</v>
      </c>
      <c r="K4" s="51">
        <v>15</v>
      </c>
      <c r="M4" s="51" t="s">
        <v>344</v>
      </c>
      <c r="N4">
        <v>22</v>
      </c>
      <c r="O4" s="51">
        <v>9</v>
      </c>
      <c r="P4" s="51">
        <v>17</v>
      </c>
      <c r="Q4" s="51">
        <v>18</v>
      </c>
      <c r="S4" s="51" t="s">
        <v>344</v>
      </c>
      <c r="T4">
        <v>22</v>
      </c>
      <c r="U4" s="51">
        <v>11</v>
      </c>
      <c r="V4" s="51">
        <v>20</v>
      </c>
      <c r="W4" s="51">
        <v>21</v>
      </c>
      <c r="Y4" s="51" t="s">
        <v>345</v>
      </c>
      <c r="Z4">
        <v>3</v>
      </c>
    </row>
    <row r="5" spans="2:26" x14ac:dyDescent="0.2">
      <c r="B5" s="63"/>
      <c r="C5" s="63" t="str">
        <f>'front page'!D21</f>
        <v>Plants</v>
      </c>
      <c r="D5" s="63"/>
      <c r="E5" s="63" t="str">
        <f>'front page'!F21</f>
        <v>Moderate</v>
      </c>
      <c r="G5" s="51" t="s">
        <v>345</v>
      </c>
      <c r="H5" s="51" t="s">
        <v>360</v>
      </c>
      <c r="I5">
        <v>22</v>
      </c>
      <c r="J5" s="51">
        <v>7</v>
      </c>
      <c r="K5" s="51">
        <v>13</v>
      </c>
      <c r="M5" s="51" t="s">
        <v>345</v>
      </c>
      <c r="N5" s="51" t="s">
        <v>360</v>
      </c>
      <c r="O5">
        <v>22</v>
      </c>
      <c r="P5" s="51">
        <v>6</v>
      </c>
      <c r="Q5" s="51">
        <v>16</v>
      </c>
      <c r="S5" s="51" t="s">
        <v>345</v>
      </c>
      <c r="T5" s="51" t="s">
        <v>360</v>
      </c>
      <c r="U5">
        <v>22</v>
      </c>
      <c r="V5" s="51">
        <v>8</v>
      </c>
      <c r="W5" s="51">
        <v>19</v>
      </c>
      <c r="Y5" s="51" t="s">
        <v>346</v>
      </c>
      <c r="Z5">
        <v>4</v>
      </c>
    </row>
    <row r="6" spans="2:26" x14ac:dyDescent="0.2">
      <c r="B6" s="63"/>
      <c r="C6" s="63"/>
      <c r="D6" s="63"/>
      <c r="E6" s="63"/>
      <c r="G6" s="51" t="s">
        <v>346</v>
      </c>
      <c r="H6" s="51" t="s">
        <v>360</v>
      </c>
      <c r="I6" s="51" t="s">
        <v>360</v>
      </c>
      <c r="J6">
        <v>22</v>
      </c>
      <c r="K6" s="51">
        <v>4</v>
      </c>
      <c r="M6" s="51" t="s">
        <v>346</v>
      </c>
      <c r="N6" s="51" t="s">
        <v>360</v>
      </c>
      <c r="O6" s="51" t="s">
        <v>360</v>
      </c>
      <c r="P6">
        <v>22</v>
      </c>
      <c r="Q6" s="51">
        <v>3</v>
      </c>
      <c r="S6" s="51" t="s">
        <v>346</v>
      </c>
      <c r="T6" s="51" t="s">
        <v>360</v>
      </c>
      <c r="U6" s="51" t="s">
        <v>360</v>
      </c>
      <c r="V6">
        <v>22</v>
      </c>
      <c r="W6" s="51">
        <v>5</v>
      </c>
      <c r="Y6" s="51" t="s">
        <v>347</v>
      </c>
      <c r="Z6">
        <v>5</v>
      </c>
    </row>
    <row r="7" spans="2:26" x14ac:dyDescent="0.2">
      <c r="B7" s="63" t="str">
        <f>'front page'!C23</f>
        <v>Condition after incident</v>
      </c>
      <c r="C7" s="63"/>
      <c r="D7" s="63"/>
      <c r="E7" s="63"/>
      <c r="G7" s="51" t="s">
        <v>347</v>
      </c>
      <c r="H7" s="51" t="s">
        <v>360</v>
      </c>
      <c r="I7" s="51" t="s">
        <v>360</v>
      </c>
      <c r="J7" s="51" t="s">
        <v>360</v>
      </c>
      <c r="K7">
        <v>22</v>
      </c>
      <c r="M7" s="51" t="s">
        <v>347</v>
      </c>
      <c r="N7" s="51" t="s">
        <v>360</v>
      </c>
      <c r="O7" s="51" t="s">
        <v>360</v>
      </c>
      <c r="P7" s="51" t="s">
        <v>360</v>
      </c>
      <c r="Q7">
        <v>22</v>
      </c>
      <c r="S7" s="51" t="s">
        <v>347</v>
      </c>
      <c r="T7" s="51" t="s">
        <v>360</v>
      </c>
      <c r="U7" s="51" t="s">
        <v>360</v>
      </c>
      <c r="V7" s="51" t="s">
        <v>360</v>
      </c>
      <c r="W7">
        <v>22</v>
      </c>
    </row>
    <row r="8" spans="2:26" x14ac:dyDescent="0.2">
      <c r="B8" s="63"/>
      <c r="C8" s="63" t="str">
        <f>'front page'!D24</f>
        <v>Fish</v>
      </c>
      <c r="D8" s="63"/>
      <c r="E8" s="63" t="str">
        <f>'front page'!F24</f>
        <v>Moderate</v>
      </c>
    </row>
    <row r="9" spans="2:26" x14ac:dyDescent="0.2">
      <c r="B9" s="63"/>
      <c r="C9" s="63" t="str">
        <f>'front page'!D25</f>
        <v>Invertebrates</v>
      </c>
      <c r="D9" s="63"/>
      <c r="E9" s="63" t="str">
        <f>'front page'!F25</f>
        <v>Poor</v>
      </c>
    </row>
    <row r="10" spans="2:26" x14ac:dyDescent="0.2">
      <c r="B10" s="63"/>
      <c r="C10" s="63" t="str">
        <f>'front page'!D26</f>
        <v>Plants</v>
      </c>
      <c r="D10" s="63"/>
      <c r="E10" s="63" t="str">
        <f>'front page'!F26</f>
        <v>Moderate</v>
      </c>
    </row>
    <row r="14" spans="2:26" x14ac:dyDescent="0.2">
      <c r="C14" s="95" t="s">
        <v>348</v>
      </c>
      <c r="D14" s="74" t="s">
        <v>367</v>
      </c>
      <c r="E14" s="92" t="s">
        <v>366</v>
      </c>
      <c r="F14" s="93"/>
      <c r="G14" s="94" t="s">
        <v>380</v>
      </c>
      <c r="H14" s="74" t="s">
        <v>366</v>
      </c>
      <c r="I14" s="93"/>
      <c r="J14" s="94" t="s">
        <v>381</v>
      </c>
      <c r="K14" s="74" t="s">
        <v>366</v>
      </c>
    </row>
    <row r="15" spans="2:26" x14ac:dyDescent="0.2">
      <c r="C15" s="86" t="s">
        <v>339</v>
      </c>
      <c r="D15" s="66">
        <f>VLOOKUP(E3,$G$3:$K$7,VLOOKUP(E8,$Y$3:$Z$6,2,0),0)</f>
        <v>10</v>
      </c>
      <c r="E15" s="66">
        <f>INDEX('Economic data'!$A$217:$V$315,MATCH('front page'!$F$6,'Economic data'!$A$217:$A$315,0),$D15)</f>
        <v>12194.299619993399</v>
      </c>
      <c r="F15" s="88"/>
      <c r="G15" s="71">
        <f>VLOOKUP(E3,$M$3:$Q$7,VLOOKUP(E8,$Y$3:$Z$6,2,0),0)</f>
        <v>9</v>
      </c>
      <c r="H15" s="66">
        <f>INDEX('Economic data'!$A$217:$V$315,MATCH('front page'!$F$6,'Economic data'!$A$217:$A$315,0),$G15)</f>
        <v>10017.244594106875</v>
      </c>
      <c r="I15" s="88"/>
      <c r="J15" s="71">
        <f>VLOOKUP(E3,$S$3:$W$7,VLOOKUP(E8,$Y$3:$Z$6,2,0),0)</f>
        <v>11</v>
      </c>
      <c r="K15" s="66">
        <f>INDEX('Economic data'!$A$217:$V$315,MATCH('front page'!$F$6,'Economic data'!$A$217:$A$315,0),$J15)</f>
        <v>14371.354645879926</v>
      </c>
    </row>
    <row r="16" spans="2:26" x14ac:dyDescent="0.2">
      <c r="C16" s="72" t="s">
        <v>387</v>
      </c>
      <c r="D16" s="68">
        <f t="shared" ref="D16:D17" si="0">VLOOKUP(E4,$G$3:$K$7,VLOOKUP(E9,$Y$3:$Z$6,2,0),0)</f>
        <v>7</v>
      </c>
      <c r="E16" s="68">
        <f>INDEX('Economic data'!$A$217:$V$315,MATCH('front page'!$F$6,'Economic data'!$A$217:$A$315,0),$D16)</f>
        <v>10243.028673332603</v>
      </c>
      <c r="F16" s="67"/>
      <c r="G16" s="82">
        <f t="shared" ref="G16:G17" si="1">VLOOKUP(E4,$M$3:$Q$7,VLOOKUP(E9,$Y$3:$Z$6,2,0),0)</f>
        <v>6</v>
      </c>
      <c r="H16" s="68">
        <f>INDEX('Economic data'!$A$217:$V$315,MATCH('front page'!$F$6,'Economic data'!$A$217:$A$315,0),$G16)</f>
        <v>8416.8838664400228</v>
      </c>
      <c r="I16" s="67"/>
      <c r="J16" s="82">
        <f t="shared" ref="J16:J17" si="2">VLOOKUP(E4,$S$3:$W$7,VLOOKUP(E9,$Y$3:$Z$6,2,0),0)</f>
        <v>8</v>
      </c>
      <c r="K16" s="68">
        <f>INDEX('Economic data'!$A$217:$V$315,MATCH('front page'!$F$6,'Economic data'!$A$217:$A$315,0),$J16)</f>
        <v>12069.173480225185</v>
      </c>
    </row>
    <row r="17" spans="2:11" x14ac:dyDescent="0.2">
      <c r="C17" s="73" t="s">
        <v>341</v>
      </c>
      <c r="D17" s="70">
        <f t="shared" si="0"/>
        <v>22</v>
      </c>
      <c r="E17" s="70">
        <f>INDEX('Economic data'!$A$217:$V$315,MATCH('front page'!$F$6,'Economic data'!$A$217:$A$315,0),$D17)</f>
        <v>0</v>
      </c>
      <c r="F17" s="69"/>
      <c r="G17" s="84">
        <f t="shared" si="1"/>
        <v>22</v>
      </c>
      <c r="H17" s="70">
        <f>INDEX('Economic data'!$A$217:$V$315,MATCH('front page'!$F$6,'Economic data'!$A$217:$A$315,0),$G17)</f>
        <v>0</v>
      </c>
      <c r="I17" s="69"/>
      <c r="J17" s="84">
        <f t="shared" si="2"/>
        <v>22</v>
      </c>
      <c r="K17" s="70">
        <f>INDEX('Economic data'!$A$217:$V$315,MATCH('front page'!$F$6,'Economic data'!$A$217:$A$315,0),$J17)</f>
        <v>0</v>
      </c>
    </row>
    <row r="21" spans="2:11" x14ac:dyDescent="0.2">
      <c r="C21" s="51" t="s">
        <v>487</v>
      </c>
    </row>
    <row r="23" spans="2:11" x14ac:dyDescent="0.2">
      <c r="C23" s="51" t="s">
        <v>386</v>
      </c>
    </row>
    <row r="24" spans="2:11" x14ac:dyDescent="0.2">
      <c r="C24" s="51"/>
    </row>
    <row r="25" spans="2:11" x14ac:dyDescent="0.2">
      <c r="C25" s="51" t="s">
        <v>382</v>
      </c>
      <c r="D25">
        <f>'front page'!F10</f>
        <v>1</v>
      </c>
    </row>
    <row r="28" spans="2:11" x14ac:dyDescent="0.2">
      <c r="B28" s="116" t="s">
        <v>348</v>
      </c>
      <c r="C28" s="65" t="s">
        <v>364</v>
      </c>
      <c r="D28" s="88"/>
      <c r="E28" s="65" t="s">
        <v>365</v>
      </c>
      <c r="F28" s="88"/>
      <c r="G28" s="81" t="s">
        <v>373</v>
      </c>
    </row>
    <row r="29" spans="2:11" x14ac:dyDescent="0.2">
      <c r="B29" s="86" t="s">
        <v>339</v>
      </c>
      <c r="C29" s="96">
        <f>0.5*'front page'!$F13*CALCULATIONS!$D$25*CALCULATIONS!$H15</f>
        <v>35060.356079374062</v>
      </c>
      <c r="D29" s="88"/>
      <c r="E29" s="87">
        <f>0.5*'front page'!$F13*CALCULATIONS!$D$25*CALCULATIONS!$E15</f>
        <v>42680.048669976895</v>
      </c>
      <c r="F29" s="88"/>
      <c r="G29" s="89">
        <f>0.5*'front page'!$F13*CALCULATIONS!$D$25*CALCULATIONS!$K15</f>
        <v>50299.741260579744</v>
      </c>
    </row>
    <row r="30" spans="2:11" x14ac:dyDescent="0.2">
      <c r="B30" s="72" t="s">
        <v>387</v>
      </c>
      <c r="C30" s="97">
        <f>0.5*'front page'!$F14*CALCULATIONS!$D$25*CALCULATIONS!$H16</f>
        <v>4208.4419332200114</v>
      </c>
      <c r="D30" s="67"/>
      <c r="E30" s="90">
        <f>0.5*'front page'!$F14*CALCULATIONS!$D$25*CALCULATIONS!$E16</f>
        <v>5121.5143366663015</v>
      </c>
      <c r="F30" s="67"/>
      <c r="G30" s="83">
        <f>0.5*'front page'!$F14*CALCULATIONS!$D$25*CALCULATIONS!$K16</f>
        <v>6034.5867401125925</v>
      </c>
    </row>
    <row r="31" spans="2:11" x14ac:dyDescent="0.2">
      <c r="B31" s="73" t="s">
        <v>341</v>
      </c>
      <c r="C31" s="98">
        <f>0.5*'front page'!$F15*CALCULATIONS!$D$25*CALCULATIONS!$H17</f>
        <v>0</v>
      </c>
      <c r="D31" s="69"/>
      <c r="E31" s="91">
        <f>0.5*'front page'!$F15*CALCULATIONS!$D$25*CALCULATIONS!$E17</f>
        <v>0</v>
      </c>
      <c r="F31" s="69"/>
      <c r="G31" s="85">
        <f>0.5*'front page'!$F15*CALCULATIONS!$D$25*CALCULATIONS!$K17</f>
        <v>0</v>
      </c>
    </row>
    <row r="32" spans="2:11" ht="15.75" x14ac:dyDescent="0.25">
      <c r="B32" s="99" t="s">
        <v>384</v>
      </c>
      <c r="C32" s="100">
        <f>SUM(C29:C31)</f>
        <v>39268.798012594074</v>
      </c>
      <c r="D32" s="101"/>
      <c r="E32" s="100">
        <f>SUM(E29:E31)</f>
        <v>47801.563006643199</v>
      </c>
      <c r="F32" s="101"/>
      <c r="G32" s="102">
        <f>SUM(G29:G31)</f>
        <v>56334.328000692338</v>
      </c>
    </row>
    <row r="35" spans="2:7" x14ac:dyDescent="0.2">
      <c r="B35" s="51" t="s">
        <v>385</v>
      </c>
    </row>
    <row r="37" spans="2:7" x14ac:dyDescent="0.2">
      <c r="B37" s="116" t="s">
        <v>348</v>
      </c>
      <c r="C37" s="65" t="s">
        <v>364</v>
      </c>
      <c r="D37" s="88"/>
      <c r="E37" s="65" t="s">
        <v>365</v>
      </c>
      <c r="F37" s="88"/>
      <c r="G37" s="81" t="s">
        <v>373</v>
      </c>
    </row>
    <row r="38" spans="2:7" x14ac:dyDescent="0.2">
      <c r="B38" s="86" t="s">
        <v>339</v>
      </c>
      <c r="C38" s="96">
        <f>'front page'!$F$30*CALCULATIONS!C29</f>
        <v>35060.356079374062</v>
      </c>
      <c r="D38" s="88"/>
      <c r="E38" s="96">
        <f>'front page'!$F$30*CALCULATIONS!E29</f>
        <v>42680.048669976895</v>
      </c>
      <c r="F38" s="88"/>
      <c r="G38" s="96">
        <f>'front page'!$F$30*CALCULATIONS!G29</f>
        <v>50299.741260579744</v>
      </c>
    </row>
    <row r="39" spans="2:7" x14ac:dyDescent="0.2">
      <c r="B39" s="72" t="s">
        <v>387</v>
      </c>
      <c r="C39" s="96">
        <f>'front page'!$F$30*CALCULATIONS!C30</f>
        <v>4208.4419332200114</v>
      </c>
      <c r="D39" s="67"/>
      <c r="E39" s="96">
        <f>'front page'!$F$30*CALCULATIONS!E30</f>
        <v>5121.5143366663015</v>
      </c>
      <c r="F39" s="67"/>
      <c r="G39" s="96">
        <f>'front page'!$F$30*CALCULATIONS!G30</f>
        <v>6034.5867401125925</v>
      </c>
    </row>
    <row r="40" spans="2:7" x14ac:dyDescent="0.2">
      <c r="B40" s="73" t="s">
        <v>341</v>
      </c>
      <c r="C40" s="96">
        <f>'front page'!$F$30*CALCULATIONS!C31</f>
        <v>0</v>
      </c>
      <c r="D40" s="69"/>
      <c r="E40" s="96">
        <f>'front page'!$F$30*CALCULATIONS!E31</f>
        <v>0</v>
      </c>
      <c r="F40" s="69"/>
      <c r="G40" s="96">
        <f>'front page'!$F$30*CALCULATIONS!G31</f>
        <v>0</v>
      </c>
    </row>
    <row r="41" spans="2:7" ht="15.75" x14ac:dyDescent="0.25">
      <c r="B41" s="99" t="s">
        <v>384</v>
      </c>
      <c r="C41" s="100">
        <f>SUM(C38:C40)</f>
        <v>39268.798012594074</v>
      </c>
      <c r="D41" s="101"/>
      <c r="E41" s="100">
        <f>SUM(E38:E40)</f>
        <v>47801.563006643199</v>
      </c>
      <c r="F41" s="101"/>
      <c r="G41" s="102">
        <f>SUM(G38:G40)</f>
        <v>56334.328000692338</v>
      </c>
    </row>
    <row r="44" spans="2:7" x14ac:dyDescent="0.2">
      <c r="B44" s="51" t="s">
        <v>492</v>
      </c>
    </row>
    <row r="46" spans="2:7" x14ac:dyDescent="0.2">
      <c r="B46" s="116" t="s">
        <v>348</v>
      </c>
      <c r="C46" s="65" t="s">
        <v>364</v>
      </c>
      <c r="D46" s="88"/>
      <c r="E46" s="65" t="s">
        <v>365</v>
      </c>
      <c r="F46" s="88"/>
      <c r="G46" s="81" t="s">
        <v>373</v>
      </c>
    </row>
    <row r="47" spans="2:7" x14ac:dyDescent="0.2">
      <c r="B47" s="86" t="s">
        <v>339</v>
      </c>
      <c r="C47" s="96">
        <f>C38/'front page'!$F13*VLOOKUP('front page'!$F13-1,'Economic data'!$C$8:$F$208,4)</f>
        <v>31697.331762947466</v>
      </c>
      <c r="D47" s="88"/>
      <c r="E47" s="96">
        <f>E38/'front page'!$F13*VLOOKUP('front page'!$F13-1,'Economic data'!$C$8:$F$208,4)</f>
        <v>38586.135842096533</v>
      </c>
      <c r="F47" s="88"/>
      <c r="G47" s="96">
        <f>G38/'front page'!$F13*VLOOKUP('front page'!$F13-1,'Economic data'!$C$8:$F$208,4)</f>
        <v>45474.939921245605</v>
      </c>
    </row>
    <row r="48" spans="2:7" x14ac:dyDescent="0.2">
      <c r="B48" s="72" t="s">
        <v>387</v>
      </c>
      <c r="C48" s="96">
        <f>C39/'front page'!$F14*VLOOKUP('front page'!$F14-1,'Economic data'!$C$8:$F$208,4)</f>
        <v>4208.4419332200114</v>
      </c>
      <c r="D48" s="67"/>
      <c r="E48" s="96">
        <f>E39/'front page'!$F14*VLOOKUP('front page'!$F14-1,'Economic data'!$C$8:$F$208,4)</f>
        <v>5121.5143366663015</v>
      </c>
      <c r="F48" s="67"/>
      <c r="G48" s="96">
        <f>G39/'front page'!$F14*VLOOKUP('front page'!$F14-1,'Economic data'!$C$8:$F$208,4)</f>
        <v>6034.5867401125925</v>
      </c>
    </row>
    <row r="49" spans="2:7" x14ac:dyDescent="0.2">
      <c r="B49" s="73" t="s">
        <v>341</v>
      </c>
      <c r="C49" s="96">
        <f>C40/'front page'!$F15*VLOOKUP('front page'!$F15-1,'Economic data'!$C$8:$F$208,4)</f>
        <v>0</v>
      </c>
      <c r="D49" s="69"/>
      <c r="E49" s="96">
        <f>E40/'front page'!$F15*VLOOKUP('front page'!$F15-1,'Economic data'!$C$8:$F$208,4)</f>
        <v>0</v>
      </c>
      <c r="F49" s="69"/>
      <c r="G49" s="96">
        <f>G40/'front page'!$F15*VLOOKUP('front page'!$F15-1,'Economic data'!$C$8:$F$208,4)</f>
        <v>0</v>
      </c>
    </row>
    <row r="50" spans="2:7" ht="15.75" x14ac:dyDescent="0.25">
      <c r="B50" s="99" t="s">
        <v>384</v>
      </c>
      <c r="C50" s="100">
        <f>SUM(C47:C49)</f>
        <v>35905.773696167475</v>
      </c>
      <c r="D50" s="101"/>
      <c r="E50" s="100">
        <f>SUM(E47:E49)</f>
        <v>43707.650178762837</v>
      </c>
      <c r="F50" s="101"/>
      <c r="G50" s="102">
        <f>SUM(G47:G49)</f>
        <v>51509.526661358199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readme</vt:lpstr>
      <vt:lpstr>front page</vt:lpstr>
      <vt:lpstr>status lookup table</vt:lpstr>
      <vt:lpstr>Economic data</vt:lpstr>
      <vt:lpstr>CALCULATIONS</vt:lpstr>
      <vt:lpstr>Catchment</vt:lpstr>
      <vt:lpstr>Condition</vt:lpstr>
      <vt:lpstr>InputYear</vt:lpstr>
      <vt:lpstr>'front page'!Print_Area</vt:lpstr>
      <vt:lpstr>years</vt:lpstr>
    </vt:vector>
  </TitlesOfParts>
  <Company>Environment Agency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Arnold</dc:creator>
  <cp:lastModifiedBy>rfowler</cp:lastModifiedBy>
  <dcterms:created xsi:type="dcterms:W3CDTF">2016-02-18T10:45:16Z</dcterms:created>
  <dcterms:modified xsi:type="dcterms:W3CDTF">2018-04-10T11:08:44Z</dcterms:modified>
</cp:coreProperties>
</file>